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90" windowWidth="19320" windowHeight="6015" firstSheet="171" activeTab="177"/>
  </bookViews>
  <sheets>
    <sheet name="Danh mục VT" sheetId="21" r:id="rId1"/>
    <sheet name="350B" sheetId="3" r:id="rId2"/>
    <sheet name="362" sheetId="2" r:id="rId3"/>
    <sheet name="361" sheetId="1" r:id="rId4"/>
    <sheet name="154364A" sheetId="4" r:id="rId5"/>
    <sheet name="154364B" sheetId="7" r:id="rId6"/>
    <sheet name="154364C" sheetId="11" r:id="rId7"/>
    <sheet name="154365" sheetId="5" r:id="rId8"/>
    <sheet name="154366" sheetId="6" r:id="rId9"/>
    <sheet name="154367 (a.Toàn làm)" sheetId="9" r:id="rId10"/>
    <sheet name="154368" sheetId="8" r:id="rId11"/>
    <sheet name="154369" sheetId="15" r:id="rId12"/>
    <sheet name="4371" sheetId="20" r:id="rId13"/>
    <sheet name="154372" sheetId="18" r:id="rId14"/>
    <sheet name="4373" sheetId="13" r:id="rId15"/>
    <sheet name="4374" sheetId="22" r:id="rId16"/>
    <sheet name="4375A" sheetId="23" r:id="rId17"/>
    <sheet name="4376" sheetId="24" r:id="rId18"/>
    <sheet name="4377" sheetId="25" r:id="rId19"/>
    <sheet name="4378" sheetId="26" r:id="rId20"/>
    <sheet name="4379" sheetId="27" r:id="rId21"/>
    <sheet name="4380" sheetId="28" r:id="rId22"/>
    <sheet name="4381" sheetId="29" r:id="rId23"/>
    <sheet name="4383" sheetId="31" r:id="rId24"/>
    <sheet name="4384" sheetId="32" r:id="rId25"/>
    <sheet name="4385A" sheetId="33" r:id="rId26"/>
    <sheet name="4385B" sheetId="44" r:id="rId27"/>
    <sheet name="4386" sheetId="35" r:id="rId28"/>
    <sheet name="4387" sheetId="36" r:id="rId29"/>
    <sheet name="4388A" sheetId="37" r:id="rId30"/>
    <sheet name="4388B" sheetId="39" r:id="rId31"/>
    <sheet name="4389" sheetId="38" r:id="rId32"/>
    <sheet name="4390" sheetId="40" r:id="rId33"/>
    <sheet name="4391" sheetId="41" r:id="rId34"/>
    <sheet name="4392" sheetId="42" r:id="rId35"/>
    <sheet name="4394" sheetId="45" r:id="rId36"/>
    <sheet name="4395" sheetId="46" r:id="rId37"/>
    <sheet name="4396" sheetId="47" r:id="rId38"/>
    <sheet name="4397" sheetId="48" r:id="rId39"/>
    <sheet name="4398" sheetId="49" r:id="rId40"/>
    <sheet name="4399" sheetId="50" r:id="rId41"/>
    <sheet name="4400" sheetId="51" r:id="rId42"/>
    <sheet name="4401A" sheetId="52" r:id="rId43"/>
    <sheet name="4401B" sheetId="56" r:id="rId44"/>
    <sheet name="4402" sheetId="53" r:id="rId45"/>
    <sheet name="4403" sheetId="54" r:id="rId46"/>
    <sheet name="4404" sheetId="57" r:id="rId47"/>
    <sheet name="4405" sheetId="58" r:id="rId48"/>
    <sheet name="4406" sheetId="59" r:id="rId49"/>
    <sheet name="4407" sheetId="60" r:id="rId50"/>
    <sheet name="4408" sheetId="61" r:id="rId51"/>
    <sheet name="4409" sheetId="62" r:id="rId52"/>
    <sheet name="4410" sheetId="55" r:id="rId53"/>
    <sheet name="4411" sheetId="63" r:id="rId54"/>
    <sheet name="4412" sheetId="64" r:id="rId55"/>
    <sheet name="4413" sheetId="65" r:id="rId56"/>
    <sheet name="4414" sheetId="66" r:id="rId57"/>
    <sheet name="4415" sheetId="67" r:id="rId58"/>
    <sheet name="4416" sheetId="68" r:id="rId59"/>
    <sheet name="4417" sheetId="69" r:id="rId60"/>
    <sheet name="4418" sheetId="70" r:id="rId61"/>
    <sheet name="4419(chờ thực xuất)" sheetId="71" r:id="rId62"/>
    <sheet name="4420" sheetId="79" r:id="rId63"/>
    <sheet name="4421" sheetId="80" r:id="rId64"/>
    <sheet name="4423" sheetId="72" r:id="rId65"/>
    <sheet name="4424" sheetId="74" r:id="rId66"/>
    <sheet name="4425(đã sửa sau vkx)" sheetId="75" r:id="rId67"/>
    <sheet name="4426" sheetId="76" r:id="rId68"/>
    <sheet name="4427" sheetId="78" r:id="rId69"/>
    <sheet name="4428" sheetId="81" r:id="rId70"/>
    <sheet name="4429" sheetId="82" r:id="rId71"/>
    <sheet name="4430" sheetId="83" r:id="rId72"/>
    <sheet name="4431" sheetId="84" r:id="rId73"/>
    <sheet name="4432" sheetId="85" r:id="rId74"/>
    <sheet name="4433" sheetId="89" r:id="rId75"/>
    <sheet name="4435" sheetId="90" r:id="rId76"/>
    <sheet name="4436" sheetId="91" r:id="rId77"/>
    <sheet name="4437" sheetId="92" r:id="rId78"/>
    <sheet name="4438" sheetId="93" r:id="rId79"/>
    <sheet name="4439" sheetId="94" r:id="rId80"/>
    <sheet name="4442" sheetId="95" r:id="rId81"/>
    <sheet name="4443" sheetId="87" r:id="rId82"/>
    <sheet name="4444" sheetId="96" r:id="rId83"/>
    <sheet name="4445" sheetId="100" r:id="rId84"/>
    <sheet name="4446" sheetId="101" r:id="rId85"/>
    <sheet name="4447" sheetId="86" r:id="rId86"/>
    <sheet name="4449(Đã sửa sau VKX)" sheetId="97" r:id="rId87"/>
    <sheet name="4450" sheetId="98" r:id="rId88"/>
    <sheet name="4451" sheetId="99" r:id="rId89"/>
    <sheet name="4452" sheetId="102" r:id="rId90"/>
    <sheet name="4453" sheetId="103" r:id="rId91"/>
    <sheet name="4454" sheetId="104" r:id="rId92"/>
    <sheet name="4455" sheetId="105" r:id="rId93"/>
    <sheet name="4456" sheetId="109" r:id="rId94"/>
    <sheet name="4457" sheetId="110" r:id="rId95"/>
    <sheet name="4458" sheetId="106" r:id="rId96"/>
    <sheet name="4459" sheetId="107" r:id="rId97"/>
    <sheet name="4460" sheetId="108" r:id="rId98"/>
    <sheet name="4461" sheetId="111" r:id="rId99"/>
    <sheet name="4462" sheetId="112" r:id="rId100"/>
    <sheet name="4463" sheetId="113" r:id="rId101"/>
    <sheet name="4464" sheetId="114" r:id="rId102"/>
    <sheet name="4465" sheetId="116" r:id="rId103"/>
    <sheet name="4466" sheetId="119" r:id="rId104"/>
    <sheet name="4467" sheetId="120" r:id="rId105"/>
    <sheet name="4468" sheetId="121" r:id="rId106"/>
    <sheet name="4469" sheetId="123" r:id="rId107"/>
    <sheet name="4470" sheetId="124" r:id="rId108"/>
    <sheet name="4471" sheetId="126" r:id="rId109"/>
    <sheet name="4472" sheetId="127" r:id="rId110"/>
    <sheet name="4473" sheetId="117" r:id="rId111"/>
    <sheet name="4474" sheetId="115" r:id="rId112"/>
    <sheet name="4476" sheetId="118" r:id="rId113"/>
    <sheet name="4477" sheetId="128" r:id="rId114"/>
    <sheet name="4478" sheetId="129" r:id="rId115"/>
    <sheet name="4479" sheetId="130" r:id="rId116"/>
    <sheet name="4480" sheetId="131" r:id="rId117"/>
    <sheet name="4481" sheetId="132" r:id="rId118"/>
    <sheet name="4482(YCX118)" sheetId="135" r:id="rId119"/>
    <sheet name="4483(a.toàn)" sheetId="134" r:id="rId120"/>
    <sheet name="4484" sheetId="136" r:id="rId121"/>
    <sheet name="4485" sheetId="137" r:id="rId122"/>
    <sheet name="4486" sheetId="125" r:id="rId123"/>
    <sheet name="4487" sheetId="133" r:id="rId124"/>
    <sheet name="4488" sheetId="138" r:id="rId125"/>
    <sheet name="4489" sheetId="139" r:id="rId126"/>
    <sheet name="4490" sheetId="140" r:id="rId127"/>
    <sheet name="4491" sheetId="141" r:id="rId128"/>
    <sheet name="4492" sheetId="151" r:id="rId129"/>
    <sheet name="4493" sheetId="152" r:id="rId130"/>
    <sheet name="4494" sheetId="156" r:id="rId131"/>
    <sheet name="4495" sheetId="154" r:id="rId132"/>
    <sheet name="4496" sheetId="153" r:id="rId133"/>
    <sheet name="4497" sheetId="150" r:id="rId134"/>
    <sheet name="4498" sheetId="149" r:id="rId135"/>
    <sheet name="4499" sheetId="148" r:id="rId136"/>
    <sheet name="4500" sheetId="146" r:id="rId137"/>
    <sheet name="4501" sheetId="142" r:id="rId138"/>
    <sheet name="4502" sheetId="143" r:id="rId139"/>
    <sheet name="4503" sheetId="144" r:id="rId140"/>
    <sheet name="4504" sheetId="145" r:id="rId141"/>
    <sheet name="4505" sheetId="157" r:id="rId142"/>
    <sheet name="4506" sheetId="159" r:id="rId143"/>
    <sheet name="4507" sheetId="167" r:id="rId144"/>
    <sheet name="4508" sheetId="166" r:id="rId145"/>
    <sheet name="4509" sheetId="165" r:id="rId146"/>
    <sheet name="4510" sheetId="164" r:id="rId147"/>
    <sheet name="4511" sheetId="163" r:id="rId148"/>
    <sheet name="4512" sheetId="162" r:id="rId149"/>
    <sheet name="4513" sheetId="147" r:id="rId150"/>
    <sheet name="4514B" sheetId="160" r:id="rId151"/>
    <sheet name="4515(a.toàn)" sheetId="161" r:id="rId152"/>
    <sheet name="4516" sheetId="168" r:id="rId153"/>
    <sheet name="4517" sheetId="169" r:id="rId154"/>
    <sheet name="4518" sheetId="170" r:id="rId155"/>
    <sheet name="4519" sheetId="171" r:id="rId156"/>
    <sheet name="4520(a.toàn)" sheetId="173" r:id="rId157"/>
    <sheet name="4521" sheetId="174" r:id="rId158"/>
    <sheet name="4522" sheetId="175" r:id="rId159"/>
    <sheet name="4523A" sheetId="176" r:id="rId160"/>
    <sheet name="4523B" sheetId="188" r:id="rId161"/>
    <sheet name="4524(đã sửa sau vkx)" sheetId="172" r:id="rId162"/>
    <sheet name="4525(a.toàn)" sheetId="178" r:id="rId163"/>
    <sheet name="4526" sheetId="179" r:id="rId164"/>
    <sheet name="4527" sheetId="180" r:id="rId165"/>
    <sheet name="4528" sheetId="181" r:id="rId166"/>
    <sheet name="4529" sheetId="182" r:id="rId167"/>
    <sheet name="4530" sheetId="183" r:id="rId168"/>
    <sheet name="4531" sheetId="185" r:id="rId169"/>
    <sheet name="4532" sheetId="186" r:id="rId170"/>
    <sheet name="4533" sheetId="187" r:id="rId171"/>
    <sheet name="4534" sheetId="177" r:id="rId172"/>
    <sheet name="4535" sheetId="189" r:id="rId173"/>
    <sheet name="4536" sheetId="190" r:id="rId174"/>
    <sheet name="4537" sheetId="191" r:id="rId175"/>
    <sheet name="4538" sheetId="195" r:id="rId176"/>
    <sheet name="4541(a.toàn)" sheetId="196" r:id="rId177"/>
    <sheet name="4542" sheetId="184" r:id="rId178"/>
    <sheet name="4543" sheetId="192" r:id="rId179"/>
    <sheet name="4544" sheetId="193" r:id="rId180"/>
    <sheet name="4546" sheetId="197" r:id="rId181"/>
    <sheet name="XUẤT BS 538" sheetId="194" r:id="rId182"/>
  </sheets>
  <externalReferences>
    <externalReference r:id="rId183"/>
    <externalReference r:id="rId184"/>
    <externalReference r:id="rId185"/>
  </externalReferences>
  <definedNames>
    <definedName name="_xlnm._FilterDatabase" localSheetId="1" hidden="1">'350B'!$A$15:$H$26</definedName>
    <definedName name="_xlnm._FilterDatabase" localSheetId="3" hidden="1">'361'!$A$15:$H$26</definedName>
    <definedName name="_xlnm._FilterDatabase" localSheetId="2" hidden="1">'362'!$A$15:$H$26</definedName>
    <definedName name="_xlnm._FilterDatabase" localSheetId="0" hidden="1">'Danh mục VT'!$A$1:$E$2898</definedName>
    <definedName name="_xlnm.Print_Area" localSheetId="1">'350B'!$A$1:$H$36</definedName>
    <definedName name="_xlnm.Print_Area" localSheetId="3">'361'!$A$1:$H$36</definedName>
    <definedName name="_xlnm.Print_Area" localSheetId="2">'362'!$A$1:$H$36</definedName>
    <definedName name="_xlnm.Print_Area" localSheetId="180">'4546'!$A$1:$H$29</definedName>
    <definedName name="_xlnm.Print_Titles" localSheetId="1">'350B'!$14:$15</definedName>
    <definedName name="_xlnm.Print_Titles" localSheetId="3">'361'!$14:$15</definedName>
    <definedName name="_xlnm.Print_Titles" localSheetId="2">'362'!$14:$15</definedName>
  </definedNames>
  <calcPr calcId="144525"/>
</workbook>
</file>

<file path=xl/calcChain.xml><?xml version="1.0" encoding="utf-8"?>
<calcChain xmlns="http://schemas.openxmlformats.org/spreadsheetml/2006/main">
  <c r="I18" i="197" l="1"/>
  <c r="D18" i="197" l="1"/>
  <c r="D17" i="197"/>
  <c r="D16" i="197"/>
  <c r="I17" i="197"/>
  <c r="L16" i="197"/>
  <c r="K16" i="197"/>
  <c r="I16" i="197"/>
  <c r="L16" i="196" l="1"/>
  <c r="K16" i="196"/>
  <c r="I16" i="196"/>
  <c r="G16" i="196"/>
  <c r="D16" i="196"/>
  <c r="D109" i="195"/>
  <c r="D108" i="195"/>
  <c r="D17" i="195"/>
  <c r="D18" i="195"/>
  <c r="D19" i="195"/>
  <c r="D20" i="195"/>
  <c r="D21" i="195"/>
  <c r="D22" i="195"/>
  <c r="D23" i="195"/>
  <c r="D24" i="195"/>
  <c r="D25" i="195"/>
  <c r="D26" i="195"/>
  <c r="D27" i="195"/>
  <c r="D28" i="195"/>
  <c r="D29" i="195"/>
  <c r="D30" i="195"/>
  <c r="D31" i="195"/>
  <c r="D32" i="195"/>
  <c r="D33" i="195"/>
  <c r="D34" i="195"/>
  <c r="D35" i="195"/>
  <c r="D36" i="195"/>
  <c r="D37" i="195"/>
  <c r="D38" i="195"/>
  <c r="D39" i="195"/>
  <c r="D40" i="195"/>
  <c r="D41" i="195"/>
  <c r="D42" i="195"/>
  <c r="D43" i="195"/>
  <c r="D44" i="195"/>
  <c r="D45" i="195"/>
  <c r="D46" i="195"/>
  <c r="D47" i="195"/>
  <c r="D48" i="195"/>
  <c r="D49" i="195"/>
  <c r="D50" i="195"/>
  <c r="D51" i="195"/>
  <c r="D52" i="195"/>
  <c r="D53" i="195"/>
  <c r="D54" i="195"/>
  <c r="D55" i="195"/>
  <c r="D56" i="195"/>
  <c r="D57" i="195"/>
  <c r="D58" i="195"/>
  <c r="D59" i="195"/>
  <c r="D60" i="195"/>
  <c r="D61" i="195"/>
  <c r="D62" i="195"/>
  <c r="D63" i="195"/>
  <c r="D64" i="195"/>
  <c r="D65" i="195"/>
  <c r="D66" i="195"/>
  <c r="D67" i="195"/>
  <c r="D68" i="195"/>
  <c r="D69" i="195"/>
  <c r="D70" i="195"/>
  <c r="D71" i="195"/>
  <c r="D72" i="195"/>
  <c r="D73" i="195"/>
  <c r="D74" i="195"/>
  <c r="D75" i="195"/>
  <c r="D76" i="195"/>
  <c r="D77" i="195"/>
  <c r="D78" i="195"/>
  <c r="D79" i="195"/>
  <c r="D80" i="195"/>
  <c r="D81" i="195"/>
  <c r="D82" i="195"/>
  <c r="D83" i="195"/>
  <c r="D84" i="195"/>
  <c r="D85" i="195"/>
  <c r="D86" i="195"/>
  <c r="D87" i="195"/>
  <c r="D88" i="195"/>
  <c r="D89" i="195"/>
  <c r="D90" i="195"/>
  <c r="D91" i="195"/>
  <c r="D92" i="195"/>
  <c r="D93" i="195"/>
  <c r="D94" i="195"/>
  <c r="D95" i="195"/>
  <c r="D96" i="195"/>
  <c r="D97" i="195"/>
  <c r="D98" i="195"/>
  <c r="D99" i="195"/>
  <c r="D100" i="195"/>
  <c r="D101" i="195"/>
  <c r="D102" i="195"/>
  <c r="D103" i="195"/>
  <c r="D104" i="195"/>
  <c r="D105" i="195"/>
  <c r="D106" i="195"/>
  <c r="D107" i="195"/>
  <c r="J109" i="195" l="1"/>
  <c r="I109" i="195"/>
  <c r="I108" i="195"/>
  <c r="J107" i="195"/>
  <c r="I107" i="195"/>
  <c r="J106" i="195"/>
  <c r="I106" i="195"/>
  <c r="J105" i="195"/>
  <c r="I105" i="195"/>
  <c r="J104" i="195"/>
  <c r="I104" i="195"/>
  <c r="J103" i="195"/>
  <c r="I103" i="195"/>
  <c r="J102" i="195"/>
  <c r="I102" i="195"/>
  <c r="I101" i="195"/>
  <c r="J100" i="195"/>
  <c r="I100" i="195"/>
  <c r="J99" i="195"/>
  <c r="I99" i="195"/>
  <c r="J98" i="195"/>
  <c r="I98" i="195"/>
  <c r="J97" i="195"/>
  <c r="I97" i="195"/>
  <c r="J96" i="195"/>
  <c r="I96" i="195"/>
  <c r="J95" i="195"/>
  <c r="I95" i="195"/>
  <c r="J94" i="195"/>
  <c r="I94" i="195"/>
  <c r="J93" i="195"/>
  <c r="I93" i="195"/>
  <c r="J92" i="195"/>
  <c r="I92" i="195"/>
  <c r="J91" i="195"/>
  <c r="I91" i="195"/>
  <c r="J90" i="195"/>
  <c r="I90" i="195"/>
  <c r="J89" i="195"/>
  <c r="I89" i="195"/>
  <c r="J88" i="195"/>
  <c r="I88" i="195"/>
  <c r="J87" i="195"/>
  <c r="I87" i="195"/>
  <c r="J86" i="195"/>
  <c r="I86" i="195"/>
  <c r="J85" i="195"/>
  <c r="I85" i="195"/>
  <c r="J84" i="195"/>
  <c r="I84" i="195"/>
  <c r="J83" i="195"/>
  <c r="I83" i="195"/>
  <c r="J82" i="195"/>
  <c r="I82" i="195"/>
  <c r="J81" i="195"/>
  <c r="I81" i="195"/>
  <c r="J80" i="195"/>
  <c r="I80" i="195"/>
  <c r="J79" i="195"/>
  <c r="I79" i="195"/>
  <c r="J78" i="195"/>
  <c r="I78" i="195"/>
  <c r="J77" i="195"/>
  <c r="I77" i="195"/>
  <c r="J76" i="195"/>
  <c r="I76" i="195"/>
  <c r="J75" i="195"/>
  <c r="I75" i="195"/>
  <c r="J74" i="195"/>
  <c r="I74" i="195"/>
  <c r="J73" i="195"/>
  <c r="I73" i="195"/>
  <c r="J72" i="195"/>
  <c r="I72" i="195"/>
  <c r="J71" i="195"/>
  <c r="I71" i="195"/>
  <c r="J70" i="195"/>
  <c r="I70" i="195"/>
  <c r="J69" i="195"/>
  <c r="I69" i="195"/>
  <c r="J68" i="195"/>
  <c r="I68" i="195"/>
  <c r="J67" i="195"/>
  <c r="I67" i="195"/>
  <c r="J66" i="195"/>
  <c r="I66" i="195"/>
  <c r="J65" i="195"/>
  <c r="I65" i="195"/>
  <c r="J64" i="195"/>
  <c r="I64" i="195"/>
  <c r="J63" i="195"/>
  <c r="I63" i="195"/>
  <c r="J62" i="195"/>
  <c r="I62" i="195"/>
  <c r="J61" i="195"/>
  <c r="I61" i="195"/>
  <c r="J60" i="195"/>
  <c r="I60" i="195"/>
  <c r="J59" i="195"/>
  <c r="I59" i="195"/>
  <c r="J58" i="195"/>
  <c r="I58" i="195"/>
  <c r="J57" i="195"/>
  <c r="I57" i="195"/>
  <c r="J56" i="195"/>
  <c r="I56" i="195"/>
  <c r="J55" i="195"/>
  <c r="I55" i="195"/>
  <c r="J54" i="195"/>
  <c r="I54" i="195"/>
  <c r="J53" i="195"/>
  <c r="I53" i="195"/>
  <c r="J52" i="195"/>
  <c r="I52" i="195"/>
  <c r="J51" i="195"/>
  <c r="I51" i="195"/>
  <c r="J50" i="195"/>
  <c r="I50" i="195"/>
  <c r="J49" i="195"/>
  <c r="I49" i="195"/>
  <c r="J48" i="195"/>
  <c r="I48" i="195"/>
  <c r="J47" i="195"/>
  <c r="I47" i="195"/>
  <c r="J46" i="195"/>
  <c r="I46" i="195"/>
  <c r="J45" i="195"/>
  <c r="I45" i="195"/>
  <c r="J44" i="195"/>
  <c r="I44" i="195"/>
  <c r="J43" i="195"/>
  <c r="I43" i="195"/>
  <c r="J42" i="195"/>
  <c r="I42" i="195"/>
  <c r="J41" i="195"/>
  <c r="I41" i="195"/>
  <c r="J40" i="195"/>
  <c r="I40" i="195"/>
  <c r="J39" i="195"/>
  <c r="I39" i="195"/>
  <c r="J38" i="195"/>
  <c r="I38" i="195"/>
  <c r="J37" i="195"/>
  <c r="I37" i="195"/>
  <c r="J36" i="195"/>
  <c r="I36" i="195"/>
  <c r="J35" i="195"/>
  <c r="I35" i="195"/>
  <c r="J34" i="195"/>
  <c r="I34" i="195"/>
  <c r="J33" i="195"/>
  <c r="I33" i="195"/>
  <c r="J32" i="195"/>
  <c r="I32" i="195"/>
  <c r="J31" i="195"/>
  <c r="I31" i="195"/>
  <c r="J30" i="195"/>
  <c r="I30" i="195"/>
  <c r="J29" i="195"/>
  <c r="I29" i="195"/>
  <c r="J28" i="195"/>
  <c r="I28" i="195"/>
  <c r="J27" i="195"/>
  <c r="I27" i="195"/>
  <c r="J26" i="195"/>
  <c r="I26" i="195"/>
  <c r="J25" i="195"/>
  <c r="I25" i="195"/>
  <c r="J24" i="195"/>
  <c r="I24" i="195"/>
  <c r="J23" i="195"/>
  <c r="I23" i="195"/>
  <c r="J22" i="195"/>
  <c r="I22" i="195"/>
  <c r="J21" i="195"/>
  <c r="I21" i="195"/>
  <c r="J20" i="195"/>
  <c r="I20" i="195"/>
  <c r="J19" i="195"/>
  <c r="I19" i="195"/>
  <c r="J18" i="195"/>
  <c r="I18" i="195"/>
  <c r="J17" i="195"/>
  <c r="I17" i="195"/>
  <c r="K16" i="195"/>
  <c r="J16" i="195"/>
  <c r="I16" i="195"/>
  <c r="D16" i="195"/>
  <c r="D17" i="193" l="1"/>
  <c r="I17" i="193"/>
  <c r="L16" i="193"/>
  <c r="K16" i="193"/>
  <c r="I16" i="193"/>
  <c r="D16" i="193"/>
  <c r="I17" i="192"/>
  <c r="D17" i="192"/>
  <c r="L16" i="192"/>
  <c r="K16" i="192"/>
  <c r="I16" i="192"/>
  <c r="D16" i="192"/>
  <c r="L17" i="177"/>
  <c r="L18" i="177"/>
  <c r="L19" i="177"/>
  <c r="G21" i="180"/>
  <c r="I18" i="191"/>
  <c r="I19" i="191"/>
  <c r="I20" i="191"/>
  <c r="I21" i="191"/>
  <c r="D18" i="191"/>
  <c r="D19" i="191"/>
  <c r="D20" i="191"/>
  <c r="D21" i="191"/>
  <c r="I17" i="191"/>
  <c r="D17" i="191"/>
  <c r="L16" i="191"/>
  <c r="I16" i="191"/>
  <c r="D16" i="191"/>
  <c r="G16" i="190"/>
  <c r="F16" i="190"/>
  <c r="I17" i="190"/>
  <c r="G17" i="190"/>
  <c r="D17" i="190"/>
  <c r="L16" i="190"/>
  <c r="K16" i="190"/>
  <c r="I16" i="190"/>
  <c r="D16" i="190"/>
  <c r="K22" i="189"/>
  <c r="J22" i="189"/>
  <c r="I22" i="189"/>
  <c r="D22" i="189"/>
  <c r="K21" i="189"/>
  <c r="J21" i="189"/>
  <c r="I21" i="189"/>
  <c r="D21" i="189"/>
  <c r="K20" i="189"/>
  <c r="J20" i="189"/>
  <c r="I20" i="189"/>
  <c r="D20" i="189"/>
  <c r="J19" i="189"/>
  <c r="I19" i="189"/>
  <c r="D19" i="189"/>
  <c r="K18" i="189"/>
  <c r="J18" i="189"/>
  <c r="I18" i="189"/>
  <c r="D18" i="189"/>
  <c r="K17" i="189"/>
  <c r="J17" i="189"/>
  <c r="I17" i="189"/>
  <c r="D17" i="189"/>
  <c r="K16" i="189"/>
  <c r="J16" i="189"/>
  <c r="I16" i="189"/>
  <c r="D16" i="189"/>
  <c r="K22" i="188"/>
  <c r="J22" i="188"/>
  <c r="I22" i="188"/>
  <c r="D22" i="188"/>
  <c r="K21" i="188"/>
  <c r="J21" i="188"/>
  <c r="I21" i="188"/>
  <c r="D21" i="188"/>
  <c r="K20" i="188"/>
  <c r="J20" i="188"/>
  <c r="I20" i="188"/>
  <c r="D20" i="188"/>
  <c r="J19" i="188"/>
  <c r="I19" i="188"/>
  <c r="D19" i="188"/>
  <c r="K18" i="188"/>
  <c r="J18" i="188"/>
  <c r="I18" i="188"/>
  <c r="D18" i="188"/>
  <c r="K17" i="188"/>
  <c r="J17" i="188"/>
  <c r="I17" i="188"/>
  <c r="D17" i="188"/>
  <c r="K16" i="188"/>
  <c r="J16" i="188"/>
  <c r="I16" i="188"/>
  <c r="D16" i="188"/>
  <c r="D36" i="181" l="1"/>
  <c r="D35" i="181"/>
  <c r="G17" i="181"/>
  <c r="F17" i="181"/>
  <c r="F26" i="181"/>
  <c r="I17" i="187"/>
  <c r="L16" i="187"/>
  <c r="K16" i="187"/>
  <c r="I16" i="187"/>
  <c r="G16" i="187"/>
  <c r="D16" i="187"/>
  <c r="I17" i="186"/>
  <c r="D17" i="186"/>
  <c r="L16" i="186"/>
  <c r="K16" i="186"/>
  <c r="I16" i="186"/>
  <c r="G16" i="186"/>
  <c r="D16" i="186"/>
  <c r="I17" i="185"/>
  <c r="I18" i="185"/>
  <c r="F18" i="185"/>
  <c r="D18" i="185"/>
  <c r="K17" i="185"/>
  <c r="D17" i="185"/>
  <c r="K16" i="185"/>
  <c r="I16" i="185"/>
  <c r="D16" i="185"/>
  <c r="G23" i="183"/>
  <c r="F23" i="183"/>
  <c r="J23" i="183"/>
  <c r="I23" i="183"/>
  <c r="D23" i="183"/>
  <c r="I22" i="183"/>
  <c r="D22" i="183"/>
  <c r="J21" i="183"/>
  <c r="I21" i="183"/>
  <c r="D21" i="183"/>
  <c r="J20" i="183"/>
  <c r="I20" i="183"/>
  <c r="D20" i="183"/>
  <c r="J19" i="183"/>
  <c r="I19" i="183"/>
  <c r="D19" i="183"/>
  <c r="J18" i="183"/>
  <c r="I18" i="183"/>
  <c r="D18" i="183"/>
  <c r="J17" i="183"/>
  <c r="I17" i="183"/>
  <c r="D17" i="183"/>
  <c r="J16" i="183"/>
  <c r="I16" i="183"/>
  <c r="D16" i="183"/>
  <c r="L16" i="184"/>
  <c r="K16" i="184"/>
  <c r="I16" i="184"/>
  <c r="D16" i="184"/>
  <c r="G18" i="181"/>
  <c r="G33" i="181"/>
  <c r="G30" i="181"/>
  <c r="F30" i="181"/>
  <c r="G29" i="181"/>
  <c r="G26" i="181"/>
  <c r="G24" i="181"/>
  <c r="F25" i="181"/>
  <c r="G25" i="181" s="1"/>
  <c r="K21" i="182"/>
  <c r="I21" i="182"/>
  <c r="D21" i="182"/>
  <c r="J20" i="182"/>
  <c r="I20" i="182"/>
  <c r="D20" i="182"/>
  <c r="J19" i="182"/>
  <c r="I19" i="182"/>
  <c r="D19" i="182"/>
  <c r="J18" i="182"/>
  <c r="I18" i="182"/>
  <c r="D18" i="182"/>
  <c r="J17" i="182"/>
  <c r="I17" i="182"/>
  <c r="D17" i="182"/>
  <c r="J16" i="182"/>
  <c r="I16" i="182"/>
  <c r="D16" i="182"/>
  <c r="D24" i="181"/>
  <c r="D25" i="181"/>
  <c r="D26" i="181"/>
  <c r="D27" i="181"/>
  <c r="D28" i="181"/>
  <c r="D29" i="181"/>
  <c r="D30" i="181"/>
  <c r="D31" i="181"/>
  <c r="D32" i="181"/>
  <c r="D33" i="181"/>
  <c r="D23" i="181"/>
  <c r="D22" i="181"/>
  <c r="D21" i="181"/>
  <c r="D18" i="181"/>
  <c r="D17" i="181"/>
  <c r="D16" i="181"/>
  <c r="K21" i="180"/>
  <c r="I21" i="180"/>
  <c r="D21" i="180"/>
  <c r="J20" i="180"/>
  <c r="I20" i="180"/>
  <c r="G20" i="180"/>
  <c r="D20" i="180"/>
  <c r="J19" i="180"/>
  <c r="I19" i="180"/>
  <c r="G19" i="180"/>
  <c r="D19" i="180"/>
  <c r="J18" i="180"/>
  <c r="I18" i="180"/>
  <c r="D18" i="180"/>
  <c r="J17" i="180"/>
  <c r="I17" i="180"/>
  <c r="D17" i="180"/>
  <c r="J16" i="180"/>
  <c r="I16" i="180"/>
  <c r="D16" i="180"/>
  <c r="G37" i="179"/>
  <c r="K37" i="179" l="1"/>
  <c r="I37" i="179"/>
  <c r="D37" i="179"/>
  <c r="K36" i="179"/>
  <c r="I36" i="179"/>
  <c r="D36" i="179"/>
  <c r="K35" i="179"/>
  <c r="J35" i="179"/>
  <c r="I35" i="179"/>
  <c r="D35" i="179"/>
  <c r="K34" i="179"/>
  <c r="J34" i="179"/>
  <c r="I34" i="179"/>
  <c r="D34" i="179"/>
  <c r="K33" i="179"/>
  <c r="J33" i="179"/>
  <c r="I33" i="179"/>
  <c r="D33" i="179"/>
  <c r="K32" i="179"/>
  <c r="J32" i="179"/>
  <c r="I32" i="179"/>
  <c r="D32" i="179"/>
  <c r="K31" i="179"/>
  <c r="J31" i="179"/>
  <c r="I31" i="179"/>
  <c r="D31" i="179"/>
  <c r="K30" i="179"/>
  <c r="J30" i="179"/>
  <c r="I30" i="179"/>
  <c r="D30" i="179"/>
  <c r="K29" i="179"/>
  <c r="J29" i="179"/>
  <c r="I29" i="179"/>
  <c r="D29" i="179"/>
  <c r="K28" i="179"/>
  <c r="J28" i="179"/>
  <c r="I28" i="179"/>
  <c r="D28" i="179"/>
  <c r="K27" i="179"/>
  <c r="J27" i="179"/>
  <c r="I27" i="179"/>
  <c r="D27" i="179"/>
  <c r="K26" i="179"/>
  <c r="J26" i="179"/>
  <c r="I26" i="179"/>
  <c r="D26" i="179"/>
  <c r="K25" i="179"/>
  <c r="J25" i="179"/>
  <c r="I25" i="179"/>
  <c r="D25" i="179"/>
  <c r="K24" i="179"/>
  <c r="J24" i="179"/>
  <c r="I24" i="179"/>
  <c r="D24" i="179"/>
  <c r="K23" i="179"/>
  <c r="J23" i="179"/>
  <c r="I23" i="179"/>
  <c r="D23" i="179"/>
  <c r="D22" i="179"/>
  <c r="K21" i="179"/>
  <c r="J21" i="179"/>
  <c r="I21" i="179"/>
  <c r="D21" i="179"/>
  <c r="K20" i="179"/>
  <c r="J20" i="179"/>
  <c r="I20" i="179"/>
  <c r="D20" i="179"/>
  <c r="K19" i="179"/>
  <c r="J19" i="179"/>
  <c r="I19" i="179"/>
  <c r="D19" i="179"/>
  <c r="K18" i="179"/>
  <c r="J18" i="179"/>
  <c r="I18" i="179"/>
  <c r="D18" i="179"/>
  <c r="K17" i="179"/>
  <c r="J17" i="179"/>
  <c r="I17" i="179"/>
  <c r="D17" i="179"/>
  <c r="K16" i="179"/>
  <c r="J16" i="179"/>
  <c r="I16" i="179"/>
  <c r="D16" i="179"/>
  <c r="L16" i="178"/>
  <c r="K16" i="178"/>
  <c r="I16" i="178"/>
  <c r="G16" i="178"/>
  <c r="D16" i="178"/>
  <c r="G49" i="172" l="1"/>
  <c r="G48" i="172"/>
  <c r="G47" i="172"/>
  <c r="I17" i="177" l="1"/>
  <c r="I18" i="177"/>
  <c r="I19" i="177"/>
  <c r="G17" i="177"/>
  <c r="G18" i="177"/>
  <c r="G19" i="177"/>
  <c r="D17" i="177"/>
  <c r="D18" i="177"/>
  <c r="D19" i="177"/>
  <c r="L16" i="177"/>
  <c r="I16" i="177"/>
  <c r="G16" i="177"/>
  <c r="D16" i="177"/>
  <c r="K37" i="176"/>
  <c r="I37" i="176"/>
  <c r="D37" i="176"/>
  <c r="K36" i="176"/>
  <c r="I36" i="176"/>
  <c r="D36" i="176"/>
  <c r="K35" i="176"/>
  <c r="J35" i="176"/>
  <c r="I35" i="176"/>
  <c r="D35" i="176"/>
  <c r="K34" i="176"/>
  <c r="J34" i="176"/>
  <c r="I34" i="176"/>
  <c r="D34" i="176"/>
  <c r="K33" i="176"/>
  <c r="J33" i="176"/>
  <c r="I33" i="176"/>
  <c r="D33" i="176"/>
  <c r="K32" i="176"/>
  <c r="J32" i="176"/>
  <c r="I32" i="176"/>
  <c r="D32" i="176"/>
  <c r="K31" i="176"/>
  <c r="J31" i="176"/>
  <c r="I31" i="176"/>
  <c r="D31" i="176"/>
  <c r="K30" i="176"/>
  <c r="J30" i="176"/>
  <c r="I30" i="176"/>
  <c r="D30" i="176"/>
  <c r="K29" i="176"/>
  <c r="J29" i="176"/>
  <c r="I29" i="176"/>
  <c r="D29" i="176"/>
  <c r="K28" i="176"/>
  <c r="J28" i="176"/>
  <c r="I28" i="176"/>
  <c r="D28" i="176"/>
  <c r="K27" i="176"/>
  <c r="J27" i="176"/>
  <c r="I27" i="176"/>
  <c r="D27" i="176"/>
  <c r="K26" i="176"/>
  <c r="J26" i="176"/>
  <c r="I26" i="176"/>
  <c r="D26" i="176"/>
  <c r="K25" i="176"/>
  <c r="J25" i="176"/>
  <c r="I25" i="176"/>
  <c r="D25" i="176"/>
  <c r="K24" i="176"/>
  <c r="J24" i="176"/>
  <c r="I24" i="176"/>
  <c r="D24" i="176"/>
  <c r="K23" i="176"/>
  <c r="J23" i="176"/>
  <c r="I23" i="176"/>
  <c r="D23" i="176"/>
  <c r="D22" i="176"/>
  <c r="K21" i="176"/>
  <c r="J21" i="176"/>
  <c r="I21" i="176"/>
  <c r="D21" i="176"/>
  <c r="K20" i="176"/>
  <c r="J20" i="176"/>
  <c r="I20" i="176"/>
  <c r="D20" i="176"/>
  <c r="K19" i="176"/>
  <c r="J19" i="176"/>
  <c r="I19" i="176"/>
  <c r="D19" i="176"/>
  <c r="K18" i="176"/>
  <c r="J18" i="176"/>
  <c r="I18" i="176"/>
  <c r="D18" i="176"/>
  <c r="K17" i="176"/>
  <c r="J17" i="176"/>
  <c r="I17" i="176"/>
  <c r="D17" i="176"/>
  <c r="K16" i="176"/>
  <c r="J16" i="176"/>
  <c r="I16" i="176"/>
  <c r="D16" i="176"/>
  <c r="I17" i="175" l="1"/>
  <c r="D17" i="175"/>
  <c r="L16" i="175"/>
  <c r="K16" i="175"/>
  <c r="I16" i="175"/>
  <c r="G16" i="175"/>
  <c r="D16" i="175"/>
  <c r="D53" i="174"/>
  <c r="D54" i="174"/>
  <c r="D55" i="174"/>
  <c r="D56" i="174"/>
  <c r="D51" i="174"/>
  <c r="D52" i="174"/>
  <c r="J109" i="174"/>
  <c r="I109" i="174"/>
  <c r="I108" i="174"/>
  <c r="J107" i="174"/>
  <c r="I107" i="174"/>
  <c r="D107" i="174"/>
  <c r="J106" i="174"/>
  <c r="I106" i="174"/>
  <c r="D106" i="174"/>
  <c r="J105" i="174"/>
  <c r="I105" i="174"/>
  <c r="D105" i="174"/>
  <c r="J104" i="174"/>
  <c r="I104" i="174"/>
  <c r="D104" i="174"/>
  <c r="J103" i="174"/>
  <c r="I103" i="174"/>
  <c r="D103" i="174"/>
  <c r="J102" i="174"/>
  <c r="I102" i="174"/>
  <c r="G102" i="174"/>
  <c r="D102" i="174"/>
  <c r="I101" i="174"/>
  <c r="D101" i="174"/>
  <c r="J100" i="174"/>
  <c r="I100" i="174"/>
  <c r="D100" i="174"/>
  <c r="J99" i="174"/>
  <c r="I99" i="174"/>
  <c r="D99" i="174"/>
  <c r="J98" i="174"/>
  <c r="I98" i="174"/>
  <c r="D98" i="174"/>
  <c r="J97" i="174"/>
  <c r="I97" i="174"/>
  <c r="D97" i="174"/>
  <c r="J96" i="174"/>
  <c r="I96" i="174"/>
  <c r="D96" i="174"/>
  <c r="J95" i="174"/>
  <c r="I95" i="174"/>
  <c r="D95" i="174"/>
  <c r="J94" i="174"/>
  <c r="I94" i="174"/>
  <c r="D94" i="174"/>
  <c r="J93" i="174"/>
  <c r="I93" i="174"/>
  <c r="D93" i="174"/>
  <c r="J92" i="174"/>
  <c r="I92" i="174"/>
  <c r="D92" i="174"/>
  <c r="J91" i="174"/>
  <c r="I91" i="174"/>
  <c r="D91" i="174"/>
  <c r="J90" i="174"/>
  <c r="I90" i="174"/>
  <c r="D90" i="174"/>
  <c r="J89" i="174"/>
  <c r="I89" i="174"/>
  <c r="D89" i="174"/>
  <c r="J88" i="174"/>
  <c r="I88" i="174"/>
  <c r="D88" i="174"/>
  <c r="J87" i="174"/>
  <c r="I87" i="174"/>
  <c r="D87" i="174"/>
  <c r="J86" i="174"/>
  <c r="I86" i="174"/>
  <c r="D86" i="174"/>
  <c r="J85" i="174"/>
  <c r="I85" i="174"/>
  <c r="D85" i="174"/>
  <c r="J84" i="174"/>
  <c r="I84" i="174"/>
  <c r="D84" i="174"/>
  <c r="J83" i="174"/>
  <c r="I83" i="174"/>
  <c r="D83" i="174"/>
  <c r="J82" i="174"/>
  <c r="I82" i="174"/>
  <c r="D82" i="174"/>
  <c r="J81" i="174"/>
  <c r="I81" i="174"/>
  <c r="D81" i="174"/>
  <c r="J80" i="174"/>
  <c r="I80" i="174"/>
  <c r="D80" i="174"/>
  <c r="J79" i="174"/>
  <c r="I79" i="174"/>
  <c r="D79" i="174"/>
  <c r="J78" i="174"/>
  <c r="I78" i="174"/>
  <c r="D78" i="174"/>
  <c r="J77" i="174"/>
  <c r="I77" i="174"/>
  <c r="D77" i="174"/>
  <c r="J76" i="174"/>
  <c r="I76" i="174"/>
  <c r="D76" i="174"/>
  <c r="J75" i="174"/>
  <c r="I75" i="174"/>
  <c r="D75" i="174"/>
  <c r="J74" i="174"/>
  <c r="I74" i="174"/>
  <c r="D74" i="174"/>
  <c r="J73" i="174"/>
  <c r="I73" i="174"/>
  <c r="D73" i="174"/>
  <c r="J72" i="174"/>
  <c r="I72" i="174"/>
  <c r="D72" i="174"/>
  <c r="J71" i="174"/>
  <c r="I71" i="174"/>
  <c r="D71" i="174"/>
  <c r="J70" i="174"/>
  <c r="I70" i="174"/>
  <c r="D70" i="174"/>
  <c r="J69" i="174"/>
  <c r="I69" i="174"/>
  <c r="D69" i="174"/>
  <c r="J68" i="174"/>
  <c r="I68" i="174"/>
  <c r="D68" i="174"/>
  <c r="J67" i="174"/>
  <c r="I67" i="174"/>
  <c r="D67" i="174"/>
  <c r="J66" i="174"/>
  <c r="I66" i="174"/>
  <c r="D66" i="174"/>
  <c r="J65" i="174"/>
  <c r="I65" i="174"/>
  <c r="D65" i="174"/>
  <c r="J64" i="174"/>
  <c r="I64" i="174"/>
  <c r="D64" i="174"/>
  <c r="J63" i="174"/>
  <c r="I63" i="174"/>
  <c r="D63" i="174"/>
  <c r="J62" i="174"/>
  <c r="I62" i="174"/>
  <c r="D62" i="174"/>
  <c r="J61" i="174"/>
  <c r="I61" i="174"/>
  <c r="D61" i="174"/>
  <c r="J60" i="174"/>
  <c r="I60" i="174"/>
  <c r="D60" i="174"/>
  <c r="J59" i="174"/>
  <c r="I59" i="174"/>
  <c r="D59" i="174"/>
  <c r="J58" i="174"/>
  <c r="I58" i="174"/>
  <c r="D58" i="174"/>
  <c r="J57" i="174"/>
  <c r="I57" i="174"/>
  <c r="D57" i="174"/>
  <c r="J56" i="174"/>
  <c r="I56" i="174"/>
  <c r="J55" i="174"/>
  <c r="I55" i="174"/>
  <c r="J54" i="174"/>
  <c r="I54" i="174"/>
  <c r="J53" i="174"/>
  <c r="I53" i="174"/>
  <c r="J52" i="174"/>
  <c r="I52" i="174"/>
  <c r="J51" i="174"/>
  <c r="I51" i="174"/>
  <c r="J50" i="174"/>
  <c r="I50" i="174"/>
  <c r="D50" i="174"/>
  <c r="J49" i="174"/>
  <c r="I49" i="174"/>
  <c r="D49" i="174"/>
  <c r="J48" i="174"/>
  <c r="I48" i="174"/>
  <c r="D48" i="174"/>
  <c r="J47" i="174"/>
  <c r="I47" i="174"/>
  <c r="D47" i="174"/>
  <c r="J46" i="174"/>
  <c r="I46" i="174"/>
  <c r="D46" i="174"/>
  <c r="J45" i="174"/>
  <c r="I45" i="174"/>
  <c r="D45" i="174"/>
  <c r="J44" i="174"/>
  <c r="I44" i="174"/>
  <c r="D44" i="174"/>
  <c r="J43" i="174"/>
  <c r="I43" i="174"/>
  <c r="D43" i="174"/>
  <c r="J42" i="174"/>
  <c r="I42" i="174"/>
  <c r="D42" i="174"/>
  <c r="J41" i="174"/>
  <c r="I41" i="174"/>
  <c r="D41" i="174"/>
  <c r="J40" i="174"/>
  <c r="I40" i="174"/>
  <c r="D40" i="174"/>
  <c r="J39" i="174"/>
  <c r="I39" i="174"/>
  <c r="D39" i="174"/>
  <c r="J38" i="174"/>
  <c r="I38" i="174"/>
  <c r="D38" i="174"/>
  <c r="J37" i="174"/>
  <c r="I37" i="174"/>
  <c r="D37" i="174"/>
  <c r="J36" i="174"/>
  <c r="I36" i="174"/>
  <c r="D36" i="174"/>
  <c r="J35" i="174"/>
  <c r="I35" i="174"/>
  <c r="D35" i="174"/>
  <c r="J34" i="174"/>
  <c r="I34" i="174"/>
  <c r="D34" i="174"/>
  <c r="J33" i="174"/>
  <c r="I33" i="174"/>
  <c r="D33" i="174"/>
  <c r="J32" i="174"/>
  <c r="I32" i="174"/>
  <c r="D32" i="174"/>
  <c r="J31" i="174"/>
  <c r="I31" i="174"/>
  <c r="D31" i="174"/>
  <c r="J30" i="174"/>
  <c r="I30" i="174"/>
  <c r="D30" i="174"/>
  <c r="J29" i="174"/>
  <c r="I29" i="174"/>
  <c r="D29" i="174"/>
  <c r="J28" i="174"/>
  <c r="I28" i="174"/>
  <c r="D28" i="174"/>
  <c r="J27" i="174"/>
  <c r="I27" i="174"/>
  <c r="D27" i="174"/>
  <c r="J26" i="174"/>
  <c r="I26" i="174"/>
  <c r="D26" i="174"/>
  <c r="J25" i="174"/>
  <c r="I25" i="174"/>
  <c r="D25" i="174"/>
  <c r="J24" i="174"/>
  <c r="I24" i="174"/>
  <c r="D24" i="174"/>
  <c r="J23" i="174"/>
  <c r="I23" i="174"/>
  <c r="D23" i="174"/>
  <c r="J22" i="174"/>
  <c r="I22" i="174"/>
  <c r="D22" i="174"/>
  <c r="J21" i="174"/>
  <c r="I21" i="174"/>
  <c r="D21" i="174"/>
  <c r="J20" i="174"/>
  <c r="I20" i="174"/>
  <c r="D20" i="174"/>
  <c r="J19" i="174"/>
  <c r="I19" i="174"/>
  <c r="D19" i="174"/>
  <c r="J18" i="174"/>
  <c r="I18" i="174"/>
  <c r="D18" i="174"/>
  <c r="J17" i="174"/>
  <c r="I17" i="174"/>
  <c r="D17" i="174"/>
  <c r="K16" i="174"/>
  <c r="J16" i="174"/>
  <c r="I16" i="174"/>
  <c r="D16" i="174"/>
  <c r="L16" i="173"/>
  <c r="K16" i="173"/>
  <c r="I16" i="173"/>
  <c r="G16" i="173"/>
  <c r="D16" i="173"/>
  <c r="I49" i="172" l="1"/>
  <c r="D49" i="172"/>
  <c r="I48" i="172"/>
  <c r="D48" i="172"/>
  <c r="I47" i="172"/>
  <c r="D47" i="172"/>
  <c r="I46" i="172"/>
  <c r="D46" i="172"/>
  <c r="I45" i="172"/>
  <c r="I44" i="172"/>
  <c r="D44" i="172"/>
  <c r="I43" i="172"/>
  <c r="D43" i="172"/>
  <c r="I42" i="172"/>
  <c r="D42" i="172"/>
  <c r="I41" i="172"/>
  <c r="D41" i="172"/>
  <c r="I40" i="172"/>
  <c r="D40" i="172"/>
  <c r="I39" i="172"/>
  <c r="D39" i="172"/>
  <c r="I38" i="172"/>
  <c r="D38" i="172"/>
  <c r="I37" i="172"/>
  <c r="D37" i="172"/>
  <c r="I36" i="172"/>
  <c r="D36" i="172"/>
  <c r="I35" i="172"/>
  <c r="D35" i="172"/>
  <c r="I34" i="172"/>
  <c r="D34" i="172"/>
  <c r="I33" i="172"/>
  <c r="D33" i="172"/>
  <c r="I32" i="172"/>
  <c r="D32" i="172"/>
  <c r="I31" i="172"/>
  <c r="D31" i="172"/>
  <c r="I30" i="172"/>
  <c r="D30" i="172"/>
  <c r="I29" i="172"/>
  <c r="D29" i="172"/>
  <c r="I28" i="172"/>
  <c r="D28" i="172"/>
  <c r="I27" i="172"/>
  <c r="D27" i="172"/>
  <c r="I26" i="172"/>
  <c r="D26" i="172"/>
  <c r="I25" i="172"/>
  <c r="D25" i="172"/>
  <c r="I24" i="172"/>
  <c r="D24" i="172"/>
  <c r="I23" i="172"/>
  <c r="D23" i="172"/>
  <c r="I22" i="172"/>
  <c r="D22" i="172"/>
  <c r="I21" i="172"/>
  <c r="D21" i="172"/>
  <c r="I20" i="172"/>
  <c r="D20" i="172"/>
  <c r="I19" i="172"/>
  <c r="D19" i="172"/>
  <c r="I18" i="172"/>
  <c r="I17" i="172"/>
  <c r="D17" i="172"/>
  <c r="J22" i="171" l="1"/>
  <c r="I17" i="170"/>
  <c r="I18" i="170"/>
  <c r="I19" i="170"/>
  <c r="I20" i="170"/>
  <c r="I21" i="170"/>
  <c r="I22" i="170"/>
  <c r="I23" i="170"/>
  <c r="L17" i="131"/>
  <c r="L18" i="131"/>
  <c r="L19" i="131"/>
  <c r="K17" i="131"/>
  <c r="K18" i="131"/>
  <c r="K19" i="131"/>
  <c r="I17" i="147"/>
  <c r="I18" i="147"/>
  <c r="I19" i="147"/>
  <c r="I19" i="171"/>
  <c r="I20" i="171"/>
  <c r="I22" i="171"/>
  <c r="G21" i="171"/>
  <c r="G18" i="171"/>
  <c r="F18" i="171"/>
  <c r="G17" i="171"/>
  <c r="F17" i="171"/>
  <c r="G16" i="171"/>
  <c r="F16" i="171"/>
  <c r="D22" i="171"/>
  <c r="D20" i="171"/>
  <c r="K23" i="171"/>
  <c r="D23" i="171"/>
  <c r="K21" i="171"/>
  <c r="J21" i="171"/>
  <c r="D21" i="171"/>
  <c r="K20" i="171"/>
  <c r="J20" i="171"/>
  <c r="K19" i="171"/>
  <c r="J19" i="171"/>
  <c r="D19" i="171"/>
  <c r="K18" i="171"/>
  <c r="J18" i="171"/>
  <c r="D18" i="171"/>
  <c r="K17" i="171"/>
  <c r="J17" i="171"/>
  <c r="D17" i="171"/>
  <c r="K16" i="171"/>
  <c r="J16" i="171"/>
  <c r="D16" i="171"/>
  <c r="D22" i="170"/>
  <c r="K23" i="170"/>
  <c r="J23" i="170"/>
  <c r="D23" i="170"/>
  <c r="K21" i="170"/>
  <c r="J21" i="170"/>
  <c r="D21" i="170"/>
  <c r="K20" i="170"/>
  <c r="J20" i="170"/>
  <c r="D20" i="170"/>
  <c r="K19" i="170"/>
  <c r="J19" i="170"/>
  <c r="D19" i="170"/>
  <c r="K18" i="170"/>
  <c r="J18" i="170"/>
  <c r="D18" i="170"/>
  <c r="K17" i="170"/>
  <c r="J17" i="170"/>
  <c r="D17" i="170"/>
  <c r="K16" i="170"/>
  <c r="J16" i="170"/>
  <c r="I16" i="170"/>
  <c r="D16" i="170"/>
  <c r="I17" i="167"/>
  <c r="I18" i="167"/>
  <c r="I19" i="167"/>
  <c r="I20" i="167"/>
  <c r="I21" i="167"/>
  <c r="I22" i="167"/>
  <c r="G55" i="168"/>
  <c r="D16" i="168"/>
  <c r="D17" i="168"/>
  <c r="D18" i="168"/>
  <c r="D19" i="168"/>
  <c r="D20" i="168"/>
  <c r="D21" i="168"/>
  <c r="D22" i="168"/>
  <c r="D23" i="168"/>
  <c r="D24" i="168"/>
  <c r="D25" i="168"/>
  <c r="D26" i="168"/>
  <c r="D27" i="168"/>
  <c r="D28" i="168"/>
  <c r="D29" i="168"/>
  <c r="D30" i="168"/>
  <c r="D31" i="168"/>
  <c r="D32" i="168"/>
  <c r="D33" i="168"/>
  <c r="D34" i="168"/>
  <c r="D35" i="168"/>
  <c r="D36" i="168"/>
  <c r="D37" i="168"/>
  <c r="D38" i="168"/>
  <c r="D39" i="168"/>
  <c r="D40" i="168"/>
  <c r="D41" i="168"/>
  <c r="D42" i="168"/>
  <c r="D43" i="168"/>
  <c r="D44" i="168"/>
  <c r="D45" i="168"/>
  <c r="D46" i="168"/>
  <c r="D47" i="168"/>
  <c r="D48" i="168"/>
  <c r="D49" i="168"/>
  <c r="D50" i="168"/>
  <c r="D51" i="168"/>
  <c r="D52" i="168"/>
  <c r="D53" i="168"/>
  <c r="D54" i="168"/>
  <c r="D55" i="168"/>
  <c r="D56" i="168"/>
  <c r="D57" i="168"/>
  <c r="D58" i="168"/>
  <c r="D59" i="168"/>
  <c r="D60" i="168"/>
  <c r="D61" i="168"/>
  <c r="D62" i="168"/>
  <c r="D63" i="168"/>
  <c r="D17" i="169" l="1"/>
  <c r="D18" i="169"/>
  <c r="D19" i="169"/>
  <c r="D20" i="169"/>
  <c r="D21" i="169"/>
  <c r="D22" i="169"/>
  <c r="D23" i="169"/>
  <c r="D24" i="169"/>
  <c r="D25" i="169"/>
  <c r="D26" i="169"/>
  <c r="D27" i="169"/>
  <c r="D28" i="169"/>
  <c r="D29" i="169"/>
  <c r="D30" i="169"/>
  <c r="D31" i="169"/>
  <c r="D32" i="169"/>
  <c r="D33" i="169"/>
  <c r="K33" i="169" l="1"/>
  <c r="J33" i="169"/>
  <c r="I33" i="169"/>
  <c r="G33" i="169"/>
  <c r="K32" i="169"/>
  <c r="J32" i="169"/>
  <c r="I32" i="169"/>
  <c r="K31" i="169"/>
  <c r="J31" i="169"/>
  <c r="I31" i="169"/>
  <c r="K30" i="169"/>
  <c r="J30" i="169"/>
  <c r="I30" i="169"/>
  <c r="G30" i="169"/>
  <c r="K29" i="169"/>
  <c r="J29" i="169"/>
  <c r="I29" i="169"/>
  <c r="K28" i="169"/>
  <c r="J28" i="169"/>
  <c r="I28" i="169"/>
  <c r="K27" i="169"/>
  <c r="J27" i="169"/>
  <c r="I27" i="169"/>
  <c r="K26" i="169"/>
  <c r="J26" i="169"/>
  <c r="I26" i="169"/>
  <c r="K25" i="169"/>
  <c r="J25" i="169"/>
  <c r="I25" i="169"/>
  <c r="K24" i="169"/>
  <c r="J24" i="169"/>
  <c r="I24" i="169"/>
  <c r="G24" i="169"/>
  <c r="K23" i="169"/>
  <c r="J23" i="169"/>
  <c r="I23" i="169"/>
  <c r="K22" i="169"/>
  <c r="J22" i="169"/>
  <c r="I22" i="169"/>
  <c r="G22" i="169"/>
  <c r="K21" i="169"/>
  <c r="J21" i="169"/>
  <c r="I21" i="169"/>
  <c r="G21" i="169"/>
  <c r="K20" i="169"/>
  <c r="J20" i="169"/>
  <c r="G20" i="169"/>
  <c r="K19" i="169"/>
  <c r="J19" i="169"/>
  <c r="I19" i="169"/>
  <c r="G19" i="169"/>
  <c r="K18" i="169"/>
  <c r="J18" i="169"/>
  <c r="I18" i="169"/>
  <c r="G18" i="169"/>
  <c r="K17" i="169"/>
  <c r="J17" i="169"/>
  <c r="I17" i="169"/>
  <c r="G17" i="169"/>
  <c r="K16" i="169"/>
  <c r="J16" i="169"/>
  <c r="I16" i="169"/>
  <c r="D16" i="169"/>
  <c r="I64" i="168"/>
  <c r="D64" i="168"/>
  <c r="I63" i="168"/>
  <c r="I62" i="168"/>
  <c r="I61" i="168"/>
  <c r="I60" i="168"/>
  <c r="I59" i="168"/>
  <c r="I58" i="168"/>
  <c r="I57" i="168"/>
  <c r="I56" i="168"/>
  <c r="I55" i="168"/>
  <c r="I54" i="168"/>
  <c r="I53" i="168"/>
  <c r="I52" i="168"/>
  <c r="I50" i="168"/>
  <c r="I49" i="168"/>
  <c r="I48" i="168"/>
  <c r="I47" i="168"/>
  <c r="I46" i="168"/>
  <c r="I45" i="168"/>
  <c r="K22" i="167" l="1"/>
  <c r="J22" i="167"/>
  <c r="D22" i="167"/>
  <c r="K21" i="167"/>
  <c r="J21" i="167"/>
  <c r="D21" i="167"/>
  <c r="K20" i="167"/>
  <c r="J20" i="167"/>
  <c r="D20" i="167"/>
  <c r="J19" i="167"/>
  <c r="D19" i="167"/>
  <c r="K18" i="167"/>
  <c r="J18" i="167"/>
  <c r="D18" i="167"/>
  <c r="K17" i="167"/>
  <c r="J17" i="167"/>
  <c r="D17" i="167"/>
  <c r="K16" i="167"/>
  <c r="J16" i="167"/>
  <c r="I16" i="167"/>
  <c r="D16" i="167"/>
  <c r="I17" i="166"/>
  <c r="L16" i="166"/>
  <c r="K16" i="166"/>
  <c r="I16" i="166"/>
  <c r="D16" i="166"/>
  <c r="I17" i="165"/>
  <c r="D17" i="165"/>
  <c r="L16" i="165"/>
  <c r="K16" i="165"/>
  <c r="I16" i="165"/>
  <c r="G16" i="165"/>
  <c r="D16" i="165"/>
  <c r="J20" i="164"/>
  <c r="I20" i="164"/>
  <c r="G20" i="164"/>
  <c r="D20" i="164"/>
  <c r="J19" i="164"/>
  <c r="I19" i="164"/>
  <c r="G19" i="164"/>
  <c r="D19" i="164"/>
  <c r="J18" i="164"/>
  <c r="I18" i="164"/>
  <c r="G18" i="164"/>
  <c r="D18" i="164"/>
  <c r="J17" i="164"/>
  <c r="I17" i="164"/>
  <c r="D17" i="164"/>
  <c r="J16" i="164"/>
  <c r="I16" i="164"/>
  <c r="D16" i="164"/>
  <c r="F34" i="163"/>
  <c r="G24" i="163"/>
  <c r="G25" i="163"/>
  <c r="G26" i="163"/>
  <c r="F24" i="163"/>
  <c r="F25" i="163"/>
  <c r="F26" i="163"/>
  <c r="G23" i="163"/>
  <c r="F23" i="163"/>
  <c r="G18" i="163"/>
  <c r="F18" i="163"/>
  <c r="G17" i="163"/>
  <c r="F17" i="163"/>
  <c r="G16" i="163"/>
  <c r="F16" i="163"/>
  <c r="G21" i="163"/>
  <c r="G22" i="163"/>
  <c r="D22" i="163"/>
  <c r="D36" i="163"/>
  <c r="K38" i="163"/>
  <c r="I38" i="163"/>
  <c r="D38" i="163"/>
  <c r="K37" i="163"/>
  <c r="I37" i="163"/>
  <c r="D37" i="163"/>
  <c r="K36" i="163"/>
  <c r="J36" i="163"/>
  <c r="I36" i="163"/>
  <c r="K35" i="163"/>
  <c r="J35" i="163"/>
  <c r="I35" i="163"/>
  <c r="D35" i="163"/>
  <c r="K34" i="163"/>
  <c r="J34" i="163"/>
  <c r="I34" i="163"/>
  <c r="D34" i="163"/>
  <c r="K33" i="163"/>
  <c r="J33" i="163"/>
  <c r="I33" i="163"/>
  <c r="D33" i="163"/>
  <c r="K32" i="163"/>
  <c r="J32" i="163"/>
  <c r="I32" i="163"/>
  <c r="D32" i="163"/>
  <c r="K31" i="163"/>
  <c r="J31" i="163"/>
  <c r="I31" i="163"/>
  <c r="D31" i="163"/>
  <c r="K30" i="163"/>
  <c r="J30" i="163"/>
  <c r="I30" i="163"/>
  <c r="D30" i="163"/>
  <c r="K29" i="163"/>
  <c r="J29" i="163"/>
  <c r="I29" i="163"/>
  <c r="D29" i="163"/>
  <c r="K28" i="163"/>
  <c r="J28" i="163"/>
  <c r="I28" i="163"/>
  <c r="D28" i="163"/>
  <c r="K27" i="163"/>
  <c r="J27" i="163"/>
  <c r="I27" i="163"/>
  <c r="D27" i="163"/>
  <c r="K26" i="163"/>
  <c r="J26" i="163"/>
  <c r="I26" i="163"/>
  <c r="D26" i="163"/>
  <c r="K25" i="163"/>
  <c r="J25" i="163"/>
  <c r="I25" i="163"/>
  <c r="D25" i="163"/>
  <c r="K24" i="163"/>
  <c r="J24" i="163"/>
  <c r="I24" i="163"/>
  <c r="D24" i="163"/>
  <c r="K23" i="163"/>
  <c r="J23" i="163"/>
  <c r="I23" i="163"/>
  <c r="D23" i="163"/>
  <c r="K21" i="163"/>
  <c r="J21" i="163"/>
  <c r="I21" i="163"/>
  <c r="D21" i="163"/>
  <c r="K20" i="163"/>
  <c r="J20" i="163"/>
  <c r="I20" i="163"/>
  <c r="D20" i="163"/>
  <c r="K19" i="163"/>
  <c r="J19" i="163"/>
  <c r="I19" i="163"/>
  <c r="D19" i="163"/>
  <c r="K18" i="163"/>
  <c r="J18" i="163"/>
  <c r="I18" i="163"/>
  <c r="D18" i="163"/>
  <c r="K17" i="163"/>
  <c r="J17" i="163"/>
  <c r="I17" i="163"/>
  <c r="D17" i="163"/>
  <c r="K16" i="163"/>
  <c r="J16" i="163"/>
  <c r="I16" i="163"/>
  <c r="D16" i="163"/>
  <c r="G21" i="162"/>
  <c r="K21" i="162"/>
  <c r="I21" i="162"/>
  <c r="D21" i="162"/>
  <c r="J20" i="162"/>
  <c r="I20" i="162"/>
  <c r="G20" i="162"/>
  <c r="D20" i="162"/>
  <c r="J19" i="162"/>
  <c r="I19" i="162"/>
  <c r="G19" i="162"/>
  <c r="D19" i="162"/>
  <c r="J18" i="162"/>
  <c r="I18" i="162"/>
  <c r="G18" i="162"/>
  <c r="D18" i="162"/>
  <c r="J17" i="162"/>
  <c r="I17" i="162"/>
  <c r="D17" i="162"/>
  <c r="J16" i="162"/>
  <c r="I16" i="162"/>
  <c r="D16" i="162"/>
  <c r="L16" i="161" l="1"/>
  <c r="K16" i="161"/>
  <c r="I16" i="161"/>
  <c r="G16" i="161"/>
  <c r="D16" i="161"/>
  <c r="I18" i="160" l="1"/>
  <c r="I17" i="160"/>
  <c r="L16" i="160"/>
  <c r="K16" i="160"/>
  <c r="I16" i="160"/>
  <c r="P17" i="159" l="1"/>
  <c r="P18" i="159"/>
  <c r="P19" i="159"/>
  <c r="P20" i="159"/>
  <c r="P21" i="159"/>
  <c r="P22" i="159"/>
  <c r="P23" i="159"/>
  <c r="P24" i="159"/>
  <c r="P25" i="159"/>
  <c r="P26" i="159"/>
  <c r="P27" i="159"/>
  <c r="P28" i="159"/>
  <c r="P29" i="159"/>
  <c r="P30" i="159"/>
  <c r="P31" i="159"/>
  <c r="P32" i="159"/>
  <c r="P33" i="159"/>
  <c r="P34" i="159"/>
  <c r="P35" i="159"/>
  <c r="P36" i="159"/>
  <c r="P16" i="159"/>
  <c r="D22" i="159"/>
  <c r="K38" i="159"/>
  <c r="I38" i="159"/>
  <c r="D38" i="159"/>
  <c r="K37" i="159"/>
  <c r="I37" i="159"/>
  <c r="D37" i="159"/>
  <c r="K36" i="159"/>
  <c r="J36" i="159"/>
  <c r="I36" i="159"/>
  <c r="D36" i="159"/>
  <c r="K35" i="159"/>
  <c r="J35" i="159"/>
  <c r="I35" i="159"/>
  <c r="D35" i="159"/>
  <c r="K34" i="159"/>
  <c r="J34" i="159"/>
  <c r="I34" i="159"/>
  <c r="D34" i="159"/>
  <c r="K33" i="159"/>
  <c r="J33" i="159"/>
  <c r="I33" i="159"/>
  <c r="D33" i="159"/>
  <c r="K32" i="159"/>
  <c r="J32" i="159"/>
  <c r="I32" i="159"/>
  <c r="D32" i="159"/>
  <c r="K31" i="159"/>
  <c r="J31" i="159"/>
  <c r="I31" i="159"/>
  <c r="D31" i="159"/>
  <c r="K30" i="159"/>
  <c r="J30" i="159"/>
  <c r="I30" i="159"/>
  <c r="D30" i="159"/>
  <c r="K29" i="159"/>
  <c r="J29" i="159"/>
  <c r="I29" i="159"/>
  <c r="D29" i="159"/>
  <c r="K28" i="159"/>
  <c r="J28" i="159"/>
  <c r="I28" i="159"/>
  <c r="D28" i="159"/>
  <c r="K27" i="159"/>
  <c r="J27" i="159"/>
  <c r="I27" i="159"/>
  <c r="D27" i="159"/>
  <c r="K26" i="159"/>
  <c r="J26" i="159"/>
  <c r="I26" i="159"/>
  <c r="D26" i="159"/>
  <c r="K25" i="159"/>
  <c r="J25" i="159"/>
  <c r="I25" i="159"/>
  <c r="D25" i="159"/>
  <c r="K24" i="159"/>
  <c r="J24" i="159"/>
  <c r="I24" i="159"/>
  <c r="D24" i="159"/>
  <c r="K23" i="159"/>
  <c r="J23" i="159"/>
  <c r="I23" i="159"/>
  <c r="D23" i="159"/>
  <c r="K21" i="159"/>
  <c r="J21" i="159"/>
  <c r="I21" i="159"/>
  <c r="D21" i="159"/>
  <c r="K20" i="159"/>
  <c r="J20" i="159"/>
  <c r="I20" i="159"/>
  <c r="D20" i="159"/>
  <c r="K19" i="159"/>
  <c r="J19" i="159"/>
  <c r="I19" i="159"/>
  <c r="D19" i="159"/>
  <c r="K18" i="159"/>
  <c r="J18" i="159"/>
  <c r="I18" i="159"/>
  <c r="D18" i="159"/>
  <c r="K17" i="159"/>
  <c r="J17" i="159"/>
  <c r="I17" i="159"/>
  <c r="D17" i="159"/>
  <c r="K16" i="159"/>
  <c r="J16" i="159"/>
  <c r="I16" i="159"/>
  <c r="D16" i="159"/>
  <c r="G20" i="156"/>
  <c r="G19" i="156"/>
  <c r="G18" i="156"/>
  <c r="K21" i="156"/>
  <c r="I21" i="156"/>
  <c r="D21" i="156"/>
  <c r="J20" i="156"/>
  <c r="I20" i="156"/>
  <c r="D20" i="156"/>
  <c r="J19" i="156"/>
  <c r="I19" i="156"/>
  <c r="D19" i="156"/>
  <c r="J18" i="156"/>
  <c r="I18" i="156"/>
  <c r="D18" i="156"/>
  <c r="J17" i="156"/>
  <c r="I17" i="156"/>
  <c r="D17" i="156"/>
  <c r="J16" i="156"/>
  <c r="I16" i="156"/>
  <c r="D16" i="156"/>
  <c r="I16" i="141"/>
  <c r="I17" i="154"/>
  <c r="I18" i="154"/>
  <c r="I16" i="154"/>
  <c r="I17" i="149"/>
  <c r="I17" i="157"/>
  <c r="I18" i="157"/>
  <c r="I19" i="157"/>
  <c r="I20" i="157"/>
  <c r="I21" i="157"/>
  <c r="I22" i="157"/>
  <c r="G22" i="157"/>
  <c r="G16" i="157"/>
  <c r="K22" i="157"/>
  <c r="J22" i="157"/>
  <c r="D22" i="157"/>
  <c r="K21" i="157"/>
  <c r="J21" i="157"/>
  <c r="D21" i="157"/>
  <c r="K20" i="157"/>
  <c r="J20" i="157"/>
  <c r="D20" i="157"/>
  <c r="J19" i="157"/>
  <c r="D19" i="157"/>
  <c r="K18" i="157"/>
  <c r="J18" i="157"/>
  <c r="D18" i="157"/>
  <c r="K17" i="157"/>
  <c r="J17" i="157"/>
  <c r="D17" i="157"/>
  <c r="K16" i="157"/>
  <c r="J16" i="157"/>
  <c r="I16" i="157"/>
  <c r="D16" i="157"/>
  <c r="G18" i="154"/>
  <c r="F17" i="154"/>
  <c r="G17" i="154"/>
  <c r="G16" i="154"/>
  <c r="D17" i="154"/>
  <c r="D18" i="154"/>
  <c r="D16" i="154"/>
  <c r="I16" i="152" l="1"/>
  <c r="D16" i="152"/>
  <c r="L21" i="154"/>
  <c r="K21" i="154"/>
  <c r="L18" i="154"/>
  <c r="K18" i="154"/>
  <c r="L17" i="154"/>
  <c r="K17" i="154"/>
  <c r="L16" i="154"/>
  <c r="K16" i="154"/>
  <c r="G102" i="153"/>
  <c r="D17" i="153" l="1"/>
  <c r="D18" i="153"/>
  <c r="D19" i="153"/>
  <c r="D20" i="153"/>
  <c r="D21" i="153"/>
  <c r="D22" i="153"/>
  <c r="D23" i="153"/>
  <c r="D24" i="153"/>
  <c r="D25" i="153"/>
  <c r="D26" i="153"/>
  <c r="D27" i="153"/>
  <c r="D28" i="153"/>
  <c r="D29" i="153"/>
  <c r="D30" i="153"/>
  <c r="D31" i="153"/>
  <c r="D32" i="153"/>
  <c r="D33" i="153"/>
  <c r="D34" i="153"/>
  <c r="D35" i="153"/>
  <c r="D36" i="153"/>
  <c r="D37" i="153"/>
  <c r="D38" i="153"/>
  <c r="D39" i="153"/>
  <c r="D40" i="153"/>
  <c r="D41" i="153"/>
  <c r="D42" i="153"/>
  <c r="D43" i="153"/>
  <c r="D44" i="153"/>
  <c r="D45" i="153"/>
  <c r="D46" i="153"/>
  <c r="D47" i="153"/>
  <c r="D48" i="153"/>
  <c r="D49" i="153"/>
  <c r="D50" i="153"/>
  <c r="D51" i="153"/>
  <c r="D52" i="153"/>
  <c r="D53" i="153"/>
  <c r="D54" i="153"/>
  <c r="D55" i="153"/>
  <c r="D56" i="153"/>
  <c r="D57" i="153"/>
  <c r="D58" i="153"/>
  <c r="D59" i="153"/>
  <c r="D60" i="153"/>
  <c r="D61" i="153"/>
  <c r="D62" i="153"/>
  <c r="D63" i="153"/>
  <c r="D64" i="153"/>
  <c r="D65" i="153"/>
  <c r="D66" i="153"/>
  <c r="D67" i="153"/>
  <c r="D68" i="153"/>
  <c r="D69" i="153"/>
  <c r="D70" i="153"/>
  <c r="D71" i="153"/>
  <c r="D72" i="153"/>
  <c r="D73" i="153"/>
  <c r="D74" i="153"/>
  <c r="D75" i="153"/>
  <c r="D76" i="153"/>
  <c r="D77" i="153"/>
  <c r="D78" i="153"/>
  <c r="D79" i="153"/>
  <c r="D80" i="153"/>
  <c r="D81" i="153"/>
  <c r="D82" i="153"/>
  <c r="D83" i="153"/>
  <c r="D84" i="153"/>
  <c r="D85" i="153"/>
  <c r="D86" i="153"/>
  <c r="D87" i="153"/>
  <c r="D88" i="153"/>
  <c r="D89" i="153"/>
  <c r="D90" i="153"/>
  <c r="D91" i="153"/>
  <c r="D92" i="153"/>
  <c r="D93" i="153"/>
  <c r="D94" i="153"/>
  <c r="D95" i="153"/>
  <c r="D96" i="153"/>
  <c r="D97" i="153"/>
  <c r="D98" i="153"/>
  <c r="D99" i="153"/>
  <c r="D100" i="153"/>
  <c r="D101" i="153"/>
  <c r="D102" i="153"/>
  <c r="D103" i="153"/>
  <c r="D104" i="153"/>
  <c r="D105" i="153"/>
  <c r="D106" i="153"/>
  <c r="D107" i="153"/>
  <c r="J109" i="153"/>
  <c r="I109" i="153"/>
  <c r="I108" i="153"/>
  <c r="J107" i="153"/>
  <c r="I107" i="153"/>
  <c r="J106" i="153"/>
  <c r="I106" i="153"/>
  <c r="J105" i="153"/>
  <c r="I105" i="153"/>
  <c r="J104" i="153"/>
  <c r="I104" i="153"/>
  <c r="J103" i="153"/>
  <c r="I103" i="153"/>
  <c r="J102" i="153"/>
  <c r="I102" i="153"/>
  <c r="I101" i="153"/>
  <c r="J100" i="153"/>
  <c r="I100" i="153"/>
  <c r="J99" i="153"/>
  <c r="I99" i="153"/>
  <c r="J98" i="153"/>
  <c r="I98" i="153"/>
  <c r="J97" i="153"/>
  <c r="I97" i="153"/>
  <c r="J96" i="153"/>
  <c r="I96" i="153"/>
  <c r="J95" i="153"/>
  <c r="I95" i="153"/>
  <c r="J94" i="153"/>
  <c r="I94" i="153"/>
  <c r="J93" i="153"/>
  <c r="I93" i="153"/>
  <c r="J92" i="153"/>
  <c r="I92" i="153"/>
  <c r="J91" i="153"/>
  <c r="I91" i="153"/>
  <c r="J90" i="153"/>
  <c r="I90" i="153"/>
  <c r="J89" i="153"/>
  <c r="I89" i="153"/>
  <c r="J88" i="153"/>
  <c r="I88" i="153"/>
  <c r="J87" i="153"/>
  <c r="I87" i="153"/>
  <c r="J86" i="153"/>
  <c r="I86" i="153"/>
  <c r="J85" i="153"/>
  <c r="I85" i="153"/>
  <c r="J84" i="153"/>
  <c r="I84" i="153"/>
  <c r="J83" i="153"/>
  <c r="I83" i="153"/>
  <c r="J82" i="153"/>
  <c r="I82" i="153"/>
  <c r="J81" i="153"/>
  <c r="I81" i="153"/>
  <c r="J80" i="153"/>
  <c r="I80" i="153"/>
  <c r="J79" i="153"/>
  <c r="I79" i="153"/>
  <c r="J78" i="153"/>
  <c r="I78" i="153"/>
  <c r="J77" i="153"/>
  <c r="I77" i="153"/>
  <c r="J76" i="153"/>
  <c r="I76" i="153"/>
  <c r="J75" i="153"/>
  <c r="I75" i="153"/>
  <c r="J74" i="153"/>
  <c r="I74" i="153"/>
  <c r="J73" i="153"/>
  <c r="I73" i="153"/>
  <c r="J72" i="153"/>
  <c r="I72" i="153"/>
  <c r="J71" i="153"/>
  <c r="I71" i="153"/>
  <c r="J70" i="153"/>
  <c r="I70" i="153"/>
  <c r="J69" i="153"/>
  <c r="I69" i="153"/>
  <c r="J68" i="153"/>
  <c r="I68" i="153"/>
  <c r="J67" i="153"/>
  <c r="I67" i="153"/>
  <c r="J66" i="153"/>
  <c r="I66" i="153"/>
  <c r="J65" i="153"/>
  <c r="I65" i="153"/>
  <c r="J64" i="153"/>
  <c r="I64" i="153"/>
  <c r="J63" i="153"/>
  <c r="I63" i="153"/>
  <c r="J62" i="153"/>
  <c r="I62" i="153"/>
  <c r="J61" i="153"/>
  <c r="I61" i="153"/>
  <c r="J60" i="153"/>
  <c r="I60" i="153"/>
  <c r="J59" i="153"/>
  <c r="I59" i="153"/>
  <c r="J58" i="153"/>
  <c r="I58" i="153"/>
  <c r="J57" i="153"/>
  <c r="I57" i="153"/>
  <c r="J56" i="153"/>
  <c r="I56" i="153"/>
  <c r="J55" i="153"/>
  <c r="I55" i="153"/>
  <c r="J54" i="153"/>
  <c r="I54" i="153"/>
  <c r="J53" i="153"/>
  <c r="I53" i="153"/>
  <c r="J52" i="153"/>
  <c r="I52" i="153"/>
  <c r="J51" i="153"/>
  <c r="I51" i="153"/>
  <c r="J50" i="153"/>
  <c r="I50" i="153"/>
  <c r="J49" i="153"/>
  <c r="I49" i="153"/>
  <c r="J48" i="153"/>
  <c r="I48" i="153"/>
  <c r="J47" i="153"/>
  <c r="I47" i="153"/>
  <c r="J46" i="153"/>
  <c r="I46" i="153"/>
  <c r="J45" i="153"/>
  <c r="I45" i="153"/>
  <c r="J44" i="153"/>
  <c r="I44" i="153"/>
  <c r="J43" i="153"/>
  <c r="I43" i="153"/>
  <c r="J42" i="153"/>
  <c r="I42" i="153"/>
  <c r="J41" i="153"/>
  <c r="I41" i="153"/>
  <c r="J40" i="153"/>
  <c r="I40" i="153"/>
  <c r="J39" i="153"/>
  <c r="I39" i="153"/>
  <c r="J38" i="153"/>
  <c r="I38" i="153"/>
  <c r="J37" i="153"/>
  <c r="I37" i="153"/>
  <c r="J36" i="153"/>
  <c r="I36" i="153"/>
  <c r="J35" i="153"/>
  <c r="I35" i="153"/>
  <c r="J34" i="153"/>
  <c r="I34" i="153"/>
  <c r="J33" i="153"/>
  <c r="I33" i="153"/>
  <c r="J32" i="153"/>
  <c r="I32" i="153"/>
  <c r="J31" i="153"/>
  <c r="I31" i="153"/>
  <c r="J30" i="153"/>
  <c r="I30" i="153"/>
  <c r="J29" i="153"/>
  <c r="I29" i="153"/>
  <c r="J28" i="153"/>
  <c r="I28" i="153"/>
  <c r="J27" i="153"/>
  <c r="I27" i="153"/>
  <c r="J26" i="153"/>
  <c r="I26" i="153"/>
  <c r="J25" i="153"/>
  <c r="I25" i="153"/>
  <c r="J24" i="153"/>
  <c r="I24" i="153"/>
  <c r="J23" i="153"/>
  <c r="I23" i="153"/>
  <c r="J22" i="153"/>
  <c r="I22" i="153"/>
  <c r="J21" i="153"/>
  <c r="I21" i="153"/>
  <c r="J20" i="153"/>
  <c r="I20" i="153"/>
  <c r="J19" i="153"/>
  <c r="I19" i="153"/>
  <c r="J18" i="153"/>
  <c r="I18" i="153"/>
  <c r="J17" i="153"/>
  <c r="I17" i="153"/>
  <c r="K16" i="153"/>
  <c r="J16" i="153"/>
  <c r="I16" i="153"/>
  <c r="D16" i="153"/>
  <c r="L19" i="152" l="1"/>
  <c r="K19" i="152"/>
  <c r="L18" i="152"/>
  <c r="K18" i="152"/>
  <c r="L17" i="152"/>
  <c r="K17" i="152"/>
  <c r="L16" i="152"/>
  <c r="K16" i="152"/>
  <c r="G18" i="151"/>
  <c r="G19" i="151"/>
  <c r="G17" i="151"/>
  <c r="I24" i="151"/>
  <c r="I23" i="151"/>
  <c r="D23" i="151"/>
  <c r="I22" i="151"/>
  <c r="D22" i="151"/>
  <c r="I21" i="151"/>
  <c r="D21" i="151"/>
  <c r="I20" i="151"/>
  <c r="D20" i="151"/>
  <c r="I19" i="151"/>
  <c r="D19" i="151"/>
  <c r="I18" i="151"/>
  <c r="D18" i="151"/>
  <c r="I17" i="151"/>
  <c r="I16" i="151"/>
  <c r="D16" i="151"/>
  <c r="G33" i="150" l="1"/>
  <c r="G30" i="150"/>
  <c r="G24" i="150"/>
  <c r="G18" i="150"/>
  <c r="G19" i="150"/>
  <c r="G20" i="150"/>
  <c r="G21" i="150"/>
  <c r="G22" i="150"/>
  <c r="G23" i="150"/>
  <c r="G17" i="150"/>
  <c r="D17" i="150"/>
  <c r="D18" i="150"/>
  <c r="D19" i="150"/>
  <c r="D20" i="150"/>
  <c r="D21" i="150"/>
  <c r="D22" i="150"/>
  <c r="D23" i="150"/>
  <c r="D24" i="150"/>
  <c r="D25" i="150"/>
  <c r="D26" i="150"/>
  <c r="D27" i="150"/>
  <c r="D28" i="150"/>
  <c r="D29" i="150"/>
  <c r="D30" i="150"/>
  <c r="D31" i="150"/>
  <c r="D32" i="150"/>
  <c r="D33" i="150"/>
  <c r="K33" i="150"/>
  <c r="J33" i="150"/>
  <c r="I33" i="150"/>
  <c r="K32" i="150"/>
  <c r="J32" i="150"/>
  <c r="I32" i="150"/>
  <c r="K31" i="150"/>
  <c r="J31" i="150"/>
  <c r="I31" i="150"/>
  <c r="K30" i="150"/>
  <c r="J30" i="150"/>
  <c r="I30" i="150"/>
  <c r="K29" i="150"/>
  <c r="J29" i="150"/>
  <c r="I29" i="150"/>
  <c r="K28" i="150"/>
  <c r="J28" i="150"/>
  <c r="I28" i="150"/>
  <c r="K27" i="150"/>
  <c r="J27" i="150"/>
  <c r="I27" i="150"/>
  <c r="K26" i="150"/>
  <c r="J26" i="150"/>
  <c r="I26" i="150"/>
  <c r="K25" i="150"/>
  <c r="J25" i="150"/>
  <c r="I25" i="150"/>
  <c r="K24" i="150"/>
  <c r="J24" i="150"/>
  <c r="I24" i="150"/>
  <c r="K23" i="150"/>
  <c r="J23" i="150"/>
  <c r="I23" i="150"/>
  <c r="K22" i="150"/>
  <c r="J22" i="150"/>
  <c r="I22" i="150"/>
  <c r="K21" i="150"/>
  <c r="J21" i="150"/>
  <c r="I21" i="150"/>
  <c r="K20" i="150"/>
  <c r="J20" i="150"/>
  <c r="K19" i="150"/>
  <c r="J19" i="150"/>
  <c r="I19" i="150"/>
  <c r="K18" i="150"/>
  <c r="J18" i="150"/>
  <c r="I18" i="150"/>
  <c r="K17" i="150"/>
  <c r="J17" i="150"/>
  <c r="I17" i="150"/>
  <c r="K16" i="150"/>
  <c r="J16" i="150"/>
  <c r="I16" i="150"/>
  <c r="D16" i="150"/>
  <c r="G17" i="149"/>
  <c r="F17" i="149"/>
  <c r="G16" i="149"/>
  <c r="D17" i="149"/>
  <c r="L16" i="149"/>
  <c r="K16" i="149"/>
  <c r="I16" i="149"/>
  <c r="D16" i="149"/>
  <c r="G16" i="148"/>
  <c r="I17" i="148"/>
  <c r="D17" i="148"/>
  <c r="L16" i="148"/>
  <c r="K16" i="148"/>
  <c r="I16" i="148"/>
  <c r="D16" i="148"/>
  <c r="D19" i="147"/>
  <c r="D18" i="147"/>
  <c r="D17" i="147"/>
  <c r="L16" i="147"/>
  <c r="I16" i="147"/>
  <c r="D16" i="147"/>
  <c r="G16" i="146" l="1"/>
  <c r="L16" i="146"/>
  <c r="K16" i="146"/>
  <c r="I16" i="146"/>
  <c r="D16" i="146"/>
  <c r="I17" i="115" l="1"/>
  <c r="L19" i="140"/>
  <c r="L18" i="140"/>
  <c r="L17" i="140"/>
  <c r="K19" i="140"/>
  <c r="K18" i="140"/>
  <c r="K17" i="140"/>
  <c r="I17" i="145" l="1"/>
  <c r="I18" i="145"/>
  <c r="D18" i="145"/>
  <c r="D17" i="145"/>
  <c r="L16" i="145"/>
  <c r="K16" i="145"/>
  <c r="I16" i="145"/>
  <c r="D16" i="145"/>
  <c r="I16" i="144"/>
  <c r="I17" i="144"/>
  <c r="L16" i="144"/>
  <c r="K16" i="144"/>
  <c r="D16" i="144"/>
  <c r="I17" i="143"/>
  <c r="I18" i="143"/>
  <c r="D17" i="143"/>
  <c r="D18" i="143"/>
  <c r="L16" i="143"/>
  <c r="I16" i="143"/>
  <c r="D16" i="143"/>
  <c r="I24" i="141"/>
  <c r="I25" i="141"/>
  <c r="I27" i="141"/>
  <c r="I29" i="141"/>
  <c r="D23" i="141"/>
  <c r="I17" i="142"/>
  <c r="D17" i="142"/>
  <c r="D16" i="142"/>
  <c r="L16" i="142"/>
  <c r="K16" i="142"/>
  <c r="I16" i="142"/>
  <c r="D17" i="141"/>
  <c r="D18" i="141"/>
  <c r="D19" i="141"/>
  <c r="D20" i="141"/>
  <c r="D21" i="141"/>
  <c r="D22" i="141"/>
  <c r="D24" i="141"/>
  <c r="D29" i="141"/>
  <c r="D28" i="141"/>
  <c r="D27" i="141"/>
  <c r="D26" i="141"/>
  <c r="D25" i="141"/>
  <c r="D16" i="141"/>
  <c r="G17" i="140"/>
  <c r="L16" i="140"/>
  <c r="K16" i="140"/>
  <c r="I24" i="139"/>
  <c r="I23" i="139"/>
  <c r="D23" i="139"/>
  <c r="I22" i="139"/>
  <c r="D22" i="139"/>
  <c r="I21" i="139"/>
  <c r="D21" i="139"/>
  <c r="I20" i="139"/>
  <c r="D20" i="139"/>
  <c r="I19" i="139"/>
  <c r="D19" i="139"/>
  <c r="I18" i="139"/>
  <c r="D18" i="139"/>
  <c r="I17" i="139"/>
  <c r="I16" i="139"/>
  <c r="D16" i="139"/>
  <c r="K22" i="138"/>
  <c r="J22" i="138"/>
  <c r="I22" i="138"/>
  <c r="D22" i="138"/>
  <c r="K21" i="138"/>
  <c r="J21" i="138"/>
  <c r="I21" i="138"/>
  <c r="D21" i="138"/>
  <c r="K20" i="138"/>
  <c r="J20" i="138"/>
  <c r="I20" i="138"/>
  <c r="D20" i="138"/>
  <c r="K19" i="138"/>
  <c r="J19" i="138"/>
  <c r="I19" i="138"/>
  <c r="D19" i="138"/>
  <c r="K18" i="138"/>
  <c r="J18" i="138"/>
  <c r="I18" i="138"/>
  <c r="D18" i="138"/>
  <c r="K17" i="138"/>
  <c r="J17" i="138"/>
  <c r="I17" i="138"/>
  <c r="D17" i="138"/>
  <c r="K16" i="138"/>
  <c r="J16" i="138"/>
  <c r="I16" i="138"/>
  <c r="D16" i="138"/>
  <c r="K33" i="137"/>
  <c r="J33" i="137"/>
  <c r="I33" i="137"/>
  <c r="D33" i="137"/>
  <c r="K32" i="137"/>
  <c r="J32" i="137"/>
  <c r="I32" i="137"/>
  <c r="D32" i="137"/>
  <c r="K31" i="137"/>
  <c r="J31" i="137"/>
  <c r="I31" i="137"/>
  <c r="D31" i="137"/>
  <c r="K30" i="137"/>
  <c r="J30" i="137"/>
  <c r="I30" i="137"/>
  <c r="D30" i="137"/>
  <c r="K29" i="137"/>
  <c r="J29" i="137"/>
  <c r="I29" i="137"/>
  <c r="D29" i="137"/>
  <c r="K28" i="137"/>
  <c r="J28" i="137"/>
  <c r="I28" i="137"/>
  <c r="D28" i="137"/>
  <c r="K27" i="137"/>
  <c r="J27" i="137"/>
  <c r="I27" i="137"/>
  <c r="D27" i="137"/>
  <c r="K26" i="137"/>
  <c r="J26" i="137"/>
  <c r="I26" i="137"/>
  <c r="D26" i="137"/>
  <c r="K25" i="137"/>
  <c r="J25" i="137"/>
  <c r="I25" i="137"/>
  <c r="D25" i="137"/>
  <c r="K24" i="137"/>
  <c r="J24" i="137"/>
  <c r="I24" i="137"/>
  <c r="D24" i="137"/>
  <c r="K23" i="137"/>
  <c r="J23" i="137"/>
  <c r="I23" i="137"/>
  <c r="D23" i="137"/>
  <c r="K22" i="137"/>
  <c r="J22" i="137"/>
  <c r="I22" i="137"/>
  <c r="D22" i="137"/>
  <c r="K21" i="137"/>
  <c r="J21" i="137"/>
  <c r="I21" i="137"/>
  <c r="D21" i="137"/>
  <c r="K20" i="137"/>
  <c r="J20" i="137"/>
  <c r="D20" i="137"/>
  <c r="K19" i="137"/>
  <c r="J19" i="137"/>
  <c r="I19" i="137"/>
  <c r="D19" i="137"/>
  <c r="K18" i="137"/>
  <c r="J18" i="137"/>
  <c r="I18" i="137"/>
  <c r="D18" i="137"/>
  <c r="K17" i="137"/>
  <c r="J17" i="137"/>
  <c r="I17" i="137"/>
  <c r="D17" i="137"/>
  <c r="K16" i="137"/>
  <c r="J16" i="137"/>
  <c r="I16" i="137"/>
  <c r="D16" i="137"/>
  <c r="K37" i="136"/>
  <c r="J37" i="136"/>
  <c r="I37" i="136"/>
  <c r="D37" i="136"/>
  <c r="K36" i="136"/>
  <c r="J36" i="136"/>
  <c r="I36" i="136"/>
  <c r="D36" i="136"/>
  <c r="K35" i="136"/>
  <c r="J35" i="136"/>
  <c r="I35" i="136"/>
  <c r="D35" i="136"/>
  <c r="K34" i="136"/>
  <c r="J34" i="136"/>
  <c r="I34" i="136"/>
  <c r="D34" i="136"/>
  <c r="K33" i="136"/>
  <c r="J33" i="136"/>
  <c r="I33" i="136"/>
  <c r="D33" i="136"/>
  <c r="K32" i="136"/>
  <c r="J32" i="136"/>
  <c r="I32" i="136"/>
  <c r="D32" i="136"/>
  <c r="K31" i="136"/>
  <c r="J31" i="136"/>
  <c r="I31" i="136"/>
  <c r="D31" i="136"/>
  <c r="K30" i="136"/>
  <c r="J30" i="136"/>
  <c r="I30" i="136"/>
  <c r="D30" i="136"/>
  <c r="K29" i="136"/>
  <c r="J29" i="136"/>
  <c r="I29" i="136"/>
  <c r="D29" i="136"/>
  <c r="K28" i="136"/>
  <c r="J28" i="136"/>
  <c r="I28" i="136"/>
  <c r="D28" i="136"/>
  <c r="K27" i="136"/>
  <c r="J27" i="136"/>
  <c r="I27" i="136"/>
  <c r="D27" i="136"/>
  <c r="K26" i="136"/>
  <c r="J26" i="136"/>
  <c r="I26" i="136"/>
  <c r="D26" i="136"/>
  <c r="K25" i="136"/>
  <c r="J25" i="136"/>
  <c r="I25" i="136"/>
  <c r="D25" i="136"/>
  <c r="K24" i="136"/>
  <c r="J24" i="136"/>
  <c r="I24" i="136"/>
  <c r="D24" i="136"/>
  <c r="K23" i="136"/>
  <c r="J23" i="136"/>
  <c r="I23" i="136"/>
  <c r="D23" i="136"/>
  <c r="K22" i="136"/>
  <c r="J22" i="136"/>
  <c r="I22" i="136"/>
  <c r="D22" i="136"/>
  <c r="K21" i="136"/>
  <c r="J21" i="136"/>
  <c r="I21" i="136"/>
  <c r="D21" i="136"/>
  <c r="K20" i="136"/>
  <c r="J20" i="136"/>
  <c r="I20" i="136"/>
  <c r="D20" i="136"/>
  <c r="K19" i="136"/>
  <c r="J19" i="136"/>
  <c r="I19" i="136"/>
  <c r="D19" i="136"/>
  <c r="K18" i="136"/>
  <c r="J18" i="136"/>
  <c r="I18" i="136"/>
  <c r="D18" i="136"/>
  <c r="K17" i="136"/>
  <c r="J17" i="136"/>
  <c r="I17" i="136"/>
  <c r="D17" i="136"/>
  <c r="K16" i="136"/>
  <c r="J16" i="136"/>
  <c r="I16" i="136"/>
  <c r="D16" i="136"/>
  <c r="K22" i="135"/>
  <c r="J22" i="135"/>
  <c r="I22" i="135"/>
  <c r="D22" i="135"/>
  <c r="K21" i="135"/>
  <c r="J21" i="135"/>
  <c r="I21" i="135"/>
  <c r="D21" i="135"/>
  <c r="K20" i="135"/>
  <c r="J20" i="135"/>
  <c r="I20" i="135"/>
  <c r="D20" i="135"/>
  <c r="K19" i="135"/>
  <c r="J19" i="135"/>
  <c r="I19" i="135"/>
  <c r="D19" i="135"/>
  <c r="K18" i="135"/>
  <c r="J18" i="135"/>
  <c r="I18" i="135"/>
  <c r="D18" i="135"/>
  <c r="K17" i="135"/>
  <c r="J17" i="135"/>
  <c r="I17" i="135"/>
  <c r="D17" i="135"/>
  <c r="K16" i="135"/>
  <c r="J16" i="135"/>
  <c r="I16" i="135"/>
  <c r="D16" i="135"/>
  <c r="D17" i="109"/>
  <c r="D16" i="109"/>
  <c r="I18" i="109"/>
  <c r="D18" i="109"/>
  <c r="I16" i="109"/>
  <c r="L16" i="134"/>
  <c r="K16" i="134"/>
  <c r="I16" i="134"/>
  <c r="D16" i="134"/>
  <c r="D17" i="131"/>
  <c r="D18" i="131"/>
  <c r="D19" i="131"/>
  <c r="D17" i="130"/>
  <c r="G49" i="133"/>
  <c r="G43" i="133"/>
  <c r="G26" i="133"/>
  <c r="G18" i="133"/>
  <c r="D19" i="133"/>
  <c r="D20" i="133"/>
  <c r="D21" i="133"/>
  <c r="D22" i="133"/>
  <c r="D23" i="133"/>
  <c r="D24" i="133"/>
  <c r="D25" i="133"/>
  <c r="D26" i="133"/>
  <c r="D27" i="133"/>
  <c r="D28" i="133"/>
  <c r="D29" i="133"/>
  <c r="D30" i="133"/>
  <c r="D31" i="133"/>
  <c r="D32" i="133"/>
  <c r="D33" i="133"/>
  <c r="D34" i="133"/>
  <c r="D35" i="133"/>
  <c r="D36" i="133"/>
  <c r="D37" i="133"/>
  <c r="D38" i="133"/>
  <c r="D39" i="133"/>
  <c r="D40" i="133"/>
  <c r="D41" i="133"/>
  <c r="D42" i="133"/>
  <c r="D43" i="133"/>
  <c r="D44" i="133"/>
  <c r="D46" i="133"/>
  <c r="D47" i="133"/>
  <c r="D48" i="133"/>
  <c r="D49" i="133"/>
  <c r="I49" i="133" l="1"/>
  <c r="I48" i="133"/>
  <c r="I47" i="133"/>
  <c r="I46" i="133"/>
  <c r="I45" i="133"/>
  <c r="I44" i="133"/>
  <c r="I43" i="133"/>
  <c r="I42" i="133"/>
  <c r="I41" i="133"/>
  <c r="I40" i="133"/>
  <c r="I39" i="133"/>
  <c r="I38" i="133"/>
  <c r="I37" i="133"/>
  <c r="I36" i="133"/>
  <c r="I35" i="133"/>
  <c r="I34" i="133"/>
  <c r="I33" i="133"/>
  <c r="I32" i="133"/>
  <c r="I31" i="133"/>
  <c r="I30" i="133"/>
  <c r="I29" i="133"/>
  <c r="I28" i="133"/>
  <c r="I27" i="133"/>
  <c r="I26" i="133"/>
  <c r="I25" i="133"/>
  <c r="I24" i="133"/>
  <c r="I23" i="133"/>
  <c r="I22" i="133"/>
  <c r="I21" i="133"/>
  <c r="I20" i="133"/>
  <c r="I19" i="133"/>
  <c r="I18" i="133"/>
  <c r="I17" i="133"/>
  <c r="D17" i="133"/>
  <c r="I17" i="117" l="1"/>
  <c r="I17" i="127"/>
  <c r="I18" i="127"/>
  <c r="I19" i="127"/>
  <c r="I20" i="127"/>
  <c r="I21" i="127"/>
  <c r="I22" i="127"/>
  <c r="I23" i="127"/>
  <c r="I24" i="127"/>
  <c r="I25" i="127"/>
  <c r="I26" i="127"/>
  <c r="I27" i="127"/>
  <c r="I28" i="127"/>
  <c r="I29" i="127"/>
  <c r="I30" i="127"/>
  <c r="I31" i="127"/>
  <c r="I17" i="132"/>
  <c r="I18" i="132"/>
  <c r="I19" i="132"/>
  <c r="I20" i="132"/>
  <c r="I21" i="132"/>
  <c r="I22" i="132"/>
  <c r="I23" i="132"/>
  <c r="I24" i="132"/>
  <c r="I25" i="132"/>
  <c r="I26" i="132"/>
  <c r="I27" i="132"/>
  <c r="I28" i="132"/>
  <c r="I29" i="132"/>
  <c r="I30" i="132"/>
  <c r="I31" i="132"/>
  <c r="I32" i="132"/>
  <c r="I33" i="132"/>
  <c r="I34" i="132"/>
  <c r="I35" i="132"/>
  <c r="I16" i="132"/>
  <c r="L16" i="131"/>
  <c r="K16" i="131"/>
  <c r="D16" i="131"/>
  <c r="I16" i="130"/>
  <c r="I17" i="130"/>
  <c r="L16" i="130"/>
  <c r="K16" i="130"/>
  <c r="D16" i="130"/>
  <c r="I17" i="129"/>
  <c r="I18" i="129"/>
  <c r="I19" i="129"/>
  <c r="I20" i="129"/>
  <c r="I22" i="129"/>
  <c r="I24" i="129"/>
  <c r="I25" i="129"/>
  <c r="I26" i="129"/>
  <c r="I27" i="129"/>
  <c r="I28" i="129"/>
  <c r="I29" i="129"/>
  <c r="I30" i="129"/>
  <c r="I31" i="129"/>
  <c r="I32" i="129"/>
  <c r="I33" i="129"/>
  <c r="I34" i="129"/>
  <c r="I35" i="129"/>
  <c r="D17" i="129"/>
  <c r="D18" i="129"/>
  <c r="D19" i="129"/>
  <c r="D20" i="129"/>
  <c r="D21" i="129"/>
  <c r="D22" i="129"/>
  <c r="D23" i="129"/>
  <c r="D24" i="129"/>
  <c r="D25" i="129"/>
  <c r="D26" i="129"/>
  <c r="D27" i="129"/>
  <c r="D28" i="129"/>
  <c r="D29" i="129"/>
  <c r="D30" i="129"/>
  <c r="D32" i="129"/>
  <c r="D33" i="129"/>
  <c r="D34" i="129"/>
  <c r="D35" i="129"/>
  <c r="I16" i="129"/>
  <c r="D16" i="129"/>
  <c r="I32" i="127"/>
  <c r="I16" i="127"/>
  <c r="I16" i="125"/>
  <c r="I17" i="125"/>
  <c r="I17" i="128"/>
  <c r="D17" i="128"/>
  <c r="L16" i="128"/>
  <c r="K16" i="128"/>
  <c r="I16" i="128"/>
  <c r="D16" i="128"/>
  <c r="G30" i="127"/>
  <c r="G29" i="127"/>
  <c r="G28" i="127"/>
  <c r="G27" i="127"/>
  <c r="D30" i="127"/>
  <c r="D31" i="127"/>
  <c r="D29" i="127"/>
  <c r="D27" i="127"/>
  <c r="D17" i="127"/>
  <c r="D18" i="127"/>
  <c r="D19" i="127"/>
  <c r="D20" i="127"/>
  <c r="D21" i="127"/>
  <c r="D22" i="127"/>
  <c r="D28" i="127"/>
  <c r="D16" i="127"/>
  <c r="D18" i="126"/>
  <c r="D19" i="126"/>
  <c r="D20" i="126"/>
  <c r="D21" i="126"/>
  <c r="D22" i="126"/>
  <c r="D23" i="126"/>
  <c r="I24" i="126"/>
  <c r="I23" i="126"/>
  <c r="I22" i="126"/>
  <c r="I21" i="126"/>
  <c r="I20" i="126"/>
  <c r="I19" i="126"/>
  <c r="I18" i="126"/>
  <c r="I17" i="126"/>
  <c r="I16" i="126"/>
  <c r="D16" i="126"/>
  <c r="L16" i="125"/>
  <c r="K16" i="125"/>
  <c r="D16" i="125"/>
  <c r="J109" i="124"/>
  <c r="I109" i="124"/>
  <c r="I108" i="124"/>
  <c r="J107" i="124"/>
  <c r="I107" i="124"/>
  <c r="D107" i="124"/>
  <c r="J106" i="124"/>
  <c r="I106" i="124"/>
  <c r="D106" i="124"/>
  <c r="J105" i="124"/>
  <c r="I105" i="124"/>
  <c r="D105" i="124"/>
  <c r="J104" i="124"/>
  <c r="I104" i="124"/>
  <c r="D104" i="124"/>
  <c r="J103" i="124"/>
  <c r="I103" i="124"/>
  <c r="D103" i="124"/>
  <c r="J102" i="124"/>
  <c r="I102" i="124"/>
  <c r="D102" i="124"/>
  <c r="I101" i="124"/>
  <c r="D101" i="124"/>
  <c r="J100" i="124"/>
  <c r="I100" i="124"/>
  <c r="D100" i="124"/>
  <c r="J99" i="124"/>
  <c r="I99" i="124"/>
  <c r="D99" i="124"/>
  <c r="J98" i="124"/>
  <c r="I98" i="124"/>
  <c r="D98" i="124"/>
  <c r="J97" i="124"/>
  <c r="I97" i="124"/>
  <c r="D97" i="124"/>
  <c r="J96" i="124"/>
  <c r="I96" i="124"/>
  <c r="D96" i="124"/>
  <c r="J95" i="124"/>
  <c r="I95" i="124"/>
  <c r="D95" i="124"/>
  <c r="J94" i="124"/>
  <c r="I94" i="124"/>
  <c r="D94" i="124"/>
  <c r="J93" i="124"/>
  <c r="I93" i="124"/>
  <c r="D93" i="124"/>
  <c r="J92" i="124"/>
  <c r="I92" i="124"/>
  <c r="D92" i="124"/>
  <c r="J91" i="124"/>
  <c r="I91" i="124"/>
  <c r="D91" i="124"/>
  <c r="J90" i="124"/>
  <c r="I90" i="124"/>
  <c r="D90" i="124"/>
  <c r="J89" i="124"/>
  <c r="I89" i="124"/>
  <c r="D89" i="124"/>
  <c r="J88" i="124"/>
  <c r="I88" i="124"/>
  <c r="D88" i="124"/>
  <c r="J87" i="124"/>
  <c r="I87" i="124"/>
  <c r="D87" i="124"/>
  <c r="J86" i="124"/>
  <c r="I86" i="124"/>
  <c r="D86" i="124"/>
  <c r="J85" i="124"/>
  <c r="I85" i="124"/>
  <c r="D85" i="124"/>
  <c r="J84" i="124"/>
  <c r="I84" i="124"/>
  <c r="D84" i="124"/>
  <c r="J83" i="124"/>
  <c r="I83" i="124"/>
  <c r="D83" i="124"/>
  <c r="J82" i="124"/>
  <c r="I82" i="124"/>
  <c r="D82" i="124"/>
  <c r="J81" i="124"/>
  <c r="I81" i="124"/>
  <c r="D81" i="124"/>
  <c r="J80" i="124"/>
  <c r="I80" i="124"/>
  <c r="D80" i="124"/>
  <c r="J79" i="124"/>
  <c r="I79" i="124"/>
  <c r="D79" i="124"/>
  <c r="J78" i="124"/>
  <c r="I78" i="124"/>
  <c r="D78" i="124"/>
  <c r="J77" i="124"/>
  <c r="I77" i="124"/>
  <c r="D77" i="124"/>
  <c r="J76" i="124"/>
  <c r="I76" i="124"/>
  <c r="D76" i="124"/>
  <c r="J75" i="124"/>
  <c r="I75" i="124"/>
  <c r="D75" i="124"/>
  <c r="J74" i="124"/>
  <c r="I74" i="124"/>
  <c r="D74" i="124"/>
  <c r="J73" i="124"/>
  <c r="I73" i="124"/>
  <c r="D73" i="124"/>
  <c r="J72" i="124"/>
  <c r="I72" i="124"/>
  <c r="D72" i="124"/>
  <c r="J71" i="124"/>
  <c r="I71" i="124"/>
  <c r="D71" i="124"/>
  <c r="J70" i="124"/>
  <c r="I70" i="124"/>
  <c r="D70" i="124"/>
  <c r="J69" i="124"/>
  <c r="I69" i="124"/>
  <c r="D69" i="124"/>
  <c r="J68" i="124"/>
  <c r="I68" i="124"/>
  <c r="D68" i="124"/>
  <c r="J67" i="124"/>
  <c r="I67" i="124"/>
  <c r="D67" i="124"/>
  <c r="J66" i="124"/>
  <c r="I66" i="124"/>
  <c r="D66" i="124"/>
  <c r="J65" i="124"/>
  <c r="I65" i="124"/>
  <c r="D65" i="124"/>
  <c r="J64" i="124"/>
  <c r="I64" i="124"/>
  <c r="D64" i="124"/>
  <c r="J63" i="124"/>
  <c r="I63" i="124"/>
  <c r="D63" i="124"/>
  <c r="J62" i="124"/>
  <c r="I62" i="124"/>
  <c r="D62" i="124"/>
  <c r="J61" i="124"/>
  <c r="I61" i="124"/>
  <c r="D61" i="124"/>
  <c r="J60" i="124"/>
  <c r="I60" i="124"/>
  <c r="D60" i="124"/>
  <c r="J59" i="124"/>
  <c r="I59" i="124"/>
  <c r="D59" i="124"/>
  <c r="J58" i="124"/>
  <c r="I58" i="124"/>
  <c r="D58" i="124"/>
  <c r="J57" i="124"/>
  <c r="I57" i="124"/>
  <c r="D57" i="124"/>
  <c r="J56" i="124"/>
  <c r="I56" i="124"/>
  <c r="D56" i="124"/>
  <c r="J55" i="124"/>
  <c r="I55" i="124"/>
  <c r="D55" i="124"/>
  <c r="J54" i="124"/>
  <c r="I54" i="124"/>
  <c r="D54" i="124"/>
  <c r="J53" i="124"/>
  <c r="I53" i="124"/>
  <c r="D53" i="124"/>
  <c r="J52" i="124"/>
  <c r="I52" i="124"/>
  <c r="D52" i="124"/>
  <c r="J51" i="124"/>
  <c r="I51" i="124"/>
  <c r="D51" i="124"/>
  <c r="J50" i="124"/>
  <c r="I50" i="124"/>
  <c r="D50" i="124"/>
  <c r="J49" i="124"/>
  <c r="I49" i="124"/>
  <c r="D49" i="124"/>
  <c r="J48" i="124"/>
  <c r="I48" i="124"/>
  <c r="D48" i="124"/>
  <c r="J47" i="124"/>
  <c r="I47" i="124"/>
  <c r="D47" i="124"/>
  <c r="J46" i="124"/>
  <c r="I46" i="124"/>
  <c r="D46" i="124"/>
  <c r="J45" i="124"/>
  <c r="I45" i="124"/>
  <c r="D45" i="124"/>
  <c r="J44" i="124"/>
  <c r="I44" i="124"/>
  <c r="D44" i="124"/>
  <c r="J43" i="124"/>
  <c r="I43" i="124"/>
  <c r="D43" i="124"/>
  <c r="J42" i="124"/>
  <c r="I42" i="124"/>
  <c r="D42" i="124"/>
  <c r="J41" i="124"/>
  <c r="I41" i="124"/>
  <c r="D41" i="124"/>
  <c r="J40" i="124"/>
  <c r="I40" i="124"/>
  <c r="D40" i="124"/>
  <c r="J39" i="124"/>
  <c r="I39" i="124"/>
  <c r="D39" i="124"/>
  <c r="J38" i="124"/>
  <c r="I38" i="124"/>
  <c r="D38" i="124"/>
  <c r="J37" i="124"/>
  <c r="I37" i="124"/>
  <c r="D37" i="124"/>
  <c r="J36" i="124"/>
  <c r="I36" i="124"/>
  <c r="D36" i="124"/>
  <c r="J35" i="124"/>
  <c r="I35" i="124"/>
  <c r="D35" i="124"/>
  <c r="J34" i="124"/>
  <c r="I34" i="124"/>
  <c r="D34" i="124"/>
  <c r="J33" i="124"/>
  <c r="I33" i="124"/>
  <c r="D33" i="124"/>
  <c r="J32" i="124"/>
  <c r="I32" i="124"/>
  <c r="D32" i="124"/>
  <c r="J31" i="124"/>
  <c r="I31" i="124"/>
  <c r="D31" i="124"/>
  <c r="J30" i="124"/>
  <c r="I30" i="124"/>
  <c r="D30" i="124"/>
  <c r="J29" i="124"/>
  <c r="I29" i="124"/>
  <c r="D29" i="124"/>
  <c r="J28" i="124"/>
  <c r="I28" i="124"/>
  <c r="D28" i="124"/>
  <c r="J27" i="124"/>
  <c r="I27" i="124"/>
  <c r="D27" i="124"/>
  <c r="J26" i="124"/>
  <c r="I26" i="124"/>
  <c r="D26" i="124"/>
  <c r="J25" i="124"/>
  <c r="I25" i="124"/>
  <c r="D25" i="124"/>
  <c r="J24" i="124"/>
  <c r="I24" i="124"/>
  <c r="D24" i="124"/>
  <c r="J23" i="124"/>
  <c r="I23" i="124"/>
  <c r="D23" i="124"/>
  <c r="J22" i="124"/>
  <c r="I22" i="124"/>
  <c r="D22" i="124"/>
  <c r="J21" i="124"/>
  <c r="I21" i="124"/>
  <c r="D21" i="124"/>
  <c r="J20" i="124"/>
  <c r="I20" i="124"/>
  <c r="D20" i="124"/>
  <c r="J19" i="124"/>
  <c r="I19" i="124"/>
  <c r="D19" i="124"/>
  <c r="J18" i="124"/>
  <c r="I18" i="124"/>
  <c r="D18" i="124"/>
  <c r="J17" i="124"/>
  <c r="I17" i="124"/>
  <c r="D17" i="124"/>
  <c r="K16" i="124"/>
  <c r="J16" i="124"/>
  <c r="I16" i="124"/>
  <c r="D16" i="124"/>
  <c r="K29" i="123" l="1"/>
  <c r="I29" i="123"/>
  <c r="D29" i="123"/>
  <c r="K28" i="123"/>
  <c r="I28" i="123"/>
  <c r="D28" i="123"/>
  <c r="K27" i="123"/>
  <c r="J27" i="123"/>
  <c r="I27" i="123"/>
  <c r="D27" i="123"/>
  <c r="K26" i="123"/>
  <c r="J26" i="123"/>
  <c r="I26" i="123"/>
  <c r="D26" i="123"/>
  <c r="K25" i="123"/>
  <c r="J25" i="123"/>
  <c r="I25" i="123"/>
  <c r="D25" i="123"/>
  <c r="K24" i="123"/>
  <c r="J24" i="123"/>
  <c r="I24" i="123"/>
  <c r="D24" i="123"/>
  <c r="K23" i="123"/>
  <c r="J23" i="123"/>
  <c r="I23" i="123"/>
  <c r="D23" i="123"/>
  <c r="K22" i="123"/>
  <c r="J22" i="123"/>
  <c r="I22" i="123"/>
  <c r="D22" i="123"/>
  <c r="K21" i="123"/>
  <c r="J21" i="123"/>
  <c r="I21" i="123"/>
  <c r="D21" i="123"/>
  <c r="K20" i="123"/>
  <c r="J20" i="123"/>
  <c r="I20" i="123"/>
  <c r="D20" i="123"/>
  <c r="K19" i="123"/>
  <c r="J19" i="123"/>
  <c r="I19" i="123"/>
  <c r="D19" i="123"/>
  <c r="K18" i="123"/>
  <c r="J18" i="123"/>
  <c r="I18" i="123"/>
  <c r="D18" i="123"/>
  <c r="K17" i="123"/>
  <c r="J17" i="123"/>
  <c r="I17" i="123"/>
  <c r="D17" i="123"/>
  <c r="K16" i="123"/>
  <c r="J16" i="123"/>
  <c r="I16" i="123"/>
  <c r="D16" i="123"/>
  <c r="L16" i="121" l="1"/>
  <c r="K16" i="121"/>
  <c r="I16" i="121"/>
  <c r="D16" i="121"/>
  <c r="I17" i="120" l="1"/>
  <c r="G17" i="120"/>
  <c r="G16" i="120"/>
  <c r="F17" i="120"/>
  <c r="F16" i="120"/>
  <c r="D17" i="120"/>
  <c r="L16" i="120"/>
  <c r="K16" i="120"/>
  <c r="I16" i="120"/>
  <c r="D16" i="120"/>
  <c r="I17" i="119"/>
  <c r="I18" i="119"/>
  <c r="I19" i="119"/>
  <c r="I20" i="119"/>
  <c r="I21" i="119"/>
  <c r="I22" i="119"/>
  <c r="I17" i="116"/>
  <c r="I18" i="116"/>
  <c r="I19" i="116"/>
  <c r="I20" i="116"/>
  <c r="I21" i="116"/>
  <c r="I22" i="116"/>
  <c r="I23" i="116"/>
  <c r="I24" i="116"/>
  <c r="I25" i="116"/>
  <c r="I26" i="116"/>
  <c r="I27" i="116"/>
  <c r="I28" i="116"/>
  <c r="I29" i="116"/>
  <c r="I30" i="116"/>
  <c r="I31" i="116"/>
  <c r="I23" i="114"/>
  <c r="I22" i="114"/>
  <c r="I21" i="114"/>
  <c r="I20" i="114"/>
  <c r="I19" i="114"/>
  <c r="I18" i="114"/>
  <c r="I17" i="114"/>
  <c r="I17" i="113"/>
  <c r="I18" i="113"/>
  <c r="I19" i="113"/>
  <c r="I20" i="113"/>
  <c r="I21" i="113"/>
  <c r="K22" i="119" l="1"/>
  <c r="J22" i="119"/>
  <c r="D22" i="119"/>
  <c r="K21" i="119"/>
  <c r="J21" i="119"/>
  <c r="D21" i="119"/>
  <c r="K20" i="119"/>
  <c r="J20" i="119"/>
  <c r="D20" i="119"/>
  <c r="K19" i="119"/>
  <c r="J19" i="119"/>
  <c r="D19" i="119"/>
  <c r="K18" i="119"/>
  <c r="J18" i="119"/>
  <c r="D18" i="119"/>
  <c r="K17" i="119"/>
  <c r="J17" i="119"/>
  <c r="D17" i="119"/>
  <c r="K16" i="119"/>
  <c r="J16" i="119"/>
  <c r="I16" i="119"/>
  <c r="D16" i="119"/>
  <c r="D32" i="117" l="1"/>
  <c r="D17" i="117" l="1"/>
  <c r="D16" i="117"/>
  <c r="K16" i="117"/>
  <c r="I16" i="117"/>
  <c r="I16" i="116"/>
  <c r="D17" i="115" l="1"/>
  <c r="D32" i="115"/>
  <c r="K16" i="115"/>
  <c r="I16" i="115"/>
  <c r="D23" i="114"/>
  <c r="D22" i="114"/>
  <c r="D21" i="114"/>
  <c r="D20" i="114"/>
  <c r="D19" i="114"/>
  <c r="D18" i="114"/>
  <c r="D17" i="114"/>
  <c r="I16" i="114"/>
  <c r="D16" i="114"/>
  <c r="D21" i="113"/>
  <c r="D19" i="113"/>
  <c r="K21" i="113"/>
  <c r="K20" i="113"/>
  <c r="D20" i="113"/>
  <c r="K18" i="113"/>
  <c r="D18" i="113"/>
  <c r="K17" i="113"/>
  <c r="D17" i="113"/>
  <c r="K16" i="113"/>
  <c r="I16" i="113"/>
  <c r="D16" i="113"/>
  <c r="K36" i="112" l="1"/>
  <c r="K37" i="112"/>
  <c r="J36" i="112"/>
  <c r="J37" i="112"/>
  <c r="I36" i="112"/>
  <c r="I37" i="112"/>
  <c r="D36" i="112"/>
  <c r="D36" i="101"/>
  <c r="D37" i="101"/>
  <c r="D37" i="112" l="1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K35" i="112"/>
  <c r="J35" i="112"/>
  <c r="K34" i="112"/>
  <c r="J34" i="112"/>
  <c r="K33" i="112"/>
  <c r="J33" i="112"/>
  <c r="K32" i="112"/>
  <c r="J32" i="112"/>
  <c r="K31" i="112"/>
  <c r="J31" i="112"/>
  <c r="K30" i="112"/>
  <c r="J30" i="112"/>
  <c r="K29" i="112"/>
  <c r="J29" i="112"/>
  <c r="K28" i="112"/>
  <c r="J28" i="112"/>
  <c r="K27" i="112"/>
  <c r="J27" i="112"/>
  <c r="K26" i="112"/>
  <c r="J26" i="112"/>
  <c r="K25" i="112"/>
  <c r="J25" i="112"/>
  <c r="K24" i="112"/>
  <c r="J24" i="112"/>
  <c r="K23" i="112"/>
  <c r="J23" i="112"/>
  <c r="K22" i="112"/>
  <c r="J22" i="112"/>
  <c r="K21" i="112"/>
  <c r="J21" i="112"/>
  <c r="K20" i="112"/>
  <c r="J20" i="112"/>
  <c r="K19" i="112"/>
  <c r="J19" i="112"/>
  <c r="K18" i="112"/>
  <c r="J18" i="112"/>
  <c r="K17" i="112"/>
  <c r="J17" i="112"/>
  <c r="K16" i="112"/>
  <c r="J16" i="112"/>
  <c r="D16" i="112"/>
  <c r="G19" i="111"/>
  <c r="D17" i="111"/>
  <c r="D18" i="111"/>
  <c r="D19" i="111"/>
  <c r="D20" i="111"/>
  <c r="D21" i="111"/>
  <c r="D22" i="111"/>
  <c r="D23" i="111"/>
  <c r="D24" i="111"/>
  <c r="D25" i="111"/>
  <c r="D26" i="111"/>
  <c r="D27" i="111"/>
  <c r="D28" i="111"/>
  <c r="D29" i="111"/>
  <c r="D30" i="111"/>
  <c r="D31" i="111"/>
  <c r="D32" i="111"/>
  <c r="D33" i="111"/>
  <c r="D34" i="111"/>
  <c r="D35" i="111"/>
  <c r="D36" i="111"/>
  <c r="D37" i="111"/>
  <c r="D38" i="111"/>
  <c r="D39" i="111"/>
  <c r="D40" i="111"/>
  <c r="D41" i="111"/>
  <c r="D42" i="111"/>
  <c r="D43" i="111"/>
  <c r="D44" i="111"/>
  <c r="D45" i="111"/>
  <c r="D46" i="111"/>
  <c r="D47" i="111"/>
  <c r="D48" i="111"/>
  <c r="D49" i="111"/>
  <c r="D50" i="111"/>
  <c r="D51" i="111"/>
  <c r="D52" i="111"/>
  <c r="D53" i="111"/>
  <c r="D54" i="111"/>
  <c r="D55" i="111"/>
  <c r="D56" i="111"/>
  <c r="D57" i="111"/>
  <c r="D58" i="111"/>
  <c r="D59" i="111"/>
  <c r="D60" i="111"/>
  <c r="D61" i="111"/>
  <c r="D62" i="111"/>
  <c r="D63" i="111"/>
  <c r="D64" i="111"/>
  <c r="D65" i="111"/>
  <c r="D66" i="111"/>
  <c r="D67" i="111"/>
  <c r="D68" i="111"/>
  <c r="D69" i="111"/>
  <c r="D70" i="111"/>
  <c r="D71" i="111"/>
  <c r="D72" i="111"/>
  <c r="D73" i="111"/>
  <c r="D74" i="111"/>
  <c r="D75" i="111"/>
  <c r="D76" i="111"/>
  <c r="D77" i="111"/>
  <c r="D78" i="111"/>
  <c r="D79" i="111"/>
  <c r="D80" i="111"/>
  <c r="D81" i="111"/>
  <c r="D82" i="111"/>
  <c r="D83" i="111"/>
  <c r="D84" i="111"/>
  <c r="D85" i="111"/>
  <c r="D86" i="111"/>
  <c r="D87" i="111"/>
  <c r="D88" i="111"/>
  <c r="D89" i="111"/>
  <c r="D90" i="111"/>
  <c r="D91" i="111"/>
  <c r="D92" i="111"/>
  <c r="D93" i="111"/>
  <c r="D94" i="111"/>
  <c r="D95" i="111"/>
  <c r="D96" i="111"/>
  <c r="D97" i="111"/>
  <c r="D98" i="111"/>
  <c r="D99" i="111"/>
  <c r="D100" i="111"/>
  <c r="D101" i="111"/>
  <c r="D102" i="111"/>
  <c r="D103" i="111"/>
  <c r="D104" i="111"/>
  <c r="D105" i="111"/>
  <c r="D106" i="111"/>
  <c r="D107" i="111"/>
  <c r="J109" i="111"/>
  <c r="I108" i="111"/>
  <c r="J107" i="111"/>
  <c r="J106" i="111"/>
  <c r="J105" i="111"/>
  <c r="J104" i="111"/>
  <c r="J103" i="111"/>
  <c r="J102" i="111"/>
  <c r="I101" i="111"/>
  <c r="J100" i="111"/>
  <c r="J99" i="111"/>
  <c r="J98" i="111"/>
  <c r="J97" i="111"/>
  <c r="J96" i="111"/>
  <c r="J95" i="111"/>
  <c r="J94" i="111"/>
  <c r="J93" i="111"/>
  <c r="J92" i="111"/>
  <c r="J91" i="111"/>
  <c r="J90" i="111"/>
  <c r="J89" i="111"/>
  <c r="J88" i="111"/>
  <c r="J87" i="111"/>
  <c r="J86" i="111"/>
  <c r="J85" i="111"/>
  <c r="J84" i="111"/>
  <c r="J83" i="111"/>
  <c r="J82" i="111"/>
  <c r="J81" i="111"/>
  <c r="J80" i="111"/>
  <c r="J79" i="111"/>
  <c r="J78" i="111"/>
  <c r="J77" i="111"/>
  <c r="J76" i="111"/>
  <c r="J75" i="111"/>
  <c r="J74" i="111"/>
  <c r="J73" i="111"/>
  <c r="J72" i="111"/>
  <c r="J71" i="111"/>
  <c r="J70" i="111"/>
  <c r="J69" i="111"/>
  <c r="J68" i="111"/>
  <c r="J67" i="111"/>
  <c r="J66" i="111"/>
  <c r="J65" i="111"/>
  <c r="J64" i="111"/>
  <c r="J63" i="111"/>
  <c r="J62" i="111"/>
  <c r="J61" i="111"/>
  <c r="J60" i="111"/>
  <c r="J59" i="111"/>
  <c r="J58" i="111"/>
  <c r="J57" i="111"/>
  <c r="J56" i="111"/>
  <c r="J55" i="111"/>
  <c r="J54" i="111"/>
  <c r="J53" i="111"/>
  <c r="J52" i="111"/>
  <c r="J51" i="111"/>
  <c r="J50" i="111"/>
  <c r="J49" i="111"/>
  <c r="J48" i="111"/>
  <c r="J47" i="111"/>
  <c r="J46" i="111"/>
  <c r="J45" i="111"/>
  <c r="J44" i="111"/>
  <c r="J43" i="111"/>
  <c r="J42" i="111"/>
  <c r="J41" i="111"/>
  <c r="J40" i="111"/>
  <c r="J39" i="111"/>
  <c r="J38" i="111"/>
  <c r="J37" i="111"/>
  <c r="J36" i="111"/>
  <c r="J35" i="111"/>
  <c r="J34" i="111"/>
  <c r="J33" i="111"/>
  <c r="J32" i="111"/>
  <c r="J31" i="111"/>
  <c r="J30" i="111"/>
  <c r="J29" i="111"/>
  <c r="J28" i="111"/>
  <c r="J27" i="111"/>
  <c r="J26" i="111"/>
  <c r="J25" i="111"/>
  <c r="J24" i="111"/>
  <c r="J23" i="111"/>
  <c r="J22" i="111"/>
  <c r="J21" i="111"/>
  <c r="J20" i="111"/>
  <c r="J19" i="111"/>
  <c r="J18" i="111"/>
  <c r="J17" i="111"/>
  <c r="K16" i="111"/>
  <c r="J16" i="111"/>
  <c r="D16" i="111"/>
  <c r="L16" i="110" l="1"/>
  <c r="K16" i="110"/>
  <c r="D16" i="110"/>
  <c r="D16" i="108" l="1"/>
  <c r="D32" i="108"/>
  <c r="K16" i="108"/>
  <c r="D32" i="107" l="1"/>
  <c r="K16" i="107"/>
  <c r="I17" i="106"/>
  <c r="D16" i="106"/>
  <c r="D32" i="106"/>
  <c r="K16" i="106"/>
  <c r="K22" i="105"/>
  <c r="J22" i="105"/>
  <c r="D22" i="105"/>
  <c r="K21" i="105"/>
  <c r="J21" i="105"/>
  <c r="D21" i="105"/>
  <c r="K20" i="105"/>
  <c r="J20" i="105"/>
  <c r="D20" i="105"/>
  <c r="K19" i="105"/>
  <c r="J19" i="105"/>
  <c r="D19" i="105"/>
  <c r="K18" i="105"/>
  <c r="J18" i="105"/>
  <c r="D18" i="105"/>
  <c r="K17" i="105"/>
  <c r="J17" i="105"/>
  <c r="D17" i="105"/>
  <c r="K16" i="105"/>
  <c r="J16" i="105"/>
  <c r="D16" i="105"/>
  <c r="D17" i="104"/>
  <c r="D22" i="104"/>
  <c r="D21" i="104"/>
  <c r="D20" i="104"/>
  <c r="D19" i="104"/>
  <c r="D18" i="104"/>
  <c r="D16" i="104"/>
  <c r="D23" i="103"/>
  <c r="D22" i="103"/>
  <c r="D21" i="103"/>
  <c r="D20" i="103"/>
  <c r="D19" i="103"/>
  <c r="D18" i="103"/>
  <c r="D16" i="103"/>
  <c r="D17" i="102"/>
  <c r="D18" i="102"/>
  <c r="D19" i="102"/>
  <c r="D20" i="102"/>
  <c r="D21" i="102"/>
  <c r="K21" i="102"/>
  <c r="J20" i="102"/>
  <c r="J19" i="102"/>
  <c r="J18" i="102"/>
  <c r="J17" i="102"/>
  <c r="J16" i="102"/>
  <c r="D16" i="102"/>
  <c r="D17" i="101"/>
  <c r="D18" i="101"/>
  <c r="D19" i="101"/>
  <c r="D20" i="101"/>
  <c r="D21" i="101"/>
  <c r="D22" i="101"/>
  <c r="D23" i="101"/>
  <c r="D24" i="101"/>
  <c r="D25" i="101"/>
  <c r="D26" i="101"/>
  <c r="D27" i="101"/>
  <c r="D28" i="101"/>
  <c r="D29" i="101"/>
  <c r="D30" i="101"/>
  <c r="D31" i="101"/>
  <c r="D32" i="101"/>
  <c r="D33" i="101"/>
  <c r="D34" i="101"/>
  <c r="D35" i="101"/>
  <c r="K35" i="101" l="1"/>
  <c r="J35" i="101"/>
  <c r="K34" i="101"/>
  <c r="J34" i="101"/>
  <c r="K33" i="101"/>
  <c r="J33" i="101"/>
  <c r="K32" i="101"/>
  <c r="J32" i="101"/>
  <c r="K31" i="101"/>
  <c r="J31" i="101"/>
  <c r="K30" i="101"/>
  <c r="J30" i="101"/>
  <c r="K29" i="101"/>
  <c r="J29" i="101"/>
  <c r="K28" i="101"/>
  <c r="J28" i="101"/>
  <c r="K27" i="101"/>
  <c r="J27" i="101"/>
  <c r="K26" i="101"/>
  <c r="J26" i="101"/>
  <c r="K25" i="101"/>
  <c r="J25" i="101"/>
  <c r="K24" i="101"/>
  <c r="J24" i="101"/>
  <c r="K23" i="101"/>
  <c r="J23" i="101"/>
  <c r="K22" i="101"/>
  <c r="J22" i="101"/>
  <c r="K21" i="101"/>
  <c r="J21" i="101"/>
  <c r="K20" i="101"/>
  <c r="J20" i="101"/>
  <c r="K19" i="101"/>
  <c r="J19" i="101"/>
  <c r="K18" i="101"/>
  <c r="J18" i="101"/>
  <c r="K17" i="101"/>
  <c r="J17" i="101"/>
  <c r="K16" i="101"/>
  <c r="J16" i="101"/>
  <c r="D16" i="101"/>
  <c r="D17" i="100"/>
  <c r="L16" i="100"/>
  <c r="K16" i="100"/>
  <c r="D16" i="100"/>
  <c r="L16" i="99"/>
  <c r="K16" i="99"/>
  <c r="D16" i="99"/>
  <c r="K33" i="93" l="1"/>
  <c r="K32" i="93"/>
  <c r="K31" i="93"/>
  <c r="K30" i="93"/>
  <c r="K29" i="93"/>
  <c r="K28" i="93"/>
  <c r="K27" i="93"/>
  <c r="K26" i="93"/>
  <c r="K25" i="93"/>
  <c r="K24" i="93"/>
  <c r="K23" i="93"/>
  <c r="K22" i="93"/>
  <c r="K21" i="93"/>
  <c r="K20" i="93"/>
  <c r="D16" i="98"/>
  <c r="I18" i="98"/>
  <c r="I17" i="98"/>
  <c r="L16" i="98"/>
  <c r="D49" i="97"/>
  <c r="D48" i="97"/>
  <c r="D47" i="97"/>
  <c r="D46" i="97"/>
  <c r="D44" i="97"/>
  <c r="D43" i="97"/>
  <c r="D42" i="97"/>
  <c r="D41" i="97"/>
  <c r="D40" i="97"/>
  <c r="D39" i="97"/>
  <c r="D38" i="97"/>
  <c r="D37" i="97"/>
  <c r="D36" i="97"/>
  <c r="D35" i="97"/>
  <c r="D34" i="97"/>
  <c r="D33" i="97"/>
  <c r="D32" i="97"/>
  <c r="D31" i="97"/>
  <c r="D30" i="97"/>
  <c r="D29" i="97"/>
  <c r="D28" i="97"/>
  <c r="D27" i="97"/>
  <c r="D26" i="97"/>
  <c r="D25" i="97"/>
  <c r="D24" i="97"/>
  <c r="D23" i="97"/>
  <c r="D22" i="97"/>
  <c r="D21" i="97"/>
  <c r="D20" i="97"/>
  <c r="D19" i="97"/>
  <c r="D17" i="97"/>
  <c r="F18" i="96"/>
  <c r="G18" i="96" s="1"/>
  <c r="G17" i="96"/>
  <c r="G16" i="96"/>
  <c r="D18" i="96"/>
  <c r="D17" i="96"/>
  <c r="K17" i="96"/>
  <c r="K16" i="96"/>
  <c r="D16" i="96"/>
  <c r="G37" i="90"/>
  <c r="F37" i="90"/>
  <c r="G36" i="90"/>
  <c r="F36" i="90"/>
  <c r="F35" i="90"/>
  <c r="F34" i="90"/>
  <c r="G34" i="90" s="1"/>
  <c r="F33" i="90"/>
  <c r="F32" i="90"/>
  <c r="G31" i="90"/>
  <c r="F31" i="90"/>
  <c r="F30" i="90"/>
  <c r="F29" i="90"/>
  <c r="G28" i="90"/>
  <c r="F28" i="90"/>
  <c r="G26" i="90"/>
  <c r="F26" i="90"/>
  <c r="G25" i="90"/>
  <c r="G24" i="90"/>
  <c r="G23" i="90"/>
  <c r="F21" i="90"/>
  <c r="F20" i="90"/>
  <c r="G19" i="90"/>
  <c r="F19" i="90"/>
  <c r="F17" i="90"/>
  <c r="F18" i="90" s="1"/>
  <c r="F16" i="90"/>
  <c r="G16" i="90" s="1"/>
  <c r="D18" i="95"/>
  <c r="D19" i="95"/>
  <c r="D20" i="95"/>
  <c r="D21" i="95"/>
  <c r="D22" i="95"/>
  <c r="D23" i="95"/>
  <c r="D16" i="95"/>
  <c r="D17" i="94"/>
  <c r="D18" i="94"/>
  <c r="D19" i="94"/>
  <c r="D20" i="94"/>
  <c r="D21" i="94"/>
  <c r="D22" i="94"/>
  <c r="K22" i="94"/>
  <c r="J22" i="94"/>
  <c r="K21" i="94"/>
  <c r="J21" i="94"/>
  <c r="K20" i="94"/>
  <c r="J20" i="94"/>
  <c r="K19" i="94"/>
  <c r="J19" i="94"/>
  <c r="K18" i="94"/>
  <c r="J18" i="94"/>
  <c r="K17" i="94"/>
  <c r="J17" i="94"/>
  <c r="K16" i="94"/>
  <c r="J16" i="94"/>
  <c r="D16" i="94"/>
  <c r="D33" i="93"/>
  <c r="D17" i="93"/>
  <c r="D18" i="93"/>
  <c r="D19" i="93"/>
  <c r="D20" i="93"/>
  <c r="D21" i="93"/>
  <c r="D22" i="93"/>
  <c r="D23" i="93"/>
  <c r="D24" i="93"/>
  <c r="D25" i="93"/>
  <c r="D26" i="93"/>
  <c r="D27" i="93"/>
  <c r="D28" i="93"/>
  <c r="D29" i="93"/>
  <c r="D30" i="93"/>
  <c r="D31" i="93"/>
  <c r="D32" i="93"/>
  <c r="J33" i="93"/>
  <c r="J32" i="93"/>
  <c r="J31" i="93"/>
  <c r="J30" i="93"/>
  <c r="J29" i="93"/>
  <c r="J28" i="93"/>
  <c r="J27" i="93"/>
  <c r="J26" i="93"/>
  <c r="J25" i="93"/>
  <c r="J24" i="93"/>
  <c r="J23" i="93"/>
  <c r="J22" i="93"/>
  <c r="J21" i="93"/>
  <c r="J20" i="93"/>
  <c r="K19" i="93"/>
  <c r="J19" i="93"/>
  <c r="K18" i="93"/>
  <c r="J18" i="93"/>
  <c r="K17" i="93"/>
  <c r="J17" i="93"/>
  <c r="K16" i="93"/>
  <c r="J16" i="93"/>
  <c r="D16" i="93"/>
  <c r="D17" i="92"/>
  <c r="D18" i="92"/>
  <c r="D19" i="92"/>
  <c r="D20" i="92"/>
  <c r="D21" i="92"/>
  <c r="D22" i="92"/>
  <c r="D23" i="92"/>
  <c r="D24" i="92"/>
  <c r="D25" i="92"/>
  <c r="D26" i="92"/>
  <c r="D27" i="92"/>
  <c r="D28" i="92"/>
  <c r="D29" i="92"/>
  <c r="D30" i="92"/>
  <c r="D31" i="92"/>
  <c r="D32" i="92"/>
  <c r="D33" i="92"/>
  <c r="D34" i="92"/>
  <c r="D35" i="92"/>
  <c r="D36" i="92"/>
  <c r="D37" i="92"/>
  <c r="D38" i="92"/>
  <c r="D39" i="92"/>
  <c r="D40" i="92"/>
  <c r="D41" i="92"/>
  <c r="D42" i="92"/>
  <c r="D43" i="92"/>
  <c r="D44" i="92"/>
  <c r="D45" i="92"/>
  <c r="D46" i="92"/>
  <c r="D47" i="92"/>
  <c r="D48" i="92"/>
  <c r="D49" i="92"/>
  <c r="D50" i="92"/>
  <c r="D51" i="92"/>
  <c r="D52" i="92"/>
  <c r="D53" i="92"/>
  <c r="D54" i="92"/>
  <c r="D55" i="92"/>
  <c r="D56" i="92"/>
  <c r="D57" i="92"/>
  <c r="D58" i="92"/>
  <c r="D59" i="92"/>
  <c r="D60" i="92"/>
  <c r="D61" i="92"/>
  <c r="D62" i="92"/>
  <c r="D63" i="92"/>
  <c r="D64" i="92"/>
  <c r="D65" i="92"/>
  <c r="D66" i="92"/>
  <c r="D67" i="92"/>
  <c r="D68" i="92"/>
  <c r="D69" i="92"/>
  <c r="D70" i="92"/>
  <c r="D71" i="92"/>
  <c r="D72" i="92"/>
  <c r="D73" i="92"/>
  <c r="D74" i="92"/>
  <c r="D75" i="92"/>
  <c r="D76" i="92"/>
  <c r="D77" i="92"/>
  <c r="D78" i="92"/>
  <c r="D79" i="92"/>
  <c r="D80" i="92"/>
  <c r="D81" i="92"/>
  <c r="D82" i="92"/>
  <c r="D83" i="92"/>
  <c r="D84" i="92"/>
  <c r="D85" i="92"/>
  <c r="D86" i="92"/>
  <c r="D87" i="92"/>
  <c r="D88" i="92"/>
  <c r="D89" i="92"/>
  <c r="D90" i="92"/>
  <c r="D91" i="92"/>
  <c r="D92" i="92"/>
  <c r="D93" i="92"/>
  <c r="D94" i="92"/>
  <c r="D95" i="92"/>
  <c r="D96" i="92"/>
  <c r="D97" i="92"/>
  <c r="D98" i="92"/>
  <c r="D99" i="92"/>
  <c r="D100" i="92"/>
  <c r="D101" i="92"/>
  <c r="D102" i="92"/>
  <c r="D103" i="92"/>
  <c r="D104" i="92"/>
  <c r="D105" i="92"/>
  <c r="D106" i="92"/>
  <c r="D107" i="92"/>
  <c r="J109" i="92"/>
  <c r="J107" i="92"/>
  <c r="J106" i="92"/>
  <c r="J105" i="92"/>
  <c r="J104" i="92"/>
  <c r="J103" i="92"/>
  <c r="J102" i="92"/>
  <c r="I101" i="92"/>
  <c r="J100" i="92"/>
  <c r="J99" i="92"/>
  <c r="J98" i="92"/>
  <c r="J97" i="92"/>
  <c r="J96" i="92"/>
  <c r="J95" i="92"/>
  <c r="J94" i="92"/>
  <c r="J93" i="92"/>
  <c r="J92" i="92"/>
  <c r="J91" i="92"/>
  <c r="J90" i="92"/>
  <c r="J89" i="92"/>
  <c r="J88" i="92"/>
  <c r="J87" i="92"/>
  <c r="J86" i="92"/>
  <c r="J85" i="92"/>
  <c r="J84" i="92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62" i="92"/>
  <c r="J61" i="92"/>
  <c r="J60" i="92"/>
  <c r="J59" i="92"/>
  <c r="J58" i="92"/>
  <c r="J57" i="92"/>
  <c r="J56" i="92"/>
  <c r="J55" i="92"/>
  <c r="J54" i="92"/>
  <c r="J53" i="92"/>
  <c r="J52" i="92"/>
  <c r="J51" i="92"/>
  <c r="J50" i="92"/>
  <c r="J49" i="92"/>
  <c r="J48" i="92"/>
  <c r="J47" i="92"/>
  <c r="J46" i="92"/>
  <c r="J45" i="92"/>
  <c r="J44" i="92"/>
  <c r="J43" i="92"/>
  <c r="J42" i="92"/>
  <c r="J41" i="92"/>
  <c r="J40" i="92"/>
  <c r="J39" i="92"/>
  <c r="J38" i="92"/>
  <c r="J37" i="92"/>
  <c r="J36" i="92"/>
  <c r="J35" i="92"/>
  <c r="J34" i="92"/>
  <c r="J33" i="92"/>
  <c r="J32" i="92"/>
  <c r="J31" i="92"/>
  <c r="J30" i="92"/>
  <c r="J29" i="92"/>
  <c r="J28" i="92"/>
  <c r="J27" i="92"/>
  <c r="J26" i="92"/>
  <c r="J25" i="92"/>
  <c r="J24" i="92"/>
  <c r="J23" i="92"/>
  <c r="J22" i="92"/>
  <c r="J21" i="92"/>
  <c r="J20" i="92"/>
  <c r="J19" i="92"/>
  <c r="J18" i="92"/>
  <c r="J17" i="92"/>
  <c r="K16" i="92"/>
  <c r="J16" i="92"/>
  <c r="D16" i="92"/>
  <c r="D17" i="91"/>
  <c r="D18" i="91"/>
  <c r="D19" i="91"/>
  <c r="D20" i="91"/>
  <c r="D21" i="91"/>
  <c r="D22" i="91"/>
  <c r="D23" i="91"/>
  <c r="D24" i="91"/>
  <c r="D25" i="91"/>
  <c r="D26" i="91"/>
  <c r="D27" i="91"/>
  <c r="D28" i="91"/>
  <c r="D29" i="91"/>
  <c r="D30" i="91"/>
  <c r="D31" i="91"/>
  <c r="D32" i="91"/>
  <c r="D33" i="91"/>
  <c r="D34" i="91"/>
  <c r="D35" i="91"/>
  <c r="D36" i="91"/>
  <c r="J36" i="91"/>
  <c r="J35" i="91"/>
  <c r="J34" i="91"/>
  <c r="J33" i="91"/>
  <c r="J32" i="91"/>
  <c r="J31" i="91"/>
  <c r="J30" i="91"/>
  <c r="J29" i="91"/>
  <c r="J28" i="91"/>
  <c r="J27" i="91"/>
  <c r="J26" i="91"/>
  <c r="J25" i="91"/>
  <c r="J24" i="91"/>
  <c r="J23" i="91"/>
  <c r="J22" i="91"/>
  <c r="J21" i="91"/>
  <c r="J20" i="91"/>
  <c r="J19" i="91"/>
  <c r="J18" i="91"/>
  <c r="J17" i="91"/>
  <c r="G33" i="90"/>
  <c r="G30" i="90"/>
  <c r="F27" i="90"/>
  <c r="F22" i="90"/>
  <c r="F23" i="90" s="1"/>
  <c r="F24" i="90" s="1"/>
  <c r="F25" i="90" s="1"/>
  <c r="G21" i="90"/>
  <c r="G18" i="90"/>
  <c r="G17" i="90"/>
  <c r="D17" i="90"/>
  <c r="D18" i="90"/>
  <c r="D19" i="90"/>
  <c r="D20" i="90"/>
  <c r="D21" i="90"/>
  <c r="D22" i="90"/>
  <c r="D23" i="90"/>
  <c r="D24" i="90"/>
  <c r="D25" i="90"/>
  <c r="D26" i="90"/>
  <c r="D27" i="90"/>
  <c r="D28" i="90"/>
  <c r="D29" i="90"/>
  <c r="D30" i="90"/>
  <c r="D31" i="90"/>
  <c r="D32" i="90"/>
  <c r="D33" i="90"/>
  <c r="D34" i="90"/>
  <c r="D35" i="90"/>
  <c r="D36" i="90"/>
  <c r="D37" i="90"/>
  <c r="K37" i="90"/>
  <c r="K36" i="90"/>
  <c r="K35" i="90"/>
  <c r="J35" i="90"/>
  <c r="K34" i="90"/>
  <c r="J34" i="90"/>
  <c r="K33" i="90"/>
  <c r="J33" i="90"/>
  <c r="K32" i="90"/>
  <c r="J32" i="90"/>
  <c r="K31" i="90"/>
  <c r="J31" i="90"/>
  <c r="K30" i="90"/>
  <c r="J30" i="90"/>
  <c r="K29" i="90"/>
  <c r="J29" i="90"/>
  <c r="K28" i="90"/>
  <c r="J28" i="90"/>
  <c r="K27" i="90"/>
  <c r="J27" i="90"/>
  <c r="K26" i="90"/>
  <c r="J26" i="90"/>
  <c r="K25" i="90"/>
  <c r="J25" i="90"/>
  <c r="K24" i="90"/>
  <c r="J24" i="90"/>
  <c r="K23" i="90"/>
  <c r="J23" i="90"/>
  <c r="K22" i="90"/>
  <c r="J22" i="90"/>
  <c r="K21" i="90"/>
  <c r="J21" i="90"/>
  <c r="K20" i="90"/>
  <c r="J20" i="90"/>
  <c r="K19" i="90"/>
  <c r="J19" i="90"/>
  <c r="K18" i="90"/>
  <c r="J18" i="90"/>
  <c r="K17" i="90"/>
  <c r="J17" i="90"/>
  <c r="K16" i="90"/>
  <c r="J16" i="90"/>
  <c r="D16" i="90"/>
  <c r="G17" i="87"/>
  <c r="F16" i="87"/>
  <c r="F17" i="87" s="1"/>
  <c r="D17" i="87"/>
  <c r="D29" i="63"/>
  <c r="K17" i="89"/>
  <c r="D17" i="89"/>
  <c r="K16" i="89"/>
  <c r="D16" i="89"/>
  <c r="G16" i="87" l="1"/>
  <c r="G22" i="90"/>
  <c r="L16" i="87" l="1"/>
  <c r="K16" i="87"/>
  <c r="D16" i="87"/>
  <c r="D17" i="86"/>
  <c r="I18" i="86" l="1"/>
  <c r="L16" i="86"/>
  <c r="I16" i="86"/>
  <c r="J17" i="83" l="1"/>
  <c r="J18" i="83"/>
  <c r="J19" i="83"/>
  <c r="J20" i="83"/>
  <c r="J21" i="83"/>
  <c r="J22" i="83"/>
  <c r="J23" i="83"/>
  <c r="K17" i="83"/>
  <c r="K18" i="83"/>
  <c r="K19" i="83"/>
  <c r="K20" i="83"/>
  <c r="K21" i="83"/>
  <c r="K22" i="83"/>
  <c r="K23" i="83"/>
  <c r="D17" i="85"/>
  <c r="D18" i="85"/>
  <c r="D19" i="85"/>
  <c r="D20" i="85"/>
  <c r="D21" i="85"/>
  <c r="D22" i="85"/>
  <c r="D23" i="85"/>
  <c r="D24" i="85"/>
  <c r="D25" i="85"/>
  <c r="D26" i="85"/>
  <c r="D27" i="85"/>
  <c r="D28" i="85"/>
  <c r="D29" i="85"/>
  <c r="D30" i="85"/>
  <c r="D31" i="85"/>
  <c r="D32" i="85"/>
  <c r="D33" i="85"/>
  <c r="D34" i="85"/>
  <c r="D35" i="85"/>
  <c r="K35" i="85"/>
  <c r="J35" i="85"/>
  <c r="K34" i="85"/>
  <c r="J34" i="85"/>
  <c r="K33" i="85"/>
  <c r="J33" i="85"/>
  <c r="K32" i="85"/>
  <c r="J32" i="85"/>
  <c r="K31" i="85"/>
  <c r="J31" i="85"/>
  <c r="K30" i="85"/>
  <c r="J30" i="85"/>
  <c r="K29" i="85"/>
  <c r="J29" i="85"/>
  <c r="K28" i="85"/>
  <c r="J28" i="85"/>
  <c r="K27" i="85"/>
  <c r="J27" i="85"/>
  <c r="K26" i="85"/>
  <c r="J26" i="85"/>
  <c r="K25" i="85"/>
  <c r="J25" i="85"/>
  <c r="K24" i="85"/>
  <c r="J24" i="85"/>
  <c r="K23" i="85"/>
  <c r="J23" i="85"/>
  <c r="K22" i="85"/>
  <c r="J22" i="85"/>
  <c r="K21" i="85"/>
  <c r="J21" i="85"/>
  <c r="K20" i="85"/>
  <c r="J20" i="85"/>
  <c r="K19" i="85"/>
  <c r="J19" i="85"/>
  <c r="K18" i="85"/>
  <c r="J18" i="85"/>
  <c r="K17" i="85"/>
  <c r="J17" i="85"/>
  <c r="K16" i="85"/>
  <c r="J16" i="85"/>
  <c r="D16" i="85"/>
  <c r="I17" i="84"/>
  <c r="I18" i="84"/>
  <c r="L16" i="84"/>
  <c r="D21" i="83"/>
  <c r="D22" i="83"/>
  <c r="D23" i="83"/>
  <c r="D20" i="83"/>
  <c r="D19" i="83"/>
  <c r="D18" i="83"/>
  <c r="D17" i="83"/>
  <c r="K16" i="83"/>
  <c r="J16" i="83"/>
  <c r="D16" i="83"/>
  <c r="K22" i="82"/>
  <c r="J22" i="82"/>
  <c r="D22" i="82"/>
  <c r="K21" i="82"/>
  <c r="J21" i="82"/>
  <c r="D21" i="82"/>
  <c r="K20" i="82"/>
  <c r="J20" i="82"/>
  <c r="D20" i="82"/>
  <c r="K19" i="82"/>
  <c r="J19" i="82"/>
  <c r="D19" i="82"/>
  <c r="K18" i="82"/>
  <c r="J18" i="82"/>
  <c r="D18" i="82"/>
  <c r="K17" i="82"/>
  <c r="J17" i="82"/>
  <c r="D17" i="82"/>
  <c r="K16" i="82"/>
  <c r="J16" i="82"/>
  <c r="D16" i="82"/>
  <c r="D17" i="81"/>
  <c r="D18" i="81"/>
  <c r="D19" i="81"/>
  <c r="D20" i="81"/>
  <c r="D21" i="81"/>
  <c r="K21" i="81"/>
  <c r="J20" i="81"/>
  <c r="J19" i="81"/>
  <c r="J18" i="81"/>
  <c r="J17" i="81"/>
  <c r="J16" i="81"/>
  <c r="D16" i="81"/>
  <c r="D18" i="80"/>
  <c r="D19" i="80"/>
  <c r="D20" i="80"/>
  <c r="D21" i="80"/>
  <c r="D22" i="80"/>
  <c r="D23" i="80"/>
  <c r="D16" i="80"/>
  <c r="I17" i="79"/>
  <c r="D16" i="79"/>
  <c r="K16" i="79"/>
  <c r="L19" i="78"/>
  <c r="D19" i="78"/>
  <c r="L18" i="78"/>
  <c r="L17" i="78"/>
  <c r="D17" i="78"/>
  <c r="L16" i="78"/>
  <c r="D16" i="78"/>
  <c r="L16" i="76" l="1"/>
  <c r="K16" i="76"/>
  <c r="D16" i="76"/>
  <c r="D19" i="75" l="1"/>
  <c r="D20" i="75"/>
  <c r="D21" i="75"/>
  <c r="D22" i="75"/>
  <c r="D23" i="75"/>
  <c r="D24" i="75"/>
  <c r="D25" i="75"/>
  <c r="D26" i="75"/>
  <c r="D27" i="75"/>
  <c r="D28" i="75"/>
  <c r="D29" i="75"/>
  <c r="D30" i="75"/>
  <c r="D31" i="75"/>
  <c r="D32" i="75"/>
  <c r="D33" i="75"/>
  <c r="D34" i="75"/>
  <c r="D35" i="75"/>
  <c r="D36" i="75"/>
  <c r="D37" i="75"/>
  <c r="D38" i="75"/>
  <c r="D39" i="75"/>
  <c r="D40" i="75"/>
  <c r="D41" i="75"/>
  <c r="D42" i="75"/>
  <c r="D43" i="75"/>
  <c r="D44" i="75"/>
  <c r="D46" i="75"/>
  <c r="D47" i="75"/>
  <c r="D48" i="75"/>
  <c r="D49" i="75"/>
  <c r="D17" i="75"/>
  <c r="D34" i="74" l="1"/>
  <c r="K16" i="74"/>
  <c r="D24" i="63" l="1"/>
  <c r="F8" i="72"/>
  <c r="D34" i="72"/>
  <c r="K16" i="72"/>
  <c r="J98" i="71"/>
  <c r="J99" i="71"/>
  <c r="J100" i="71"/>
  <c r="J101" i="71"/>
  <c r="J102" i="71"/>
  <c r="J103" i="71"/>
  <c r="J104" i="71"/>
  <c r="J105" i="71"/>
  <c r="J106" i="71"/>
  <c r="J107" i="71"/>
  <c r="J108" i="71"/>
  <c r="J109" i="71"/>
  <c r="J110" i="71"/>
  <c r="J111" i="71"/>
  <c r="J112" i="71"/>
  <c r="J113" i="71"/>
  <c r="J114" i="71"/>
  <c r="J115" i="71"/>
  <c r="J116" i="71"/>
  <c r="J117" i="71"/>
  <c r="J118" i="71"/>
  <c r="J119" i="71"/>
  <c r="J120" i="71"/>
  <c r="J121" i="71"/>
  <c r="J122" i="71"/>
  <c r="J123" i="71"/>
  <c r="J124" i="71"/>
  <c r="J125" i="71"/>
  <c r="J126" i="71"/>
  <c r="I126" i="71"/>
  <c r="D17" i="71"/>
  <c r="D18" i="71"/>
  <c r="D19" i="71"/>
  <c r="D20" i="71"/>
  <c r="D21" i="71"/>
  <c r="D22" i="71"/>
  <c r="D23" i="71"/>
  <c r="D24" i="71"/>
  <c r="D25" i="71"/>
  <c r="D26" i="71"/>
  <c r="D27" i="71"/>
  <c r="D28" i="71"/>
  <c r="D29" i="71"/>
  <c r="D30" i="71"/>
  <c r="D31" i="71"/>
  <c r="D32" i="71"/>
  <c r="D33" i="71"/>
  <c r="D34" i="71"/>
  <c r="D35" i="71"/>
  <c r="D36" i="71"/>
  <c r="D37" i="71"/>
  <c r="D38" i="71"/>
  <c r="D39" i="71"/>
  <c r="D40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D56" i="71"/>
  <c r="D57" i="71"/>
  <c r="D58" i="71"/>
  <c r="D59" i="71"/>
  <c r="D60" i="71"/>
  <c r="D61" i="71"/>
  <c r="D62" i="71"/>
  <c r="D63" i="71"/>
  <c r="D64" i="71"/>
  <c r="D65" i="71"/>
  <c r="D66" i="71"/>
  <c r="D67" i="71"/>
  <c r="D68" i="71"/>
  <c r="D69" i="71"/>
  <c r="D70" i="71"/>
  <c r="D71" i="71"/>
  <c r="D72" i="71"/>
  <c r="D73" i="71"/>
  <c r="D74" i="71"/>
  <c r="D75" i="71"/>
  <c r="D76" i="71"/>
  <c r="D77" i="71"/>
  <c r="D78" i="71"/>
  <c r="D79" i="71"/>
  <c r="D80" i="71"/>
  <c r="D81" i="71"/>
  <c r="D82" i="71"/>
  <c r="D83" i="71"/>
  <c r="D84" i="71"/>
  <c r="D85" i="71"/>
  <c r="D86" i="71"/>
  <c r="D87" i="71"/>
  <c r="D88" i="71"/>
  <c r="D89" i="71"/>
  <c r="D90" i="71"/>
  <c r="D91" i="71"/>
  <c r="D92" i="71"/>
  <c r="D93" i="71"/>
  <c r="D94" i="71"/>
  <c r="D95" i="71"/>
  <c r="D96" i="71"/>
  <c r="D97" i="71"/>
  <c r="D98" i="71"/>
  <c r="D99" i="71"/>
  <c r="D100" i="71"/>
  <c r="D101" i="71"/>
  <c r="D102" i="71"/>
  <c r="D103" i="71"/>
  <c r="D104" i="71"/>
  <c r="D105" i="71"/>
  <c r="D106" i="71"/>
  <c r="D107" i="71"/>
  <c r="D108" i="71"/>
  <c r="D109" i="71"/>
  <c r="D110" i="71"/>
  <c r="D111" i="71"/>
  <c r="D112" i="71"/>
  <c r="D113" i="71"/>
  <c r="D114" i="71"/>
  <c r="D115" i="71"/>
  <c r="D116" i="71"/>
  <c r="D117" i="71"/>
  <c r="D118" i="71"/>
  <c r="D119" i="71"/>
  <c r="D120" i="71"/>
  <c r="D121" i="71"/>
  <c r="D122" i="71"/>
  <c r="D123" i="71"/>
  <c r="D124" i="71"/>
  <c r="D125" i="71"/>
  <c r="J97" i="71"/>
  <c r="J96" i="71"/>
  <c r="J95" i="71"/>
  <c r="J94" i="71"/>
  <c r="J93" i="71"/>
  <c r="J92" i="71"/>
  <c r="J91" i="71"/>
  <c r="J90" i="71"/>
  <c r="J89" i="71"/>
  <c r="J88" i="71"/>
  <c r="J87" i="71"/>
  <c r="J86" i="71"/>
  <c r="J85" i="71"/>
  <c r="J84" i="7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I23" i="71"/>
  <c r="J22" i="71"/>
  <c r="J21" i="71"/>
  <c r="J20" i="71"/>
  <c r="J19" i="71"/>
  <c r="J18" i="71"/>
  <c r="J17" i="71"/>
  <c r="K16" i="71"/>
  <c r="J16" i="71"/>
  <c r="D16" i="71"/>
  <c r="L17" i="70" l="1"/>
  <c r="K17" i="70"/>
  <c r="D17" i="70"/>
  <c r="L16" i="70"/>
  <c r="K16" i="70"/>
  <c r="D19" i="69"/>
  <c r="K21" i="69"/>
  <c r="F21" i="69"/>
  <c r="D21" i="69"/>
  <c r="J20" i="69"/>
  <c r="D20" i="69"/>
  <c r="J19" i="69"/>
  <c r="J18" i="69"/>
  <c r="D18" i="69"/>
  <c r="J17" i="69"/>
  <c r="D17" i="69"/>
  <c r="J16" i="69"/>
  <c r="D16" i="69"/>
  <c r="K17" i="68"/>
  <c r="D17" i="68"/>
  <c r="K16" i="68"/>
  <c r="D16" i="68"/>
  <c r="D17" i="67"/>
  <c r="D18" i="67"/>
  <c r="D19" i="67"/>
  <c r="D20" i="67"/>
  <c r="D21" i="67"/>
  <c r="J16" i="67"/>
  <c r="D16" i="67"/>
  <c r="D17" i="66"/>
  <c r="D18" i="66"/>
  <c r="D19" i="66"/>
  <c r="D20" i="66"/>
  <c r="D21" i="66"/>
  <c r="D22" i="66"/>
  <c r="D23" i="66"/>
  <c r="D24" i="66"/>
  <c r="D25" i="66"/>
  <c r="D26" i="66"/>
  <c r="D27" i="66"/>
  <c r="D28" i="66"/>
  <c r="D29" i="66"/>
  <c r="D30" i="66"/>
  <c r="D31" i="66"/>
  <c r="D32" i="66"/>
  <c r="D33" i="66"/>
  <c r="K33" i="66"/>
  <c r="J33" i="66"/>
  <c r="K32" i="66"/>
  <c r="J32" i="66"/>
  <c r="K31" i="66"/>
  <c r="J31" i="66"/>
  <c r="K30" i="66"/>
  <c r="J30" i="66"/>
  <c r="K29" i="66"/>
  <c r="J29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J20" i="66"/>
  <c r="K19" i="66"/>
  <c r="J19" i="66"/>
  <c r="K18" i="66"/>
  <c r="J18" i="66"/>
  <c r="K17" i="66"/>
  <c r="J17" i="66"/>
  <c r="K16" i="66"/>
  <c r="J16" i="66"/>
  <c r="D16" i="66"/>
  <c r="D17" i="65"/>
  <c r="D18" i="65"/>
  <c r="D19" i="65"/>
  <c r="D20" i="65"/>
  <c r="D21" i="65"/>
  <c r="D22" i="65"/>
  <c r="D23" i="65"/>
  <c r="D24" i="65"/>
  <c r="D25" i="65"/>
  <c r="D26" i="65"/>
  <c r="D27" i="65"/>
  <c r="D28" i="65"/>
  <c r="D29" i="65"/>
  <c r="D30" i="65"/>
  <c r="D31" i="65"/>
  <c r="D32" i="65"/>
  <c r="D33" i="65"/>
  <c r="D34" i="65"/>
  <c r="D35" i="65"/>
  <c r="D36" i="65"/>
  <c r="D37" i="65"/>
  <c r="D38" i="65"/>
  <c r="D39" i="65"/>
  <c r="D40" i="65"/>
  <c r="D41" i="65"/>
  <c r="D42" i="65"/>
  <c r="D43" i="65"/>
  <c r="D44" i="65"/>
  <c r="D45" i="65"/>
  <c r="D46" i="65"/>
  <c r="D47" i="65"/>
  <c r="D48" i="65"/>
  <c r="D49" i="65"/>
  <c r="D50" i="65"/>
  <c r="D51" i="65"/>
  <c r="D52" i="65"/>
  <c r="D53" i="65"/>
  <c r="D54" i="65"/>
  <c r="D55" i="65"/>
  <c r="D56" i="65"/>
  <c r="D57" i="65"/>
  <c r="D58" i="65"/>
  <c r="D59" i="65"/>
  <c r="D60" i="65"/>
  <c r="D61" i="65"/>
  <c r="D62" i="65"/>
  <c r="D63" i="65"/>
  <c r="D64" i="65"/>
  <c r="D65" i="65"/>
  <c r="D66" i="65"/>
  <c r="D67" i="65"/>
  <c r="D68" i="65"/>
  <c r="D69" i="65"/>
  <c r="D70" i="65"/>
  <c r="D71" i="65"/>
  <c r="D72" i="65"/>
  <c r="D73" i="65"/>
  <c r="D74" i="65"/>
  <c r="D75" i="65"/>
  <c r="D76" i="65"/>
  <c r="D77" i="65"/>
  <c r="D78" i="65"/>
  <c r="D79" i="65"/>
  <c r="D80" i="65"/>
  <c r="D81" i="65"/>
  <c r="D82" i="65"/>
  <c r="D83" i="65"/>
  <c r="D84" i="65"/>
  <c r="D85" i="65"/>
  <c r="D86" i="65"/>
  <c r="D87" i="65"/>
  <c r="D88" i="65"/>
  <c r="D89" i="65"/>
  <c r="D90" i="65"/>
  <c r="D91" i="65"/>
  <c r="D92" i="65"/>
  <c r="D93" i="65"/>
  <c r="D94" i="65"/>
  <c r="D95" i="65"/>
  <c r="D96" i="65"/>
  <c r="D97" i="65"/>
  <c r="D98" i="65"/>
  <c r="D99" i="65"/>
  <c r="D100" i="65"/>
  <c r="D101" i="65"/>
  <c r="D102" i="65"/>
  <c r="D103" i="65"/>
  <c r="D104" i="65"/>
  <c r="D105" i="65"/>
  <c r="D106" i="65"/>
  <c r="D107" i="65"/>
  <c r="J109" i="65"/>
  <c r="I108" i="65"/>
  <c r="J107" i="65"/>
  <c r="J106" i="65"/>
  <c r="J105" i="65"/>
  <c r="J104" i="65"/>
  <c r="J103" i="65"/>
  <c r="J102" i="65"/>
  <c r="I101" i="65"/>
  <c r="J100" i="65"/>
  <c r="J99" i="65"/>
  <c r="J98" i="65"/>
  <c r="J97" i="65"/>
  <c r="J96" i="65"/>
  <c r="J95" i="65"/>
  <c r="J94" i="65"/>
  <c r="J93" i="65"/>
  <c r="J92" i="65"/>
  <c r="J91" i="65"/>
  <c r="J90" i="65"/>
  <c r="J89" i="65"/>
  <c r="J88" i="65"/>
  <c r="J87" i="65"/>
  <c r="J86" i="65"/>
  <c r="J85" i="65"/>
  <c r="J84" i="65"/>
  <c r="J83" i="65"/>
  <c r="J82" i="65"/>
  <c r="J81" i="65"/>
  <c r="J80" i="65"/>
  <c r="J79" i="65"/>
  <c r="J78" i="65"/>
  <c r="J77" i="65"/>
  <c r="J76" i="65"/>
  <c r="J75" i="65"/>
  <c r="J74" i="65"/>
  <c r="J73" i="65"/>
  <c r="J72" i="65"/>
  <c r="J71" i="65"/>
  <c r="J70" i="65"/>
  <c r="J69" i="65"/>
  <c r="J68" i="65"/>
  <c r="J67" i="65"/>
  <c r="J66" i="65"/>
  <c r="J65" i="65"/>
  <c r="J64" i="65"/>
  <c r="J63" i="65"/>
  <c r="J62" i="65"/>
  <c r="J61" i="65"/>
  <c r="J60" i="65"/>
  <c r="J59" i="65"/>
  <c r="J58" i="65"/>
  <c r="J57" i="65"/>
  <c r="J56" i="65"/>
  <c r="J55" i="65"/>
  <c r="J54" i="65"/>
  <c r="J53" i="65"/>
  <c r="J52" i="65"/>
  <c r="J51" i="65"/>
  <c r="J50" i="65"/>
  <c r="J49" i="65"/>
  <c r="J48" i="65"/>
  <c r="J47" i="65"/>
  <c r="J46" i="65"/>
  <c r="J45" i="65"/>
  <c r="J44" i="65"/>
  <c r="J43" i="65"/>
  <c r="J42" i="65"/>
  <c r="J41" i="65"/>
  <c r="J40" i="65"/>
  <c r="J39" i="65"/>
  <c r="J38" i="65"/>
  <c r="J37" i="65"/>
  <c r="J36" i="65"/>
  <c r="J35" i="65"/>
  <c r="J34" i="65"/>
  <c r="J33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K16" i="65"/>
  <c r="J16" i="65"/>
  <c r="D16" i="65"/>
  <c r="K36" i="64"/>
  <c r="K37" i="64"/>
  <c r="K38" i="64"/>
  <c r="J36" i="64"/>
  <c r="D37" i="64"/>
  <c r="D38" i="64"/>
  <c r="D21" i="64"/>
  <c r="D17" i="64"/>
  <c r="D18" i="64"/>
  <c r="D19" i="64"/>
  <c r="D20" i="64"/>
  <c r="D22" i="64"/>
  <c r="D23" i="64"/>
  <c r="D24" i="64"/>
  <c r="D25" i="64"/>
  <c r="D26" i="64"/>
  <c r="D27" i="64"/>
  <c r="D28" i="64"/>
  <c r="D29" i="64"/>
  <c r="D30" i="64"/>
  <c r="D31" i="64"/>
  <c r="D32" i="64"/>
  <c r="D33" i="64"/>
  <c r="D34" i="64"/>
  <c r="D35" i="64"/>
  <c r="D36" i="64"/>
  <c r="K35" i="64"/>
  <c r="J35" i="64"/>
  <c r="K34" i="64"/>
  <c r="J34" i="64"/>
  <c r="K33" i="64"/>
  <c r="J33" i="64"/>
  <c r="K32" i="64"/>
  <c r="J32" i="64"/>
  <c r="K31" i="64"/>
  <c r="J31" i="64"/>
  <c r="K30" i="64"/>
  <c r="J30" i="64"/>
  <c r="K29" i="64"/>
  <c r="J29" i="64"/>
  <c r="K28" i="64"/>
  <c r="J28" i="64"/>
  <c r="K27" i="64"/>
  <c r="J27" i="64"/>
  <c r="K26" i="64"/>
  <c r="J26" i="64"/>
  <c r="K25" i="64"/>
  <c r="J25" i="64"/>
  <c r="K24" i="64"/>
  <c r="J24" i="64"/>
  <c r="K23" i="64"/>
  <c r="J23" i="64"/>
  <c r="K22" i="64"/>
  <c r="J22" i="64"/>
  <c r="K21" i="64"/>
  <c r="J21" i="64"/>
  <c r="K20" i="64"/>
  <c r="J20" i="64"/>
  <c r="K19" i="64"/>
  <c r="J19" i="64"/>
  <c r="K18" i="64"/>
  <c r="J18" i="64"/>
  <c r="K17" i="64"/>
  <c r="J17" i="64"/>
  <c r="K16" i="64"/>
  <c r="J16" i="64"/>
  <c r="D16" i="64"/>
  <c r="D18" i="63" l="1"/>
  <c r="K30" i="63"/>
  <c r="K29" i="63"/>
  <c r="K28" i="63"/>
  <c r="K27" i="63"/>
  <c r="D27" i="63"/>
  <c r="K26" i="63"/>
  <c r="K25" i="63"/>
  <c r="D25" i="63"/>
  <c r="K24" i="63"/>
  <c r="D23" i="63"/>
  <c r="K22" i="63"/>
  <c r="D22" i="63"/>
  <c r="G22" i="63"/>
  <c r="D21" i="63"/>
  <c r="K20" i="63"/>
  <c r="D20" i="63"/>
  <c r="K19" i="63"/>
  <c r="D19" i="63"/>
  <c r="K17" i="63"/>
  <c r="D17" i="63"/>
  <c r="K16" i="63"/>
  <c r="D16" i="63"/>
  <c r="L16" i="62"/>
  <c r="K16" i="62"/>
  <c r="D16" i="62"/>
  <c r="F17" i="63" l="1"/>
  <c r="G17" i="63" s="1"/>
  <c r="F22" i="63"/>
  <c r="F30" i="63"/>
  <c r="G30" i="63" s="1"/>
  <c r="F22" i="61"/>
  <c r="F18" i="61"/>
  <c r="G17" i="61"/>
  <c r="F17" i="61"/>
  <c r="F16" i="61"/>
  <c r="K22" i="61"/>
  <c r="J22" i="61"/>
  <c r="G22" i="61"/>
  <c r="D22" i="61"/>
  <c r="K21" i="61"/>
  <c r="J21" i="61"/>
  <c r="D21" i="61"/>
  <c r="K20" i="61"/>
  <c r="J20" i="61"/>
  <c r="D20" i="61"/>
  <c r="K19" i="61"/>
  <c r="J19" i="61"/>
  <c r="D19" i="61"/>
  <c r="K18" i="61"/>
  <c r="J18" i="61"/>
  <c r="D18" i="61"/>
  <c r="K17" i="61"/>
  <c r="J17" i="61"/>
  <c r="D17" i="61"/>
  <c r="K16" i="61"/>
  <c r="J16" i="61"/>
  <c r="G16" i="61"/>
  <c r="D16" i="61"/>
  <c r="K17" i="60"/>
  <c r="D17" i="60"/>
  <c r="K16" i="60"/>
  <c r="D16" i="60"/>
  <c r="F21" i="59"/>
  <c r="D21" i="59"/>
  <c r="D20" i="59"/>
  <c r="D19" i="59"/>
  <c r="D18" i="59"/>
  <c r="D17" i="59"/>
  <c r="J16" i="59"/>
  <c r="D16" i="59"/>
  <c r="D23" i="58"/>
  <c r="D22" i="58"/>
  <c r="D21" i="58"/>
  <c r="F20" i="58"/>
  <c r="G20" i="58" s="1"/>
  <c r="D20" i="58"/>
  <c r="D19" i="58"/>
  <c r="D18" i="58"/>
  <c r="G16" i="58"/>
  <c r="F16" i="58"/>
  <c r="F17" i="58" s="1"/>
  <c r="D16" i="58"/>
  <c r="F19" i="61" l="1"/>
  <c r="G18" i="61"/>
  <c r="G17" i="58"/>
  <c r="G18" i="58" s="1"/>
  <c r="F18" i="58"/>
  <c r="F19" i="58" s="1"/>
  <c r="F20" i="61" l="1"/>
  <c r="G19" i="61"/>
  <c r="G19" i="58"/>
  <c r="F21" i="58"/>
  <c r="F21" i="61" l="1"/>
  <c r="G21" i="61" s="1"/>
  <c r="G20" i="61"/>
  <c r="G21" i="58"/>
  <c r="F22" i="58"/>
  <c r="G22" i="58" l="1"/>
  <c r="F23" i="58"/>
  <c r="F24" i="58" l="1"/>
  <c r="G24" i="58" s="1"/>
  <c r="G23" i="58"/>
  <c r="K21" i="57" l="1"/>
  <c r="F21" i="57"/>
  <c r="D21" i="57"/>
  <c r="J20" i="57"/>
  <c r="D20" i="57"/>
  <c r="J19" i="57"/>
  <c r="D19" i="57"/>
  <c r="J18" i="57"/>
  <c r="D18" i="57"/>
  <c r="J17" i="57"/>
  <c r="D17" i="57"/>
  <c r="J16" i="57"/>
  <c r="D16" i="57"/>
  <c r="D17" i="56"/>
  <c r="K16" i="56"/>
  <c r="D16" i="56"/>
  <c r="L16" i="55" l="1"/>
  <c r="K16" i="55"/>
  <c r="D16" i="55"/>
  <c r="L16" i="54" l="1"/>
  <c r="K16" i="54"/>
  <c r="D16" i="54"/>
  <c r="G25" i="53" l="1"/>
  <c r="G24" i="53"/>
  <c r="G23" i="53"/>
  <c r="G22" i="53"/>
  <c r="G21" i="53"/>
  <c r="G20" i="53"/>
  <c r="G19" i="53"/>
  <c r="G18" i="53"/>
  <c r="G17" i="53"/>
  <c r="G16" i="53"/>
  <c r="D17" i="53" l="1"/>
  <c r="D18" i="53"/>
  <c r="D19" i="53"/>
  <c r="D20" i="53"/>
  <c r="D21" i="53"/>
  <c r="D22" i="53"/>
  <c r="D23" i="53"/>
  <c r="D24" i="53"/>
  <c r="D16" i="53"/>
  <c r="F33" i="52"/>
  <c r="G33" i="52" s="1"/>
  <c r="F30" i="52"/>
  <c r="F31" i="52" s="1"/>
  <c r="F27" i="52"/>
  <c r="G24" i="52"/>
  <c r="G25" i="52" s="1"/>
  <c r="G23" i="52"/>
  <c r="G22" i="52"/>
  <c r="F22" i="52"/>
  <c r="F23" i="52" s="1"/>
  <c r="F24" i="52" s="1"/>
  <c r="F25" i="52" s="1"/>
  <c r="G21" i="52"/>
  <c r="F21" i="52"/>
  <c r="G16" i="52"/>
  <c r="F16" i="52"/>
  <c r="F17" i="52" s="1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K35" i="52"/>
  <c r="J35" i="52"/>
  <c r="K34" i="52"/>
  <c r="J34" i="52"/>
  <c r="K33" i="52"/>
  <c r="J33" i="52"/>
  <c r="K32" i="52"/>
  <c r="J32" i="52"/>
  <c r="K31" i="52"/>
  <c r="J31" i="52"/>
  <c r="K30" i="52"/>
  <c r="J30" i="52"/>
  <c r="K29" i="52"/>
  <c r="J29" i="52"/>
  <c r="K28" i="52"/>
  <c r="J28" i="52"/>
  <c r="K27" i="52"/>
  <c r="J27" i="52"/>
  <c r="K26" i="52"/>
  <c r="J26" i="52"/>
  <c r="K25" i="52"/>
  <c r="J25" i="52"/>
  <c r="K24" i="52"/>
  <c r="J24" i="52"/>
  <c r="K23" i="52"/>
  <c r="J23" i="52"/>
  <c r="K22" i="52"/>
  <c r="J22" i="52"/>
  <c r="K21" i="52"/>
  <c r="J21" i="52"/>
  <c r="K20" i="52"/>
  <c r="J20" i="52"/>
  <c r="K19" i="52"/>
  <c r="J19" i="52"/>
  <c r="K18" i="52"/>
  <c r="J18" i="52"/>
  <c r="K17" i="52"/>
  <c r="J17" i="52"/>
  <c r="K16" i="52"/>
  <c r="J16" i="52"/>
  <c r="D16" i="52"/>
  <c r="F20" i="47"/>
  <c r="G20" i="47" s="1"/>
  <c r="G17" i="47"/>
  <c r="G18" i="47" s="1"/>
  <c r="F17" i="47"/>
  <c r="F18" i="47" s="1"/>
  <c r="F19" i="47" s="1"/>
  <c r="G16" i="47"/>
  <c r="F16" i="47"/>
  <c r="D17" i="51"/>
  <c r="L21" i="51"/>
  <c r="L20" i="51"/>
  <c r="D20" i="51"/>
  <c r="L19" i="51"/>
  <c r="D19" i="51"/>
  <c r="L18" i="51"/>
  <c r="D18" i="51"/>
  <c r="L17" i="51"/>
  <c r="L16" i="51"/>
  <c r="D16" i="51"/>
  <c r="L16" i="50"/>
  <c r="K16" i="50"/>
  <c r="D16" i="50"/>
  <c r="L17" i="49"/>
  <c r="L16" i="49"/>
  <c r="D17" i="41"/>
  <c r="K17" i="48"/>
  <c r="D17" i="48"/>
  <c r="K16" i="48"/>
  <c r="D16" i="48"/>
  <c r="F18" i="52" l="1"/>
  <c r="G18" i="52" s="1"/>
  <c r="G17" i="52"/>
  <c r="G19" i="47"/>
  <c r="F21" i="47"/>
  <c r="G31" i="52"/>
  <c r="F34" i="52"/>
  <c r="G34" i="52" s="1"/>
  <c r="G30" i="52"/>
  <c r="D23" i="47"/>
  <c r="D22" i="47"/>
  <c r="D21" i="47"/>
  <c r="D20" i="47"/>
  <c r="D19" i="47"/>
  <c r="D18" i="47"/>
  <c r="D16" i="47"/>
  <c r="D17" i="46"/>
  <c r="D18" i="46"/>
  <c r="D19" i="46"/>
  <c r="L16" i="46"/>
  <c r="D16" i="46"/>
  <c r="L16" i="45"/>
  <c r="K16" i="45"/>
  <c r="D16" i="45"/>
  <c r="G21" i="47" l="1"/>
  <c r="F22" i="47"/>
  <c r="D17" i="44"/>
  <c r="K16" i="44"/>
  <c r="D16" i="44"/>
  <c r="D17" i="42"/>
  <c r="L16" i="42"/>
  <c r="K16" i="42"/>
  <c r="D16" i="42"/>
  <c r="L16" i="41"/>
  <c r="K16" i="41"/>
  <c r="D16" i="41"/>
  <c r="L16" i="40"/>
  <c r="K16" i="40"/>
  <c r="D16" i="40"/>
  <c r="F22" i="37"/>
  <c r="G18" i="37"/>
  <c r="F18" i="37"/>
  <c r="F19" i="37" s="1"/>
  <c r="G17" i="37"/>
  <c r="F17" i="37"/>
  <c r="G16" i="37"/>
  <c r="F16" i="37"/>
  <c r="L16" i="39"/>
  <c r="K16" i="39"/>
  <c r="D16" i="39"/>
  <c r="D16" i="38"/>
  <c r="L16" i="38"/>
  <c r="K16" i="38"/>
  <c r="G19" i="37" l="1"/>
  <c r="F20" i="37"/>
  <c r="F23" i="47"/>
  <c r="G22" i="47"/>
  <c r="D17" i="37"/>
  <c r="D18" i="37"/>
  <c r="D19" i="37"/>
  <c r="D20" i="37"/>
  <c r="D21" i="37"/>
  <c r="D22" i="37"/>
  <c r="K22" i="37"/>
  <c r="J22" i="37"/>
  <c r="G22" i="37"/>
  <c r="K21" i="37"/>
  <c r="J21" i="37"/>
  <c r="K20" i="37"/>
  <c r="J20" i="37"/>
  <c r="K19" i="37"/>
  <c r="J19" i="37"/>
  <c r="K18" i="37"/>
  <c r="J18" i="37"/>
  <c r="K17" i="37"/>
  <c r="J17" i="37"/>
  <c r="K16" i="37"/>
  <c r="J16" i="37"/>
  <c r="D16" i="37"/>
  <c r="G23" i="47" l="1"/>
  <c r="F24" i="47"/>
  <c r="G24" i="47" s="1"/>
  <c r="F21" i="37"/>
  <c r="G21" i="37" s="1"/>
  <c r="G20" i="37"/>
  <c r="L17" i="36"/>
  <c r="L18" i="36"/>
  <c r="L19" i="36"/>
  <c r="L20" i="36"/>
  <c r="K17" i="36"/>
  <c r="K18" i="36"/>
  <c r="K19" i="36"/>
  <c r="K20" i="36"/>
  <c r="I19" i="36"/>
  <c r="D20" i="36"/>
  <c r="D18" i="36"/>
  <c r="D17" i="36"/>
  <c r="L16" i="36"/>
  <c r="K16" i="36"/>
  <c r="L17" i="35"/>
  <c r="L18" i="35"/>
  <c r="L19" i="35"/>
  <c r="L20" i="35"/>
  <c r="L21" i="35"/>
  <c r="L22" i="35"/>
  <c r="L23" i="35"/>
  <c r="L24" i="35"/>
  <c r="L25" i="35"/>
  <c r="L26" i="35"/>
  <c r="I22" i="35"/>
  <c r="G21" i="35"/>
  <c r="G22" i="35"/>
  <c r="G23" i="35"/>
  <c r="G24" i="35"/>
  <c r="G25" i="35"/>
  <c r="G20" i="35"/>
  <c r="G19" i="35"/>
  <c r="G18" i="35"/>
  <c r="G17" i="35"/>
  <c r="D17" i="35"/>
  <c r="D18" i="35"/>
  <c r="D19" i="35"/>
  <c r="D20" i="35"/>
  <c r="D21" i="35"/>
  <c r="D22" i="35"/>
  <c r="D23" i="35"/>
  <c r="D24" i="35"/>
  <c r="D25" i="35"/>
  <c r="D26" i="35"/>
  <c r="L16" i="35"/>
  <c r="D16" i="35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G16" i="33"/>
  <c r="G17" i="33" s="1"/>
  <c r="G18" i="33" s="1"/>
  <c r="G21" i="33" s="1"/>
  <c r="G22" i="33" s="1"/>
  <c r="G23" i="33" s="1"/>
  <c r="G24" i="33" s="1"/>
  <c r="F30" i="33"/>
  <c r="F31" i="33" s="1"/>
  <c r="F34" i="33" s="1"/>
  <c r="F16" i="33"/>
  <c r="F17" i="33" s="1"/>
  <c r="F18" i="33" s="1"/>
  <c r="F21" i="33" s="1"/>
  <c r="F22" i="33" s="1"/>
  <c r="F23" i="33" s="1"/>
  <c r="F24" i="33" s="1"/>
  <c r="F25" i="33" s="1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17" i="33"/>
  <c r="K16" i="33"/>
  <c r="J16" i="33"/>
  <c r="D16" i="33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I101" i="32"/>
  <c r="D98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9" i="32"/>
  <c r="D100" i="32"/>
  <c r="D101" i="32"/>
  <c r="D102" i="32"/>
  <c r="D103" i="32"/>
  <c r="D104" i="32"/>
  <c r="D105" i="32"/>
  <c r="D106" i="32"/>
  <c r="D107" i="32"/>
  <c r="G38" i="32"/>
  <c r="K16" i="32"/>
  <c r="J16" i="32"/>
  <c r="D16" i="32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K17" i="31"/>
  <c r="J17" i="31"/>
  <c r="D17" i="31"/>
  <c r="G25" i="33" l="1"/>
  <c r="G30" i="33"/>
  <c r="G31" i="33" s="1"/>
  <c r="G34" i="33" s="1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G25" i="29"/>
  <c r="G24" i="29"/>
  <c r="G23" i="29"/>
  <c r="G36" i="29"/>
  <c r="D37" i="29"/>
  <c r="D36" i="29"/>
  <c r="D35" i="29"/>
  <c r="D34" i="29"/>
  <c r="D33" i="29"/>
  <c r="D32" i="29"/>
  <c r="D31" i="29"/>
  <c r="D30" i="29"/>
  <c r="D29" i="29"/>
  <c r="D28" i="29"/>
  <c r="D27" i="29"/>
  <c r="D26" i="29"/>
  <c r="D25" i="29"/>
  <c r="D24" i="29"/>
  <c r="D23" i="29"/>
  <c r="D22" i="29"/>
  <c r="D21" i="29"/>
  <c r="D20" i="29"/>
  <c r="D19" i="29"/>
  <c r="D18" i="29"/>
  <c r="D17" i="29"/>
  <c r="K16" i="29"/>
  <c r="J16" i="29"/>
  <c r="D16" i="29"/>
  <c r="K17" i="28"/>
  <c r="G16" i="28"/>
  <c r="D17" i="28"/>
  <c r="K16" i="28"/>
  <c r="D16" i="28"/>
  <c r="K17" i="27"/>
  <c r="K18" i="27"/>
  <c r="K19" i="27"/>
  <c r="K20" i="27"/>
  <c r="K21" i="27"/>
  <c r="J17" i="27"/>
  <c r="J18" i="27"/>
  <c r="J19" i="27"/>
  <c r="J20" i="27"/>
  <c r="G19" i="27"/>
  <c r="G20" i="27" s="1"/>
  <c r="G18" i="27"/>
  <c r="G16" i="27"/>
  <c r="D21" i="27"/>
  <c r="D20" i="27"/>
  <c r="D19" i="27"/>
  <c r="D18" i="27"/>
  <c r="F21" i="27"/>
  <c r="D17" i="27"/>
  <c r="K16" i="27"/>
  <c r="J16" i="27"/>
  <c r="D16" i="27"/>
  <c r="K17" i="26"/>
  <c r="K18" i="26"/>
  <c r="K19" i="26"/>
  <c r="K20" i="26"/>
  <c r="K21" i="26"/>
  <c r="K22" i="26"/>
  <c r="J17" i="26"/>
  <c r="J18" i="26"/>
  <c r="J19" i="26"/>
  <c r="J20" i="26"/>
  <c r="J21" i="26"/>
  <c r="J22" i="26"/>
  <c r="G22" i="26"/>
  <c r="G21" i="26"/>
  <c r="G20" i="26"/>
  <c r="G19" i="26"/>
  <c r="G18" i="26"/>
  <c r="G17" i="26"/>
  <c r="F22" i="26"/>
  <c r="F17" i="26"/>
  <c r="F18" i="26" s="1"/>
  <c r="F19" i="26" s="1"/>
  <c r="F20" i="26" s="1"/>
  <c r="F21" i="26" s="1"/>
  <c r="F16" i="26"/>
  <c r="G16" i="26" s="1"/>
  <c r="D17" i="26"/>
  <c r="D18" i="26"/>
  <c r="D19" i="26"/>
  <c r="D20" i="26"/>
  <c r="D21" i="26"/>
  <c r="D22" i="26"/>
  <c r="K16" i="26" l="1"/>
  <c r="J16" i="26"/>
  <c r="D16" i="26"/>
  <c r="J19" i="4"/>
  <c r="J20" i="4"/>
  <c r="J21" i="4"/>
  <c r="J22" i="4"/>
  <c r="J23" i="4"/>
  <c r="K26" i="4"/>
  <c r="K27" i="4"/>
  <c r="K28" i="4"/>
  <c r="K29" i="4"/>
  <c r="K30" i="4"/>
  <c r="K31" i="4"/>
  <c r="K32" i="4"/>
  <c r="K33" i="4"/>
  <c r="J26" i="4"/>
  <c r="J27" i="4"/>
  <c r="J28" i="4"/>
  <c r="J29" i="4"/>
  <c r="J30" i="4"/>
  <c r="J31" i="4"/>
  <c r="J32" i="4"/>
  <c r="J33" i="4"/>
  <c r="K25" i="4"/>
  <c r="J25" i="4"/>
  <c r="K24" i="4"/>
  <c r="J24" i="4"/>
  <c r="K23" i="4"/>
  <c r="K22" i="4"/>
  <c r="K21" i="4"/>
  <c r="K19" i="4"/>
  <c r="K18" i="4"/>
  <c r="J18" i="4"/>
  <c r="K17" i="4"/>
  <c r="J17" i="4"/>
  <c r="K16" i="4"/>
  <c r="J16" i="4"/>
  <c r="K16" i="7"/>
  <c r="I18" i="11"/>
  <c r="K17" i="6"/>
  <c r="K16" i="6"/>
  <c r="K16" i="8"/>
  <c r="K25" i="15"/>
  <c r="J25" i="15"/>
  <c r="K24" i="15"/>
  <c r="J24" i="15"/>
  <c r="K23" i="15"/>
  <c r="J23" i="15"/>
  <c r="K22" i="15"/>
  <c r="J22" i="15"/>
  <c r="K21" i="15"/>
  <c r="J21" i="15"/>
  <c r="K19" i="15"/>
  <c r="J19" i="15"/>
  <c r="K18" i="15"/>
  <c r="J18" i="15"/>
  <c r="K17" i="15"/>
  <c r="J17" i="15"/>
  <c r="K16" i="15"/>
  <c r="J16" i="15"/>
  <c r="K17" i="18"/>
  <c r="K16" i="18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109" i="25"/>
  <c r="J108" i="25"/>
  <c r="J107" i="25"/>
  <c r="J106" i="25"/>
  <c r="J105" i="25"/>
  <c r="J104" i="25"/>
  <c r="J103" i="25"/>
  <c r="J102" i="25"/>
  <c r="J101" i="25"/>
  <c r="J100" i="25"/>
  <c r="J99" i="25"/>
  <c r="J98" i="25"/>
  <c r="J97" i="25"/>
  <c r="J96" i="25"/>
  <c r="J95" i="25"/>
  <c r="J94" i="25"/>
  <c r="J93" i="25"/>
  <c r="J92" i="25"/>
  <c r="J91" i="25"/>
  <c r="J90" i="25"/>
  <c r="J89" i="25"/>
  <c r="J88" i="25"/>
  <c r="J87" i="25"/>
  <c r="J86" i="25"/>
  <c r="J85" i="25"/>
  <c r="J84" i="25"/>
  <c r="J83" i="25"/>
  <c r="J82" i="25"/>
  <c r="J81" i="25"/>
  <c r="J80" i="25"/>
  <c r="J79" i="25"/>
  <c r="J78" i="25"/>
  <c r="J77" i="25"/>
  <c r="J76" i="25"/>
  <c r="J75" i="25"/>
  <c r="J74" i="25"/>
  <c r="J73" i="25"/>
  <c r="J72" i="25"/>
  <c r="J71" i="25"/>
  <c r="J70" i="25"/>
  <c r="J69" i="25"/>
  <c r="J68" i="25"/>
  <c r="J67" i="25"/>
  <c r="J66" i="25"/>
  <c r="J65" i="25"/>
  <c r="J64" i="25"/>
  <c r="J63" i="25"/>
  <c r="J62" i="25"/>
  <c r="J61" i="25"/>
  <c r="J60" i="25"/>
  <c r="J59" i="25"/>
  <c r="J58" i="25"/>
  <c r="J57" i="25"/>
  <c r="J56" i="25"/>
  <c r="J55" i="25"/>
  <c r="J54" i="25"/>
  <c r="J53" i="25"/>
  <c r="J52" i="25"/>
  <c r="J51" i="25"/>
  <c r="J50" i="25"/>
  <c r="J49" i="25"/>
  <c r="J48" i="25"/>
  <c r="J46" i="25"/>
  <c r="J45" i="25"/>
  <c r="J44" i="25"/>
  <c r="J43" i="25"/>
  <c r="J42" i="25"/>
  <c r="J41" i="25"/>
  <c r="J40" i="25"/>
  <c r="J39" i="25"/>
  <c r="J38" i="25"/>
  <c r="J37" i="25"/>
  <c r="J36" i="25"/>
  <c r="J35" i="25"/>
  <c r="J34" i="25"/>
  <c r="J33" i="25"/>
  <c r="J32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I101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G96" i="25" l="1"/>
  <c r="G38" i="25"/>
  <c r="G22" i="25"/>
  <c r="G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7" i="25"/>
  <c r="F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6" i="25"/>
  <c r="K85" i="25"/>
  <c r="J47" i="25"/>
  <c r="K17" i="24"/>
  <c r="K18" i="24"/>
  <c r="K19" i="24"/>
  <c r="K20" i="24"/>
  <c r="K21" i="24"/>
  <c r="L17" i="24"/>
  <c r="L18" i="24"/>
  <c r="L19" i="24"/>
  <c r="L20" i="24"/>
  <c r="L21" i="24"/>
  <c r="D20" i="24"/>
  <c r="D17" i="24"/>
  <c r="D18" i="24"/>
  <c r="D19" i="24"/>
  <c r="D21" i="24"/>
  <c r="L16" i="24" l="1"/>
  <c r="K16" i="24"/>
  <c r="D16" i="24"/>
  <c r="K20" i="11" l="1"/>
  <c r="J20" i="11"/>
  <c r="I20" i="11"/>
  <c r="K19" i="11"/>
  <c r="J19" i="11"/>
  <c r="I19" i="11"/>
  <c r="K18" i="11"/>
  <c r="J18" i="11"/>
  <c r="K17" i="11"/>
  <c r="K16" i="11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G33" i="23"/>
  <c r="G25" i="23"/>
  <c r="G24" i="23"/>
  <c r="G23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K23" i="23" l="1"/>
  <c r="K22" i="23"/>
  <c r="K21" i="23"/>
  <c r="K20" i="23"/>
  <c r="K19" i="23"/>
  <c r="K18" i="23"/>
  <c r="K17" i="23"/>
  <c r="K16" i="23"/>
  <c r="J16" i="23"/>
  <c r="D16" i="23"/>
  <c r="K17" i="20" l="1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16" i="13"/>
  <c r="J16" i="22"/>
  <c r="E2898" i="21"/>
  <c r="E2897" i="21"/>
  <c r="E2896" i="21"/>
  <c r="E2895" i="21"/>
  <c r="I16" i="45" s="1"/>
  <c r="E2894" i="21"/>
  <c r="E2893" i="21"/>
  <c r="E2892" i="21"/>
  <c r="E2891" i="21"/>
  <c r="E2890" i="21"/>
  <c r="E2889" i="21"/>
  <c r="E2888" i="21"/>
  <c r="E2887" i="21"/>
  <c r="E2886" i="21"/>
  <c r="E2885" i="21"/>
  <c r="E2884" i="21"/>
  <c r="E2883" i="21"/>
  <c r="E2882" i="21"/>
  <c r="E2881" i="21"/>
  <c r="E2880" i="21"/>
  <c r="E2879" i="21"/>
  <c r="E2878" i="21"/>
  <c r="E2877" i="21"/>
  <c r="E2876" i="21"/>
  <c r="E2875" i="21"/>
  <c r="E2874" i="21"/>
  <c r="E2873" i="21"/>
  <c r="E2872" i="21"/>
  <c r="I21" i="15" s="1"/>
  <c r="E2871" i="21"/>
  <c r="I38" i="23" s="1"/>
  <c r="E2870" i="21"/>
  <c r="E2869" i="21"/>
  <c r="E2868" i="21"/>
  <c r="E2867" i="21"/>
  <c r="E2866" i="21"/>
  <c r="E2865" i="21"/>
  <c r="E2864" i="21"/>
  <c r="E2863" i="21"/>
  <c r="E2862" i="21"/>
  <c r="E2861" i="21"/>
  <c r="E2860" i="21"/>
  <c r="E2859" i="21"/>
  <c r="E2858" i="21"/>
  <c r="E2857" i="21"/>
  <c r="E2856" i="21"/>
  <c r="E2855" i="21"/>
  <c r="E2854" i="21"/>
  <c r="E2853" i="21"/>
  <c r="E2852" i="21"/>
  <c r="E2851" i="21"/>
  <c r="E2850" i="21"/>
  <c r="E2849" i="21"/>
  <c r="E2848" i="21"/>
  <c r="E2847" i="21"/>
  <c r="E2846" i="21"/>
  <c r="E2845" i="21"/>
  <c r="E2844" i="21"/>
  <c r="E2843" i="21"/>
  <c r="E2842" i="21"/>
  <c r="E2841" i="21"/>
  <c r="E2840" i="21"/>
  <c r="E2839" i="21"/>
  <c r="E2838" i="21"/>
  <c r="E2837" i="21"/>
  <c r="E2836" i="21"/>
  <c r="E2835" i="21"/>
  <c r="E2834" i="21"/>
  <c r="E2833" i="21"/>
  <c r="E2832" i="21"/>
  <c r="I16" i="106" s="1"/>
  <c r="E2831" i="21"/>
  <c r="E2830" i="21"/>
  <c r="E2829" i="21"/>
  <c r="E2828" i="21"/>
  <c r="E2827" i="21"/>
  <c r="E2826" i="21"/>
  <c r="E2825" i="21"/>
  <c r="E2824" i="21"/>
  <c r="E2823" i="21"/>
  <c r="E2822" i="21"/>
  <c r="E2821" i="21"/>
  <c r="E2820" i="21"/>
  <c r="E2819" i="21"/>
  <c r="E2818" i="21"/>
  <c r="E2817" i="21"/>
  <c r="E2816" i="21"/>
  <c r="E2815" i="21"/>
  <c r="E2814" i="21"/>
  <c r="E2813" i="21"/>
  <c r="E2812" i="21"/>
  <c r="E2811" i="21"/>
  <c r="E2810" i="21"/>
  <c r="E2809" i="21"/>
  <c r="E2808" i="21"/>
  <c r="E2807" i="21"/>
  <c r="E2806" i="21"/>
  <c r="E2805" i="21"/>
  <c r="E2804" i="21"/>
  <c r="E2803" i="21"/>
  <c r="E2802" i="21"/>
  <c r="E2801" i="21"/>
  <c r="E2800" i="21"/>
  <c r="E2799" i="21"/>
  <c r="E2798" i="21"/>
  <c r="E2797" i="21"/>
  <c r="E2796" i="21"/>
  <c r="E2795" i="21"/>
  <c r="E2794" i="21"/>
  <c r="E2793" i="21"/>
  <c r="E2792" i="21"/>
  <c r="E2791" i="21"/>
  <c r="E2790" i="21"/>
  <c r="E2789" i="21"/>
  <c r="E2788" i="21"/>
  <c r="E2787" i="21"/>
  <c r="E2786" i="21"/>
  <c r="E2785" i="21"/>
  <c r="E2784" i="21"/>
  <c r="E2783" i="21"/>
  <c r="E2782" i="21"/>
  <c r="E2781" i="21"/>
  <c r="E2780" i="21"/>
  <c r="E2779" i="21"/>
  <c r="E2778" i="21"/>
  <c r="E2777" i="21"/>
  <c r="I16" i="70" s="1"/>
  <c r="E2776" i="21"/>
  <c r="E2775" i="21"/>
  <c r="E2774" i="21"/>
  <c r="E2773" i="21"/>
  <c r="E2772" i="21"/>
  <c r="E2771" i="21"/>
  <c r="I16" i="49" s="1"/>
  <c r="E2770" i="21"/>
  <c r="E2769" i="21"/>
  <c r="I17" i="49" s="1"/>
  <c r="E2768" i="21"/>
  <c r="E2767" i="21"/>
  <c r="I17" i="104" s="1"/>
  <c r="E2766" i="21"/>
  <c r="E2765" i="21"/>
  <c r="E2764" i="21"/>
  <c r="E2763" i="21"/>
  <c r="E2762" i="21"/>
  <c r="E2761" i="21"/>
  <c r="E2760" i="21"/>
  <c r="E2759" i="21"/>
  <c r="E2758" i="21"/>
  <c r="E2757" i="21"/>
  <c r="E2756" i="21"/>
  <c r="E2755" i="21"/>
  <c r="E2754" i="21"/>
  <c r="E2753" i="21"/>
  <c r="E2752" i="21"/>
  <c r="E2751" i="21"/>
  <c r="E2750" i="21"/>
  <c r="E2749" i="21"/>
  <c r="E2748" i="21"/>
  <c r="E2747" i="21"/>
  <c r="E2746" i="21"/>
  <c r="E2745" i="21"/>
  <c r="E2744" i="21"/>
  <c r="E2743" i="21"/>
  <c r="I17" i="70" s="1"/>
  <c r="E2742" i="21"/>
  <c r="E2741" i="21"/>
  <c r="E2740" i="21"/>
  <c r="E2739" i="21"/>
  <c r="E2738" i="21"/>
  <c r="E2737" i="21"/>
  <c r="E2736" i="21"/>
  <c r="E2735" i="21"/>
  <c r="E2734" i="21"/>
  <c r="E2733" i="21"/>
  <c r="E2732" i="21"/>
  <c r="E2731" i="21"/>
  <c r="E2730" i="21"/>
  <c r="E2729" i="21"/>
  <c r="I21" i="59" s="1"/>
  <c r="E2728" i="21"/>
  <c r="E2727" i="21"/>
  <c r="E2726" i="21"/>
  <c r="E2725" i="21"/>
  <c r="E2724" i="21"/>
  <c r="E2723" i="21"/>
  <c r="E2722" i="21"/>
  <c r="E2721" i="21"/>
  <c r="E2720" i="21"/>
  <c r="E2719" i="21"/>
  <c r="E2718" i="21"/>
  <c r="E2717" i="21"/>
  <c r="E2716" i="21"/>
  <c r="E2715" i="21"/>
  <c r="E2714" i="21"/>
  <c r="E2713" i="21"/>
  <c r="E2712" i="21"/>
  <c r="E2711" i="21"/>
  <c r="E2710" i="21"/>
  <c r="E2709" i="21"/>
  <c r="E2708" i="21"/>
  <c r="E2707" i="21"/>
  <c r="E2706" i="21"/>
  <c r="E2705" i="21"/>
  <c r="E2704" i="21"/>
  <c r="E2703" i="21"/>
  <c r="E2702" i="21"/>
  <c r="E2701" i="21"/>
  <c r="E2700" i="21"/>
  <c r="E2699" i="21"/>
  <c r="E2698" i="21"/>
  <c r="E2697" i="21"/>
  <c r="E2696" i="21"/>
  <c r="E2695" i="21"/>
  <c r="E2694" i="21"/>
  <c r="E2693" i="21"/>
  <c r="E2692" i="21"/>
  <c r="E2691" i="21"/>
  <c r="E2690" i="21"/>
  <c r="E2689" i="21"/>
  <c r="E2688" i="21"/>
  <c r="E2687" i="21"/>
  <c r="E2686" i="21"/>
  <c r="E2685" i="21"/>
  <c r="E2684" i="21"/>
  <c r="E2683" i="21"/>
  <c r="E2682" i="21"/>
  <c r="E2681" i="21"/>
  <c r="E2680" i="21"/>
  <c r="E2679" i="21"/>
  <c r="E2678" i="21"/>
  <c r="E2677" i="21"/>
  <c r="I21" i="104" s="1"/>
  <c r="E2676" i="21"/>
  <c r="E2675" i="21"/>
  <c r="I20" i="53" s="1"/>
  <c r="E2674" i="21"/>
  <c r="E2673" i="21"/>
  <c r="E2672" i="21"/>
  <c r="E2671" i="21"/>
  <c r="E2670" i="21"/>
  <c r="E2669" i="21"/>
  <c r="I20" i="104" s="1"/>
  <c r="E2668" i="21"/>
  <c r="E2667" i="21"/>
  <c r="E2666" i="21"/>
  <c r="E2665" i="21"/>
  <c r="E2664" i="21"/>
  <c r="E2663" i="21"/>
  <c r="E2662" i="21"/>
  <c r="E2661" i="21"/>
  <c r="E2660" i="21"/>
  <c r="E2659" i="21"/>
  <c r="E2658" i="21"/>
  <c r="E2657" i="21"/>
  <c r="E2656" i="21"/>
  <c r="E2655" i="21"/>
  <c r="E2654" i="21"/>
  <c r="E2653" i="21"/>
  <c r="E2652" i="21"/>
  <c r="E2651" i="21"/>
  <c r="I16" i="104" s="1"/>
  <c r="E2650" i="21"/>
  <c r="E2649" i="21"/>
  <c r="E2648" i="21"/>
  <c r="E2647" i="21"/>
  <c r="E2646" i="21"/>
  <c r="E2645" i="21"/>
  <c r="E2644" i="21"/>
  <c r="E2643" i="21"/>
  <c r="E2642" i="21"/>
  <c r="E2641" i="21"/>
  <c r="E2640" i="21"/>
  <c r="E2639" i="21"/>
  <c r="E2638" i="21"/>
  <c r="E2637" i="21"/>
  <c r="I19" i="104" s="1"/>
  <c r="E2636" i="21"/>
  <c r="E2635" i="21"/>
  <c r="E2634" i="21"/>
  <c r="E2633" i="21"/>
  <c r="E2632" i="21"/>
  <c r="E2631" i="21"/>
  <c r="E2630" i="21"/>
  <c r="E2629" i="21"/>
  <c r="E2628" i="21"/>
  <c r="E2627" i="21"/>
  <c r="E2626" i="21"/>
  <c r="E2625" i="21"/>
  <c r="E2624" i="21"/>
  <c r="E2623" i="21"/>
  <c r="E2622" i="21"/>
  <c r="E2621" i="21"/>
  <c r="I18" i="59" s="1"/>
  <c r="E2620" i="21"/>
  <c r="E2619" i="21"/>
  <c r="E2618" i="21"/>
  <c r="E2617" i="21"/>
  <c r="E2616" i="21"/>
  <c r="E2615" i="21"/>
  <c r="E2614" i="21"/>
  <c r="E2613" i="21"/>
  <c r="E2612" i="21"/>
  <c r="E2611" i="21"/>
  <c r="E2610" i="21"/>
  <c r="E2609" i="21"/>
  <c r="E2608" i="21"/>
  <c r="E2607" i="21"/>
  <c r="E2606" i="21"/>
  <c r="E2605" i="21"/>
  <c r="E2604" i="21"/>
  <c r="E2603" i="21"/>
  <c r="E2602" i="21"/>
  <c r="E2601" i="21"/>
  <c r="E2600" i="21"/>
  <c r="E2599" i="21"/>
  <c r="E2598" i="21"/>
  <c r="E2597" i="21"/>
  <c r="E2596" i="21"/>
  <c r="E2595" i="21"/>
  <c r="E2594" i="21"/>
  <c r="E2593" i="21"/>
  <c r="E2592" i="21"/>
  <c r="E2591" i="21"/>
  <c r="E2590" i="21"/>
  <c r="E2589" i="21"/>
  <c r="E2588" i="21"/>
  <c r="E2587" i="21"/>
  <c r="E2586" i="21"/>
  <c r="E2585" i="21"/>
  <c r="E2584" i="21"/>
  <c r="E2583" i="21"/>
  <c r="E2582" i="21"/>
  <c r="E2581" i="21"/>
  <c r="E2580" i="21"/>
  <c r="E2579" i="21"/>
  <c r="E2578" i="21"/>
  <c r="E2577" i="21"/>
  <c r="E2576" i="21"/>
  <c r="E2575" i="21"/>
  <c r="E2574" i="21"/>
  <c r="E2573" i="21"/>
  <c r="E2572" i="21"/>
  <c r="E2571" i="21"/>
  <c r="E2570" i="21"/>
  <c r="E2569" i="21"/>
  <c r="I18" i="15" s="1"/>
  <c r="E2568" i="21"/>
  <c r="E2567" i="21"/>
  <c r="E2566" i="21"/>
  <c r="I20" i="59" s="1"/>
  <c r="E2565" i="21"/>
  <c r="E2564" i="21"/>
  <c r="E2563" i="21"/>
  <c r="E2562" i="21"/>
  <c r="E2561" i="21"/>
  <c r="E2560" i="21"/>
  <c r="E2559" i="21"/>
  <c r="E2558" i="21"/>
  <c r="E2557" i="21"/>
  <c r="E2556" i="21"/>
  <c r="E2555" i="21"/>
  <c r="E2554" i="21"/>
  <c r="E2553" i="21"/>
  <c r="E2552" i="21"/>
  <c r="E2551" i="21"/>
  <c r="E2550" i="21"/>
  <c r="E2549" i="21"/>
  <c r="E2548" i="21"/>
  <c r="I17" i="59" s="1"/>
  <c r="E2547" i="21"/>
  <c r="E2546" i="21"/>
  <c r="E2545" i="21"/>
  <c r="E2544" i="21"/>
  <c r="E2543" i="21"/>
  <c r="E2542" i="21"/>
  <c r="E2541" i="21"/>
  <c r="E2540" i="21"/>
  <c r="E2539" i="21"/>
  <c r="E2538" i="21"/>
  <c r="E2537" i="21"/>
  <c r="E2536" i="21"/>
  <c r="E2535" i="21"/>
  <c r="E2534" i="21"/>
  <c r="E2533" i="21"/>
  <c r="E2532" i="21"/>
  <c r="E2531" i="21"/>
  <c r="E2530" i="21"/>
  <c r="E2529" i="21"/>
  <c r="E2528" i="21"/>
  <c r="E2527" i="21"/>
  <c r="E2526" i="21"/>
  <c r="E2525" i="21"/>
  <c r="E2524" i="21"/>
  <c r="E2523" i="21"/>
  <c r="E2522" i="21"/>
  <c r="E2521" i="21"/>
  <c r="E2520" i="21"/>
  <c r="E2519" i="21"/>
  <c r="E2518" i="21"/>
  <c r="E2517" i="21"/>
  <c r="E2516" i="21"/>
  <c r="E2515" i="21"/>
  <c r="E2514" i="21"/>
  <c r="I16" i="51" s="1"/>
  <c r="E2513" i="21"/>
  <c r="E2512" i="21"/>
  <c r="E2511" i="21"/>
  <c r="E2510" i="21"/>
  <c r="E2509" i="21"/>
  <c r="E2508" i="21"/>
  <c r="E2507" i="21"/>
  <c r="E2506" i="21"/>
  <c r="E2505" i="21"/>
  <c r="E2504" i="21"/>
  <c r="E2503" i="21"/>
  <c r="E2502" i="21"/>
  <c r="E2501" i="21"/>
  <c r="E2500" i="21"/>
  <c r="E2499" i="21"/>
  <c r="E2498" i="21"/>
  <c r="E2497" i="21"/>
  <c r="E2496" i="21"/>
  <c r="E2495" i="21"/>
  <c r="E2494" i="21"/>
  <c r="E2493" i="21"/>
  <c r="E2492" i="21"/>
  <c r="E2491" i="21"/>
  <c r="I16" i="79" s="1"/>
  <c r="E2490" i="21"/>
  <c r="E2489" i="21"/>
  <c r="E2488" i="21"/>
  <c r="E2487" i="21"/>
  <c r="E2486" i="21"/>
  <c r="E2485" i="21"/>
  <c r="E2484" i="21"/>
  <c r="E2483" i="21"/>
  <c r="E2482" i="21"/>
  <c r="E2481" i="21"/>
  <c r="E2480" i="21"/>
  <c r="E2479" i="21"/>
  <c r="E2478" i="21"/>
  <c r="E2477" i="21"/>
  <c r="E2476" i="21"/>
  <c r="E2475" i="21"/>
  <c r="E2474" i="21"/>
  <c r="E2473" i="21"/>
  <c r="E2472" i="21"/>
  <c r="I24" i="53" s="1"/>
  <c r="E2471" i="21"/>
  <c r="E2470" i="21"/>
  <c r="E2469" i="21"/>
  <c r="E2468" i="21"/>
  <c r="E2467" i="21"/>
  <c r="E2466" i="21"/>
  <c r="I19" i="59" s="1"/>
  <c r="E2465" i="21"/>
  <c r="E2464" i="21"/>
  <c r="E2463" i="21"/>
  <c r="E2462" i="21"/>
  <c r="E2461" i="21"/>
  <c r="E2460" i="21"/>
  <c r="E2459" i="21"/>
  <c r="E2458" i="21"/>
  <c r="E2457" i="21"/>
  <c r="E2456" i="21"/>
  <c r="E2455" i="21"/>
  <c r="E2454" i="21"/>
  <c r="E2453" i="21"/>
  <c r="E2452" i="21"/>
  <c r="E2451" i="21"/>
  <c r="E2450" i="21"/>
  <c r="E2449" i="21"/>
  <c r="E2448" i="21"/>
  <c r="E2447" i="21"/>
  <c r="I22" i="104" s="1"/>
  <c r="E2446" i="21"/>
  <c r="E2445" i="21"/>
  <c r="E2444" i="21"/>
  <c r="E2443" i="21"/>
  <c r="E2442" i="21"/>
  <c r="E2441" i="21"/>
  <c r="E2440" i="21"/>
  <c r="E2439" i="21"/>
  <c r="E2438" i="21"/>
  <c r="E2437" i="21"/>
  <c r="E2436" i="21"/>
  <c r="E2435" i="21"/>
  <c r="E2434" i="21"/>
  <c r="E2433" i="21"/>
  <c r="E2432" i="21"/>
  <c r="E2431" i="21"/>
  <c r="E2430" i="21"/>
  <c r="E2429" i="21"/>
  <c r="E2428" i="21"/>
  <c r="E2427" i="21"/>
  <c r="E2426" i="21"/>
  <c r="E2425" i="21"/>
  <c r="E2424" i="21"/>
  <c r="E2423" i="21"/>
  <c r="E2422" i="21"/>
  <c r="E2421" i="21"/>
  <c r="E2420" i="21"/>
  <c r="E2419" i="21"/>
  <c r="E2418" i="21"/>
  <c r="E2417" i="21"/>
  <c r="E2416" i="21"/>
  <c r="E2415" i="21"/>
  <c r="E2414" i="21"/>
  <c r="E2413" i="21"/>
  <c r="E2412" i="21"/>
  <c r="E2411" i="21"/>
  <c r="E2410" i="21"/>
  <c r="E2409" i="21"/>
  <c r="E2408" i="21"/>
  <c r="E2407" i="21"/>
  <c r="E2406" i="21"/>
  <c r="E2405" i="21"/>
  <c r="E2404" i="21"/>
  <c r="E2403" i="21"/>
  <c r="E2402" i="21"/>
  <c r="E2401" i="21"/>
  <c r="E2400" i="21"/>
  <c r="E2399" i="21"/>
  <c r="E2398" i="21"/>
  <c r="E2397" i="21"/>
  <c r="E2396" i="21"/>
  <c r="E2395" i="21"/>
  <c r="E2394" i="21"/>
  <c r="E2393" i="21"/>
  <c r="E2392" i="21"/>
  <c r="E2391" i="21"/>
  <c r="E2390" i="21"/>
  <c r="E2389" i="21"/>
  <c r="E2388" i="21"/>
  <c r="E2387" i="21"/>
  <c r="E2386" i="21"/>
  <c r="E2385" i="21"/>
  <c r="E2384" i="21"/>
  <c r="E2383" i="21"/>
  <c r="E2382" i="21"/>
  <c r="E2381" i="21"/>
  <c r="E2380" i="21"/>
  <c r="E2379" i="21"/>
  <c r="E2378" i="21"/>
  <c r="E2377" i="21"/>
  <c r="E2376" i="21"/>
  <c r="E2375" i="21"/>
  <c r="E2374" i="21"/>
  <c r="E2373" i="21"/>
  <c r="E2372" i="21"/>
  <c r="E2371" i="21"/>
  <c r="E2370" i="21"/>
  <c r="E2369" i="21"/>
  <c r="E2368" i="21"/>
  <c r="E2367" i="21"/>
  <c r="E2366" i="21"/>
  <c r="E2365" i="21"/>
  <c r="E2364" i="21"/>
  <c r="E2363" i="21"/>
  <c r="E2362" i="21"/>
  <c r="E2361" i="21"/>
  <c r="E2360" i="21"/>
  <c r="E2359" i="21"/>
  <c r="E2358" i="21"/>
  <c r="E2357" i="21"/>
  <c r="E2356" i="21"/>
  <c r="E2355" i="21"/>
  <c r="E2354" i="21"/>
  <c r="E2353" i="21"/>
  <c r="E2352" i="21"/>
  <c r="E2351" i="21"/>
  <c r="E2350" i="21"/>
  <c r="E2349" i="21"/>
  <c r="E2348" i="21"/>
  <c r="E2347" i="21"/>
  <c r="E2346" i="21"/>
  <c r="E2345" i="21"/>
  <c r="E2344" i="21"/>
  <c r="I16" i="74" s="1"/>
  <c r="E2343" i="21"/>
  <c r="E2342" i="21"/>
  <c r="E2341" i="21"/>
  <c r="I22" i="15" s="1"/>
  <c r="E2340" i="21"/>
  <c r="E2339" i="21"/>
  <c r="E2338" i="21"/>
  <c r="E2337" i="21"/>
  <c r="E2336" i="21"/>
  <c r="E2335" i="21"/>
  <c r="E2334" i="21"/>
  <c r="E2333" i="21"/>
  <c r="E2332" i="21"/>
  <c r="E2331" i="21"/>
  <c r="E2330" i="21"/>
  <c r="E2329" i="21"/>
  <c r="E2328" i="21"/>
  <c r="E2327" i="21"/>
  <c r="E2326" i="21"/>
  <c r="E2325" i="21"/>
  <c r="E2324" i="21"/>
  <c r="E2323" i="21"/>
  <c r="E2322" i="21"/>
  <c r="E2321" i="21"/>
  <c r="E2320" i="21"/>
  <c r="E2319" i="21"/>
  <c r="E2318" i="21"/>
  <c r="E2317" i="21"/>
  <c r="E2316" i="21"/>
  <c r="E2315" i="21"/>
  <c r="E2314" i="21"/>
  <c r="E2313" i="21"/>
  <c r="E2312" i="21"/>
  <c r="E2311" i="21"/>
  <c r="E2310" i="21"/>
  <c r="E2309" i="21"/>
  <c r="E2308" i="21"/>
  <c r="E2307" i="21"/>
  <c r="E2306" i="21"/>
  <c r="E2305" i="21"/>
  <c r="E2304" i="21"/>
  <c r="E2303" i="21"/>
  <c r="E2302" i="21"/>
  <c r="E2301" i="21"/>
  <c r="E2300" i="21"/>
  <c r="E2299" i="21"/>
  <c r="E2298" i="21"/>
  <c r="E2297" i="21"/>
  <c r="E2296" i="21"/>
  <c r="E2295" i="21"/>
  <c r="E2294" i="21"/>
  <c r="E2293" i="21"/>
  <c r="E2292" i="21"/>
  <c r="E2291" i="21"/>
  <c r="E2290" i="21"/>
  <c r="E2289" i="21"/>
  <c r="E2288" i="21"/>
  <c r="E2287" i="21"/>
  <c r="E2286" i="21"/>
  <c r="E2285" i="21"/>
  <c r="E2284" i="21"/>
  <c r="E2283" i="21"/>
  <c r="E2282" i="21"/>
  <c r="E2281" i="21"/>
  <c r="E2280" i="21"/>
  <c r="E2279" i="21"/>
  <c r="E2278" i="21"/>
  <c r="E2277" i="21"/>
  <c r="E2276" i="21"/>
  <c r="E2275" i="21"/>
  <c r="E2274" i="21"/>
  <c r="E2273" i="21"/>
  <c r="E2272" i="21"/>
  <c r="E2271" i="21"/>
  <c r="E2270" i="21"/>
  <c r="E2269" i="21"/>
  <c r="E2268" i="21"/>
  <c r="E2267" i="21"/>
  <c r="E2266" i="21"/>
  <c r="E2265" i="21"/>
  <c r="E2264" i="21"/>
  <c r="E2263" i="21"/>
  <c r="E2262" i="21"/>
  <c r="E2261" i="21"/>
  <c r="E2260" i="21"/>
  <c r="E2259" i="21"/>
  <c r="E2258" i="21"/>
  <c r="E2257" i="21"/>
  <c r="E2256" i="21"/>
  <c r="E2255" i="21"/>
  <c r="E2254" i="21"/>
  <c r="E2253" i="21"/>
  <c r="E2252" i="21"/>
  <c r="E2251" i="21"/>
  <c r="E2250" i="21"/>
  <c r="E2249" i="21"/>
  <c r="E2248" i="21"/>
  <c r="E2247" i="21"/>
  <c r="E2246" i="21"/>
  <c r="E2245" i="21"/>
  <c r="E2244" i="21"/>
  <c r="E2243" i="21"/>
  <c r="E2242" i="21"/>
  <c r="E2241" i="21"/>
  <c r="E2240" i="21"/>
  <c r="E2239" i="21"/>
  <c r="E2238" i="21"/>
  <c r="E2237" i="21"/>
  <c r="E2236" i="21"/>
  <c r="E2235" i="21"/>
  <c r="E2234" i="21"/>
  <c r="E2233" i="21"/>
  <c r="E2232" i="21"/>
  <c r="E2231" i="21"/>
  <c r="E2230" i="21"/>
  <c r="E2229" i="21"/>
  <c r="E2228" i="21"/>
  <c r="E2227" i="21"/>
  <c r="E2226" i="21"/>
  <c r="E2225" i="21"/>
  <c r="E2224" i="21"/>
  <c r="E2223" i="21"/>
  <c r="E2222" i="21"/>
  <c r="E2221" i="21"/>
  <c r="E2220" i="21"/>
  <c r="E2219" i="21"/>
  <c r="E2218" i="21"/>
  <c r="E2217" i="21"/>
  <c r="E2216" i="21"/>
  <c r="E2215" i="21"/>
  <c r="E2214" i="21"/>
  <c r="E2213" i="21"/>
  <c r="E2212" i="21"/>
  <c r="E2211" i="21"/>
  <c r="E2210" i="21"/>
  <c r="E2209" i="21"/>
  <c r="E2208" i="21"/>
  <c r="E2207" i="21"/>
  <c r="E2206" i="21"/>
  <c r="E2205" i="21"/>
  <c r="E2204" i="21"/>
  <c r="E2203" i="21"/>
  <c r="E2202" i="21"/>
  <c r="E2201" i="21"/>
  <c r="E2200" i="21"/>
  <c r="E2199" i="21"/>
  <c r="E2198" i="21"/>
  <c r="E2197" i="21"/>
  <c r="E2196" i="21"/>
  <c r="E2195" i="21"/>
  <c r="E2194" i="21"/>
  <c r="E2193" i="21"/>
  <c r="E2192" i="21"/>
  <c r="E2191" i="21"/>
  <c r="E2190" i="21"/>
  <c r="E2189" i="21"/>
  <c r="E2188" i="21"/>
  <c r="E2187" i="21"/>
  <c r="E2186" i="21"/>
  <c r="E2185" i="21"/>
  <c r="E2184" i="21"/>
  <c r="E2183" i="21"/>
  <c r="E2182" i="21"/>
  <c r="E2181" i="21"/>
  <c r="E2180" i="21"/>
  <c r="E2179" i="21"/>
  <c r="E2178" i="21"/>
  <c r="E2177" i="21"/>
  <c r="E2176" i="21"/>
  <c r="E2175" i="21"/>
  <c r="E2174" i="21"/>
  <c r="E2173" i="21"/>
  <c r="E2172" i="21"/>
  <c r="E2171" i="21"/>
  <c r="E2170" i="21"/>
  <c r="E2169" i="21"/>
  <c r="E2168" i="21"/>
  <c r="E2167" i="21"/>
  <c r="E2166" i="21"/>
  <c r="E2165" i="21"/>
  <c r="E2164" i="21"/>
  <c r="E2163" i="21"/>
  <c r="E2162" i="21"/>
  <c r="E2161" i="21"/>
  <c r="E2160" i="21"/>
  <c r="E2159" i="21"/>
  <c r="E2158" i="21"/>
  <c r="E2157" i="21"/>
  <c r="E2156" i="21"/>
  <c r="E2155" i="21"/>
  <c r="E2154" i="21"/>
  <c r="E2153" i="21"/>
  <c r="E2152" i="21"/>
  <c r="E2151" i="21"/>
  <c r="E2150" i="21"/>
  <c r="E2149" i="21"/>
  <c r="E2148" i="21"/>
  <c r="E2147" i="21"/>
  <c r="E2146" i="21"/>
  <c r="E2145" i="21"/>
  <c r="E2144" i="21"/>
  <c r="E2143" i="21"/>
  <c r="E2142" i="21"/>
  <c r="E2141" i="21"/>
  <c r="E2140" i="21"/>
  <c r="E2139" i="21"/>
  <c r="E2138" i="21"/>
  <c r="E2137" i="21"/>
  <c r="E2136" i="21"/>
  <c r="E2135" i="21"/>
  <c r="E2134" i="21"/>
  <c r="E2133" i="21"/>
  <c r="E2132" i="21"/>
  <c r="E2131" i="21"/>
  <c r="E2130" i="21"/>
  <c r="E2129" i="21"/>
  <c r="E2128" i="21"/>
  <c r="E2127" i="21"/>
  <c r="E2126" i="21"/>
  <c r="E2125" i="21"/>
  <c r="E2124" i="21"/>
  <c r="E2123" i="21"/>
  <c r="E2122" i="21"/>
  <c r="E2121" i="21"/>
  <c r="E2120" i="21"/>
  <c r="E2119" i="21"/>
  <c r="E2118" i="21"/>
  <c r="E2117" i="21"/>
  <c r="E2116" i="21"/>
  <c r="E2115" i="21"/>
  <c r="E2114" i="21"/>
  <c r="E2113" i="21"/>
  <c r="E2112" i="21"/>
  <c r="E2111" i="21"/>
  <c r="E2110" i="21"/>
  <c r="E2109" i="21"/>
  <c r="E2108" i="21"/>
  <c r="E2107" i="21"/>
  <c r="E2106" i="21"/>
  <c r="E2105" i="21"/>
  <c r="E2104" i="21"/>
  <c r="E2103" i="21"/>
  <c r="E2102" i="21"/>
  <c r="E2101" i="21"/>
  <c r="E2100" i="21"/>
  <c r="E2099" i="21"/>
  <c r="E2098" i="21"/>
  <c r="E2097" i="21"/>
  <c r="E2096" i="21"/>
  <c r="E2095" i="21"/>
  <c r="E2094" i="21"/>
  <c r="E2093" i="21"/>
  <c r="E2092" i="21"/>
  <c r="E2091" i="21"/>
  <c r="E2090" i="21"/>
  <c r="E2089" i="21"/>
  <c r="E2088" i="21"/>
  <c r="E2087" i="21"/>
  <c r="E2086" i="21"/>
  <c r="E2085" i="21"/>
  <c r="E2084" i="21"/>
  <c r="E2083" i="21"/>
  <c r="E2082" i="21"/>
  <c r="E2081" i="21"/>
  <c r="E2080" i="21"/>
  <c r="E2079" i="21"/>
  <c r="E2078" i="21"/>
  <c r="E2077" i="21"/>
  <c r="E2076" i="21"/>
  <c r="E2075" i="21"/>
  <c r="E2074" i="21"/>
  <c r="E2073" i="21"/>
  <c r="E2072" i="21"/>
  <c r="E2071" i="21"/>
  <c r="E2070" i="21"/>
  <c r="E2069" i="21"/>
  <c r="E2068" i="21"/>
  <c r="E2067" i="21"/>
  <c r="E2066" i="21"/>
  <c r="E2065" i="21"/>
  <c r="E2064" i="21"/>
  <c r="E2063" i="21"/>
  <c r="E2062" i="21"/>
  <c r="E2061" i="21"/>
  <c r="E2060" i="21"/>
  <c r="E2059" i="21"/>
  <c r="E2058" i="21"/>
  <c r="E2057" i="21"/>
  <c r="E2056" i="21"/>
  <c r="E2055" i="21"/>
  <c r="E2054" i="21"/>
  <c r="E2053" i="21"/>
  <c r="E2052" i="21"/>
  <c r="E2051" i="21"/>
  <c r="E2050" i="21"/>
  <c r="E2049" i="21"/>
  <c r="E2048" i="21"/>
  <c r="E2047" i="21"/>
  <c r="E2046" i="21"/>
  <c r="E2045" i="21"/>
  <c r="E2044" i="21"/>
  <c r="E2043" i="21"/>
  <c r="E2042" i="21"/>
  <c r="E2041" i="21"/>
  <c r="E2040" i="21"/>
  <c r="E2039" i="21"/>
  <c r="E2038" i="21"/>
  <c r="E2037" i="21"/>
  <c r="E2036" i="21"/>
  <c r="E2035" i="21"/>
  <c r="E2034" i="21"/>
  <c r="E2033" i="21"/>
  <c r="E2032" i="21"/>
  <c r="E2031" i="21"/>
  <c r="E2030" i="21"/>
  <c r="E2029" i="21"/>
  <c r="E2028" i="21"/>
  <c r="E2027" i="21"/>
  <c r="E2026" i="21"/>
  <c r="E2025" i="21"/>
  <c r="E2024" i="21"/>
  <c r="E2023" i="21"/>
  <c r="E2022" i="21"/>
  <c r="E2021" i="21"/>
  <c r="E2020" i="21"/>
  <c r="E2019" i="21"/>
  <c r="E2018" i="21"/>
  <c r="E2017" i="21"/>
  <c r="E2016" i="21"/>
  <c r="E2015" i="21"/>
  <c r="E2014" i="21"/>
  <c r="E2013" i="21"/>
  <c r="E2012" i="21"/>
  <c r="E2011" i="21"/>
  <c r="E2010" i="21"/>
  <c r="E2009" i="21"/>
  <c r="E2008" i="21"/>
  <c r="E2007" i="21"/>
  <c r="E2006" i="21"/>
  <c r="E2005" i="21"/>
  <c r="E2004" i="21"/>
  <c r="E2003" i="21"/>
  <c r="E2002" i="21"/>
  <c r="E2001" i="21"/>
  <c r="E2000" i="21"/>
  <c r="E1999" i="21"/>
  <c r="E1998" i="21"/>
  <c r="E1997" i="21"/>
  <c r="E1996" i="21"/>
  <c r="E1995" i="21"/>
  <c r="E1994" i="21"/>
  <c r="E1993" i="21"/>
  <c r="E1992" i="21"/>
  <c r="E1991" i="21"/>
  <c r="E1990" i="21"/>
  <c r="E1989" i="21"/>
  <c r="E1988" i="21"/>
  <c r="E1987" i="21"/>
  <c r="E1986" i="21"/>
  <c r="E1985" i="21"/>
  <c r="E1984" i="21"/>
  <c r="E1983" i="21"/>
  <c r="E1982" i="21"/>
  <c r="E1981" i="21"/>
  <c r="E1980" i="21"/>
  <c r="E1979" i="21"/>
  <c r="E1978" i="21"/>
  <c r="E1977" i="21"/>
  <c r="E1976" i="21"/>
  <c r="E1975" i="21"/>
  <c r="E1974" i="21"/>
  <c r="E1973" i="21"/>
  <c r="E1972" i="21"/>
  <c r="E1971" i="21"/>
  <c r="E1970" i="21"/>
  <c r="E1969" i="21"/>
  <c r="E1968" i="21"/>
  <c r="E1967" i="21"/>
  <c r="E1966" i="21"/>
  <c r="E1965" i="21"/>
  <c r="E1964" i="21"/>
  <c r="E1963" i="21"/>
  <c r="E1962" i="21"/>
  <c r="E1961" i="21"/>
  <c r="E1960" i="21"/>
  <c r="E1959" i="21"/>
  <c r="E1958" i="21"/>
  <c r="E1957" i="21"/>
  <c r="E1956" i="21"/>
  <c r="E1955" i="21"/>
  <c r="E1954" i="21"/>
  <c r="E1953" i="21"/>
  <c r="E1952" i="21"/>
  <c r="E1951" i="21"/>
  <c r="E1950" i="21"/>
  <c r="E1949" i="21"/>
  <c r="E1948" i="21"/>
  <c r="E1947" i="21"/>
  <c r="E1946" i="21"/>
  <c r="E1945" i="21"/>
  <c r="E1944" i="21"/>
  <c r="E1943" i="21"/>
  <c r="E1942" i="21"/>
  <c r="E1941" i="21"/>
  <c r="E1940" i="21"/>
  <c r="E1939" i="21"/>
  <c r="E1938" i="21"/>
  <c r="E1937" i="21"/>
  <c r="E1936" i="21"/>
  <c r="E1935" i="21"/>
  <c r="E1934" i="21"/>
  <c r="E1933" i="21"/>
  <c r="E1932" i="21"/>
  <c r="E1931" i="21"/>
  <c r="E1930" i="21"/>
  <c r="E1929" i="21"/>
  <c r="E1928" i="21"/>
  <c r="E1927" i="21"/>
  <c r="E1926" i="21"/>
  <c r="E1925" i="21"/>
  <c r="E1924" i="21"/>
  <c r="E1923" i="21"/>
  <c r="E1922" i="21"/>
  <c r="E1921" i="21"/>
  <c r="E1920" i="21"/>
  <c r="E1919" i="21"/>
  <c r="E1918" i="21"/>
  <c r="E1917" i="21"/>
  <c r="E1916" i="21"/>
  <c r="E1915" i="21"/>
  <c r="E1914" i="21"/>
  <c r="E1913" i="21"/>
  <c r="E1912" i="21"/>
  <c r="E1911" i="21"/>
  <c r="E1910" i="21"/>
  <c r="E1909" i="21"/>
  <c r="E1908" i="21"/>
  <c r="E1907" i="21"/>
  <c r="E1906" i="21"/>
  <c r="E1905" i="21"/>
  <c r="E1904" i="21"/>
  <c r="E1903" i="21"/>
  <c r="E1902" i="21"/>
  <c r="E1901" i="21"/>
  <c r="E1900" i="21"/>
  <c r="E1899" i="21"/>
  <c r="E1898" i="21"/>
  <c r="E1897" i="21"/>
  <c r="E1896" i="21"/>
  <c r="E1895" i="21"/>
  <c r="E1894" i="21"/>
  <c r="E1893" i="21"/>
  <c r="E1892" i="21"/>
  <c r="E1891" i="21"/>
  <c r="E1890" i="21"/>
  <c r="E1889" i="21"/>
  <c r="E1888" i="21"/>
  <c r="E1887" i="21"/>
  <c r="E1886" i="21"/>
  <c r="E1885" i="21"/>
  <c r="E1884" i="21"/>
  <c r="E1883" i="21"/>
  <c r="E1882" i="21"/>
  <c r="E1881" i="21"/>
  <c r="E1880" i="21"/>
  <c r="E1879" i="21"/>
  <c r="E1878" i="21"/>
  <c r="E1877" i="21"/>
  <c r="E1876" i="21"/>
  <c r="E1875" i="21"/>
  <c r="E1874" i="21"/>
  <c r="E1873" i="21"/>
  <c r="E1872" i="21"/>
  <c r="E1871" i="21"/>
  <c r="E1870" i="21"/>
  <c r="E1869" i="21"/>
  <c r="E1868" i="21"/>
  <c r="E1867" i="21"/>
  <c r="E1866" i="21"/>
  <c r="E1865" i="21"/>
  <c r="E1864" i="21"/>
  <c r="E1863" i="21"/>
  <c r="E1862" i="21"/>
  <c r="E1861" i="21"/>
  <c r="E1860" i="21"/>
  <c r="E1859" i="21"/>
  <c r="E1858" i="21"/>
  <c r="E1857" i="21"/>
  <c r="E1856" i="21"/>
  <c r="E1855" i="21"/>
  <c r="E1854" i="21"/>
  <c r="E1853" i="21"/>
  <c r="E1852" i="21"/>
  <c r="E1851" i="21"/>
  <c r="E1850" i="21"/>
  <c r="E1849" i="21"/>
  <c r="E1848" i="21"/>
  <c r="E1847" i="21"/>
  <c r="E1846" i="21"/>
  <c r="E1845" i="21"/>
  <c r="E1844" i="21"/>
  <c r="E1843" i="21"/>
  <c r="E1842" i="21"/>
  <c r="E1841" i="21"/>
  <c r="E1840" i="21"/>
  <c r="E1839" i="21"/>
  <c r="E1838" i="21"/>
  <c r="E1837" i="21"/>
  <c r="E1836" i="21"/>
  <c r="E1835" i="21"/>
  <c r="E1834" i="21"/>
  <c r="E1833" i="21"/>
  <c r="E1832" i="21"/>
  <c r="E1831" i="21"/>
  <c r="E1830" i="21"/>
  <c r="E1829" i="21"/>
  <c r="E1828" i="21"/>
  <c r="E1827" i="21"/>
  <c r="E1826" i="21"/>
  <c r="E1825" i="21"/>
  <c r="E1824" i="21"/>
  <c r="E1823" i="21"/>
  <c r="E1822" i="21"/>
  <c r="E1821" i="21"/>
  <c r="E1820" i="21"/>
  <c r="E1819" i="21"/>
  <c r="E1818" i="21"/>
  <c r="E1817" i="21"/>
  <c r="E1816" i="21"/>
  <c r="E1815" i="21"/>
  <c r="E1814" i="21"/>
  <c r="E1813" i="21"/>
  <c r="E1812" i="21"/>
  <c r="E1811" i="21"/>
  <c r="E1810" i="21"/>
  <c r="E1809" i="21"/>
  <c r="E1808" i="21"/>
  <c r="E1807" i="21"/>
  <c r="E1806" i="21"/>
  <c r="E1805" i="21"/>
  <c r="E1804" i="21"/>
  <c r="E1803" i="21"/>
  <c r="E1802" i="21"/>
  <c r="I16" i="108" s="1"/>
  <c r="E1801" i="21"/>
  <c r="E1800" i="21"/>
  <c r="E1799" i="21"/>
  <c r="E1798" i="21"/>
  <c r="E1797" i="21"/>
  <c r="E1796" i="21"/>
  <c r="E1795" i="21"/>
  <c r="E1794" i="21"/>
  <c r="E1793" i="21"/>
  <c r="E1792" i="21"/>
  <c r="E1791" i="21"/>
  <c r="E1790" i="21"/>
  <c r="E1789" i="21"/>
  <c r="E1788" i="21"/>
  <c r="E1787" i="21"/>
  <c r="E1786" i="21"/>
  <c r="E1785" i="21"/>
  <c r="E1784" i="21"/>
  <c r="E1783" i="21"/>
  <c r="E1782" i="21"/>
  <c r="E1781" i="21"/>
  <c r="E1780" i="21"/>
  <c r="E1779" i="21"/>
  <c r="E1778" i="21"/>
  <c r="E1777" i="21"/>
  <c r="E1776" i="21"/>
  <c r="E1775" i="21"/>
  <c r="E1774" i="21"/>
  <c r="E1773" i="21"/>
  <c r="E1772" i="21"/>
  <c r="E1771" i="21"/>
  <c r="E1770" i="21"/>
  <c r="E1769" i="21"/>
  <c r="E1768" i="21"/>
  <c r="E1767" i="21"/>
  <c r="E1766" i="21"/>
  <c r="E1765" i="21"/>
  <c r="E1764" i="21"/>
  <c r="E1763" i="21"/>
  <c r="E1762" i="21"/>
  <c r="E1761" i="21"/>
  <c r="E1760" i="21"/>
  <c r="E1759" i="21"/>
  <c r="E1758" i="21"/>
  <c r="E1757" i="21"/>
  <c r="E1756" i="21"/>
  <c r="E1755" i="21"/>
  <c r="E1754" i="21"/>
  <c r="E1753" i="21"/>
  <c r="E1752" i="21"/>
  <c r="E1751" i="21"/>
  <c r="E1750" i="21"/>
  <c r="E1749" i="21"/>
  <c r="E1748" i="21"/>
  <c r="E1747" i="21"/>
  <c r="E1746" i="21"/>
  <c r="E1745" i="21"/>
  <c r="E1744" i="21"/>
  <c r="E1743" i="21"/>
  <c r="E1742" i="21"/>
  <c r="E1741" i="21"/>
  <c r="E1740" i="21"/>
  <c r="E1739" i="21"/>
  <c r="E1738" i="21"/>
  <c r="E1737" i="21"/>
  <c r="E1736" i="21"/>
  <c r="E1735" i="21"/>
  <c r="E1734" i="21"/>
  <c r="E1733" i="21"/>
  <c r="E1732" i="21"/>
  <c r="E1731" i="21"/>
  <c r="E1730" i="21"/>
  <c r="E1729" i="21"/>
  <c r="E1728" i="21"/>
  <c r="E1727" i="21"/>
  <c r="E1726" i="21"/>
  <c r="E1725" i="21"/>
  <c r="E1724" i="21"/>
  <c r="E1723" i="21"/>
  <c r="E1722" i="21"/>
  <c r="E1721" i="21"/>
  <c r="E1720" i="21"/>
  <c r="E1719" i="21"/>
  <c r="E1718" i="21"/>
  <c r="E1717" i="21"/>
  <c r="E1716" i="21"/>
  <c r="E1715" i="21"/>
  <c r="E1714" i="21"/>
  <c r="E1713" i="21"/>
  <c r="E1712" i="21"/>
  <c r="E1711" i="21"/>
  <c r="E1710" i="21"/>
  <c r="E1709" i="21"/>
  <c r="E1708" i="21"/>
  <c r="E1707" i="21"/>
  <c r="E1706" i="21"/>
  <c r="E1705" i="21"/>
  <c r="E1704" i="21"/>
  <c r="E1703" i="21"/>
  <c r="E1702" i="21"/>
  <c r="E1701" i="21"/>
  <c r="E1700" i="21"/>
  <c r="E1699" i="21"/>
  <c r="E1698" i="21"/>
  <c r="E1697" i="21"/>
  <c r="E1696" i="21"/>
  <c r="E1695" i="21"/>
  <c r="E1694" i="21"/>
  <c r="E1693" i="21"/>
  <c r="E1692" i="21"/>
  <c r="E1691" i="21"/>
  <c r="E1690" i="21"/>
  <c r="E1689" i="21"/>
  <c r="E1688" i="21"/>
  <c r="E1687" i="21"/>
  <c r="E1686" i="21"/>
  <c r="E1685" i="21"/>
  <c r="E1684" i="21"/>
  <c r="E1683" i="21"/>
  <c r="E1682" i="21"/>
  <c r="E1681" i="21"/>
  <c r="E1680" i="21"/>
  <c r="E1679" i="21"/>
  <c r="E1678" i="21"/>
  <c r="E1677" i="21"/>
  <c r="E1676" i="21"/>
  <c r="E1675" i="21"/>
  <c r="E1674" i="21"/>
  <c r="E1673" i="21"/>
  <c r="E1672" i="21"/>
  <c r="E1671" i="21"/>
  <c r="E1670" i="21"/>
  <c r="E1669" i="21"/>
  <c r="E1668" i="21"/>
  <c r="E1667" i="21"/>
  <c r="E1666" i="21"/>
  <c r="E1665" i="21"/>
  <c r="E1664" i="21"/>
  <c r="I33" i="93" s="1"/>
  <c r="E1663" i="21"/>
  <c r="E1662" i="21"/>
  <c r="E1661" i="21"/>
  <c r="E1660" i="21"/>
  <c r="E1659" i="21"/>
  <c r="E1658" i="21"/>
  <c r="E1657" i="21"/>
  <c r="E1656" i="21"/>
  <c r="E1655" i="21"/>
  <c r="E1654" i="21"/>
  <c r="E1653" i="21"/>
  <c r="E1652" i="21"/>
  <c r="E1651" i="21"/>
  <c r="E1650" i="21"/>
  <c r="E1649" i="21"/>
  <c r="E1648" i="21"/>
  <c r="E1647" i="21"/>
  <c r="E1646" i="21"/>
  <c r="E1645" i="21"/>
  <c r="E1644" i="21"/>
  <c r="E1643" i="21"/>
  <c r="E1642" i="21"/>
  <c r="E1641" i="21"/>
  <c r="E1640" i="21"/>
  <c r="E1639" i="21"/>
  <c r="E1638" i="21"/>
  <c r="E1637" i="21"/>
  <c r="E1636" i="21"/>
  <c r="E1635" i="21"/>
  <c r="E1634" i="21"/>
  <c r="E1633" i="21"/>
  <c r="E1632" i="21"/>
  <c r="E1631" i="21"/>
  <c r="E1630" i="21"/>
  <c r="E1629" i="21"/>
  <c r="E1628" i="21"/>
  <c r="E1627" i="21"/>
  <c r="E1626" i="21"/>
  <c r="E1625" i="21"/>
  <c r="E1624" i="21"/>
  <c r="E1623" i="21"/>
  <c r="E1622" i="21"/>
  <c r="E1621" i="21"/>
  <c r="E1620" i="21"/>
  <c r="E1619" i="21"/>
  <c r="E1618" i="21"/>
  <c r="E1617" i="21"/>
  <c r="E1616" i="21"/>
  <c r="E1615" i="21"/>
  <c r="E1614" i="21"/>
  <c r="E1613" i="21"/>
  <c r="E1612" i="21"/>
  <c r="E1611" i="21"/>
  <c r="E1610" i="21"/>
  <c r="E1609" i="21"/>
  <c r="E1608" i="21"/>
  <c r="E1607" i="21"/>
  <c r="I17" i="107" s="1"/>
  <c r="E1606" i="21"/>
  <c r="E1605" i="21"/>
  <c r="I16" i="107" s="1"/>
  <c r="E1604" i="21"/>
  <c r="E1603" i="21"/>
  <c r="E1602" i="21"/>
  <c r="E1601" i="21"/>
  <c r="E1600" i="21"/>
  <c r="E1599" i="21"/>
  <c r="E1598" i="21"/>
  <c r="E1597" i="21"/>
  <c r="E1596" i="21"/>
  <c r="E1595" i="21"/>
  <c r="E1594" i="21"/>
  <c r="E1593" i="21"/>
  <c r="E1592" i="21"/>
  <c r="E1591" i="21"/>
  <c r="E1590" i="21"/>
  <c r="E1589" i="21"/>
  <c r="E1588" i="21"/>
  <c r="E1587" i="21"/>
  <c r="E1586" i="21"/>
  <c r="E1585" i="21"/>
  <c r="E1584" i="21"/>
  <c r="E1583" i="21"/>
  <c r="E1582" i="21"/>
  <c r="E1581" i="21"/>
  <c r="E1580" i="21"/>
  <c r="E1579" i="21"/>
  <c r="E1578" i="21"/>
  <c r="E1577" i="21"/>
  <c r="E1576" i="21"/>
  <c r="E1575" i="21"/>
  <c r="E1574" i="21"/>
  <c r="E1573" i="21"/>
  <c r="E1572" i="21"/>
  <c r="E1571" i="21"/>
  <c r="E1570" i="21"/>
  <c r="E1569" i="21"/>
  <c r="E1568" i="21"/>
  <c r="E1567" i="21"/>
  <c r="E1566" i="21"/>
  <c r="E1565" i="21"/>
  <c r="E1564" i="21"/>
  <c r="E1563" i="21"/>
  <c r="E1562" i="21"/>
  <c r="E1561" i="21"/>
  <c r="E1560" i="21"/>
  <c r="E1559" i="21"/>
  <c r="E1558" i="21"/>
  <c r="E1557" i="21"/>
  <c r="E1556" i="21"/>
  <c r="E1555" i="21"/>
  <c r="E1554" i="21"/>
  <c r="E1553" i="21"/>
  <c r="E1552" i="21"/>
  <c r="E1551" i="21"/>
  <c r="E1550" i="21"/>
  <c r="E1549" i="21"/>
  <c r="E1548" i="21"/>
  <c r="E1547" i="21"/>
  <c r="E1546" i="21"/>
  <c r="E1545" i="21"/>
  <c r="I17" i="46" s="1"/>
  <c r="E1544" i="21"/>
  <c r="E1543" i="21"/>
  <c r="I16" i="46" s="1"/>
  <c r="E1542" i="21"/>
  <c r="E1541" i="21"/>
  <c r="E1540" i="21"/>
  <c r="E1539" i="21"/>
  <c r="I19" i="46" s="1"/>
  <c r="E1538" i="21"/>
  <c r="E1537" i="21"/>
  <c r="E1536" i="21"/>
  <c r="E1535" i="21"/>
  <c r="E1534" i="21"/>
  <c r="I18" i="46" s="1"/>
  <c r="E1533" i="21"/>
  <c r="E1532" i="21"/>
  <c r="E1531" i="21"/>
  <c r="E1530" i="21"/>
  <c r="E1529" i="21"/>
  <c r="E1528" i="21"/>
  <c r="E1527" i="21"/>
  <c r="E1526" i="21"/>
  <c r="E1525" i="21"/>
  <c r="E1524" i="21"/>
  <c r="E1523" i="21"/>
  <c r="E1522" i="21"/>
  <c r="E1521" i="21"/>
  <c r="E1520" i="21"/>
  <c r="E1519" i="21"/>
  <c r="E1518" i="21"/>
  <c r="E1517" i="21"/>
  <c r="E1516" i="21"/>
  <c r="E1515" i="21"/>
  <c r="E1514" i="21"/>
  <c r="E1513" i="21"/>
  <c r="E1512" i="21"/>
  <c r="E1511" i="21"/>
  <c r="E1510" i="21"/>
  <c r="E1509" i="21"/>
  <c r="E1508" i="21"/>
  <c r="E1507" i="21"/>
  <c r="E1506" i="21"/>
  <c r="E1505" i="21"/>
  <c r="E1504" i="21"/>
  <c r="E1503" i="21"/>
  <c r="E1502" i="21"/>
  <c r="E1501" i="21"/>
  <c r="E1500" i="21"/>
  <c r="E1499" i="21"/>
  <c r="E1498" i="21"/>
  <c r="E1497" i="21"/>
  <c r="E1496" i="21"/>
  <c r="E1495" i="21"/>
  <c r="E1494" i="21"/>
  <c r="E1493" i="21"/>
  <c r="E1492" i="21"/>
  <c r="E1491" i="21"/>
  <c r="E1490" i="21"/>
  <c r="E1489" i="21"/>
  <c r="E1488" i="21"/>
  <c r="E1487" i="21"/>
  <c r="E1486" i="21"/>
  <c r="E1485" i="21"/>
  <c r="E1484" i="21"/>
  <c r="E1483" i="21"/>
  <c r="E1482" i="21"/>
  <c r="E1481" i="21"/>
  <c r="E1480" i="21"/>
  <c r="E1479" i="21"/>
  <c r="E1478" i="21"/>
  <c r="E1477" i="21"/>
  <c r="E1476" i="21"/>
  <c r="E1475" i="21"/>
  <c r="E1474" i="21"/>
  <c r="E1473" i="21"/>
  <c r="E1472" i="21"/>
  <c r="E1471" i="21"/>
  <c r="E1470" i="21"/>
  <c r="E1469" i="21"/>
  <c r="E1468" i="21"/>
  <c r="E1467" i="21"/>
  <c r="E1466" i="21"/>
  <c r="E1465" i="21"/>
  <c r="E1464" i="21"/>
  <c r="E1463" i="21"/>
  <c r="E1462" i="21"/>
  <c r="E1461" i="21"/>
  <c r="E1460" i="21"/>
  <c r="E1459" i="21"/>
  <c r="E1458" i="21"/>
  <c r="E1457" i="21"/>
  <c r="E1456" i="21"/>
  <c r="E1455" i="21"/>
  <c r="E1454" i="21"/>
  <c r="E1453" i="21"/>
  <c r="E1452" i="21"/>
  <c r="E1451" i="21"/>
  <c r="E1450" i="21"/>
  <c r="E1449" i="21"/>
  <c r="E1448" i="21"/>
  <c r="E1447" i="21"/>
  <c r="I32" i="93" s="1"/>
  <c r="E1446" i="21"/>
  <c r="I31" i="93" s="1"/>
  <c r="E1445" i="21"/>
  <c r="E1444" i="21"/>
  <c r="E1443" i="21"/>
  <c r="E1442" i="21"/>
  <c r="E1441" i="21"/>
  <c r="E1440" i="21"/>
  <c r="E1439" i="21"/>
  <c r="E1438" i="21"/>
  <c r="E1437" i="21"/>
  <c r="E1436" i="21"/>
  <c r="E1435" i="21"/>
  <c r="E1434" i="21"/>
  <c r="E1433" i="21"/>
  <c r="E1432" i="21"/>
  <c r="E1431" i="21"/>
  <c r="E1430" i="21"/>
  <c r="E1429" i="21"/>
  <c r="E1428" i="21"/>
  <c r="E1427" i="21"/>
  <c r="E1426" i="21"/>
  <c r="E1425" i="21"/>
  <c r="E1424" i="21"/>
  <c r="E1423" i="21"/>
  <c r="E1422" i="21"/>
  <c r="E1421" i="21"/>
  <c r="E1420" i="21"/>
  <c r="E1419" i="21"/>
  <c r="E1418" i="21"/>
  <c r="E1417" i="21"/>
  <c r="E1416" i="21"/>
  <c r="E1415" i="21"/>
  <c r="E1414" i="21"/>
  <c r="E1413" i="21"/>
  <c r="E1412" i="21"/>
  <c r="E1411" i="21"/>
  <c r="E1410" i="21"/>
  <c r="E1409" i="21"/>
  <c r="E1408" i="21"/>
  <c r="E1407" i="21"/>
  <c r="E1406" i="21"/>
  <c r="I30" i="93" s="1"/>
  <c r="E1405" i="21"/>
  <c r="I29" i="93" s="1"/>
  <c r="E1404" i="21"/>
  <c r="I28" i="93" s="1"/>
  <c r="E1403" i="21"/>
  <c r="I27" i="93" s="1"/>
  <c r="E1402" i="21"/>
  <c r="I26" i="93" s="1"/>
  <c r="E1401" i="21"/>
  <c r="I25" i="93" s="1"/>
  <c r="E1400" i="21"/>
  <c r="I24" i="93" s="1"/>
  <c r="E1399" i="21"/>
  <c r="I23" i="93" s="1"/>
  <c r="E1398" i="21"/>
  <c r="I22" i="93" s="1"/>
  <c r="E1397" i="21"/>
  <c r="I21" i="93" s="1"/>
  <c r="E1396" i="21"/>
  <c r="E1395" i="21"/>
  <c r="E1394" i="21"/>
  <c r="E1393" i="21"/>
  <c r="E1392" i="21"/>
  <c r="E1391" i="21"/>
  <c r="E1390" i="21"/>
  <c r="E1389" i="21"/>
  <c r="I19" i="67" s="1"/>
  <c r="E1388" i="21"/>
  <c r="E1387" i="21"/>
  <c r="E1386" i="21"/>
  <c r="E1385" i="21"/>
  <c r="I19" i="93" s="1"/>
  <c r="E1384" i="21"/>
  <c r="E1383" i="21"/>
  <c r="E1382" i="21"/>
  <c r="E1381" i="21"/>
  <c r="E1380" i="21"/>
  <c r="E1379" i="21"/>
  <c r="E1378" i="21"/>
  <c r="E1377" i="21"/>
  <c r="E1376" i="21"/>
  <c r="E1375" i="21"/>
  <c r="E1374" i="21"/>
  <c r="E1373" i="21"/>
  <c r="E1372" i="21"/>
  <c r="E1371" i="21"/>
  <c r="E1370" i="21"/>
  <c r="E1369" i="21"/>
  <c r="E1368" i="21"/>
  <c r="E1367" i="21"/>
  <c r="E1366" i="21"/>
  <c r="E1365" i="21"/>
  <c r="E1364" i="21"/>
  <c r="E1363" i="21"/>
  <c r="E1362" i="21"/>
  <c r="E1361" i="21"/>
  <c r="E1360" i="21"/>
  <c r="E1359" i="21"/>
  <c r="E1358" i="21"/>
  <c r="E1357" i="21"/>
  <c r="E1356" i="21"/>
  <c r="E1355" i="21"/>
  <c r="E1354" i="21"/>
  <c r="E1353" i="21"/>
  <c r="E1352" i="21"/>
  <c r="E1351" i="21"/>
  <c r="E1350" i="21"/>
  <c r="E1349" i="21"/>
  <c r="E1348" i="21"/>
  <c r="E1347" i="21"/>
  <c r="E1346" i="21"/>
  <c r="E1345" i="21"/>
  <c r="E1344" i="21"/>
  <c r="E1343" i="21"/>
  <c r="E1342" i="21"/>
  <c r="E1341" i="21"/>
  <c r="E1340" i="21"/>
  <c r="E1339" i="21"/>
  <c r="E1338" i="21"/>
  <c r="E1337" i="21"/>
  <c r="E1336" i="21"/>
  <c r="E1335" i="21"/>
  <c r="E1334" i="21"/>
  <c r="E1333" i="21"/>
  <c r="E1332" i="21"/>
  <c r="E1331" i="21"/>
  <c r="E1330" i="21"/>
  <c r="E1329" i="21"/>
  <c r="E1328" i="21"/>
  <c r="E1327" i="21"/>
  <c r="E1326" i="21"/>
  <c r="E1325" i="21"/>
  <c r="E1324" i="21"/>
  <c r="E1323" i="21"/>
  <c r="E1322" i="21"/>
  <c r="E1321" i="21"/>
  <c r="E1320" i="21"/>
  <c r="E1319" i="21"/>
  <c r="E1318" i="21"/>
  <c r="E1317" i="21"/>
  <c r="E1316" i="21"/>
  <c r="E1315" i="21"/>
  <c r="E1314" i="21"/>
  <c r="E1313" i="21"/>
  <c r="E1312" i="21"/>
  <c r="E1311" i="21"/>
  <c r="E1310" i="21"/>
  <c r="E1309" i="21"/>
  <c r="E1308" i="21"/>
  <c r="E1307" i="21"/>
  <c r="E1306" i="21"/>
  <c r="E1305" i="21"/>
  <c r="E1304" i="21"/>
  <c r="E1303" i="21"/>
  <c r="E1302" i="21"/>
  <c r="E1301" i="21"/>
  <c r="E1300" i="21"/>
  <c r="E1299" i="21"/>
  <c r="E1298" i="21"/>
  <c r="E1297" i="21"/>
  <c r="E1296" i="21"/>
  <c r="E1295" i="21"/>
  <c r="E1294" i="21"/>
  <c r="E1293" i="21"/>
  <c r="E1292" i="21"/>
  <c r="E1291" i="21"/>
  <c r="E1290" i="21"/>
  <c r="E1289" i="21"/>
  <c r="E1288" i="21"/>
  <c r="E1287" i="21"/>
  <c r="E1286" i="21"/>
  <c r="E1285" i="21"/>
  <c r="E1284" i="21"/>
  <c r="E1283" i="21"/>
  <c r="E1282" i="21"/>
  <c r="E1281" i="21"/>
  <c r="E1280" i="21"/>
  <c r="E1279" i="21"/>
  <c r="E1278" i="21"/>
  <c r="E1277" i="21"/>
  <c r="E1276" i="21"/>
  <c r="E1275" i="21"/>
  <c r="E1274" i="21"/>
  <c r="E1273" i="21"/>
  <c r="E1272" i="21"/>
  <c r="E1271" i="21"/>
  <c r="E1270" i="21"/>
  <c r="E1269" i="21"/>
  <c r="E1268" i="21"/>
  <c r="E1267" i="21"/>
  <c r="E1266" i="21"/>
  <c r="E1265" i="21"/>
  <c r="E1264" i="21"/>
  <c r="E1263" i="21"/>
  <c r="E1262" i="21"/>
  <c r="E1261" i="21"/>
  <c r="E1260" i="21"/>
  <c r="E1259" i="21"/>
  <c r="E1258" i="21"/>
  <c r="I29" i="63" s="1"/>
  <c r="E1257" i="21"/>
  <c r="E1256" i="21"/>
  <c r="I19" i="63" s="1"/>
  <c r="E1255" i="21"/>
  <c r="E1254" i="21"/>
  <c r="E1253" i="21"/>
  <c r="E1252" i="21"/>
  <c r="E1251" i="21"/>
  <c r="E1250" i="21"/>
  <c r="E1249" i="21"/>
  <c r="E1248" i="21"/>
  <c r="E1247" i="21"/>
  <c r="E1246" i="21"/>
  <c r="E1245" i="21"/>
  <c r="I26" i="63" s="1"/>
  <c r="E1244" i="21"/>
  <c r="E1243" i="21"/>
  <c r="E1242" i="21"/>
  <c r="E1241" i="21"/>
  <c r="E1240" i="21"/>
  <c r="E1239" i="21"/>
  <c r="E1238" i="21"/>
  <c r="E1237" i="21"/>
  <c r="E1236" i="21"/>
  <c r="E1235" i="21"/>
  <c r="E1234" i="21"/>
  <c r="E1233" i="21"/>
  <c r="E1232" i="21"/>
  <c r="E1231" i="21"/>
  <c r="E1230" i="21"/>
  <c r="E1229" i="21"/>
  <c r="E1228" i="21"/>
  <c r="E1227" i="21"/>
  <c r="I18" i="78" s="1"/>
  <c r="E1226" i="21"/>
  <c r="E1225" i="21"/>
  <c r="E1224" i="21"/>
  <c r="E1223" i="21"/>
  <c r="E1222" i="21"/>
  <c r="E1221" i="21"/>
  <c r="E1220" i="21"/>
  <c r="E1219" i="21"/>
  <c r="E1218" i="21"/>
  <c r="E1217" i="21"/>
  <c r="E1216" i="21"/>
  <c r="E1215" i="21"/>
  <c r="E1214" i="21"/>
  <c r="E1213" i="21"/>
  <c r="E1212" i="21"/>
  <c r="E1211" i="21"/>
  <c r="E1210" i="21"/>
  <c r="E1209" i="21"/>
  <c r="E1208" i="21"/>
  <c r="E1207" i="21"/>
  <c r="E1206" i="21"/>
  <c r="I125" i="71" s="1"/>
  <c r="E1205" i="21"/>
  <c r="E1204" i="21"/>
  <c r="E1203" i="21"/>
  <c r="E1202" i="21"/>
  <c r="I16" i="6" s="1"/>
  <c r="E1201" i="21"/>
  <c r="E1200" i="21"/>
  <c r="I21" i="102" s="1"/>
  <c r="E1199" i="21"/>
  <c r="E1198" i="21"/>
  <c r="E1197" i="21"/>
  <c r="E1196" i="21"/>
  <c r="E1195" i="21"/>
  <c r="E1194" i="21"/>
  <c r="E1193" i="21"/>
  <c r="I17" i="36" s="1"/>
  <c r="E1192" i="21"/>
  <c r="E1191" i="21"/>
  <c r="E1190" i="21"/>
  <c r="E1189" i="21"/>
  <c r="E1188" i="21"/>
  <c r="I23" i="63" s="1"/>
  <c r="E1187" i="21"/>
  <c r="E1186" i="21"/>
  <c r="E1185" i="21"/>
  <c r="E1184" i="21"/>
  <c r="E1183" i="21"/>
  <c r="E1182" i="21"/>
  <c r="E1181" i="21"/>
  <c r="E1180" i="21"/>
  <c r="E1179" i="21"/>
  <c r="E1178" i="21"/>
  <c r="E1177" i="21"/>
  <c r="E1176" i="21"/>
  <c r="E1175" i="21"/>
  <c r="E1174" i="21"/>
  <c r="E1173" i="21"/>
  <c r="E1172" i="21"/>
  <c r="E1171" i="21"/>
  <c r="E1170" i="21"/>
  <c r="E1169" i="21"/>
  <c r="E1168" i="21"/>
  <c r="E1167" i="21"/>
  <c r="E1166" i="21"/>
  <c r="E1165" i="21"/>
  <c r="E1164" i="21"/>
  <c r="E1163" i="21"/>
  <c r="E1162" i="21"/>
  <c r="E1161" i="21"/>
  <c r="E1160" i="21"/>
  <c r="E1159" i="21"/>
  <c r="E1158" i="21"/>
  <c r="E1157" i="21"/>
  <c r="E1156" i="21"/>
  <c r="E1155" i="21"/>
  <c r="E1154" i="21"/>
  <c r="E1153" i="21"/>
  <c r="E1152" i="21"/>
  <c r="E1151" i="21"/>
  <c r="E1150" i="21"/>
  <c r="E1149" i="21"/>
  <c r="E1148" i="21"/>
  <c r="E1147" i="21"/>
  <c r="E1146" i="21"/>
  <c r="E1145" i="21"/>
  <c r="E1144" i="21"/>
  <c r="E1143" i="21"/>
  <c r="E1142" i="21"/>
  <c r="E1141" i="21"/>
  <c r="E1140" i="21"/>
  <c r="I124" i="71" s="1"/>
  <c r="E1139" i="21"/>
  <c r="I63" i="71" s="1"/>
  <c r="E1138" i="21"/>
  <c r="I67" i="71" s="1"/>
  <c r="E1137" i="21"/>
  <c r="E1136" i="21"/>
  <c r="E1135" i="21"/>
  <c r="E1134" i="21"/>
  <c r="E1133" i="21"/>
  <c r="E1132" i="21"/>
  <c r="E1131" i="21"/>
  <c r="E1130" i="21"/>
  <c r="E1129" i="21"/>
  <c r="E1128" i="21"/>
  <c r="E1127" i="21"/>
  <c r="E1126" i="21"/>
  <c r="E1125" i="21"/>
  <c r="E1124" i="21"/>
  <c r="E1123" i="21"/>
  <c r="E1122" i="21"/>
  <c r="E1121" i="21"/>
  <c r="I61" i="71" s="1"/>
  <c r="E1120" i="21"/>
  <c r="I62" i="71" s="1"/>
  <c r="E1119" i="21"/>
  <c r="I66" i="71" s="1"/>
  <c r="E1118" i="21"/>
  <c r="E1117" i="21"/>
  <c r="E1116" i="21"/>
  <c r="E1115" i="21"/>
  <c r="E1114" i="21"/>
  <c r="E1113" i="21"/>
  <c r="E1112" i="21"/>
  <c r="E1111" i="21"/>
  <c r="E1110" i="21"/>
  <c r="E1109" i="21"/>
  <c r="E1108" i="21"/>
  <c r="E1107" i="21"/>
  <c r="E1106" i="21"/>
  <c r="E1105" i="21"/>
  <c r="E1104" i="21"/>
  <c r="E1103" i="21"/>
  <c r="E1102" i="21"/>
  <c r="E1101" i="21"/>
  <c r="I64" i="71" s="1"/>
  <c r="E1100" i="21"/>
  <c r="E1099" i="21"/>
  <c r="E1098" i="21"/>
  <c r="E1097" i="21"/>
  <c r="E1096" i="21"/>
  <c r="E1095" i="21"/>
  <c r="E1094" i="21"/>
  <c r="I65" i="71" s="1"/>
  <c r="E1093" i="21"/>
  <c r="E1092" i="21"/>
  <c r="E1091" i="21"/>
  <c r="E1090" i="21"/>
  <c r="E1089" i="21"/>
  <c r="E1088" i="21"/>
  <c r="E1087" i="21"/>
  <c r="E1086" i="21"/>
  <c r="E1085" i="21"/>
  <c r="E1084" i="21"/>
  <c r="E1083" i="21"/>
  <c r="E1082" i="21"/>
  <c r="E1081" i="21"/>
  <c r="E1080" i="21"/>
  <c r="E1079" i="21"/>
  <c r="E1078" i="21"/>
  <c r="E1077" i="21"/>
  <c r="E1076" i="21"/>
  <c r="E1075" i="21"/>
  <c r="E1074" i="21"/>
  <c r="I25" i="13" s="1"/>
  <c r="E1073" i="21"/>
  <c r="E1072" i="21"/>
  <c r="E1071" i="21"/>
  <c r="E1070" i="21"/>
  <c r="E1069" i="21"/>
  <c r="E1068" i="21"/>
  <c r="E1067" i="21"/>
  <c r="E1066" i="21"/>
  <c r="E1065" i="21"/>
  <c r="E1064" i="21"/>
  <c r="E1063" i="21"/>
  <c r="E1062" i="21"/>
  <c r="E1061" i="21"/>
  <c r="E1060" i="21"/>
  <c r="E1059" i="21"/>
  <c r="E1058" i="21"/>
  <c r="E1057" i="21"/>
  <c r="I22" i="63" s="1"/>
  <c r="E1056" i="21"/>
  <c r="E1055" i="21"/>
  <c r="I18" i="93" s="1"/>
  <c r="E1054" i="21"/>
  <c r="I17" i="93" s="1"/>
  <c r="E1053" i="21"/>
  <c r="I16" i="93" s="1"/>
  <c r="E1052" i="21"/>
  <c r="E1051" i="21"/>
  <c r="I17" i="96" s="1"/>
  <c r="E1050" i="21"/>
  <c r="I16" i="96" s="1"/>
  <c r="E1049" i="21"/>
  <c r="E1048" i="21"/>
  <c r="E1047" i="21"/>
  <c r="E1046" i="21"/>
  <c r="E1045" i="21"/>
  <c r="E1044" i="21"/>
  <c r="E1043" i="21"/>
  <c r="E1042" i="21"/>
  <c r="E1041" i="21"/>
  <c r="E1040" i="21"/>
  <c r="I17" i="78" s="1"/>
  <c r="E1039" i="21"/>
  <c r="E1038" i="21"/>
  <c r="E1037" i="21"/>
  <c r="I16" i="78" s="1"/>
  <c r="E1036" i="21"/>
  <c r="E1035" i="21"/>
  <c r="E1034" i="21"/>
  <c r="E1033" i="21"/>
  <c r="E1032" i="21"/>
  <c r="E1031" i="21"/>
  <c r="E1030" i="21"/>
  <c r="E1029" i="21"/>
  <c r="E1028" i="21"/>
  <c r="E1027" i="21"/>
  <c r="E1026" i="21"/>
  <c r="E1025" i="21"/>
  <c r="E1024" i="21"/>
  <c r="E1023" i="21"/>
  <c r="E1022" i="21"/>
  <c r="E1021" i="21"/>
  <c r="E1020" i="21"/>
  <c r="E1019" i="21"/>
  <c r="E1018" i="21"/>
  <c r="E1017" i="21"/>
  <c r="I75" i="71" s="1"/>
  <c r="E1016" i="21"/>
  <c r="E1015" i="21"/>
  <c r="E1014" i="21"/>
  <c r="E1013" i="21"/>
  <c r="E1012" i="21"/>
  <c r="E1011" i="21"/>
  <c r="E1010" i="21"/>
  <c r="E1009" i="21"/>
  <c r="E1008" i="21"/>
  <c r="E1007" i="21"/>
  <c r="E1006" i="21"/>
  <c r="E1005" i="21"/>
  <c r="E1004" i="21"/>
  <c r="E1003" i="21"/>
  <c r="E1002" i="21"/>
  <c r="E1001" i="21"/>
  <c r="E1000" i="21"/>
  <c r="E999" i="21"/>
  <c r="E998" i="21"/>
  <c r="E997" i="21"/>
  <c r="E996" i="21"/>
  <c r="E995" i="21"/>
  <c r="E994" i="21"/>
  <c r="E993" i="21"/>
  <c r="I24" i="35" s="1"/>
  <c r="E992" i="21"/>
  <c r="E991" i="21"/>
  <c r="E990" i="21"/>
  <c r="E989" i="21"/>
  <c r="E988" i="21"/>
  <c r="E987" i="21"/>
  <c r="E986" i="21"/>
  <c r="E985" i="21"/>
  <c r="E984" i="21"/>
  <c r="E983" i="21"/>
  <c r="I110" i="71" s="1"/>
  <c r="E982" i="21"/>
  <c r="E981" i="21"/>
  <c r="I119" i="71" s="1"/>
  <c r="E980" i="21"/>
  <c r="E979" i="21"/>
  <c r="I121" i="71" s="1"/>
  <c r="E978" i="21"/>
  <c r="E977" i="21"/>
  <c r="E976" i="21"/>
  <c r="I117" i="71" s="1"/>
  <c r="E975" i="21"/>
  <c r="I122" i="71" s="1"/>
  <c r="E974" i="21"/>
  <c r="E973" i="21"/>
  <c r="I114" i="71" s="1"/>
  <c r="E972" i="21"/>
  <c r="E971" i="21"/>
  <c r="I113" i="71" s="1"/>
  <c r="E970" i="21"/>
  <c r="E969" i="21"/>
  <c r="E968" i="21"/>
  <c r="I18" i="35" s="1"/>
  <c r="E967" i="21"/>
  <c r="E966" i="21"/>
  <c r="E965" i="21"/>
  <c r="I120" i="71" s="1"/>
  <c r="E964" i="21"/>
  <c r="I118" i="71" s="1"/>
  <c r="E963" i="21"/>
  <c r="E962" i="21"/>
  <c r="E961" i="21"/>
  <c r="E960" i="21"/>
  <c r="E959" i="21"/>
  <c r="E958" i="21"/>
  <c r="E957" i="21"/>
  <c r="E956" i="21"/>
  <c r="I115" i="71" s="1"/>
  <c r="E955" i="21"/>
  <c r="I116" i="71" s="1"/>
  <c r="E954" i="21"/>
  <c r="E953" i="21"/>
  <c r="E952" i="21"/>
  <c r="E951" i="21"/>
  <c r="E950" i="21"/>
  <c r="E949" i="21"/>
  <c r="E948" i="21"/>
  <c r="E947" i="21"/>
  <c r="E946" i="21"/>
  <c r="E945" i="21"/>
  <c r="E944" i="21"/>
  <c r="E943" i="21"/>
  <c r="E942" i="21"/>
  <c r="E941" i="21"/>
  <c r="E940" i="21"/>
  <c r="E939" i="21"/>
  <c r="E938" i="21"/>
  <c r="E937" i="21"/>
  <c r="E936" i="21"/>
  <c r="E935" i="21"/>
  <c r="E934" i="21"/>
  <c r="E933" i="21"/>
  <c r="E932" i="21"/>
  <c r="E931" i="21"/>
  <c r="E930" i="21"/>
  <c r="E929" i="21"/>
  <c r="E928" i="21"/>
  <c r="E927" i="21"/>
  <c r="E926" i="21"/>
  <c r="E925" i="21"/>
  <c r="E924" i="21"/>
  <c r="E923" i="21"/>
  <c r="E922" i="21"/>
  <c r="E921" i="21"/>
  <c r="E920" i="21"/>
  <c r="E919" i="21"/>
  <c r="E918" i="21"/>
  <c r="E917" i="21"/>
  <c r="E916" i="21"/>
  <c r="E915" i="21"/>
  <c r="E914" i="21"/>
  <c r="E913" i="21"/>
  <c r="E912" i="21"/>
  <c r="E911" i="21"/>
  <c r="E910" i="21"/>
  <c r="E909" i="21"/>
  <c r="E908" i="21"/>
  <c r="E907" i="21"/>
  <c r="E906" i="21"/>
  <c r="E905" i="21"/>
  <c r="E904" i="21"/>
  <c r="E903" i="21"/>
  <c r="E902" i="21"/>
  <c r="E901" i="21"/>
  <c r="E900" i="21"/>
  <c r="E899" i="21"/>
  <c r="I112" i="71" s="1"/>
  <c r="E898" i="21"/>
  <c r="E897" i="21"/>
  <c r="E896" i="21"/>
  <c r="E895" i="21"/>
  <c r="E894" i="21"/>
  <c r="E893" i="21"/>
  <c r="E892" i="21"/>
  <c r="E891" i="21"/>
  <c r="E890" i="21"/>
  <c r="E889" i="21"/>
  <c r="E888" i="21"/>
  <c r="I108" i="71" s="1"/>
  <c r="E887" i="21"/>
  <c r="E886" i="21"/>
  <c r="E885" i="21"/>
  <c r="I17" i="35" s="1"/>
  <c r="E884" i="21"/>
  <c r="E883" i="21"/>
  <c r="E882" i="21"/>
  <c r="E881" i="21"/>
  <c r="E880" i="21"/>
  <c r="E879" i="21"/>
  <c r="E878" i="21"/>
  <c r="E877" i="21"/>
  <c r="E876" i="21"/>
  <c r="E875" i="21"/>
  <c r="E874" i="21"/>
  <c r="E873" i="21"/>
  <c r="E872" i="21"/>
  <c r="E871" i="21"/>
  <c r="E870" i="21"/>
  <c r="E869" i="21"/>
  <c r="E868" i="21"/>
  <c r="E867" i="21"/>
  <c r="E866" i="21"/>
  <c r="E865" i="21"/>
  <c r="E864" i="21"/>
  <c r="E863" i="21"/>
  <c r="E862" i="21"/>
  <c r="E861" i="21"/>
  <c r="E860" i="21"/>
  <c r="E859" i="21"/>
  <c r="E858" i="21"/>
  <c r="E857" i="21"/>
  <c r="E856" i="21"/>
  <c r="E855" i="21"/>
  <c r="E854" i="21"/>
  <c r="E853" i="21"/>
  <c r="E852" i="21"/>
  <c r="E851" i="21"/>
  <c r="E850" i="21"/>
  <c r="E849" i="21"/>
  <c r="I55" i="71" s="1"/>
  <c r="E848" i="21"/>
  <c r="E847" i="21"/>
  <c r="E846" i="21"/>
  <c r="E845" i="21"/>
  <c r="E844" i="21"/>
  <c r="E843" i="21"/>
  <c r="E842" i="21"/>
  <c r="I56" i="71" s="1"/>
  <c r="E841" i="21"/>
  <c r="E840" i="21"/>
  <c r="E839" i="21"/>
  <c r="E838" i="21"/>
  <c r="E837" i="21"/>
  <c r="E836" i="21"/>
  <c r="E835" i="21"/>
  <c r="E834" i="21"/>
  <c r="E833" i="21"/>
  <c r="I54" i="71" s="1"/>
  <c r="E832" i="21"/>
  <c r="I53" i="71" s="1"/>
  <c r="E831" i="21"/>
  <c r="E830" i="21"/>
  <c r="E829" i="21"/>
  <c r="E828" i="21"/>
  <c r="E827" i="21"/>
  <c r="E826" i="21"/>
  <c r="E825" i="21"/>
  <c r="E824" i="21"/>
  <c r="E823" i="21"/>
  <c r="E822" i="21"/>
  <c r="E821" i="21"/>
  <c r="E820" i="21"/>
  <c r="E819" i="21"/>
  <c r="E818" i="21"/>
  <c r="E817" i="21"/>
  <c r="E816" i="21"/>
  <c r="E815" i="21"/>
  <c r="E814" i="21"/>
  <c r="E813" i="21"/>
  <c r="E812" i="21"/>
  <c r="E811" i="21"/>
  <c r="E810" i="21"/>
  <c r="E809" i="21"/>
  <c r="E808" i="21"/>
  <c r="I123" i="71" s="1"/>
  <c r="E807" i="21"/>
  <c r="E806" i="21"/>
  <c r="E805" i="21"/>
  <c r="E804" i="21"/>
  <c r="E803" i="21"/>
  <c r="E802" i="21"/>
  <c r="E801" i="21"/>
  <c r="E800" i="21"/>
  <c r="E799" i="21"/>
  <c r="E798" i="21"/>
  <c r="E797" i="21"/>
  <c r="E796" i="21"/>
  <c r="E795" i="21"/>
  <c r="I21" i="83" s="1"/>
  <c r="E794" i="21"/>
  <c r="E793" i="21"/>
  <c r="E792" i="21"/>
  <c r="E791" i="21"/>
  <c r="E790" i="21"/>
  <c r="E789" i="21"/>
  <c r="E788" i="21"/>
  <c r="E787" i="21"/>
  <c r="E786" i="21"/>
  <c r="E785" i="21"/>
  <c r="E784" i="21"/>
  <c r="E783" i="21"/>
  <c r="E782" i="21"/>
  <c r="E781" i="21"/>
  <c r="E780" i="21"/>
  <c r="E779" i="21"/>
  <c r="E778" i="21"/>
  <c r="I77" i="71" s="1"/>
  <c r="E777" i="21"/>
  <c r="E776" i="21"/>
  <c r="E775" i="21"/>
  <c r="E774" i="21"/>
  <c r="E773" i="21"/>
  <c r="E772" i="21"/>
  <c r="E771" i="21"/>
  <c r="E770" i="21"/>
  <c r="I19" i="35" s="1"/>
  <c r="E769" i="21"/>
  <c r="E768" i="21"/>
  <c r="E767" i="21"/>
  <c r="E766" i="21"/>
  <c r="E765" i="21"/>
  <c r="E764" i="21"/>
  <c r="E763" i="21"/>
  <c r="E762" i="21"/>
  <c r="E761" i="21"/>
  <c r="E760" i="21"/>
  <c r="E759" i="21"/>
  <c r="E758" i="21"/>
  <c r="E757" i="21"/>
  <c r="I20" i="36" s="1"/>
  <c r="E756" i="21"/>
  <c r="E755" i="21"/>
  <c r="I25" i="35" s="1"/>
  <c r="E754" i="21"/>
  <c r="E753" i="21"/>
  <c r="E752" i="21"/>
  <c r="E751" i="21"/>
  <c r="I20" i="35" s="1"/>
  <c r="E750" i="21"/>
  <c r="E749" i="21"/>
  <c r="E748" i="21"/>
  <c r="E747" i="21"/>
  <c r="E746" i="21"/>
  <c r="E745" i="21"/>
  <c r="E744" i="21"/>
  <c r="E743" i="21"/>
  <c r="E742" i="21"/>
  <c r="E741" i="21"/>
  <c r="E740" i="21"/>
  <c r="E739" i="21"/>
  <c r="E738" i="21"/>
  <c r="E737" i="21"/>
  <c r="E736" i="21"/>
  <c r="E735" i="21"/>
  <c r="E734" i="21"/>
  <c r="E733" i="21"/>
  <c r="E732" i="21"/>
  <c r="E731" i="21"/>
  <c r="E730" i="21"/>
  <c r="E729" i="21"/>
  <c r="E728" i="21"/>
  <c r="E727" i="21"/>
  <c r="E726" i="21"/>
  <c r="E725" i="21"/>
  <c r="E724" i="21"/>
  <c r="E723" i="21"/>
  <c r="E722" i="21"/>
  <c r="E721" i="21"/>
  <c r="E720" i="21"/>
  <c r="E719" i="21"/>
  <c r="E718" i="21"/>
  <c r="E717" i="21"/>
  <c r="E716" i="21"/>
  <c r="E715" i="21"/>
  <c r="E714" i="21"/>
  <c r="E713" i="21"/>
  <c r="E712" i="21"/>
  <c r="E711" i="21"/>
  <c r="E710" i="21"/>
  <c r="E709" i="21"/>
  <c r="E708" i="21"/>
  <c r="E707" i="21"/>
  <c r="E706" i="21"/>
  <c r="E705" i="21"/>
  <c r="E704" i="21"/>
  <c r="E703" i="21"/>
  <c r="E702" i="21"/>
  <c r="E701" i="21"/>
  <c r="E700" i="21"/>
  <c r="E699" i="21"/>
  <c r="E698" i="21"/>
  <c r="E697" i="21"/>
  <c r="E696" i="21"/>
  <c r="E695" i="21"/>
  <c r="E694" i="21"/>
  <c r="E693" i="21"/>
  <c r="E692" i="21"/>
  <c r="E691" i="21"/>
  <c r="E690" i="21"/>
  <c r="E689" i="21"/>
  <c r="E688" i="21"/>
  <c r="I96" i="71" s="1"/>
  <c r="E687" i="21"/>
  <c r="E686" i="21"/>
  <c r="I86" i="71" s="1"/>
  <c r="E685" i="21"/>
  <c r="E684" i="21"/>
  <c r="E683" i="21"/>
  <c r="E682" i="21"/>
  <c r="E681" i="21"/>
  <c r="E680" i="21"/>
  <c r="I89" i="71" s="1"/>
  <c r="E679" i="21"/>
  <c r="E678" i="21"/>
  <c r="E677" i="21"/>
  <c r="E676" i="21"/>
  <c r="E675" i="21"/>
  <c r="E674" i="21"/>
  <c r="E673" i="21"/>
  <c r="E672" i="21"/>
  <c r="I91" i="71" s="1"/>
  <c r="E671" i="21"/>
  <c r="E670" i="21"/>
  <c r="E669" i="21"/>
  <c r="E668" i="21"/>
  <c r="E667" i="21"/>
  <c r="I103" i="71" s="1"/>
  <c r="E666" i="21"/>
  <c r="E665" i="21"/>
  <c r="E664" i="21"/>
  <c r="I88" i="71" s="1"/>
  <c r="E663" i="21"/>
  <c r="E662" i="21"/>
  <c r="I90" i="71" s="1"/>
  <c r="E661" i="21"/>
  <c r="I87" i="71" s="1"/>
  <c r="E660" i="21"/>
  <c r="E659" i="21"/>
  <c r="E658" i="21"/>
  <c r="E657" i="21"/>
  <c r="E656" i="21"/>
  <c r="E655" i="21"/>
  <c r="E654" i="21"/>
  <c r="E653" i="21"/>
  <c r="E652" i="21"/>
  <c r="E651" i="21"/>
  <c r="E650" i="21"/>
  <c r="E649" i="21"/>
  <c r="I79" i="71" s="1"/>
  <c r="E648" i="21"/>
  <c r="E647" i="21"/>
  <c r="E646" i="21"/>
  <c r="E645" i="21"/>
  <c r="E644" i="21"/>
  <c r="E643" i="21"/>
  <c r="E642" i="21"/>
  <c r="E641" i="21"/>
  <c r="E640" i="21"/>
  <c r="E639" i="21"/>
  <c r="E638" i="21"/>
  <c r="E637" i="21"/>
  <c r="E636" i="21"/>
  <c r="E635" i="21"/>
  <c r="E634" i="21"/>
  <c r="E633" i="21"/>
  <c r="E632" i="21"/>
  <c r="E631" i="21"/>
  <c r="E630" i="21"/>
  <c r="E629" i="21"/>
  <c r="E628" i="21"/>
  <c r="I92" i="71" s="1"/>
  <c r="E627" i="21"/>
  <c r="E626" i="21"/>
  <c r="E625" i="21"/>
  <c r="E624" i="21"/>
  <c r="E623" i="21"/>
  <c r="I100" i="71" s="1"/>
  <c r="E622" i="21"/>
  <c r="E621" i="21"/>
  <c r="E620" i="21"/>
  <c r="E619" i="21"/>
  <c r="E618" i="21"/>
  <c r="E617" i="21"/>
  <c r="E616" i="21"/>
  <c r="E615" i="21"/>
  <c r="E614" i="21"/>
  <c r="I94" i="71" s="1"/>
  <c r="E613" i="21"/>
  <c r="E612" i="21"/>
  <c r="E611" i="21"/>
  <c r="E610" i="21"/>
  <c r="E609" i="21"/>
  <c r="E608" i="21"/>
  <c r="I101" i="71" s="1"/>
  <c r="E607" i="21"/>
  <c r="E606" i="21"/>
  <c r="E605" i="21"/>
  <c r="I80" i="71" s="1"/>
  <c r="E604" i="21"/>
  <c r="E603" i="21"/>
  <c r="E602" i="21"/>
  <c r="E601" i="21"/>
  <c r="E600" i="21"/>
  <c r="E599" i="21"/>
  <c r="E598" i="21"/>
  <c r="E597" i="21"/>
  <c r="E596" i="21"/>
  <c r="E595" i="21"/>
  <c r="E594" i="21"/>
  <c r="E593" i="21"/>
  <c r="I102" i="71" s="1"/>
  <c r="E592" i="21"/>
  <c r="I83" i="71" s="1"/>
  <c r="E591" i="21"/>
  <c r="E590" i="21"/>
  <c r="E589" i="21"/>
  <c r="E588" i="21"/>
  <c r="E587" i="21"/>
  <c r="E586" i="21"/>
  <c r="E585" i="21"/>
  <c r="E584" i="21"/>
  <c r="E583" i="21"/>
  <c r="E582" i="21"/>
  <c r="E581" i="21"/>
  <c r="E580" i="21"/>
  <c r="E579" i="21"/>
  <c r="E578" i="21"/>
  <c r="E577" i="21"/>
  <c r="E576" i="21"/>
  <c r="E575" i="21"/>
  <c r="E574" i="21"/>
  <c r="E573" i="21"/>
  <c r="I105" i="71" s="1"/>
  <c r="E572" i="21"/>
  <c r="E571" i="21"/>
  <c r="E570" i="21"/>
  <c r="E569" i="21"/>
  <c r="E568" i="21"/>
  <c r="E567" i="21"/>
  <c r="E566" i="21"/>
  <c r="E565" i="21"/>
  <c r="E564" i="21"/>
  <c r="E563" i="21"/>
  <c r="I95" i="71" s="1"/>
  <c r="E562" i="21"/>
  <c r="I93" i="71" s="1"/>
  <c r="E561" i="21"/>
  <c r="E560" i="21"/>
  <c r="E559" i="21"/>
  <c r="E558" i="21"/>
  <c r="E557" i="21"/>
  <c r="E556" i="21"/>
  <c r="E555" i="21"/>
  <c r="E554" i="21"/>
  <c r="E553" i="21"/>
  <c r="E552" i="21"/>
  <c r="E551" i="21"/>
  <c r="E550" i="21"/>
  <c r="E549" i="21"/>
  <c r="E548" i="21"/>
  <c r="E547" i="21"/>
  <c r="E546" i="21"/>
  <c r="E545" i="21"/>
  <c r="E544" i="21"/>
  <c r="E543" i="21"/>
  <c r="E542" i="21"/>
  <c r="E541" i="21"/>
  <c r="E540" i="21"/>
  <c r="E539" i="21"/>
  <c r="E538" i="21"/>
  <c r="E537" i="21"/>
  <c r="E536" i="21"/>
  <c r="E535" i="21"/>
  <c r="E534" i="21"/>
  <c r="E533" i="21"/>
  <c r="E532" i="21"/>
  <c r="E531" i="21"/>
  <c r="E530" i="21"/>
  <c r="E529" i="21"/>
  <c r="E528" i="21"/>
  <c r="E527" i="21"/>
  <c r="E526" i="21"/>
  <c r="E525" i="21"/>
  <c r="E524" i="21"/>
  <c r="E523" i="21"/>
  <c r="E522" i="21"/>
  <c r="E521" i="21"/>
  <c r="E520" i="21"/>
  <c r="E519" i="21"/>
  <c r="E518" i="21"/>
  <c r="E517" i="21"/>
  <c r="E516" i="21"/>
  <c r="E515" i="21"/>
  <c r="E514" i="21"/>
  <c r="E513" i="21"/>
  <c r="E512" i="21"/>
  <c r="E511" i="21"/>
  <c r="E510" i="21"/>
  <c r="E509" i="21"/>
  <c r="E508" i="21"/>
  <c r="E507" i="21"/>
  <c r="E506" i="21"/>
  <c r="E505" i="21"/>
  <c r="E504" i="21"/>
  <c r="E503" i="21"/>
  <c r="E502" i="21"/>
  <c r="E501" i="21"/>
  <c r="I71" i="71" s="1"/>
  <c r="E500" i="21"/>
  <c r="E499" i="21"/>
  <c r="E498" i="21"/>
  <c r="E497" i="21"/>
  <c r="E496" i="21"/>
  <c r="E495" i="21"/>
  <c r="E494" i="21"/>
  <c r="E493" i="21"/>
  <c r="I72" i="71" s="1"/>
  <c r="E492" i="21"/>
  <c r="E491" i="21"/>
  <c r="E490" i="21"/>
  <c r="E489" i="21"/>
  <c r="E488" i="21"/>
  <c r="E487" i="21"/>
  <c r="E486" i="21"/>
  <c r="E485" i="21"/>
  <c r="E484" i="21"/>
  <c r="I73" i="71" s="1"/>
  <c r="E483" i="21"/>
  <c r="E482" i="21"/>
  <c r="E481" i="21"/>
  <c r="E480" i="21"/>
  <c r="E479" i="21"/>
  <c r="E478" i="21"/>
  <c r="E477" i="21"/>
  <c r="E476" i="21"/>
  <c r="E475" i="21"/>
  <c r="E474" i="21"/>
  <c r="E473" i="21"/>
  <c r="E472" i="21"/>
  <c r="E471" i="21"/>
  <c r="E470" i="21"/>
  <c r="E469" i="21"/>
  <c r="E468" i="21"/>
  <c r="E467" i="21"/>
  <c r="E466" i="21"/>
  <c r="E465" i="21"/>
  <c r="E464" i="21"/>
  <c r="E463" i="21"/>
  <c r="E462" i="21"/>
  <c r="E461" i="21"/>
  <c r="I69" i="71" s="1"/>
  <c r="E460" i="21"/>
  <c r="E459" i="21"/>
  <c r="I18" i="24" s="1"/>
  <c r="E458" i="21"/>
  <c r="E457" i="21"/>
  <c r="E456" i="21"/>
  <c r="E455" i="21"/>
  <c r="E454" i="21"/>
  <c r="E453" i="21"/>
  <c r="E452" i="21"/>
  <c r="E451" i="21"/>
  <c r="E450" i="21"/>
  <c r="E449" i="21"/>
  <c r="E448" i="21"/>
  <c r="E447" i="21"/>
  <c r="E446" i="21"/>
  <c r="E445" i="21"/>
  <c r="E444" i="21"/>
  <c r="E443" i="21"/>
  <c r="E442" i="21"/>
  <c r="E441" i="21"/>
  <c r="E440" i="21"/>
  <c r="E439" i="21"/>
  <c r="E438" i="21"/>
  <c r="E437" i="21"/>
  <c r="E436" i="21"/>
  <c r="E435" i="21"/>
  <c r="E434" i="21"/>
  <c r="E433" i="21"/>
  <c r="E432" i="21"/>
  <c r="E431" i="21"/>
  <c r="E430" i="21"/>
  <c r="E429" i="21"/>
  <c r="E428" i="21"/>
  <c r="E427" i="21"/>
  <c r="E426" i="21"/>
  <c r="E425" i="21"/>
  <c r="I70" i="71" s="1"/>
  <c r="E424" i="21"/>
  <c r="E423" i="21"/>
  <c r="E422" i="21"/>
  <c r="E421" i="21"/>
  <c r="E420" i="21"/>
  <c r="E419" i="21"/>
  <c r="E418" i="21"/>
  <c r="E417" i="21"/>
  <c r="E416" i="21"/>
  <c r="E415" i="21"/>
  <c r="E414" i="21"/>
  <c r="E413" i="21"/>
  <c r="E412" i="21"/>
  <c r="E411" i="21"/>
  <c r="E410" i="21"/>
  <c r="E409" i="21"/>
  <c r="E408" i="21"/>
  <c r="E407" i="21"/>
  <c r="E406" i="21"/>
  <c r="E405" i="21"/>
  <c r="E404" i="21"/>
  <c r="E403" i="21"/>
  <c r="E402" i="21"/>
  <c r="E401" i="21"/>
  <c r="E400" i="21"/>
  <c r="E399" i="21"/>
  <c r="E398" i="21"/>
  <c r="E397" i="21"/>
  <c r="E396" i="21"/>
  <c r="E395" i="21"/>
  <c r="E394" i="21"/>
  <c r="E393" i="21"/>
  <c r="E392" i="21"/>
  <c r="E391" i="21"/>
  <c r="E390" i="21"/>
  <c r="E389" i="21"/>
  <c r="E388" i="21"/>
  <c r="E387" i="21"/>
  <c r="E386" i="21"/>
  <c r="E385" i="21"/>
  <c r="E384" i="21"/>
  <c r="E383" i="21"/>
  <c r="E382" i="21"/>
  <c r="E381" i="21"/>
  <c r="E380" i="21"/>
  <c r="E379" i="21"/>
  <c r="E378" i="21"/>
  <c r="I16" i="36" s="1"/>
  <c r="E377" i="21"/>
  <c r="E376" i="21"/>
  <c r="E375" i="21"/>
  <c r="E374" i="21"/>
  <c r="E373" i="21"/>
  <c r="E372" i="21"/>
  <c r="E371" i="21"/>
  <c r="E370" i="21"/>
  <c r="E369" i="21"/>
  <c r="E368" i="21"/>
  <c r="E367" i="21"/>
  <c r="E366" i="21"/>
  <c r="E365" i="21"/>
  <c r="E364" i="21"/>
  <c r="E363" i="21"/>
  <c r="E362" i="21"/>
  <c r="E361" i="21"/>
  <c r="E360" i="21"/>
  <c r="E359" i="21"/>
  <c r="E358" i="21"/>
  <c r="E357" i="21"/>
  <c r="E356" i="21"/>
  <c r="E355" i="21"/>
  <c r="E354" i="21"/>
  <c r="E353" i="21"/>
  <c r="E352" i="21"/>
  <c r="E351" i="21"/>
  <c r="E350" i="21"/>
  <c r="E349" i="21"/>
  <c r="E348" i="21"/>
  <c r="E347" i="21"/>
  <c r="E346" i="21"/>
  <c r="E345" i="21"/>
  <c r="E344" i="21"/>
  <c r="E343" i="21"/>
  <c r="E342" i="21"/>
  <c r="E341" i="21"/>
  <c r="E340" i="21"/>
  <c r="E339" i="21"/>
  <c r="E338" i="21"/>
  <c r="E337" i="21"/>
  <c r="E336" i="21"/>
  <c r="E335" i="21"/>
  <c r="E334" i="21"/>
  <c r="E333" i="21"/>
  <c r="E332" i="21"/>
  <c r="E331" i="21"/>
  <c r="E330" i="21"/>
  <c r="E329" i="21"/>
  <c r="E328" i="21"/>
  <c r="E327" i="21"/>
  <c r="I38" i="71" s="1"/>
  <c r="E326" i="21"/>
  <c r="E325" i="21"/>
  <c r="E324" i="21"/>
  <c r="E323" i="21"/>
  <c r="E322" i="21"/>
  <c r="E321" i="21"/>
  <c r="E320" i="21"/>
  <c r="E319" i="21"/>
  <c r="E318" i="21"/>
  <c r="E317" i="21"/>
  <c r="E316" i="21"/>
  <c r="E315" i="21"/>
  <c r="I16" i="35" s="1"/>
  <c r="E314" i="21"/>
  <c r="E313" i="21"/>
  <c r="E312" i="21"/>
  <c r="E311" i="21"/>
  <c r="E310" i="21"/>
  <c r="E309" i="21"/>
  <c r="I22" i="71" s="1"/>
  <c r="E308" i="21"/>
  <c r="E307" i="21"/>
  <c r="E306" i="21"/>
  <c r="E305" i="21"/>
  <c r="E304" i="21"/>
  <c r="I36" i="71" s="1"/>
  <c r="E303" i="21"/>
  <c r="E302" i="21"/>
  <c r="E301" i="21"/>
  <c r="E300" i="21"/>
  <c r="E299" i="21"/>
  <c r="E298" i="21"/>
  <c r="E297" i="21"/>
  <c r="I46" i="71" s="1"/>
  <c r="E296" i="21"/>
  <c r="E295" i="21"/>
  <c r="E294" i="21"/>
  <c r="E293" i="21"/>
  <c r="E292" i="21"/>
  <c r="E291" i="21"/>
  <c r="E290" i="21"/>
  <c r="E289" i="21"/>
  <c r="E288" i="21"/>
  <c r="I23" i="35" s="1"/>
  <c r="E287" i="21"/>
  <c r="I40" i="71" s="1"/>
  <c r="E286" i="21"/>
  <c r="E285" i="21"/>
  <c r="E284" i="21"/>
  <c r="I18" i="36" s="1"/>
  <c r="E283" i="21"/>
  <c r="E282" i="21"/>
  <c r="E281" i="21"/>
  <c r="E280" i="21"/>
  <c r="E279" i="21"/>
  <c r="E278" i="21"/>
  <c r="E277" i="21"/>
  <c r="E276" i="21"/>
  <c r="E275" i="21"/>
  <c r="E274" i="21"/>
  <c r="E273" i="21"/>
  <c r="E272" i="21"/>
  <c r="E271" i="21"/>
  <c r="E270" i="21"/>
  <c r="E269" i="21"/>
  <c r="E268" i="21"/>
  <c r="E267" i="21"/>
  <c r="E266" i="21"/>
  <c r="E265" i="21"/>
  <c r="E264" i="21"/>
  <c r="E263" i="21"/>
  <c r="E262" i="21"/>
  <c r="E261" i="21"/>
  <c r="E260" i="21"/>
  <c r="E259" i="21"/>
  <c r="E258" i="21"/>
  <c r="E257" i="21"/>
  <c r="E256" i="21"/>
  <c r="E255" i="21"/>
  <c r="E254" i="21"/>
  <c r="E253" i="21"/>
  <c r="E252" i="21"/>
  <c r="E251" i="21"/>
  <c r="I28" i="71" s="1"/>
  <c r="E250" i="21"/>
  <c r="E249" i="21"/>
  <c r="E248" i="21"/>
  <c r="I17" i="71" s="1"/>
  <c r="E247" i="21"/>
  <c r="E246" i="21"/>
  <c r="E245" i="21"/>
  <c r="E244" i="21"/>
  <c r="E243" i="21"/>
  <c r="E242" i="21"/>
  <c r="I49" i="71" s="1"/>
  <c r="E241" i="21"/>
  <c r="E240" i="21"/>
  <c r="I30" i="71" s="1"/>
  <c r="E239" i="21"/>
  <c r="E238" i="21"/>
  <c r="E237" i="21"/>
  <c r="E236" i="21"/>
  <c r="E235" i="21"/>
  <c r="E234" i="21"/>
  <c r="E233" i="21"/>
  <c r="E232" i="21"/>
  <c r="E231" i="21"/>
  <c r="E230" i="21"/>
  <c r="E229" i="21"/>
  <c r="E228" i="21"/>
  <c r="I52" i="71" s="1"/>
  <c r="E227" i="21"/>
  <c r="I41" i="71" s="1"/>
  <c r="E226" i="21"/>
  <c r="E225" i="21"/>
  <c r="I37" i="71" s="1"/>
  <c r="E224" i="21"/>
  <c r="E223" i="21"/>
  <c r="E222" i="21"/>
  <c r="I47" i="71" s="1"/>
  <c r="E221" i="21"/>
  <c r="E220" i="21"/>
  <c r="E219" i="21"/>
  <c r="E218" i="21"/>
  <c r="E217" i="21"/>
  <c r="E216" i="21"/>
  <c r="E215" i="21"/>
  <c r="E214" i="21"/>
  <c r="E213" i="21"/>
  <c r="E212" i="21"/>
  <c r="I44" i="71" s="1"/>
  <c r="E211" i="21"/>
  <c r="E210" i="21"/>
  <c r="E209" i="21"/>
  <c r="I48" i="71" s="1"/>
  <c r="E208" i="21"/>
  <c r="E207" i="21"/>
  <c r="E206" i="21"/>
  <c r="E205" i="21"/>
  <c r="E204" i="21"/>
  <c r="E203" i="21"/>
  <c r="E202" i="21"/>
  <c r="I21" i="71" s="1"/>
  <c r="E201" i="21"/>
  <c r="E200" i="21"/>
  <c r="E199" i="21"/>
  <c r="E198" i="21"/>
  <c r="I25" i="71" s="1"/>
  <c r="E197" i="21"/>
  <c r="E196" i="21"/>
  <c r="E195" i="21"/>
  <c r="I24" i="71" s="1"/>
  <c r="E194" i="21"/>
  <c r="E193" i="21"/>
  <c r="E192" i="21"/>
  <c r="E191" i="21"/>
  <c r="E190" i="21"/>
  <c r="E189" i="21"/>
  <c r="E188" i="21"/>
  <c r="E187" i="21"/>
  <c r="E186" i="21"/>
  <c r="E185" i="21"/>
  <c r="E184" i="21"/>
  <c r="E183" i="21"/>
  <c r="E182" i="21"/>
  <c r="E181" i="21"/>
  <c r="I50" i="71" s="1"/>
  <c r="E180" i="21"/>
  <c r="E179" i="21"/>
  <c r="E178" i="21"/>
  <c r="E177" i="21"/>
  <c r="E176" i="21"/>
  <c r="E175" i="21"/>
  <c r="E174" i="21"/>
  <c r="E173" i="21"/>
  <c r="I26" i="71" s="1"/>
  <c r="E172" i="21"/>
  <c r="I20" i="71" s="1"/>
  <c r="E171" i="21"/>
  <c r="E170" i="21"/>
  <c r="E169" i="21"/>
  <c r="E168" i="21"/>
  <c r="E167" i="21"/>
  <c r="E166" i="21"/>
  <c r="E165" i="21"/>
  <c r="E164" i="21"/>
  <c r="E163" i="21"/>
  <c r="E162" i="21"/>
  <c r="E161" i="21"/>
  <c r="E160" i="21"/>
  <c r="E159" i="21"/>
  <c r="E158" i="21"/>
  <c r="E157" i="21"/>
  <c r="E156" i="21"/>
  <c r="E155" i="21"/>
  <c r="E154" i="21"/>
  <c r="E153" i="21"/>
  <c r="E152" i="21"/>
  <c r="E151" i="21"/>
  <c r="E150" i="21"/>
  <c r="E149" i="21"/>
  <c r="I34" i="71" s="1"/>
  <c r="E148" i="21"/>
  <c r="E147" i="21"/>
  <c r="E146" i="21"/>
  <c r="E145" i="21"/>
  <c r="E144" i="21"/>
  <c r="E143" i="21"/>
  <c r="I19" i="71" s="1"/>
  <c r="E142" i="21"/>
  <c r="E141" i="21"/>
  <c r="E140" i="21"/>
  <c r="E139" i="21"/>
  <c r="E138" i="21"/>
  <c r="E137" i="21"/>
  <c r="I42" i="71" s="1"/>
  <c r="E136" i="21"/>
  <c r="I18" i="71" s="1"/>
  <c r="E135" i="21"/>
  <c r="E134" i="21"/>
  <c r="E133" i="21"/>
  <c r="E132" i="21"/>
  <c r="E131" i="21"/>
  <c r="I43" i="71" s="1"/>
  <c r="E130" i="21"/>
  <c r="E129" i="21"/>
  <c r="E128" i="21"/>
  <c r="E127" i="21"/>
  <c r="E126" i="21"/>
  <c r="I31" i="71" s="1"/>
  <c r="E125" i="21"/>
  <c r="E124" i="21"/>
  <c r="E123" i="21"/>
  <c r="E122" i="21"/>
  <c r="E121" i="21"/>
  <c r="I45" i="71" s="1"/>
  <c r="E120" i="21"/>
  <c r="E119" i="21"/>
  <c r="E118" i="21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I60" i="71" s="1"/>
  <c r="E49" i="21"/>
  <c r="I57" i="71" s="1"/>
  <c r="E48" i="21"/>
  <c r="I58" i="71" s="1"/>
  <c r="E47" i="21"/>
  <c r="E46" i="21"/>
  <c r="E45" i="21"/>
  <c r="E44" i="21"/>
  <c r="I21" i="35" s="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I26" i="13"/>
  <c r="I27" i="13"/>
  <c r="I28" i="13"/>
  <c r="I29" i="13"/>
  <c r="K29" i="13"/>
  <c r="K23" i="13"/>
  <c r="K24" i="13"/>
  <c r="K25" i="13"/>
  <c r="K26" i="13"/>
  <c r="K27" i="13"/>
  <c r="K28" i="13"/>
  <c r="I18" i="13"/>
  <c r="I19" i="13"/>
  <c r="I20" i="13"/>
  <c r="I21" i="13"/>
  <c r="I22" i="13"/>
  <c r="K17" i="13"/>
  <c r="K18" i="13"/>
  <c r="K19" i="13"/>
  <c r="K20" i="13"/>
  <c r="K21" i="13"/>
  <c r="K22" i="13"/>
  <c r="K16" i="13"/>
  <c r="I16" i="13"/>
  <c r="I16" i="22"/>
  <c r="K16" i="22"/>
  <c r="I60" i="111" l="1"/>
  <c r="I60" i="92"/>
  <c r="I65" i="111"/>
  <c r="I65" i="92"/>
  <c r="I66" i="111"/>
  <c r="I66" i="92"/>
  <c r="I68" i="111"/>
  <c r="I68" i="92"/>
  <c r="I70" i="111"/>
  <c r="I70" i="92"/>
  <c r="I72" i="111"/>
  <c r="I72" i="92"/>
  <c r="I73" i="111"/>
  <c r="I73" i="92"/>
  <c r="I83" i="111"/>
  <c r="I83" i="92"/>
  <c r="I87" i="111"/>
  <c r="I87" i="92"/>
  <c r="I43" i="97"/>
  <c r="I35" i="91"/>
  <c r="I93" i="111"/>
  <c r="I93" i="92"/>
  <c r="I105" i="111"/>
  <c r="I105" i="92"/>
  <c r="I27" i="112"/>
  <c r="I27" i="101"/>
  <c r="I27" i="90"/>
  <c r="I27" i="85"/>
  <c r="I19" i="111"/>
  <c r="I19" i="92"/>
  <c r="I40" i="111"/>
  <c r="I40" i="92"/>
  <c r="I28" i="97"/>
  <c r="I23" i="91"/>
  <c r="I45" i="111"/>
  <c r="I45" i="92"/>
  <c r="I33" i="97"/>
  <c r="I27" i="91"/>
  <c r="I37" i="97"/>
  <c r="I30" i="91"/>
  <c r="I42" i="97"/>
  <c r="I34" i="91"/>
  <c r="I96" i="111"/>
  <c r="I96" i="92"/>
  <c r="I98" i="111"/>
  <c r="I98" i="92"/>
  <c r="I106" i="111"/>
  <c r="I106" i="92"/>
  <c r="I30" i="112"/>
  <c r="I30" i="101"/>
  <c r="I30" i="90"/>
  <c r="I17" i="63"/>
  <c r="I30" i="85"/>
  <c r="I17" i="105"/>
  <c r="I17" i="94"/>
  <c r="I17" i="82"/>
  <c r="I18" i="112"/>
  <c r="I18" i="101"/>
  <c r="I18" i="90"/>
  <c r="I18" i="85"/>
  <c r="I29" i="112"/>
  <c r="I17" i="102"/>
  <c r="I29" i="101"/>
  <c r="I17" i="100"/>
  <c r="I17" i="87"/>
  <c r="I17" i="89"/>
  <c r="I29" i="90"/>
  <c r="I29" i="85"/>
  <c r="I36" i="90"/>
  <c r="I23" i="112"/>
  <c r="I23" i="101"/>
  <c r="I23" i="90"/>
  <c r="I27" i="63"/>
  <c r="I23" i="85"/>
  <c r="I17" i="13"/>
  <c r="I22" i="111"/>
  <c r="I22" i="92"/>
  <c r="I24" i="111"/>
  <c r="I24" i="92"/>
  <c r="I29" i="111"/>
  <c r="I29" i="92"/>
  <c r="I31" i="111"/>
  <c r="I31" i="92"/>
  <c r="I33" i="111"/>
  <c r="I33" i="92"/>
  <c r="I34" i="111"/>
  <c r="I34" i="92"/>
  <c r="I30" i="97"/>
  <c r="I25" i="91"/>
  <c r="I42" i="111"/>
  <c r="I42" i="92"/>
  <c r="I32" i="97"/>
  <c r="I26" i="91"/>
  <c r="I44" i="111"/>
  <c r="I44" i="92"/>
  <c r="I22" i="103"/>
  <c r="I34" i="97"/>
  <c r="I22" i="95"/>
  <c r="I16" i="105"/>
  <c r="I16" i="94"/>
  <c r="I48" i="111"/>
  <c r="I48" i="92"/>
  <c r="I18" i="103"/>
  <c r="I18" i="95"/>
  <c r="I25" i="97"/>
  <c r="I109" i="111"/>
  <c r="I109" i="92"/>
  <c r="I52" i="111"/>
  <c r="I52" i="92"/>
  <c r="I53" i="111"/>
  <c r="I53" i="92"/>
  <c r="I61" i="111"/>
  <c r="I61" i="92"/>
  <c r="I63" i="111"/>
  <c r="I63" i="92"/>
  <c r="I69" i="111"/>
  <c r="I69" i="92"/>
  <c r="I74" i="111"/>
  <c r="I74" i="92"/>
  <c r="I78" i="111"/>
  <c r="I78" i="92"/>
  <c r="I81" i="111"/>
  <c r="I81" i="92"/>
  <c r="I86" i="111"/>
  <c r="I86" i="92"/>
  <c r="I19" i="97"/>
  <c r="I17" i="91"/>
  <c r="I24" i="97"/>
  <c r="I22" i="91"/>
  <c r="I91" i="111"/>
  <c r="I91" i="92"/>
  <c r="I21" i="97"/>
  <c r="I19" i="91"/>
  <c r="I94" i="111"/>
  <c r="I94" i="92"/>
  <c r="I95" i="111"/>
  <c r="I95" i="92"/>
  <c r="I99" i="111"/>
  <c r="I99" i="92"/>
  <c r="I23" i="103"/>
  <c r="I38" i="97"/>
  <c r="I23" i="95"/>
  <c r="I107" i="111"/>
  <c r="I107" i="92"/>
  <c r="I20" i="105"/>
  <c r="I20" i="94"/>
  <c r="I20" i="82"/>
  <c r="I31" i="112"/>
  <c r="I31" i="101"/>
  <c r="I31" i="90"/>
  <c r="I20" i="63"/>
  <c r="I31" i="85"/>
  <c r="I32" i="112"/>
  <c r="I32" i="101"/>
  <c r="I32" i="90"/>
  <c r="I32" i="85"/>
  <c r="I33" i="112"/>
  <c r="I33" i="101"/>
  <c r="I33" i="90"/>
  <c r="I33" i="85"/>
  <c r="I22" i="64"/>
  <c r="I21" i="112"/>
  <c r="I21" i="101"/>
  <c r="I21" i="90"/>
  <c r="I21" i="85"/>
  <c r="I24" i="112"/>
  <c r="I24" i="101"/>
  <c r="I25" i="63"/>
  <c r="I24" i="90"/>
  <c r="I24" i="85"/>
  <c r="I26" i="112"/>
  <c r="I26" i="101"/>
  <c r="I26" i="90"/>
  <c r="I26" i="85"/>
  <c r="I108" i="92"/>
  <c r="I16" i="84"/>
  <c r="I16" i="15"/>
  <c r="I19" i="15"/>
  <c r="I18" i="104"/>
  <c r="I16" i="111"/>
  <c r="I16" i="92"/>
  <c r="I20" i="111"/>
  <c r="I20" i="92"/>
  <c r="I26" i="111"/>
  <c r="I26" i="92"/>
  <c r="I17" i="111"/>
  <c r="I17" i="92"/>
  <c r="I27" i="111"/>
  <c r="I27" i="92"/>
  <c r="I30" i="111"/>
  <c r="I30" i="92"/>
  <c r="I35" i="111"/>
  <c r="I35" i="92"/>
  <c r="I20" i="103"/>
  <c r="I20" i="95"/>
  <c r="I27" i="97"/>
  <c r="I50" i="111"/>
  <c r="I50" i="92"/>
  <c r="I51" i="111"/>
  <c r="I51" i="92"/>
  <c r="I56" i="111"/>
  <c r="I56" i="92"/>
  <c r="I85" i="111"/>
  <c r="I85" i="92"/>
  <c r="I41" i="97"/>
  <c r="I33" i="91"/>
  <c r="I24" i="13"/>
  <c r="I18" i="111"/>
  <c r="I18" i="92"/>
  <c r="I21" i="111"/>
  <c r="I21" i="92"/>
  <c r="I23" i="111"/>
  <c r="I23" i="92"/>
  <c r="I25" i="111"/>
  <c r="I25" i="92"/>
  <c r="I28" i="111"/>
  <c r="I28" i="92"/>
  <c r="I32" i="111"/>
  <c r="I32" i="92"/>
  <c r="I38" i="111"/>
  <c r="I38" i="92"/>
  <c r="I39" i="111"/>
  <c r="I39" i="92"/>
  <c r="I43" i="111"/>
  <c r="I43" i="92"/>
  <c r="I57" i="111"/>
  <c r="I57" i="92"/>
  <c r="I58" i="111"/>
  <c r="I58" i="92"/>
  <c r="I71" i="111"/>
  <c r="I71" i="92"/>
  <c r="I76" i="111"/>
  <c r="I76" i="92"/>
  <c r="I79" i="111"/>
  <c r="I79" i="92"/>
  <c r="I82" i="111"/>
  <c r="I82" i="92"/>
  <c r="I84" i="111"/>
  <c r="I84" i="92"/>
  <c r="I88" i="111"/>
  <c r="I88" i="92"/>
  <c r="I89" i="111"/>
  <c r="I89" i="92"/>
  <c r="I90" i="111"/>
  <c r="I90" i="92"/>
  <c r="I22" i="97"/>
  <c r="I20" i="91"/>
  <c r="I40" i="97"/>
  <c r="I32" i="91"/>
  <c r="I17" i="103"/>
  <c r="I18" i="97"/>
  <c r="I17" i="95"/>
  <c r="I24" i="103"/>
  <c r="I45" i="97"/>
  <c r="I24" i="95"/>
  <c r="I36" i="97"/>
  <c r="I29" i="91"/>
  <c r="I17" i="112"/>
  <c r="I17" i="101"/>
  <c r="I17" i="90"/>
  <c r="I17" i="85"/>
  <c r="I19" i="112"/>
  <c r="I19" i="101"/>
  <c r="I19" i="90"/>
  <c r="I19" i="85"/>
  <c r="I25" i="112"/>
  <c r="I25" i="101"/>
  <c r="I25" i="90"/>
  <c r="I24" i="63"/>
  <c r="I25" i="85"/>
  <c r="I34" i="112"/>
  <c r="I34" i="101"/>
  <c r="I34" i="90"/>
  <c r="I34" i="85"/>
  <c r="I22" i="105"/>
  <c r="I22" i="94"/>
  <c r="I22" i="82"/>
  <c r="I35" i="112"/>
  <c r="I35" i="101"/>
  <c r="I18" i="63"/>
  <c r="I35" i="90"/>
  <c r="I35" i="85"/>
  <c r="I16" i="100"/>
  <c r="I16" i="98"/>
  <c r="I37" i="90"/>
  <c r="I16" i="89"/>
  <c r="I16" i="87"/>
  <c r="I17" i="86"/>
  <c r="I16" i="110"/>
  <c r="I16" i="99"/>
  <c r="I36" i="111"/>
  <c r="I36" i="92"/>
  <c r="I37" i="111"/>
  <c r="I37" i="92"/>
  <c r="I41" i="111"/>
  <c r="I41" i="92"/>
  <c r="I19" i="103"/>
  <c r="I26" i="97"/>
  <c r="I19" i="95"/>
  <c r="I29" i="97"/>
  <c r="I24" i="91"/>
  <c r="I46" i="111"/>
  <c r="I46" i="92"/>
  <c r="I21" i="103"/>
  <c r="I31" i="97"/>
  <c r="I21" i="95"/>
  <c r="I47" i="111"/>
  <c r="I47" i="92"/>
  <c r="I49" i="111"/>
  <c r="I49" i="92"/>
  <c r="I54" i="111"/>
  <c r="I54" i="92"/>
  <c r="I55" i="111"/>
  <c r="I55" i="92"/>
  <c r="I59" i="111"/>
  <c r="I59" i="92"/>
  <c r="I62" i="111"/>
  <c r="I62" i="92"/>
  <c r="I64" i="111"/>
  <c r="I64" i="92"/>
  <c r="I67" i="111"/>
  <c r="I67" i="92"/>
  <c r="I75" i="111"/>
  <c r="I75" i="92"/>
  <c r="I77" i="111"/>
  <c r="I77" i="92"/>
  <c r="I80" i="111"/>
  <c r="I80" i="92"/>
  <c r="I23" i="97"/>
  <c r="I21" i="91"/>
  <c r="I39" i="97"/>
  <c r="I31" i="91"/>
  <c r="I20" i="97"/>
  <c r="I18" i="91"/>
  <c r="I92" i="111"/>
  <c r="I92" i="92"/>
  <c r="I44" i="97"/>
  <c r="I36" i="91"/>
  <c r="I35" i="97"/>
  <c r="I28" i="91"/>
  <c r="I16" i="103"/>
  <c r="I16" i="95"/>
  <c r="I17" i="97"/>
  <c r="I97" i="111"/>
  <c r="I97" i="92"/>
  <c r="I100" i="111"/>
  <c r="I100" i="92"/>
  <c r="I102" i="111"/>
  <c r="I102" i="92"/>
  <c r="I103" i="111"/>
  <c r="I103" i="92"/>
  <c r="I104" i="111"/>
  <c r="I104" i="92"/>
  <c r="I16" i="112"/>
  <c r="I16" i="101"/>
  <c r="I16" i="90"/>
  <c r="I16" i="85"/>
  <c r="I28" i="112"/>
  <c r="I28" i="101"/>
  <c r="I28" i="90"/>
  <c r="I28" i="85"/>
  <c r="I16" i="102"/>
  <c r="I46" i="97"/>
  <c r="I18" i="105"/>
  <c r="I18" i="94"/>
  <c r="I18" i="82"/>
  <c r="I19" i="105"/>
  <c r="I19" i="94"/>
  <c r="I19" i="82"/>
  <c r="I21" i="105"/>
  <c r="I21" i="94"/>
  <c r="I21" i="82"/>
  <c r="I20" i="112"/>
  <c r="I20" i="101"/>
  <c r="I20" i="90"/>
  <c r="I20" i="85"/>
  <c r="I22" i="112"/>
  <c r="I22" i="101"/>
  <c r="I22" i="90"/>
  <c r="I22" i="85"/>
  <c r="I18" i="102"/>
  <c r="I47" i="97"/>
  <c r="I19" i="102"/>
  <c r="I48" i="97"/>
  <c r="I20" i="102"/>
  <c r="I49" i="97"/>
  <c r="I49" i="75"/>
  <c r="I38" i="25"/>
  <c r="I38" i="65"/>
  <c r="I38" i="32"/>
  <c r="I39" i="25"/>
  <c r="I39" i="65"/>
  <c r="I39" i="32"/>
  <c r="I27" i="20"/>
  <c r="I18" i="83"/>
  <c r="I20" i="80"/>
  <c r="I27" i="75"/>
  <c r="I20" i="58"/>
  <c r="I20" i="47"/>
  <c r="I37" i="20"/>
  <c r="I37" i="75"/>
  <c r="I30" i="31"/>
  <c r="I50" i="25"/>
  <c r="I50" i="65"/>
  <c r="I50" i="32"/>
  <c r="I56" i="25"/>
  <c r="I56" i="65"/>
  <c r="I56" i="32"/>
  <c r="I58" i="25"/>
  <c r="I58" i="65"/>
  <c r="I58" i="32"/>
  <c r="I60" i="25"/>
  <c r="I60" i="65"/>
  <c r="I60" i="32"/>
  <c r="I68" i="25"/>
  <c r="I68" i="65"/>
  <c r="I68" i="32"/>
  <c r="I70" i="25"/>
  <c r="I99" i="71"/>
  <c r="I70" i="65"/>
  <c r="I70" i="32"/>
  <c r="I71" i="25"/>
  <c r="I104" i="71"/>
  <c r="I71" i="65"/>
  <c r="I71" i="32"/>
  <c r="I72" i="25"/>
  <c r="I106" i="71"/>
  <c r="I72" i="65"/>
  <c r="I72" i="32"/>
  <c r="I76" i="25"/>
  <c r="I76" i="65"/>
  <c r="I76" i="32"/>
  <c r="I79" i="25"/>
  <c r="I79" i="65"/>
  <c r="I79" i="32"/>
  <c r="I82" i="25"/>
  <c r="I82" i="65"/>
  <c r="I82" i="32"/>
  <c r="I40" i="20"/>
  <c r="I40" i="75"/>
  <c r="I32" i="31"/>
  <c r="I18" i="20"/>
  <c r="I17" i="80"/>
  <c r="I18" i="75"/>
  <c r="I17" i="58"/>
  <c r="I17" i="47"/>
  <c r="I45" i="20"/>
  <c r="I24" i="80"/>
  <c r="I45" i="75"/>
  <c r="I24" i="58"/>
  <c r="I24" i="47"/>
  <c r="I93" i="25"/>
  <c r="I93" i="65"/>
  <c r="I93" i="32"/>
  <c r="I96" i="65"/>
  <c r="I96" i="32"/>
  <c r="I98" i="25"/>
  <c r="I98" i="65"/>
  <c r="I26" i="35"/>
  <c r="I98" i="32"/>
  <c r="I111" i="71"/>
  <c r="I16" i="38"/>
  <c r="I109" i="71"/>
  <c r="I16" i="55"/>
  <c r="I36" i="20"/>
  <c r="I36" i="75"/>
  <c r="I29" i="31"/>
  <c r="I105" i="25"/>
  <c r="I74" i="71"/>
  <c r="I105" i="65"/>
  <c r="I105" i="32"/>
  <c r="I106" i="25"/>
  <c r="I106" i="65"/>
  <c r="I106" i="32"/>
  <c r="I17" i="23"/>
  <c r="I17" i="64"/>
  <c r="I17" i="52"/>
  <c r="I17" i="33"/>
  <c r="I17" i="29"/>
  <c r="I16" i="66"/>
  <c r="I16" i="4"/>
  <c r="I18" i="66"/>
  <c r="I18" i="4"/>
  <c r="I31" i="64"/>
  <c r="I30" i="52"/>
  <c r="I30" i="33"/>
  <c r="I17" i="61"/>
  <c r="I17" i="37"/>
  <c r="I17" i="26"/>
  <c r="I18" i="23"/>
  <c r="I18" i="64"/>
  <c r="I18" i="52"/>
  <c r="I18" i="33"/>
  <c r="I18" i="29"/>
  <c r="I29" i="23"/>
  <c r="I17" i="81"/>
  <c r="I17" i="69"/>
  <c r="I17" i="67"/>
  <c r="I30" i="64"/>
  <c r="I17" i="68"/>
  <c r="I17" i="60"/>
  <c r="I17" i="57"/>
  <c r="I29" i="52"/>
  <c r="I17" i="48"/>
  <c r="I29" i="33"/>
  <c r="I29" i="29"/>
  <c r="I17" i="27"/>
  <c r="I17" i="28"/>
  <c r="I17" i="18"/>
  <c r="I19" i="23"/>
  <c r="I19" i="64"/>
  <c r="I19" i="52"/>
  <c r="I19" i="33"/>
  <c r="I19" i="29"/>
  <c r="I21" i="67"/>
  <c r="I16" i="7"/>
  <c r="I21" i="23"/>
  <c r="I21" i="64"/>
  <c r="I21" i="52"/>
  <c r="I21" i="33"/>
  <c r="I21" i="29"/>
  <c r="I36" i="23"/>
  <c r="I37" i="64"/>
  <c r="I36" i="29"/>
  <c r="I23" i="23"/>
  <c r="I24" i="64"/>
  <c r="I23" i="52"/>
  <c r="I23" i="33"/>
  <c r="I23" i="29"/>
  <c r="I25" i="23"/>
  <c r="I26" i="64"/>
  <c r="I25" i="52"/>
  <c r="I25" i="33"/>
  <c r="I25" i="29"/>
  <c r="I34" i="23"/>
  <c r="I35" i="64"/>
  <c r="I34" i="52"/>
  <c r="I34" i="33"/>
  <c r="I34" i="29"/>
  <c r="I27" i="23"/>
  <c r="I28" i="64"/>
  <c r="I27" i="52"/>
  <c r="I27" i="33"/>
  <c r="I27" i="29"/>
  <c r="I22" i="61"/>
  <c r="I22" i="37"/>
  <c r="I22" i="26"/>
  <c r="I35" i="23"/>
  <c r="I36" i="64"/>
  <c r="I35" i="52"/>
  <c r="I35" i="33"/>
  <c r="I35" i="29"/>
  <c r="I19" i="78"/>
  <c r="I16" i="68"/>
  <c r="I38" i="64"/>
  <c r="I16" i="63"/>
  <c r="I16" i="60"/>
  <c r="I16" i="48"/>
  <c r="I37" i="29"/>
  <c r="I16" i="28"/>
  <c r="I17" i="6"/>
  <c r="I19" i="66"/>
  <c r="I19" i="4"/>
  <c r="I21" i="66"/>
  <c r="I21" i="4"/>
  <c r="I23" i="66"/>
  <c r="I16" i="41"/>
  <c r="I23" i="4"/>
  <c r="I25" i="66"/>
  <c r="I25" i="4"/>
  <c r="I27" i="66"/>
  <c r="I27" i="4"/>
  <c r="I29" i="66"/>
  <c r="I29" i="4"/>
  <c r="I32" i="66"/>
  <c r="I32" i="4"/>
  <c r="I16" i="72"/>
  <c r="I16" i="8"/>
  <c r="I16" i="76"/>
  <c r="I16" i="62"/>
  <c r="I16" i="54"/>
  <c r="I16" i="39"/>
  <c r="I39" i="23"/>
  <c r="I17" i="53"/>
  <c r="I16" i="59"/>
  <c r="I19" i="53"/>
  <c r="I20" i="51"/>
  <c r="I18" i="53"/>
  <c r="I21" i="51"/>
  <c r="I59" i="71"/>
  <c r="I17" i="65"/>
  <c r="I17" i="32"/>
  <c r="I18" i="25"/>
  <c r="I18" i="65"/>
  <c r="I18" i="32"/>
  <c r="I21" i="25"/>
  <c r="I27" i="71"/>
  <c r="I21" i="65"/>
  <c r="I21" i="32"/>
  <c r="I23" i="25"/>
  <c r="I39" i="71"/>
  <c r="I23" i="65"/>
  <c r="I23" i="32"/>
  <c r="I25" i="25"/>
  <c r="I25" i="65"/>
  <c r="I25" i="32"/>
  <c r="I27" i="25"/>
  <c r="I27" i="65"/>
  <c r="I27" i="32"/>
  <c r="I28" i="25"/>
  <c r="I28" i="65"/>
  <c r="I28" i="32"/>
  <c r="I30" i="25"/>
  <c r="I30" i="65"/>
  <c r="I30" i="32"/>
  <c r="I32" i="25"/>
  <c r="I32" i="65"/>
  <c r="I32" i="32"/>
  <c r="I35" i="25"/>
  <c r="I35" i="65"/>
  <c r="I35" i="32"/>
  <c r="I40" i="25"/>
  <c r="I40" i="65"/>
  <c r="I40" i="32"/>
  <c r="I28" i="20"/>
  <c r="I28" i="75"/>
  <c r="I23" i="31"/>
  <c r="I43" i="25"/>
  <c r="I51" i="71"/>
  <c r="I43" i="65"/>
  <c r="I43" i="32"/>
  <c r="I45" i="25"/>
  <c r="I45" i="65"/>
  <c r="I45" i="32"/>
  <c r="I33" i="20"/>
  <c r="I33" i="75"/>
  <c r="I27" i="31"/>
  <c r="I51" i="25"/>
  <c r="I51" i="65"/>
  <c r="I51" i="32"/>
  <c r="I57" i="25"/>
  <c r="I81" i="71"/>
  <c r="I57" i="65"/>
  <c r="I57" i="32"/>
  <c r="I65" i="25"/>
  <c r="I65" i="65"/>
  <c r="I65" i="32"/>
  <c r="I66" i="25"/>
  <c r="I66" i="65"/>
  <c r="I66" i="32"/>
  <c r="I73" i="25"/>
  <c r="I85" i="71"/>
  <c r="I73" i="65"/>
  <c r="I73" i="32"/>
  <c r="I83" i="25"/>
  <c r="I83" i="65"/>
  <c r="I83" i="32"/>
  <c r="I84" i="25"/>
  <c r="I98" i="71"/>
  <c r="I84" i="65"/>
  <c r="I84" i="32"/>
  <c r="I85" i="25"/>
  <c r="I76" i="71"/>
  <c r="I85" i="65"/>
  <c r="I85" i="32"/>
  <c r="I87" i="25"/>
  <c r="I87" i="65"/>
  <c r="I87" i="32"/>
  <c r="I88" i="25"/>
  <c r="I97" i="71"/>
  <c r="I88" i="65"/>
  <c r="I88" i="32"/>
  <c r="I89" i="25"/>
  <c r="I107" i="71"/>
  <c r="I89" i="65"/>
  <c r="I89" i="32"/>
  <c r="I90" i="25"/>
  <c r="I90" i="65"/>
  <c r="I90" i="32"/>
  <c r="I22" i="20"/>
  <c r="I22" i="75"/>
  <c r="I20" i="31"/>
  <c r="I41" i="20"/>
  <c r="I41" i="75"/>
  <c r="I33" i="31"/>
  <c r="I42" i="20"/>
  <c r="I42" i="75"/>
  <c r="I34" i="31"/>
  <c r="I43" i="20"/>
  <c r="I43" i="75"/>
  <c r="I35" i="31"/>
  <c r="I16" i="25"/>
  <c r="I16" i="65"/>
  <c r="I16" i="32"/>
  <c r="I19" i="25"/>
  <c r="I19" i="65"/>
  <c r="I19" i="32"/>
  <c r="I20" i="65"/>
  <c r="I20" i="32"/>
  <c r="I22" i="25"/>
  <c r="I29" i="71"/>
  <c r="I22" i="65"/>
  <c r="I22" i="32"/>
  <c r="I24" i="25"/>
  <c r="I16" i="71"/>
  <c r="I24" i="65"/>
  <c r="I24" i="32"/>
  <c r="I26" i="25"/>
  <c r="I32" i="71"/>
  <c r="I26" i="65"/>
  <c r="I26" i="32"/>
  <c r="I29" i="25"/>
  <c r="I35" i="71"/>
  <c r="I29" i="65"/>
  <c r="I29" i="32"/>
  <c r="I31" i="25"/>
  <c r="I31" i="65"/>
  <c r="I31" i="32"/>
  <c r="I33" i="25"/>
  <c r="I33" i="65"/>
  <c r="I33" i="32"/>
  <c r="I34" i="25"/>
  <c r="I34" i="65"/>
  <c r="I34" i="32"/>
  <c r="I36" i="25"/>
  <c r="I36" i="65"/>
  <c r="I36" i="32"/>
  <c r="I37" i="25"/>
  <c r="I37" i="65"/>
  <c r="I37" i="32"/>
  <c r="I30" i="20"/>
  <c r="I30" i="75"/>
  <c r="I25" i="31"/>
  <c r="I41" i="25"/>
  <c r="I33" i="71"/>
  <c r="I41" i="65"/>
  <c r="I41" i="32"/>
  <c r="I42" i="25"/>
  <c r="I42" i="65"/>
  <c r="I42" i="32"/>
  <c r="I32" i="20"/>
  <c r="I32" i="75"/>
  <c r="I26" i="31"/>
  <c r="I26" i="20"/>
  <c r="I19" i="80"/>
  <c r="I16" i="83"/>
  <c r="I26" i="75"/>
  <c r="I19" i="58"/>
  <c r="I19" i="47"/>
  <c r="I29" i="20"/>
  <c r="I29" i="75"/>
  <c r="I24" i="31"/>
  <c r="I44" i="25"/>
  <c r="I44" i="65"/>
  <c r="I44" i="32"/>
  <c r="I46" i="25"/>
  <c r="I46" i="65"/>
  <c r="I46" i="32"/>
  <c r="I34" i="20"/>
  <c r="I17" i="83"/>
  <c r="I22" i="80"/>
  <c r="I34" i="75"/>
  <c r="I22" i="58"/>
  <c r="I22" i="47"/>
  <c r="I23" i="13"/>
  <c r="I16" i="82"/>
  <c r="I16" i="61"/>
  <c r="I16" i="37"/>
  <c r="I16" i="26"/>
  <c r="I31" i="20"/>
  <c r="I19" i="83"/>
  <c r="I21" i="80"/>
  <c r="I31" i="75"/>
  <c r="I21" i="58"/>
  <c r="I21" i="47"/>
  <c r="I47" i="25"/>
  <c r="I47" i="65"/>
  <c r="I47" i="32"/>
  <c r="I48" i="25"/>
  <c r="I48" i="65"/>
  <c r="I48" i="32"/>
  <c r="I49" i="25"/>
  <c r="I49" i="65"/>
  <c r="I49" i="32"/>
  <c r="I25" i="20"/>
  <c r="I20" i="83"/>
  <c r="I18" i="80"/>
  <c r="I25" i="75"/>
  <c r="I18" i="58"/>
  <c r="I18" i="47"/>
  <c r="I109" i="25"/>
  <c r="I109" i="65"/>
  <c r="I109" i="32"/>
  <c r="I52" i="25"/>
  <c r="I52" i="65"/>
  <c r="I52" i="32"/>
  <c r="I53" i="25"/>
  <c r="I53" i="65"/>
  <c r="I53" i="32"/>
  <c r="I54" i="25"/>
  <c r="I54" i="65"/>
  <c r="I54" i="32"/>
  <c r="I55" i="25"/>
  <c r="I55" i="65"/>
  <c r="I55" i="32"/>
  <c r="I59" i="25"/>
  <c r="I59" i="65"/>
  <c r="I59" i="32"/>
  <c r="I61" i="25"/>
  <c r="I78" i="71"/>
  <c r="I61" i="65"/>
  <c r="I61" i="32"/>
  <c r="I62" i="25"/>
  <c r="I62" i="65"/>
  <c r="I62" i="32"/>
  <c r="I63" i="25"/>
  <c r="I63" i="65"/>
  <c r="I63" i="32"/>
  <c r="I64" i="25"/>
  <c r="I64" i="65"/>
  <c r="I64" i="32"/>
  <c r="I67" i="25"/>
  <c r="I67" i="65"/>
  <c r="I67" i="32"/>
  <c r="I84" i="71"/>
  <c r="I69" i="65"/>
  <c r="I69" i="32"/>
  <c r="I74" i="25"/>
  <c r="I74" i="65"/>
  <c r="I74" i="32"/>
  <c r="I75" i="25"/>
  <c r="I82" i="71"/>
  <c r="I75" i="65"/>
  <c r="I75" i="32"/>
  <c r="I77" i="25"/>
  <c r="I77" i="65"/>
  <c r="I77" i="32"/>
  <c r="I78" i="25"/>
  <c r="I78" i="65"/>
  <c r="I78" i="32"/>
  <c r="I80" i="25"/>
  <c r="I80" i="65"/>
  <c r="I80" i="32"/>
  <c r="I81" i="25"/>
  <c r="I81" i="65"/>
  <c r="I81" i="32"/>
  <c r="I86" i="25"/>
  <c r="I86" i="65"/>
  <c r="I86" i="32"/>
  <c r="I23" i="20"/>
  <c r="I23" i="75"/>
  <c r="I21" i="31"/>
  <c r="I19" i="20"/>
  <c r="I19" i="75"/>
  <c r="I17" i="31"/>
  <c r="I24" i="20"/>
  <c r="I24" i="75"/>
  <c r="I22" i="31"/>
  <c r="I91" i="25"/>
  <c r="I91" i="65"/>
  <c r="I91" i="32"/>
  <c r="I39" i="20"/>
  <c r="I39" i="75"/>
  <c r="I31" i="31"/>
  <c r="I21" i="20"/>
  <c r="I21" i="75"/>
  <c r="I19" i="31"/>
  <c r="I20" i="20"/>
  <c r="I20" i="75"/>
  <c r="I18" i="31"/>
  <c r="I92" i="25"/>
  <c r="I92" i="65"/>
  <c r="I92" i="32"/>
  <c r="I94" i="25"/>
  <c r="I94" i="65"/>
  <c r="I94" i="32"/>
  <c r="I44" i="20"/>
  <c r="I44" i="75"/>
  <c r="I36" i="31"/>
  <c r="I95" i="25"/>
  <c r="I95" i="65"/>
  <c r="I95" i="32"/>
  <c r="I35" i="20"/>
  <c r="I35" i="75"/>
  <c r="I28" i="31"/>
  <c r="I17" i="20"/>
  <c r="I16" i="80"/>
  <c r="I17" i="75"/>
  <c r="I16" i="58"/>
  <c r="I16" i="47"/>
  <c r="I97" i="25"/>
  <c r="I97" i="65"/>
  <c r="I97" i="32"/>
  <c r="I99" i="25"/>
  <c r="I99" i="65"/>
  <c r="I99" i="32"/>
  <c r="I100" i="25"/>
  <c r="I100" i="65"/>
  <c r="I100" i="32"/>
  <c r="I102" i="25"/>
  <c r="I102" i="65"/>
  <c r="I102" i="32"/>
  <c r="I103" i="25"/>
  <c r="I103" i="65"/>
  <c r="I103" i="32"/>
  <c r="I104" i="25"/>
  <c r="I104" i="65"/>
  <c r="I104" i="32"/>
  <c r="I38" i="20"/>
  <c r="I23" i="80"/>
  <c r="I23" i="83"/>
  <c r="I38" i="75"/>
  <c r="I23" i="58"/>
  <c r="I23" i="47"/>
  <c r="I107" i="25"/>
  <c r="I107" i="65"/>
  <c r="I107" i="32"/>
  <c r="I16" i="23"/>
  <c r="I16" i="64"/>
  <c r="I16" i="52"/>
  <c r="I16" i="33"/>
  <c r="I16" i="29"/>
  <c r="I17" i="66"/>
  <c r="I17" i="4"/>
  <c r="I28" i="23"/>
  <c r="I29" i="64"/>
  <c r="I28" i="52"/>
  <c r="I28" i="33"/>
  <c r="I28" i="29"/>
  <c r="I46" i="20"/>
  <c r="I16" i="81"/>
  <c r="I46" i="75"/>
  <c r="I16" i="69"/>
  <c r="I16" i="67"/>
  <c r="I16" i="57"/>
  <c r="I16" i="27"/>
  <c r="I30" i="23"/>
  <c r="I30" i="29"/>
  <c r="I18" i="61"/>
  <c r="I18" i="37"/>
  <c r="I18" i="26"/>
  <c r="I68" i="71"/>
  <c r="I19" i="61"/>
  <c r="I19" i="37"/>
  <c r="I19" i="26"/>
  <c r="I20" i="61"/>
  <c r="I20" i="37"/>
  <c r="I20" i="26"/>
  <c r="I21" i="61"/>
  <c r="I21" i="37"/>
  <c r="I21" i="26"/>
  <c r="I31" i="23"/>
  <c r="I32" i="64"/>
  <c r="I31" i="52"/>
  <c r="I17" i="41"/>
  <c r="I31" i="33"/>
  <c r="I31" i="29"/>
  <c r="I20" i="23"/>
  <c r="I20" i="64"/>
  <c r="I20" i="52"/>
  <c r="I20" i="33"/>
  <c r="I20" i="29"/>
  <c r="I32" i="23"/>
  <c r="I33" i="64"/>
  <c r="I32" i="52"/>
  <c r="I32" i="33"/>
  <c r="I32" i="29"/>
  <c r="I33" i="23"/>
  <c r="I34" i="64"/>
  <c r="I33" i="52"/>
  <c r="I33" i="33"/>
  <c r="I33" i="29"/>
  <c r="I21" i="81"/>
  <c r="I21" i="69"/>
  <c r="I21" i="57"/>
  <c r="I21" i="27"/>
  <c r="I22" i="23"/>
  <c r="I23" i="64"/>
  <c r="I22" i="52"/>
  <c r="I22" i="33"/>
  <c r="I22" i="29"/>
  <c r="I24" i="23"/>
  <c r="I25" i="64"/>
  <c r="I24" i="52"/>
  <c r="I24" i="33"/>
  <c r="I24" i="29"/>
  <c r="I26" i="23"/>
  <c r="I27" i="64"/>
  <c r="I26" i="52"/>
  <c r="I26" i="33"/>
  <c r="I26" i="29"/>
  <c r="I47" i="20"/>
  <c r="I18" i="81"/>
  <c r="I47" i="75"/>
  <c r="I18" i="69"/>
  <c r="I18" i="67"/>
  <c r="I18" i="57"/>
  <c r="I18" i="27"/>
  <c r="I108" i="25"/>
  <c r="I108" i="32"/>
  <c r="I48" i="20"/>
  <c r="I19" i="81"/>
  <c r="I48" i="75"/>
  <c r="I19" i="69"/>
  <c r="I19" i="57"/>
  <c r="I19" i="27"/>
  <c r="I49" i="20"/>
  <c r="I20" i="81"/>
  <c r="I20" i="69"/>
  <c r="I20" i="67"/>
  <c r="I20" i="57"/>
  <c r="I20" i="27"/>
  <c r="I22" i="66"/>
  <c r="I22" i="4"/>
  <c r="I24" i="66"/>
  <c r="I24" i="4"/>
  <c r="I26" i="66"/>
  <c r="I26" i="4"/>
  <c r="I28" i="66"/>
  <c r="I28" i="4"/>
  <c r="I30" i="66"/>
  <c r="I30" i="4"/>
  <c r="I31" i="66"/>
  <c r="I31" i="4"/>
  <c r="I33" i="66"/>
  <c r="I33" i="4"/>
  <c r="I16" i="50"/>
  <c r="I16" i="42"/>
  <c r="I16" i="40"/>
  <c r="I16" i="53"/>
  <c r="I21" i="53"/>
  <c r="I17" i="51"/>
  <c r="I18" i="51"/>
  <c r="I23" i="53"/>
  <c r="I19" i="51"/>
  <c r="I22" i="53"/>
  <c r="I16" i="24"/>
  <c r="I20" i="25"/>
  <c r="I19" i="24"/>
  <c r="I69" i="25"/>
  <c r="I17" i="24"/>
  <c r="I17" i="25"/>
  <c r="I20" i="24"/>
  <c r="I96" i="25"/>
  <c r="I21" i="24"/>
  <c r="I16" i="11"/>
  <c r="I37" i="23"/>
  <c r="D16" i="22"/>
  <c r="D17" i="20" l="1"/>
  <c r="D36" i="20"/>
  <c r="D37" i="20"/>
  <c r="D38" i="20"/>
  <c r="D39" i="20"/>
  <c r="D40" i="20"/>
  <c r="D41" i="20"/>
  <c r="D42" i="20"/>
  <c r="D43" i="20"/>
  <c r="D44" i="20"/>
  <c r="D46" i="20"/>
  <c r="D47" i="20"/>
  <c r="D48" i="20"/>
  <c r="D49" i="20"/>
  <c r="D26" i="20"/>
  <c r="D27" i="20"/>
  <c r="D28" i="20"/>
  <c r="D29" i="20"/>
  <c r="D30" i="20"/>
  <c r="D31" i="20"/>
  <c r="D32" i="20"/>
  <c r="D35" i="20"/>
  <c r="D34" i="20"/>
  <c r="D33" i="20"/>
  <c r="D25" i="20"/>
  <c r="D24" i="20"/>
  <c r="D23" i="20"/>
  <c r="D22" i="20"/>
  <c r="D21" i="20"/>
  <c r="D20" i="20"/>
  <c r="D19" i="20"/>
  <c r="D18" i="15"/>
  <c r="D19" i="15"/>
  <c r="D21" i="15"/>
  <c r="D22" i="15"/>
  <c r="D23" i="15"/>
  <c r="D25" i="15"/>
  <c r="D17" i="15" l="1"/>
  <c r="D16" i="15"/>
  <c r="D16" i="18" l="1"/>
  <c r="D17" i="18"/>
  <c r="F17" i="13"/>
  <c r="F18" i="13"/>
  <c r="F19" i="13"/>
  <c r="F20" i="13"/>
  <c r="F21" i="13"/>
  <c r="F22" i="13"/>
  <c r="F16" i="13"/>
  <c r="D29" i="13" l="1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6" i="11"/>
  <c r="D34" i="9"/>
  <c r="K16" i="9"/>
  <c r="D34" i="8"/>
  <c r="D25" i="4" l="1"/>
  <c r="F25" i="4"/>
  <c r="D32" i="4"/>
  <c r="F32" i="4"/>
  <c r="D16" i="7"/>
  <c r="D34" i="6"/>
  <c r="D17" i="6"/>
  <c r="D16" i="6"/>
  <c r="D35" i="5"/>
  <c r="D17" i="5"/>
  <c r="K16" i="5"/>
  <c r="D16" i="5"/>
  <c r="G16" i="4"/>
  <c r="F17" i="4"/>
  <c r="F18" i="4"/>
  <c r="F19" i="4"/>
  <c r="F20" i="4"/>
  <c r="F21" i="4"/>
  <c r="F22" i="4"/>
  <c r="F23" i="4"/>
  <c r="F24" i="4"/>
  <c r="F26" i="4"/>
  <c r="F27" i="4"/>
  <c r="F28" i="4"/>
  <c r="F29" i="4"/>
  <c r="F30" i="4"/>
  <c r="F31" i="4"/>
  <c r="F33" i="4"/>
  <c r="F16" i="4"/>
  <c r="D23" i="4"/>
  <c r="D24" i="4"/>
  <c r="D26" i="4"/>
  <c r="D27" i="4"/>
  <c r="D28" i="4"/>
  <c r="D29" i="4"/>
  <c r="D30" i="4"/>
  <c r="D31" i="4"/>
  <c r="D33" i="4"/>
  <c r="D22" i="4"/>
  <c r="D21" i="4"/>
  <c r="D20" i="4"/>
  <c r="D19" i="4"/>
  <c r="D18" i="4"/>
  <c r="D17" i="4"/>
  <c r="D16" i="4"/>
  <c r="D17" i="3" l="1"/>
  <c r="K16" i="3"/>
  <c r="D16" i="3"/>
  <c r="D17" i="2" l="1"/>
  <c r="D16" i="2"/>
  <c r="D36" i="2"/>
  <c r="K16" i="2"/>
  <c r="D16" i="1"/>
  <c r="D36" i="1"/>
  <c r="D17" i="1"/>
  <c r="K16" i="1"/>
</calcChain>
</file>

<file path=xl/sharedStrings.xml><?xml version="1.0" encoding="utf-8"?>
<sst xmlns="http://schemas.openxmlformats.org/spreadsheetml/2006/main" count="27993" uniqueCount="6377">
  <si>
    <t>Đơn vị:    VNPT Technology</t>
  </si>
  <si>
    <t>Bộ phận: Nhà máy Điện tử số 1</t>
  </si>
  <si>
    <t>PHIẾU XUẤT KHO</t>
  </si>
  <si>
    <t>(Kho TP)</t>
  </si>
  <si>
    <t xml:space="preserve">Số: </t>
  </si>
  <si>
    <t>- Họ và tên người nhận hàng:</t>
  </si>
  <si>
    <t>Địa chỉ (bộ phận):</t>
  </si>
  <si>
    <t>- Lý do xuất kho:</t>
  </si>
  <si>
    <t>- Xuất tại ngăn (lô):</t>
  </si>
  <si>
    <t>TP</t>
  </si>
  <si>
    <t>Địa điểm:</t>
  </si>
  <si>
    <t>STT</t>
  </si>
  <si>
    <t>Vị trí</t>
  </si>
  <si>
    <t>Mã hàng</t>
  </si>
  <si>
    <t>Tên, nhãn hiệu, quy cách,
phẩm chất vật tư, dụng cụ,
sản phẩm, hàng hoá</t>
  </si>
  <si>
    <t>Đơn vị tính</t>
  </si>
  <si>
    <t>Số lượng xuất</t>
  </si>
  <si>
    <t>Yêu cầu</t>
  </si>
  <si>
    <t>Thực xuất</t>
  </si>
  <si>
    <t>TỒN SMT</t>
  </si>
  <si>
    <t>SMT TRẢ LẠI</t>
  </si>
  <si>
    <t>cái</t>
  </si>
  <si>
    <t>- Chứng từ gốc kèm theo:</t>
  </si>
  <si>
    <t xml:space="preserve"> Ngày . . . . tháng . . . . năm 2015</t>
  </si>
  <si>
    <t>Người lập phiếu</t>
  </si>
  <si>
    <t>Người nhận hàng</t>
  </si>
  <si>
    <t>Thủ kho</t>
  </si>
  <si>
    <t>Kế toán trưởng</t>
  </si>
  <si>
    <t>(Ký, họ tên)</t>
  </si>
  <si>
    <t>TRẦN VĂN NGHĨA</t>
  </si>
  <si>
    <t>152361</t>
  </si>
  <si>
    <t>Ngày 10 tháng 12 năm 2015</t>
  </si>
  <si>
    <t>HOÀNG THỊ DOAN</t>
  </si>
  <si>
    <t>XUẤT CHO TTKD DỰ PHÒNG BÁN VÀ BIẾU TẶNG</t>
  </si>
  <si>
    <t>TTKD</t>
  </si>
  <si>
    <t>SMP.02.PRO.21</t>
  </si>
  <si>
    <t>SMP.02.PRO.2F</t>
  </si>
  <si>
    <t>bộ</t>
  </si>
  <si>
    <t>Hoàng Thị Thu Trang</t>
  </si>
  <si>
    <t>Phiếu yêu cầu chuẩn bị hàng</t>
  </si>
  <si>
    <t>152362</t>
  </si>
  <si>
    <t>4VS2PROP190</t>
  </si>
  <si>
    <t>XUẤT TẶNG KÈM ĐIỆN THOẠI</t>
  </si>
  <si>
    <t>4VS2PROP191</t>
  </si>
  <si>
    <t>152350B</t>
  </si>
  <si>
    <r>
      <t xml:space="preserve">- Họ và tên người nhận hàng: </t>
    </r>
    <r>
      <rPr>
        <b/>
        <sz val="10"/>
        <color rgb="FFFF0000"/>
        <rFont val="Arial"/>
        <family val="2"/>
      </rPr>
      <t>Nguyễn Đức Toàn</t>
    </r>
  </si>
  <si>
    <t>Xuất điện thoại S2NE cho ANSV</t>
  </si>
  <si>
    <t>SMP.02.ULC.11</t>
  </si>
  <si>
    <t>SMP.02.ULC.1F</t>
  </si>
  <si>
    <t>Thùng số 690 (trắng), 691 (đen)</t>
  </si>
  <si>
    <t>ANSV</t>
  </si>
  <si>
    <t>Nguyễn Đức Toàn</t>
  </si>
  <si>
    <t>Ngày 09 tháng 12 năm 2015</t>
  </si>
  <si>
    <t>(Kho NVL)</t>
  </si>
  <si>
    <t>GHI CHÚ</t>
  </si>
  <si>
    <t>CÁI</t>
  </si>
  <si>
    <t>3VAVGFCONRF0</t>
  </si>
  <si>
    <t>3VAVGFCONRF1</t>
  </si>
  <si>
    <t>3VAVGFCONRF2</t>
  </si>
  <si>
    <t>4VACPB140X85</t>
  </si>
  <si>
    <t>4VAVGCASEBOT</t>
  </si>
  <si>
    <t>4VAVGCASETOP</t>
  </si>
  <si>
    <t>4VAVGGAANT00</t>
  </si>
  <si>
    <t>4VAVGIFBOX00</t>
  </si>
  <si>
    <t>4VAVGMBOX000</t>
  </si>
  <si>
    <t>4VAVGTRAY000</t>
  </si>
  <si>
    <t>4VAVSTR3X250</t>
  </si>
  <si>
    <t>4VBOLTPLAS30</t>
  </si>
  <si>
    <t>4VCREW2X8PHI</t>
  </si>
  <si>
    <t>4VCREW3X8PHI</t>
  </si>
  <si>
    <t>4VCRNAIL3X20</t>
  </si>
  <si>
    <t>4VLB1040PLW0</t>
  </si>
  <si>
    <t>4VLB82140PLW</t>
  </si>
  <si>
    <t>4VSCR4X25PHI</t>
  </si>
  <si>
    <t>LÊ VŨ MINH CHÂU</t>
  </si>
  <si>
    <t>154365</t>
  </si>
  <si>
    <t>TRẦN QUỐC DŨNG</t>
  </si>
  <si>
    <t>XUẤT BẢO HÀNH CHO TASC</t>
  </si>
  <si>
    <t>3VMOAD5V2A</t>
  </si>
  <si>
    <t>3VVNT12V1250</t>
  </si>
  <si>
    <t>Ngày 11 tháng 12 năm 2015</t>
  </si>
  <si>
    <t>XUẤT BẢO HÀNH CHO VNPT - HCM</t>
  </si>
  <si>
    <t>154366</t>
  </si>
  <si>
    <t>Bộ phận: SCC</t>
  </si>
  <si>
    <t>TASC</t>
  </si>
  <si>
    <t>Nhà máy 1</t>
  </si>
  <si>
    <t>NVL</t>
  </si>
  <si>
    <t>BÙI ĐỨC VINH</t>
  </si>
  <si>
    <t>Xuất cho Nhà máy sản xuất Adapter 5V</t>
  </si>
  <si>
    <t>3VMOAD023</t>
  </si>
  <si>
    <t>154364B</t>
  </si>
  <si>
    <t>154364A</t>
  </si>
  <si>
    <t>NHÀ MÁY SẢN XUẤT AVG</t>
  </si>
  <si>
    <t>Phiếu yêu cầu xuất kho YCX007</t>
  </si>
  <si>
    <t>Phiếu yêu cầu xuất kho YCX009</t>
  </si>
  <si>
    <t>154368</t>
  </si>
  <si>
    <t>MUBH.CH05</t>
  </si>
  <si>
    <t>HHTM</t>
  </si>
  <si>
    <t>Xuất bán cho Bưu điện Nam Định</t>
  </si>
  <si>
    <t>(Kho HHTM)</t>
  </si>
  <si>
    <t>Mũ bảo hiểm vành đen</t>
  </si>
  <si>
    <t>Chiếc</t>
  </si>
  <si>
    <t>Phiếu yêu cầu chuẩn bị hàng VNTech-TTKD/2015/12/11-2</t>
  </si>
  <si>
    <t>Đơn vị: VNPT Technology</t>
  </si>
  <si>
    <t>154367</t>
  </si>
  <si>
    <t>Ép sạc VKX12</t>
  </si>
  <si>
    <t>3VLBIGAW300NM</t>
  </si>
  <si>
    <t>Tem vỡ chống mở dán trên modem 20x10mm</t>
  </si>
  <si>
    <t>Phiếu yêu cầu xuất kho YCX008</t>
  </si>
  <si>
    <t>154364C</t>
  </si>
  <si>
    <t>Nhà máy sản xuất ONTV2</t>
  </si>
  <si>
    <t>1VC5012V108M1E</t>
  </si>
  <si>
    <t>3VCN100-204-277-1001-01</t>
  </si>
  <si>
    <t>3VCN1131.40101.001100</t>
  </si>
  <si>
    <t>3VCNC02SDA087</t>
  </si>
  <si>
    <t>3VCNDC-005D</t>
  </si>
  <si>
    <t>3VCNJU13105</t>
  </si>
  <si>
    <t>3VSWTACTTHDP09-070BB</t>
  </si>
  <si>
    <t>154369</t>
  </si>
  <si>
    <t>Cái</t>
  </si>
  <si>
    <t>154372</t>
  </si>
  <si>
    <t>3VLBIGAW300NW</t>
  </si>
  <si>
    <t>Nhà máy ép 12V</t>
  </si>
  <si>
    <t>Phiếu yêu cầu xuất kho YCX020</t>
  </si>
  <si>
    <t>(Kho CCDC, NVL)</t>
  </si>
  <si>
    <t>CCDC, NVL</t>
  </si>
  <si>
    <t>Xuất cho Nhà máy phục vụ SX</t>
  </si>
  <si>
    <t>PM020010299AAI</t>
  </si>
  <si>
    <t>PM020010025AAI</t>
  </si>
  <si>
    <t xml:space="preserve">Cái </t>
  </si>
  <si>
    <t>PM020010165AAI</t>
  </si>
  <si>
    <t>PM020010307AAI</t>
  </si>
  <si>
    <t>Socketadapter</t>
  </si>
  <si>
    <t>VINAXTRA</t>
  </si>
  <si>
    <t>MICROSD8GB</t>
  </si>
  <si>
    <t>PM020010361AAI</t>
  </si>
  <si>
    <t>Lọ</t>
  </si>
  <si>
    <t>PM020010365-3M9448A</t>
  </si>
  <si>
    <t>Băng dính tản nhiệt</t>
  </si>
  <si>
    <t>Cuộn</t>
  </si>
  <si>
    <t>PM020010055AAI</t>
  </si>
  <si>
    <t>Phiếu yêu cầu xuất kho YCX010, YCX011, YCX013, YCX022</t>
  </si>
  <si>
    <t>Phiếu yêu cầu xuất kho YCX001, YCX002</t>
  </si>
  <si>
    <t>3VPCBVNT-ADPV4</t>
  </si>
  <si>
    <t>2VDISB560</t>
  </si>
  <si>
    <t>1VTVC0001</t>
  </si>
  <si>
    <t>1VR08051K2F06</t>
  </si>
  <si>
    <t>1VR12061R5F07</t>
  </si>
  <si>
    <t>1VR12061K8F07</t>
  </si>
  <si>
    <t>1VR0805100KF06</t>
  </si>
  <si>
    <t>1VR0805180KF06</t>
  </si>
  <si>
    <t>1VR080527KF06</t>
  </si>
  <si>
    <t>1VINFU98223</t>
  </si>
  <si>
    <t>1VC1025V226M2GALU</t>
  </si>
  <si>
    <t>1VC58V477M1CALU</t>
  </si>
  <si>
    <t>1VC0805104M1HX7R</t>
  </si>
  <si>
    <t>1VC1206102M2EX7R</t>
  </si>
  <si>
    <t>1VC0805105M1HX7R</t>
  </si>
  <si>
    <t>1VC7580V222K3DCER</t>
  </si>
  <si>
    <t>1VC0805222M1HX7R</t>
  </si>
  <si>
    <t>1VC1206472M2EXR7</t>
  </si>
  <si>
    <t>1VC1509104M2YFLM</t>
  </si>
  <si>
    <t>2VDIRGF1J</t>
  </si>
  <si>
    <t>2VICUCC28710DR</t>
  </si>
  <si>
    <t>1VIND0606V10R24</t>
  </si>
  <si>
    <t>2VTFIPU60R2K0C6</t>
  </si>
  <si>
    <t>1VR120610RF07</t>
  </si>
  <si>
    <t>1VR1206100KF07</t>
  </si>
  <si>
    <t>1VR080510KF06</t>
  </si>
  <si>
    <t>1VR0805180RF06</t>
  </si>
  <si>
    <t>1VR080522RF06</t>
  </si>
  <si>
    <t>2VDIHD06/DF06S-E3/77</t>
  </si>
  <si>
    <t>1VVA07D561K</t>
  </si>
  <si>
    <t>3VCB1M0DC55X21</t>
  </si>
  <si>
    <t>3VWR0550TINNED</t>
  </si>
  <si>
    <t>4VAD0131</t>
  </si>
  <si>
    <t>4VADS002</t>
  </si>
  <si>
    <t>Xuất Nhà máy chuyển VKX đi gia công Adapter 12V</t>
  </si>
  <si>
    <t>PCB for adapter</t>
  </si>
  <si>
    <t>FLYBACK TRANSFORMER 12V 1.25A</t>
  </si>
  <si>
    <t>VARISTOR 504V 1.2KA DISC 7MM</t>
  </si>
  <si>
    <t>Phiếu yêu cầu xuất kho YCX006</t>
  </si>
  <si>
    <t>Kho</t>
  </si>
  <si>
    <t>TK NỢ</t>
  </si>
  <si>
    <t>TK CÓ</t>
  </si>
  <si>
    <t>MÃ KHO</t>
  </si>
  <si>
    <t xml:space="preserve">MÃ KHÁCH </t>
  </si>
  <si>
    <t>NGƯỜI NHẬN</t>
  </si>
  <si>
    <t>154374</t>
  </si>
  <si>
    <t>Nhà máy sản xuất AVG</t>
  </si>
  <si>
    <t>Phiếu yêu cầu xuất kho YCX021</t>
  </si>
  <si>
    <t>Mã vật tư</t>
  </si>
  <si>
    <t>Tên vật tư</t>
  </si>
  <si>
    <t>02112609</t>
  </si>
  <si>
    <t>01 SGSN for Hanoi</t>
  </si>
  <si>
    <t>02120257</t>
  </si>
  <si>
    <t>Front-access-maintained Cabinet Power Distribution Box</t>
  </si>
  <si>
    <t>02237604</t>
  </si>
  <si>
    <t>Engineering Required Delivery Accessory Per Assembly Cabinet</t>
  </si>
  <si>
    <t>02239792</t>
  </si>
  <si>
    <t>Expansion Auxiliary Materials Package(10 cables needs 1 package)</t>
  </si>
  <si>
    <t>02351883</t>
  </si>
  <si>
    <t>01 GGSN for Hanoi</t>
  </si>
  <si>
    <t>02351885</t>
  </si>
  <si>
    <t>01 M2000 for Hanoi</t>
  </si>
  <si>
    <t>02351886</t>
  </si>
  <si>
    <t>01 NAU for Hanoi</t>
  </si>
  <si>
    <t>02351894</t>
  </si>
  <si>
    <t>01CG9812 for Hanoi</t>
  </si>
  <si>
    <t>03020LGW</t>
  </si>
  <si>
    <t>01 Power System for Hanoi</t>
  </si>
  <si>
    <t>03026728</t>
  </si>
  <si>
    <t>32xE1/T1 Electrical Interface Switching Board(120 Ohm)</t>
  </si>
  <si>
    <t>03030KQM</t>
  </si>
  <si>
    <t>63xE1 Service Processing Board(120ohm)</t>
  </si>
  <si>
    <t>03051791</t>
  </si>
  <si>
    <t>2-port 10 Gigabit Ethernet Switching Processing Board(10GBASE-LR/LW,1310-LC)</t>
  </si>
  <si>
    <t>03052966</t>
  </si>
  <si>
    <t>2xSTM-64 Optical Interface Board(S-64.2b,LC)</t>
  </si>
  <si>
    <t>034060219</t>
  </si>
  <si>
    <t>01 Power Distribution Frame and Auxiliary</t>
  </si>
  <si>
    <t>04045039</t>
  </si>
  <si>
    <t>Subscriber Cable,32-Port ADSL&amp;G.SHDSL,10m,0.4mm,64 Cores,D64M,CC32P0.4P430U-I</t>
  </si>
  <si>
    <t>04045040</t>
  </si>
  <si>
    <t>Subscriber Cable,32-Port ADSL&amp;G.SHDSL,15m,0.4mm,64 Cores,D64M,CC32P0.4P430U-I</t>
  </si>
  <si>
    <t>04045041</t>
  </si>
  <si>
    <t>Subscriber Cable,32-Port ADSL&amp;G.SHDSL,20m,0.4mm,64 Cores,D64M,CC32P0.4P430U-I</t>
  </si>
  <si>
    <t>04045042</t>
  </si>
  <si>
    <t>Subscriber Cable,32-Port ADSL&amp;G.SHDSL,25m,0.4mm,64 Cores,D64M,CC32P0.4P430U-I</t>
  </si>
  <si>
    <t>04045043</t>
  </si>
  <si>
    <t>Subscriber Cable,32-Port ADSL&amp;G.SHDSL,30m,0.4mm,64 Cores,D64M,CC32P0.4P430U-I</t>
  </si>
  <si>
    <t>04045044</t>
  </si>
  <si>
    <t>Subscriber Cable,32-Port ADSL&amp;G.SHDSL,35m,0.4mm,64 Cores,D64M,CC32P0.4P430U-I</t>
  </si>
  <si>
    <t>04045045</t>
  </si>
  <si>
    <t>Subscriber Cable,32-Port ADSL&amp;G.SHDSL,40m,0.4mm,64 Cores,D64M,CC32P0.4P430U-I</t>
  </si>
  <si>
    <t>04045047</t>
  </si>
  <si>
    <t>Subscriber Cable,32-Port ADSL&amp;G.SHDSL,50m,0.4mm,64 Cores,D64M,CC32P0.4P430U-I</t>
  </si>
  <si>
    <t>04046402</t>
  </si>
  <si>
    <t>Trunk Cable,-45deg,20m,120ohm,8E1,0.4mm,D44M-I,2*120CC8P0.4P430U(S)</t>
  </si>
  <si>
    <t>04140037</t>
  </si>
  <si>
    <t>Subscriber Cable,32-Port ADSL&amp;G.SHDSL,60m,0.4mm,64 Cores,D64M,CC32P0.4P430U-I</t>
  </si>
  <si>
    <t>090-50311-01</t>
  </si>
  <si>
    <t>TP 5000 I/O Mod w/ 4 x E1 Ports &amp; 2 UTI Ports</t>
  </si>
  <si>
    <t>090-50312-01</t>
  </si>
  <si>
    <t>TP 5000 I/O Mod w/ 2x E1 Ports &amp;10MHz/1pps Ports</t>
  </si>
  <si>
    <t>090-50321-01</t>
  </si>
  <si>
    <t>TP 5000 IOC Card (Module) (Qz)</t>
  </si>
  <si>
    <t>090-50331-01</t>
  </si>
  <si>
    <t>TP 5000 IMC Module with Integrated GPS</t>
  </si>
  <si>
    <t>093-00050-000</t>
  </si>
  <si>
    <t>TimeProvider 5000 Installation kit</t>
  </si>
  <si>
    <t>093-00068-000</t>
  </si>
  <si>
    <t>TimeProvider 5000 Mini-BNC to BNC adapter kit</t>
  </si>
  <si>
    <t>121-20621-10-2</t>
  </si>
  <si>
    <t>Ethernet SFP mod single mode optical (LX 1310nm)</t>
  </si>
  <si>
    <t>121-20621-13-2</t>
  </si>
  <si>
    <t>Ethernet SFP module - 100/1000 BaseT electrical (autosensing)</t>
  </si>
  <si>
    <t>14130280</t>
  </si>
  <si>
    <t>Patch cord-LC/PC-SC/PC-Single mode-G.652-2mm-20m-PVC-Yellow</t>
  </si>
  <si>
    <t>1710-2170MHZ/VET</t>
  </si>
  <si>
    <t>DUAL-BAND 1800/2100 MHZ ANTENNA</t>
  </si>
  <si>
    <t>1942U OPEN RACK</t>
  </si>
  <si>
    <t>Giá 19" 42U đơn (42U 19" open rack with circuit breaker)</t>
  </si>
  <si>
    <t>1AC002010001</t>
  </si>
  <si>
    <t>Dây nối mạch</t>
  </si>
  <si>
    <t>1T8</t>
  </si>
  <si>
    <t>Bộ chia tín hiệu truyền hình 8 đường</t>
  </si>
  <si>
    <t>1VAEZJZ0V80010</t>
  </si>
  <si>
    <t>VAR,CER,0402,10V,1pF,8KV</t>
  </si>
  <si>
    <t>1VASR471K10D</t>
  </si>
  <si>
    <t>VARISTOR 423V 3.5KA DISC 10MM</t>
  </si>
  <si>
    <t>1VBBDLW5BTN142SQ2L</t>
  </si>
  <si>
    <t>FILTER CHIP 1000 OHM 250MA 0402</t>
  </si>
  <si>
    <t>1VBBLM15AG100SN1D</t>
  </si>
  <si>
    <t>IND,FB,0402,10,25%,1A,50mOHM</t>
  </si>
  <si>
    <t>1VBBLM15AG601SN1D</t>
  </si>
  <si>
    <t>IND,FB,0402,600,25%,300mA,600mohm</t>
  </si>
  <si>
    <t>1VBBLM15AX601SN1D</t>
  </si>
  <si>
    <t>IND,FB,0402,600@100MHz,25%,300mA,600mohm</t>
  </si>
  <si>
    <t>1VBBLM15BB221SN1B</t>
  </si>
  <si>
    <t>IND,FB,0402,220@100MHz,25%</t>
  </si>
  <si>
    <t>1VBBLM15BD182SN1D</t>
  </si>
  <si>
    <t>magnetic bead,1.8Kohm,100MHz,100mA,0402,BLM15BD182SN1D,MURATA</t>
  </si>
  <si>
    <t>1VBBLM18BB750SN1B</t>
  </si>
  <si>
    <t>IND FER BEAD 75 OHM@100MHZ 500MA 25% 0603</t>
  </si>
  <si>
    <t>1VBBLM18EG101TN1D</t>
  </si>
  <si>
    <t>IND,FB,0603,100@100MHz,25%,2A,45mohm</t>
  </si>
  <si>
    <t>1VBBLM18EG601SN1D</t>
  </si>
  <si>
    <t>IND,FB,0603,600@100MHz,25%,500mA,350mohm</t>
  </si>
  <si>
    <t>1VBBLM18PG121SN1D</t>
  </si>
  <si>
    <t>IND,FB,0603,120@100MHz,25%,2A,50mohm</t>
  </si>
  <si>
    <t>1VBBLM18RK471SN1D</t>
  </si>
  <si>
    <t>IND FB 470 OHM +/-25% 200mA 0603</t>
  </si>
  <si>
    <t>1VBBLM18SG121TN1D</t>
  </si>
  <si>
    <t>IND FER BEAD 120 OHM@100MHZ 3A 25% 0603</t>
  </si>
  <si>
    <t>1VBBLM31PG391SN1L</t>
  </si>
  <si>
    <t>IND FB 2000mA 60mOhm 390 Ohm@100MHz 1206</t>
  </si>
  <si>
    <t>1VBBLM41PG181SN1L</t>
  </si>
  <si>
    <t>IND FER BEAD 180 OHM@100MHZ 3A 25% 1806 SMT</t>
  </si>
  <si>
    <t>1VBFBMH1608HM151-T</t>
  </si>
  <si>
    <t>IND,FB,0603,120@100MHz,25%,4A,50mohm</t>
  </si>
  <si>
    <t>1VBGZ1005D102TF</t>
  </si>
  <si>
    <t>Beads,1000ohm±25%,DCR=1.2ohm,Ir=100mA,0402,1.15*0.65*0.65mm</t>
  </si>
  <si>
    <t>1VBMGLB1608M221T1R4LF</t>
  </si>
  <si>
    <t>(T)magnetic bead,220 ohm,100MHz,1400mA,0603,MGLB1608M221T1R4-LF,麦捷</t>
  </si>
  <si>
    <t>1VBMPZ1608S221AT</t>
  </si>
  <si>
    <t>IND,FB,0603,220@100MHz,25%,2A,50mohm</t>
  </si>
  <si>
    <t>1VBNCB-H0603R221TR200F</t>
  </si>
  <si>
    <t>IND,FB,0603,220@100MHz,25%</t>
  </si>
  <si>
    <t>1VBNCB-H0805A221TR300F</t>
  </si>
  <si>
    <t>IND,FB,0805,220@100MHz,25%</t>
  </si>
  <si>
    <t>1VBNCB-H0805A601TR150F</t>
  </si>
  <si>
    <t>IND,FB,0805,600@100MHz,25%</t>
  </si>
  <si>
    <t>1VBPZ1005U601R45TF</t>
  </si>
  <si>
    <t>(T)magnetic bead,,600 ohm,100MHz,450mA,0402,PZ1005U601-R45TF,SUNLORD</t>
  </si>
  <si>
    <t>1VBPZ1608D2211R0TF</t>
  </si>
  <si>
    <t>(T)magnetic bead,220 ohm,100MHz,1000mA,0603,PZ1608D221-1R0TF,SUNLORD</t>
  </si>
  <si>
    <t>1VBSZ1005G750TF</t>
  </si>
  <si>
    <t>Beads,75ohm±25%,0402,DCR=0.3ohm,Imax=600mA,1.15*0.65*0.65mm</t>
  </si>
  <si>
    <t>1VC02010R2B1EC0G</t>
  </si>
  <si>
    <t>CAP CER (HIGH-Q) 0.2pF 25V +/-0.1pF C0G 0201</t>
  </si>
  <si>
    <t>1VC02010R5C1EC0G</t>
  </si>
  <si>
    <t>capcitance,0.5pF,±0.25pF,25V,COG,0201,T=0.3MM,C0201COG0R5C250NT</t>
  </si>
  <si>
    <t>1VC0201100J1ENP0</t>
  </si>
  <si>
    <t>CAP CER 10pF 25V 5% NP0 0201</t>
  </si>
  <si>
    <t>1VC0201100J1HC0G</t>
  </si>
  <si>
    <t>CAP CER 10pF 50V 5% C0G 0201</t>
  </si>
  <si>
    <t>1VC0201101J1EC0G</t>
  </si>
  <si>
    <t>capcitance,100pF,±5%,25V,COG,0201,T=0.3MM,C0201C0G101J250NT,</t>
  </si>
  <si>
    <t>1VC0201101J1HC0G</t>
  </si>
  <si>
    <t>CAP CER 100pF 50V 5% C0G 0201</t>
  </si>
  <si>
    <t>1VC0201101K1EC0G</t>
  </si>
  <si>
    <t>capcitance,100pF,±10%,25V,COG,0201</t>
  </si>
  <si>
    <t>1VC0201101K1HALU</t>
  </si>
  <si>
    <t>Cap,100pF±10%,50V,C0G,0201,0.63*0.33*0.33mm</t>
  </si>
  <si>
    <t>1VC0201102K1EX7R</t>
  </si>
  <si>
    <t>CAP CER 1000pF 25V 10% X7R 0201</t>
  </si>
  <si>
    <t>1VC0201102M1AX7R</t>
  </si>
  <si>
    <t>CAP CER 1000pF 10V 20% X7R 0201</t>
  </si>
  <si>
    <t>1VC0201102M1EX5R</t>
  </si>
  <si>
    <t>capcitance,1nF,±20%,25V,X5R,0201</t>
  </si>
  <si>
    <t>1VC0201102M1HX7R</t>
  </si>
  <si>
    <t>Cap,1.0nF±20%,50V,X7R,0201,0.63*0.33*0.33mm</t>
  </si>
  <si>
    <t>1VC0201103K1AX7R</t>
  </si>
  <si>
    <t>CAP CER 0.01uF 10V 10% X7R 0201</t>
  </si>
  <si>
    <t>1VC0201103K1CX5R</t>
  </si>
  <si>
    <t>Cap,10nF±10%,16V,X5R,0201,0.63*0.33*0.33mm</t>
  </si>
  <si>
    <t>1VC0201103K1EX5R</t>
  </si>
  <si>
    <t>CAP CER 10000PF 25V 10% X5R 0201</t>
  </si>
  <si>
    <t>1VC0201104K0JX5R</t>
  </si>
  <si>
    <t>CAP CER 0.1uF 6.3V 10% X5R 0201</t>
  </si>
  <si>
    <t>1VC0201104K1AX5R</t>
  </si>
  <si>
    <t>CAP CER 0.1uF 10V 10% X5R 0201</t>
  </si>
  <si>
    <t>1VC0201104M0JX5R</t>
  </si>
  <si>
    <t>Cap,100nF±20%,6.3V,X5R,0201,0.63*0.33*0.33mm</t>
  </si>
  <si>
    <t>1VC0201104M1AX5R</t>
  </si>
  <si>
    <t>Cap,100nF±20%,10V,X5R,0201,0.63*0.33*0.33mm</t>
  </si>
  <si>
    <t>1VC0201105M0JX5R</t>
  </si>
  <si>
    <t>Cap,1uF±20%,6.3V,X5R,0201,0.63*0.33*0.33mm</t>
  </si>
  <si>
    <t>1VC0201150J1HC0G</t>
  </si>
  <si>
    <t>capcitance,15pF±5%,50V,C0G,0201,C0201C0G150J500NT,</t>
  </si>
  <si>
    <t>1VC0201180J1EC0G</t>
  </si>
  <si>
    <t>capcitance,18pF,±5%,25V,COG,0201</t>
  </si>
  <si>
    <t>1VC02011R0B1HC0G</t>
  </si>
  <si>
    <t>capcitance,1.0pF±0.1pF,50V,C0G,0201,C0201C0G1R0B500NT,</t>
  </si>
  <si>
    <t>1VC02011R0C1EC0G</t>
  </si>
  <si>
    <t>capacitance,1pF,±0.25pF,25V,COG,0201</t>
  </si>
  <si>
    <t>1VC02011R5C1HC0G</t>
  </si>
  <si>
    <t>CAP CER 1.5pF 50V +/-0.25pF C0G 0201</t>
  </si>
  <si>
    <t>1VC0201220J1EC0G</t>
  </si>
  <si>
    <t>capcitance,22pF,±5%,25V,COG,0201,T=0.3MM,C0201COG220J250NT,</t>
  </si>
  <si>
    <t>1VC0201220J1HC0G</t>
  </si>
  <si>
    <t>CAP CER 22pF 50V 5% C0G 0201</t>
  </si>
  <si>
    <t>1VC0201221K1EX7R</t>
  </si>
  <si>
    <t>Cap,220pF±10%,25V,X7R,0201,0.63*0.33*0.33mm</t>
  </si>
  <si>
    <t>1VC0201224M0JX5R</t>
  </si>
  <si>
    <t>capcitance,220nF,±20%,6.3V,X5R,0201</t>
  </si>
  <si>
    <t>1VC0201270J1HC0G</t>
  </si>
  <si>
    <t>CAP CER 27pF 50V 5% C0G 0201</t>
  </si>
  <si>
    <t>1VC02012R2C1EC0G</t>
  </si>
  <si>
    <t>Capacitor, 2.2pF,±0.25pF,25V,COG,0201</t>
  </si>
  <si>
    <t>1VC02012R7C1HC0G</t>
  </si>
  <si>
    <t>CAP CER 2.7pF 50V +/-0.25pF C0G 0201</t>
  </si>
  <si>
    <t>1VC0201330K1EC0G</t>
  </si>
  <si>
    <t>capcitance,33pF,±10%,25V,COG,0201</t>
  </si>
  <si>
    <t>1VC0201330K1HC0G</t>
  </si>
  <si>
    <t>Cap,33pF±10%,50V,C0G,0201,0.63*0.33*0.33mm</t>
  </si>
  <si>
    <t>1VC0201390J1EC0G</t>
  </si>
  <si>
    <t>capcitance,39pF,±5%,25V,COG,0201</t>
  </si>
  <si>
    <t>1VC02013R3C1HC0G</t>
  </si>
  <si>
    <t>CAP CER 3.3pF 50V +/-0.25pF C0G 0201</t>
  </si>
  <si>
    <t>1VC0201470J1HC0G</t>
  </si>
  <si>
    <t>CAP CER 47pF 50V 5% C0G 0201</t>
  </si>
  <si>
    <t>1VC0201472K1CX5R</t>
  </si>
  <si>
    <t>capcitance,4.7nF,±10%,16V,X5R,0201,T=0.3MM,C0201X5R472K160NT,</t>
  </si>
  <si>
    <t>1VC0201472M1CX7R</t>
  </si>
  <si>
    <t>Cap,4.7nF±20%,16V,X7R,0201,0.63*0.33*0.33mm</t>
  </si>
  <si>
    <t>1VC0201473K0JX6S</t>
  </si>
  <si>
    <t>CAP CER 47000pF 6.3V 10% X6S 0201</t>
  </si>
  <si>
    <t>1VC0201474M0JX5R</t>
  </si>
  <si>
    <t>Cap,470nF±20%,6.3V,X5R,0201,0.63*0.33*0.33mm</t>
  </si>
  <si>
    <t>1VC0201560J1CC0G</t>
  </si>
  <si>
    <t>capcitance,56pF,±5%,16V,COG,0201</t>
  </si>
  <si>
    <t>1VC0201560J1HC0G</t>
  </si>
  <si>
    <t>capcitance,56pF±5％,50V,C0G,0201,C0201C0G560J500NT,</t>
  </si>
  <si>
    <t>1VC0201820J1EC0G</t>
  </si>
  <si>
    <t>capcitance,82pF,±5%,25V,COG,0201,T=0.3MM,C0201COG820J250NT,</t>
  </si>
  <si>
    <t>1VC0201820K1HC0G</t>
  </si>
  <si>
    <t>Cap,82pF±10%,50V,C0G,0201,0.63*0.33*0.33mm</t>
  </si>
  <si>
    <t>1VC02018R2C1HC0G</t>
  </si>
  <si>
    <t>CAP CER 8.2pF 50V +/-0.25pF C0G 0201</t>
  </si>
  <si>
    <t>1VC02018R2D1EC0G</t>
  </si>
  <si>
    <t>CAP CER 8.2pF 25V +/-0.5pF C0G 0201</t>
  </si>
  <si>
    <t>1VC0201R50B1HC0G</t>
  </si>
  <si>
    <t>CAP CER 0.5pF 50V +/-0.1pF C0G 0201</t>
  </si>
  <si>
    <t>1VC04020R2B1HC0G</t>
  </si>
  <si>
    <t>Cap,0.5pF±0.1pF,50V,C0G,0402,1.05*0.55*0.55mm</t>
  </si>
  <si>
    <t>1VC0402100C1HNP0</t>
  </si>
  <si>
    <t>CAP,CER,0402,10pF,0.25pF,50V,NPO,LOW DISS</t>
  </si>
  <si>
    <t>1VC0402100J1HNP0</t>
  </si>
  <si>
    <t>CAP CER 10pF 50V 5% NP0 0402</t>
  </si>
  <si>
    <t>1VC0402101J1HC0G</t>
  </si>
  <si>
    <t>Cap,100pF±5%,50V,C0G,0402,1.05*0.55*0.55mm</t>
  </si>
  <si>
    <t>1VC0402101J1HNP0</t>
  </si>
  <si>
    <t>CAP,CER,0402,100pF,5%,50V,NPO</t>
  </si>
  <si>
    <t>1VC0402102J1HNP0</t>
  </si>
  <si>
    <t>CAP,CER,0402,1000pF,5%,50V,NP0</t>
  </si>
  <si>
    <t>1VC0402102J1HX7R</t>
  </si>
  <si>
    <t>CAP CER 1000PF 50V 5% X7R 0402</t>
  </si>
  <si>
    <t>1VC0402102K1CX7R</t>
  </si>
  <si>
    <t>CAP,CER,0402,1000pF,10%,16V,X7R</t>
  </si>
  <si>
    <t>1VC0402102K1HX7R</t>
  </si>
  <si>
    <t>Cap,1nF±10%,50V,X7R,0402,1.05*0.55*0.55mm</t>
  </si>
  <si>
    <t>1VC0402102M1AX5R</t>
  </si>
  <si>
    <t>CAP CER 1000pF 10V 20% X5R 0402</t>
  </si>
  <si>
    <t>1VC0402102M1HX7R</t>
  </si>
  <si>
    <t>capcitance,1nF,±20%,50V,X7R,0402</t>
  </si>
  <si>
    <t>1VC0402103K0JX5R</t>
  </si>
  <si>
    <t>CAP CER 0.01uF 6.3V 10% X5R 0402</t>
  </si>
  <si>
    <t>1VC0402103K1CX7R</t>
  </si>
  <si>
    <t>CAP,CER,0402,0.01uF,10%,16V,X7R</t>
  </si>
  <si>
    <t>1VC0402103K1EX7R</t>
  </si>
  <si>
    <t>CAP,CER,0402,0.01uF,10%,25V,X7R</t>
  </si>
  <si>
    <t>1VC0402103M1EX7R</t>
  </si>
  <si>
    <t>CAP,CER,0402,0.01uF,20%,25V,X7R</t>
  </si>
  <si>
    <t>1VC0402103M1HX5R</t>
  </si>
  <si>
    <t>capcitance,10nF,±20%,50V,X5R,0402</t>
  </si>
  <si>
    <t>1VC0402104K0JX5R</t>
  </si>
  <si>
    <t>CAP CER 0.1uF 6.3V 10% X5R 0402</t>
  </si>
  <si>
    <t>1VC0402104K1AX5R</t>
  </si>
  <si>
    <t>capcitance,0402 X5R 100nF ±10% 10V,C0402X5R104K100NY/T,</t>
  </si>
  <si>
    <t>1VC0402104K1AX7R</t>
  </si>
  <si>
    <t>CAP,CER,0402,0.1uF,10%,10V,X7R</t>
  </si>
  <si>
    <t>1VC0402104K1CX7R</t>
  </si>
  <si>
    <t>CAP,CER,0402,0.1uF,10%,16V,X7R</t>
  </si>
  <si>
    <t>1VC0402104K1EX5R</t>
  </si>
  <si>
    <t>CAP,CER,0402,0.1UF,10%</t>
  </si>
  <si>
    <t>1VC0402104M0JY5V</t>
  </si>
  <si>
    <t>CAP CER 0.1uF 6.3V 20% Y5V 0402</t>
  </si>
  <si>
    <t>1VC0402104M1AX5R</t>
  </si>
  <si>
    <t>Cap,100nF±20%,10V,X5R,0402,1.05*0.55*0.55mm</t>
  </si>
  <si>
    <t>1VC0402105K0JX5R</t>
  </si>
  <si>
    <t>CAP,CER,0402,1uF,10%,6.3V,X5R</t>
  </si>
  <si>
    <t>1VC0402105K0JX6S</t>
  </si>
  <si>
    <t>CAP,CER,0402,1uF,10%,6.3V,X6S</t>
  </si>
  <si>
    <t>1VC0402105K1AX5R</t>
  </si>
  <si>
    <t>CAP,CER,0402,1uF,10%,10V,X5R</t>
  </si>
  <si>
    <t>1VC0402105K1CX5R</t>
  </si>
  <si>
    <t>CAP,CER,0402,1UF,10%,16V</t>
  </si>
  <si>
    <t>1VC0402105K1EX5R</t>
  </si>
  <si>
    <t>capcitance,1uF,±10%,25V,X5R,0402</t>
  </si>
  <si>
    <t>1VC0402105M0JX5R</t>
  </si>
  <si>
    <t>Cap,1uF±20%,6.3V,X5R,0402,1.05*0.55*0.55mm</t>
  </si>
  <si>
    <t>1VC0402106M0GX5R</t>
  </si>
  <si>
    <t>CAP,CER,0402,10uF,20%,4V,X5R</t>
  </si>
  <si>
    <t>1VC0402106M0JX5R</t>
  </si>
  <si>
    <t>CAP,CER,0402,10uF,20%,6.3V,X5R</t>
  </si>
  <si>
    <t>1VC0402120J1HNP0</t>
  </si>
  <si>
    <t>CAP,CER,0402,12pF,5%,50V,NPO</t>
  </si>
  <si>
    <t>1VC0402150F1HNP0</t>
  </si>
  <si>
    <t>CAP,CER,0402,15pF,1%,50V</t>
  </si>
  <si>
    <t>1VC0402150G1HNP0</t>
  </si>
  <si>
    <t>CAP,CER,0402,15pF,2%,50V,NPO</t>
  </si>
  <si>
    <t>1VC0402150J1HC0G</t>
  </si>
  <si>
    <t>Cap,15pF±5%,50V,C0G,0402,1.05*0.55*0.55mm</t>
  </si>
  <si>
    <t>1VC0402150J1HNP0</t>
  </si>
  <si>
    <t>CAP,CER,0402,15pF,5%,50V,NPO,LOW DISS</t>
  </si>
  <si>
    <t>1VC0402151J1HNP0</t>
  </si>
  <si>
    <t>CAP,CER,0402,150pF,5%,50V,NP0/C0G</t>
  </si>
  <si>
    <t>1VC0402153K1CX7R</t>
  </si>
  <si>
    <t>Cap,15nF±10%,16V,X7R,0402,1.05*0.55*0.55mm</t>
  </si>
  <si>
    <t>1VC0402180G1HNP0</t>
  </si>
  <si>
    <t>CAP,CER,0402,18pF,2%,50V,NPO</t>
  </si>
  <si>
    <t>1VC0402180J1ENP0</t>
  </si>
  <si>
    <t>CAP CER 18PF 25V 5% NP0 0402</t>
  </si>
  <si>
    <t>1VC0402180J1HC0G</t>
  </si>
  <si>
    <t>Cap,18pF±5%,50V,C0G,0402,1.05*0.55*0.55mm</t>
  </si>
  <si>
    <t>1VC04021R2B1HC0G</t>
  </si>
  <si>
    <t>Cap,1.2pF±0.1pF,50V,C0G,0402,1.05*0.55*0.55mm</t>
  </si>
  <si>
    <t>1VC04021R5C1HNP0</t>
  </si>
  <si>
    <t>CAP CER 1.5pF 50V +/-0.25pF NP0 0402</t>
  </si>
  <si>
    <t>1VC04021R8B1HNP0</t>
  </si>
  <si>
    <t>CAP,CER,0402,1.8pF,0.1pF,50V,NP0</t>
  </si>
  <si>
    <t>1VC04021RB1HC0G</t>
  </si>
  <si>
    <t>Cap,1pF±0.1pF,50V,C0G,0402,1.05*0.55*0.55mm</t>
  </si>
  <si>
    <t>1VC0402220J1ENP0</t>
  </si>
  <si>
    <t>CAP,CER,0402,22pF,10%,25V,X7R</t>
  </si>
  <si>
    <t>1VC0402220J1HC0G</t>
  </si>
  <si>
    <t>Cap,22pF±5%,50V,C0G,0402,1.05*0.55*0.55mm</t>
  </si>
  <si>
    <t>1VC0402220J1HNP0</t>
  </si>
  <si>
    <t>CAP,CER,0402,22pF,5%,50V,NPO</t>
  </si>
  <si>
    <t>1VC0402221G1HNP0</t>
  </si>
  <si>
    <t>CAP,CER,0402,220pF,2%,50V,NP0</t>
  </si>
  <si>
    <t>1VC0402221J1HC0G</t>
  </si>
  <si>
    <t>capcitance,220pF,±5%,50V,COG,0402</t>
  </si>
  <si>
    <t>1VC0402221K1HX7R</t>
  </si>
  <si>
    <t>Cap,220pF±10%,50V,X7R,0402,1.05*0.55*0.55mm</t>
  </si>
  <si>
    <t>1VC0402224K0JX5R</t>
  </si>
  <si>
    <t>CAP,CER,0402,0.22uF,10%,6.3V,X5R</t>
  </si>
  <si>
    <t>1VC0402224K1EX5R</t>
  </si>
  <si>
    <t>CAP,CER,0402,0.22uF,10%,25V,X5R</t>
  </si>
  <si>
    <t>1VC0402224M1AX5R</t>
  </si>
  <si>
    <t>Cap,220nF±20%,10V,X5R,0402,1.05*0.55*0.55mm</t>
  </si>
  <si>
    <t>1VC0402225K0JX5R</t>
  </si>
  <si>
    <t>CAP CER 2.2uF 6.3V 10% X5R 0402</t>
  </si>
  <si>
    <t>1VC0402225K1CX5R</t>
  </si>
  <si>
    <t>CAP,CER,0402,2.2uF,10%,16V,X5R</t>
  </si>
  <si>
    <t>1VC0402225M0GX5R</t>
  </si>
  <si>
    <t>CAP,CER,0402,2.2uF,20%,4V,X5R</t>
  </si>
  <si>
    <t>1VC0402225M0JX5R</t>
  </si>
  <si>
    <t>Cap,2.2uF±20%,6.3V,X5R,0402,1.05*0.55*0.55mm</t>
  </si>
  <si>
    <t>1VC0402225M0JX7R</t>
  </si>
  <si>
    <t>CAP CER 2.2uF 6.3V 20% X5R 0402</t>
  </si>
  <si>
    <t>1VC0402270J1HNP0</t>
  </si>
  <si>
    <t>CAP,CER,0402,27pF,5%,50V,NPO</t>
  </si>
  <si>
    <t>1VC0402272K1HX7R</t>
  </si>
  <si>
    <t>CAP,CER,0402,2700pF,10%,50V,X7R</t>
  </si>
  <si>
    <t>1VC04022R2B1HC0G</t>
  </si>
  <si>
    <t>Cap,2.2pF±0.1pF,50V,C0G,0402,1.05*0.55*0.55mm</t>
  </si>
  <si>
    <t>1VC04022R2O1HNP0</t>
  </si>
  <si>
    <t>CAP,CER,0402,2.2pF,0.05pF,50V,NP0/C0G,HI Q</t>
  </si>
  <si>
    <t>1VC0402330F1ENP0</t>
  </si>
  <si>
    <t>CAP,CER,0402,33pF,1%,25V,NP0,ULTRA-HIGH Q</t>
  </si>
  <si>
    <t>1VC0402330F1HNP0</t>
  </si>
  <si>
    <t>CAP CER 33PF 50V 2% NP0 0402</t>
  </si>
  <si>
    <t>1VC0402330J1ENP0</t>
  </si>
  <si>
    <t>CAP CER 33PF 25V 5% NP0 0402</t>
  </si>
  <si>
    <t>1VC0402330J1HC0G</t>
  </si>
  <si>
    <t>Cap,33pF±5%,50V,C0G,0402,1.05*0.55*0.55mm</t>
  </si>
  <si>
    <t>1VC0402330K1HC0G</t>
  </si>
  <si>
    <t>Cap,33pF±10%,50V,C0G,0402,1.05*0.55*0.55mm</t>
  </si>
  <si>
    <t>1VC0402332K1HX7R</t>
  </si>
  <si>
    <t>CAP,CER,0402,3300pF,10%,50V,X7R</t>
  </si>
  <si>
    <t>1VC0402333K1AX7R</t>
  </si>
  <si>
    <t>CAP CER 0.033uF 10V 10% X7R 0402</t>
  </si>
  <si>
    <t>1VC0402333K1CX5R</t>
  </si>
  <si>
    <t>Cap,33nF±10%,16V,X5R,0402,1.05*0.55*0.55mm</t>
  </si>
  <si>
    <t>1VC0402333K1CX7R</t>
  </si>
  <si>
    <t>capcitance,0402 X7R 33nF ±10% 16V,C0402X7R333K160NT,</t>
  </si>
  <si>
    <t>1VC0402360G1HNP0</t>
  </si>
  <si>
    <t>CAP,CER,0402,36pF,2%,50V,NP0</t>
  </si>
  <si>
    <t>1VC0402360J1HNP0</t>
  </si>
  <si>
    <t>CAP, CER, 0402,36PF,5%</t>
  </si>
  <si>
    <t>1VC0402390J1HNP0</t>
  </si>
  <si>
    <t>CAP,CER,0402,39pF,5%,50V,NP0</t>
  </si>
  <si>
    <t>1VC0402391G1HNP0</t>
  </si>
  <si>
    <t>CAP,CER,0402,390pF,5%,50V,NPO</t>
  </si>
  <si>
    <t>1VC04023R3C1HNP0</t>
  </si>
  <si>
    <t>CAP CER 3.3pF 50V +/-0.25pF NP0 0402</t>
  </si>
  <si>
    <t>1VC04023R3O1HNP0</t>
  </si>
  <si>
    <t>CAP,CER,0402,3.3pF,0.05pF,50V,C0G/NP0,HI Q</t>
  </si>
  <si>
    <t>1VC04023R9O1HC0G</t>
  </si>
  <si>
    <t>CAP,CER,0402,3.9pF,0.05pF,50V,C0G/NP0,HI-Q</t>
  </si>
  <si>
    <t>1VC0402470J1HC0G</t>
  </si>
  <si>
    <t>Cap,47pF±5%,50V,C0G,0402,1.05*0.55*0.55mm</t>
  </si>
  <si>
    <t>1VC0402470J1HNP0</t>
  </si>
  <si>
    <t>CAP,CER,0402,47pF,5%,50V,C0G/NP0</t>
  </si>
  <si>
    <t>1VC0402471J1ENP0</t>
  </si>
  <si>
    <t>CAP CER 470PF 25V 5% NP0 0402</t>
  </si>
  <si>
    <t>1VC0402471J1HNP0</t>
  </si>
  <si>
    <t>CAP,CER,0402,470pF,5%,50V,NP0</t>
  </si>
  <si>
    <t>1VC0402471K1HX7R</t>
  </si>
  <si>
    <t>CAP,CER,0402,470pF,10%,50V,X7R</t>
  </si>
  <si>
    <t>1VC0402472K1HX7R</t>
  </si>
  <si>
    <t>Cap,4.7nF±10%,50V,X7R,0402,1.05*0.55*0.55mm</t>
  </si>
  <si>
    <t>1VC0402473K1CX7R</t>
  </si>
  <si>
    <t>CAP,CER,0402,0.047uF,10%,16V,X7R</t>
  </si>
  <si>
    <t>1VC0402473K1EX7R</t>
  </si>
  <si>
    <t>CAP,CER,0402,0.047uF,10%,25V,X7R</t>
  </si>
  <si>
    <t>1VC0402474K1AX5R</t>
  </si>
  <si>
    <t>CAP,CER,0402,0.47uF,10%,10V,X5R</t>
  </si>
  <si>
    <t>1VC0402474M1AX5R</t>
  </si>
  <si>
    <t>Cap,470nF±20%,10V,X5R,0402,1.05*0.55*0.55mm</t>
  </si>
  <si>
    <t>1VC0402475M0JX5R</t>
  </si>
  <si>
    <t>CAP,CER,0402,4.7uF,20%,6.3V,X5R</t>
  </si>
  <si>
    <t>1VC0402510J1HNP0</t>
  </si>
  <si>
    <t>CAP,CER,0402,51pF,5%,50V,NP0</t>
  </si>
  <si>
    <t>1VC0402560J1HC0G</t>
  </si>
  <si>
    <t>Cap,56pF±5%,50V,C0G,0402,1.05*0.55*0.55mm</t>
  </si>
  <si>
    <t>1VC0402561J1HNP0</t>
  </si>
  <si>
    <t>CAP,CER,0402,560pF,5%,50V,NPO</t>
  </si>
  <si>
    <t>1VC04025R6D1HC0G</t>
  </si>
  <si>
    <t>CAP,CER,0402,5.6pF,0.5pF,50V,C0G/NP0</t>
  </si>
  <si>
    <t>1VC04025R6D1HNP0</t>
  </si>
  <si>
    <t>CAP,CER,0402,5.6pF,0.5pF,50V,NP0</t>
  </si>
  <si>
    <t>1VC04025R6D9NPO</t>
  </si>
  <si>
    <t>1VC0402684K1AX5R</t>
  </si>
  <si>
    <t>CAP,CER,0402,0.68uF,10%,10V,X5R</t>
  </si>
  <si>
    <t>1VC0402820G1HNP0</t>
  </si>
  <si>
    <t>CAP CER 82PF 50V 2% NP0 0402</t>
  </si>
  <si>
    <t>1VC0402820J1HC0G</t>
  </si>
  <si>
    <t>Cap,82pF±5%,50V,C0G,0402,1.05*0.55*0.55mm</t>
  </si>
  <si>
    <t>1VC0402822K1CX7R</t>
  </si>
  <si>
    <t>CAP,CER,0402,8200pF,10%,16V,X7R</t>
  </si>
  <si>
    <t>1VC0402822K1EX7R</t>
  </si>
  <si>
    <t>CAP CER 8.2nF 25V 10% X7R 0402</t>
  </si>
  <si>
    <t>1VC04028R0D1HNP0</t>
  </si>
  <si>
    <t>CAP,CER,0402,8pF,0.5pF,50V,C0G</t>
  </si>
  <si>
    <t>1VC04028R0D9NPO</t>
  </si>
  <si>
    <t>1VC04028R2D1HC0G</t>
  </si>
  <si>
    <t>Cap,8.2pF±0.5pF,50V,C0G,0402,1.05*0.55*0.55mm</t>
  </si>
  <si>
    <t>1VC04028RD1HNP0</t>
  </si>
  <si>
    <t>CAP,CER,0402,8pF,0.5pF,50V,NPO</t>
  </si>
  <si>
    <t>1VC0402R75B1HNP0</t>
  </si>
  <si>
    <t>CAP CER 0.75pF 50V +/-0.1pF NP0 0402</t>
  </si>
  <si>
    <t>1VC0603100J1HC0G</t>
  </si>
  <si>
    <t>CAP CER 10pF 50V 5% C0G 0603</t>
  </si>
  <si>
    <t>1VC0603101K1HX7R</t>
  </si>
  <si>
    <t>CAP CER 100pF 50V 10% X7R  0603</t>
  </si>
  <si>
    <t>1VC0603102K2AX7R</t>
  </si>
  <si>
    <t>CAP CER 1nF 100V 10% X7R 0603</t>
  </si>
  <si>
    <t>1VC0603103K1HX7R</t>
  </si>
  <si>
    <t>CAP,CER,0603,0.01uF,10%,50V,X7R</t>
  </si>
  <si>
    <t>1VC0603103K2AX7R</t>
  </si>
  <si>
    <t>CAP CER 10nF 100V 10% X7R 0603</t>
  </si>
  <si>
    <t>1VC0603104K1CX7R</t>
  </si>
  <si>
    <t>CAP,CER,0603,0.1uF,10%,16V,X7R</t>
  </si>
  <si>
    <t>1VC0603104K1HX7R</t>
  </si>
  <si>
    <t>CAP,CER,0603,0.1uF,10%,50V,X7R</t>
  </si>
  <si>
    <t>1VC0603105K1AX5R</t>
  </si>
  <si>
    <t>CAP,CER,0603,1uF,10%,10V,X5R</t>
  </si>
  <si>
    <t>1VC0603105K1CX5R</t>
  </si>
  <si>
    <t>CAP,CER,0603,1uF,10%,16V,X5R</t>
  </si>
  <si>
    <t>1VC0603105K1CX7R</t>
  </si>
  <si>
    <t>CAP,CER,0603,1uF,10%,16V,X7R</t>
  </si>
  <si>
    <t>1VC0603105K1EX5R</t>
  </si>
  <si>
    <t>capcitance,1UF,±10%,25V,X5R,0603</t>
  </si>
  <si>
    <t>1VC0603105K1EX7R</t>
  </si>
  <si>
    <t>CAP CER 1.0uF 25V 10% X7R 0603</t>
  </si>
  <si>
    <t>1VC0603105K1HX5R</t>
  </si>
  <si>
    <t>capcitance,1uF,±10%,50V,X5R,0603</t>
  </si>
  <si>
    <t>1VC0603105K1HX7R</t>
  </si>
  <si>
    <t>CAP,CER,0603,1uF,10%,50V,X7R</t>
  </si>
  <si>
    <t>1VC0603105M1CX5R</t>
  </si>
  <si>
    <t>Cap,1uF±20%,16V,X5R,0603,1.80*0.95*0.95mm</t>
  </si>
  <si>
    <t>1VC0603105M1CX7R</t>
  </si>
  <si>
    <t>CAP CER 1uF 16V 20% X7R 0603</t>
  </si>
  <si>
    <t>1VC0603105M1HX5R</t>
  </si>
  <si>
    <t>Cap,1uF±20%,50V,X5R,0603,1.80*1.00*1.00mm</t>
  </si>
  <si>
    <t>1VC0603106K0JX5R</t>
  </si>
  <si>
    <t>capcitance,10uF,±10%,6.3V,X5R,0603,CL10A106KQ8NNNC,</t>
  </si>
  <si>
    <t>1VC0603106M0JX5R-0</t>
  </si>
  <si>
    <t>CAP,CER,0603,10uF,20%,4.0V,X5R</t>
  </si>
  <si>
    <t>1VC0603106M0JX5R-1</t>
  </si>
  <si>
    <t>CAP,CER,0603,10uF,20%,6.3V,X5R</t>
  </si>
  <si>
    <t>1VC0603106M1CX5R</t>
  </si>
  <si>
    <t>CAP CER 10uF 16V 20% X5R 0603</t>
  </si>
  <si>
    <t>1VC0603151J1HNP0</t>
  </si>
  <si>
    <t>CAP,CER,0603,150pF,5%,50V,NPO</t>
  </si>
  <si>
    <t>1VC0603153K1HX7R</t>
  </si>
  <si>
    <t>CAP CER 15nF 50V 10% X7R 0603</t>
  </si>
  <si>
    <t>1VC0603184K1AX5R</t>
  </si>
  <si>
    <t>CAP,CER,0603,0.18uF,10%,10V,X5R</t>
  </si>
  <si>
    <t>1VC0603223K1HX7R</t>
  </si>
  <si>
    <t>CAP CER 22nF 50V 10% X7R 0603</t>
  </si>
  <si>
    <t>1VC0603224K1AX7R</t>
  </si>
  <si>
    <t>CAP,CER,0603,0.22uF,10%,10V,X7R</t>
  </si>
  <si>
    <t>1VC0603225K0JX5R</t>
  </si>
  <si>
    <t>CAP,CER,0603,2.2uF,10%,6.3V,X5R</t>
  </si>
  <si>
    <t>1VC0603225K1AX5R</t>
  </si>
  <si>
    <t>Cap,2.2uF±10%,10V,X5R,0603,1.80*0.95*0.95mm</t>
  </si>
  <si>
    <t>1VC0603225K1AX7R</t>
  </si>
  <si>
    <t>CAP,CER,0603,2.2uF,10%,10V,X7R</t>
  </si>
  <si>
    <t>1VC0603225K1CX5R</t>
  </si>
  <si>
    <t>CAP,CER,0603,2.2uF,10%,16V,X5R</t>
  </si>
  <si>
    <t>1VC0603226M0JX5R</t>
  </si>
  <si>
    <t>CAP,CER,0603,22uF,20%,6.3V,X5R</t>
  </si>
  <si>
    <t>1VC0603470K1HX7R</t>
  </si>
  <si>
    <t>CAP CER 47pF 50V 10% X7R 0603</t>
  </si>
  <si>
    <t>1VC0603471J1HNP0</t>
  </si>
  <si>
    <t>CAP,CER,0603,470pF,5%,50V,NPO</t>
  </si>
  <si>
    <t>1VC0603471K1HNP0</t>
  </si>
  <si>
    <t>CAP,CER,0603,470pF,10%,50V,NPO</t>
  </si>
  <si>
    <t>1VC0603474K1EX7R</t>
  </si>
  <si>
    <t>CAP CER 0.47uF 25V 10% X7R 0603</t>
  </si>
  <si>
    <t>1VC0603475K0JX5R</t>
  </si>
  <si>
    <t>CAP CER 4.7uF 6.3V 10% X5R 0603</t>
  </si>
  <si>
    <t>1VC0603475M0JX5R</t>
  </si>
  <si>
    <t>CAP,CER,0603,4.7uF,20%,6.3V,X5R</t>
  </si>
  <si>
    <t>1VC0603475M1AX5R</t>
  </si>
  <si>
    <t>Cap,4.7uF±20%,10V,X5R,0603,1.80*0.95*0.95mm</t>
  </si>
  <si>
    <t>1VC0603681J1HNP0</t>
  </si>
  <si>
    <t>CAP,CER,0603,680pF,5%, 50V, NPO</t>
  </si>
  <si>
    <t>1VC0603681K1HX7R</t>
  </si>
  <si>
    <t>CAP,CER,0603,680pF,10%, 50V, X7R</t>
  </si>
  <si>
    <t>1VC0805100K1HX7R</t>
  </si>
  <si>
    <t>CAP CER 120pF 50V 10% SMD, 0805, X7R</t>
  </si>
  <si>
    <t>1VC0805100M1HX7R</t>
  </si>
  <si>
    <t>CAP CER 10 PF 50V 20%, SMD, 0805</t>
  </si>
  <si>
    <t>1VC0805101K1HX7R</t>
  </si>
  <si>
    <t>CAP CER 100pF 50V 10% SMD, 0805, X7R</t>
  </si>
  <si>
    <t>1VC0805102K2AX7R</t>
  </si>
  <si>
    <t>CAP CER 1nF 100V 10% X7R  0805</t>
  </si>
  <si>
    <t>1VC0805103J1HNP0</t>
  </si>
  <si>
    <t>CAP,CER,0805,0.01uF,5%,50V,NPO</t>
  </si>
  <si>
    <t>1VC0805103K1HX7R</t>
  </si>
  <si>
    <t>CAP,CER,0805,0.01uF,10%,50V,X7R</t>
  </si>
  <si>
    <t>1VC0805104K1HX7R</t>
  </si>
  <si>
    <t>CAP,CER,0805,0.1uF,10%, 50V, X7R</t>
  </si>
  <si>
    <t>1VC0805104K2AX7R</t>
  </si>
  <si>
    <t>CAP CER 0.1uF 100V 10% X7R 0805</t>
  </si>
  <si>
    <t>CAP CER 100 nF 50V 20%, SMD, 0805</t>
  </si>
  <si>
    <t>1VC0805104M2AX7R</t>
  </si>
  <si>
    <t>CAP CER 100nF 50V 20%, SMD, 0805</t>
  </si>
  <si>
    <t>1VC0805105K1CX7R</t>
  </si>
  <si>
    <t>CAP CER 1uF 16V 10% X7R 0805</t>
  </si>
  <si>
    <t>1VC0805105K1EX7R</t>
  </si>
  <si>
    <t>CAP CER 1uF 25V 10% X7R 0805</t>
  </si>
  <si>
    <t>1VC0805105K1HX7R</t>
  </si>
  <si>
    <t>CAP,CER,0805,1uF,10%,50V,X7R</t>
  </si>
  <si>
    <t>CAP CER 1uF 50V 20% SMD, 0805, X7R</t>
  </si>
  <si>
    <t>1VC0805106K0JX5R</t>
  </si>
  <si>
    <t>CAP CER 10uF 6.3V 10% X5R 0805</t>
  </si>
  <si>
    <t>1VC0805106K1CX5R</t>
  </si>
  <si>
    <t>CAP,CER,0805,10uF,10%,16V,X5R</t>
  </si>
  <si>
    <t>1VC0805106K1EX5R</t>
  </si>
  <si>
    <t>CAP CER 10uF 25V 10% X5R 0805</t>
  </si>
  <si>
    <t>1VC0805106M0JX5R</t>
  </si>
  <si>
    <t>CAP,CER,0805,10uF,20%,6.3V,X5R</t>
  </si>
  <si>
    <t>1VC0805123K2AX7R</t>
  </si>
  <si>
    <t>CAP CER 0.012uF 100V 10% X7R 0805</t>
  </si>
  <si>
    <t>1VC0805150J5</t>
  </si>
  <si>
    <t>CAP CER 15pF 50V 5% SMD, 0805, NPO or C0G</t>
  </si>
  <si>
    <t>1VC0805221J1HNP0</t>
  </si>
  <si>
    <t>CAP,CER,0805,220pF,5%, NPO, 50V</t>
  </si>
  <si>
    <t>CAP CER 2200 pF 50V 20% SMD, 0805, X7R</t>
  </si>
  <si>
    <t>1VC0805226M0JX5R</t>
  </si>
  <si>
    <t>CAP,CER,0805,22uF,20%,6.3V,X5R</t>
  </si>
  <si>
    <t>1VC0805226M1CX5R</t>
  </si>
  <si>
    <t>CAP CER 22uF 16V 20% X5R 0805</t>
  </si>
  <si>
    <t>1VC0805302K2AX7R</t>
  </si>
  <si>
    <t>CAP CER 3nF 100V 10% X7R 0805</t>
  </si>
  <si>
    <t>1VC0805471J5</t>
  </si>
  <si>
    <t>CAP CER 470 pF 50V 5%, SMD, 0805, NPO or C0G</t>
  </si>
  <si>
    <t>1VC0805475K0JX5R</t>
  </si>
  <si>
    <t>CAP,CER,0805,4.7uF,10%,6.3V,X5R</t>
  </si>
  <si>
    <t>1VC0805475M0JX5R</t>
  </si>
  <si>
    <t>1VC0805476M0JX5R</t>
  </si>
  <si>
    <t>CAP,CER,0805,47uF,20%,6.3V,X5R</t>
  </si>
  <si>
    <t>1VC0805822J1HNP0</t>
  </si>
  <si>
    <t>CAP,CER,0805,8200pF,5%,50V,NPO</t>
  </si>
  <si>
    <t>1VC100200V337M1JALU</t>
  </si>
  <si>
    <t>CAP ALUM 330UF 63V 20% RADIAL (10 x 20) pitch 5mm</t>
  </si>
  <si>
    <t>CAP ALUM 22 uF 400V 20% RADIAL (10 x 25) pitch 5mm</t>
  </si>
  <si>
    <t>1VC1025V475M2GALU</t>
  </si>
  <si>
    <t>CAP ALUM 4.7UF 400V 20% RADIAL (8 x 11.5) pitch 5mm</t>
  </si>
  <si>
    <t>1VC1206102K2GX7R</t>
  </si>
  <si>
    <t>CAP CER 1nF 400V 10% SMD, 1206, X7R</t>
  </si>
  <si>
    <t>1VC1206102K3DX7R</t>
  </si>
  <si>
    <t>CAP,CER,1206,1000pF,10%,2KV,X7R</t>
  </si>
  <si>
    <t>CAP CER 1nF 250V 20% SMD, 1206, X7R</t>
  </si>
  <si>
    <t>1VC1206102M2GX7R</t>
  </si>
  <si>
    <t>CAP CER 1nF 400V 20% SMD, 1206, X7R</t>
  </si>
  <si>
    <t>1VC1206106K1EX5R</t>
  </si>
  <si>
    <t>CAP, CER, 1206,10UF,10%</t>
  </si>
  <si>
    <t>1VC1206106M1EX5R</t>
  </si>
  <si>
    <t>CAP,CER,1206,10uF,20%,25V,X5R</t>
  </si>
  <si>
    <t>1VC1206106M1EX7R</t>
  </si>
  <si>
    <t>CAP,CER,1206,10uF,20%,25V,X7R</t>
  </si>
  <si>
    <t>1VC1206107M0GX5R</t>
  </si>
  <si>
    <t>CAP,CER,1206,100uF,20%,4V,X5R</t>
  </si>
  <si>
    <t>1VC1206220J2ANP0</t>
  </si>
  <si>
    <t>CAP CER 22PF 100V 5% NP0 1206</t>
  </si>
  <si>
    <t>1VC1206223K2WX7R</t>
  </si>
  <si>
    <t>CAP CER 22 nF 500V 10%, SMD, 1206</t>
  </si>
  <si>
    <t>1VC1206226K0JX5R</t>
  </si>
  <si>
    <t>CAP CER 22uF 6.3V 10% X5R 1206</t>
  </si>
  <si>
    <t>1VC1206226M1AX5R</t>
  </si>
  <si>
    <t>CAP,CER,1206,22uF,20%,10V,X5R</t>
  </si>
  <si>
    <t>1VC1206226M1CX5R</t>
  </si>
  <si>
    <t>CAP,CER,1206,22uF,20%,16V,X5R</t>
  </si>
  <si>
    <t>1VC1206226M1EX5R</t>
  </si>
  <si>
    <t>CAP,CER,1206,22uF,20%,25V,X5R</t>
  </si>
  <si>
    <t>1VC1206393J1HNP0</t>
  </si>
  <si>
    <t>CAP,CER,1206,0.039uF,5%,50V,NPO</t>
  </si>
  <si>
    <t>CAP CER 4700 pF, 20%, 250V, X7R, 1206</t>
  </si>
  <si>
    <t>1VC1206473K2EX7R</t>
  </si>
  <si>
    <t>CAP CER 0.047uF 250V X7R 10% 1206</t>
  </si>
  <si>
    <t>1VC1206476M0JX5R</t>
  </si>
  <si>
    <t>CAP,CER,1206,47uF,20%,6.3V,X5R</t>
  </si>
  <si>
    <t>1VC1210105K2AX7R</t>
  </si>
  <si>
    <t>CAP CER 1uF 100V 10% X7R 1210</t>
  </si>
  <si>
    <t>1VC1210222K3DX7R</t>
  </si>
  <si>
    <t>CAP,CER,1210,2200pF,10%,2KV,X7R</t>
  </si>
  <si>
    <t>1VC1210226M1CX7R</t>
  </si>
  <si>
    <t>CAP CER 22uF 16V 20% X7R 1210</t>
  </si>
  <si>
    <t>1VC1210393J1HNP0</t>
  </si>
  <si>
    <t>CAP,CER,1210,0.039uF,5%,50V,NPO</t>
  </si>
  <si>
    <t>1VC1210476K1CX5R</t>
  </si>
  <si>
    <t>CAP CER 47uF 16V 10% X5R 1210</t>
  </si>
  <si>
    <t>1VC150180V683K2YFLM</t>
  </si>
  <si>
    <t>CAP,FLM,RAD,0.068uF,10% Pitch 15mm</t>
  </si>
  <si>
    <t>CAP FILM 100 nF 630V ( 275VAC) 20%, RADIAL, pitch 10 or 15 mm</t>
  </si>
  <si>
    <t>1VC1540V476M0JALU</t>
  </si>
  <si>
    <t>CAP,ALUM,47UF,6.3V,20%,RADIAL,6.3V,1.5x4x7mm,46mA</t>
  </si>
  <si>
    <t>1VC160250476M2GALU</t>
  </si>
  <si>
    <t>CAP ALUM 47UF 400 20% RADIAL (16 x 25) pitch 5mm</t>
  </si>
  <si>
    <t>1VC1812222K3DX7R</t>
  </si>
  <si>
    <t>CAP CER 2200pF 2KV 10% X7R 1812</t>
  </si>
  <si>
    <t>1VC1812C332J1GACTU</t>
  </si>
  <si>
    <t>CAP CER 3.3nF 100V 10% X7R 1812</t>
  </si>
  <si>
    <t>1VC2050V107M0JALU</t>
  </si>
  <si>
    <t>CAP,ALUM,100UF,6.3V,20%,RADIAL,6.3V,2x5x12mm,130mA</t>
  </si>
  <si>
    <t>1VC2050V107M1CALU</t>
  </si>
  <si>
    <t>CAP,ELC,RAD,100uF,20%, 16V, 5x11x2mm</t>
  </si>
  <si>
    <t>1VC2050V227M0JALU</t>
  </si>
  <si>
    <t>CAP,ALUM,220UF,6.3V,20%,RADIAL,6.3V,2x5x12mm,240mA</t>
  </si>
  <si>
    <t>1VC2050V476M1EALU</t>
  </si>
  <si>
    <t>CAP,ELC,RAD,47uF,20%,25V,5x11x2mm,300mOHM,130mA</t>
  </si>
  <si>
    <t>1VC2550V107M1AALU</t>
  </si>
  <si>
    <t>CAP,ELC,RAD,100uF,20%, 10V, 2.5mm lead space</t>
  </si>
  <si>
    <t>1VC2550V107M1CALU</t>
  </si>
  <si>
    <t>CAP,ELC,RAD,100uF,20%, 16V, 2.5mm lead space</t>
  </si>
  <si>
    <t>1VC2563V227M1AALU</t>
  </si>
  <si>
    <t>CAP,TNT,7343,220uF,20%,10V,CASE H,LO-ESR</t>
  </si>
  <si>
    <t>1VC2563V227M1CALU</t>
  </si>
  <si>
    <t>CAP,ELC,RAD,220uF,20%,16V,6.3x11x2.5mm,94mOHM,180mA</t>
  </si>
  <si>
    <t>1VC261785334K2YMF</t>
  </si>
  <si>
    <t>CAP FILM 0.33UF 560VDC RADIAL</t>
  </si>
  <si>
    <t>1VC3216107M0JTAN</t>
  </si>
  <si>
    <t>Tantalum capacitors,100uF±20%,6.3V,A Case,ESR=0.8 ohm,3.40*1.80*1.80mm</t>
  </si>
  <si>
    <t>1VC3580V108M1AALU</t>
  </si>
  <si>
    <t>Cap Elec RD 10V 1000uf 20%</t>
  </si>
  <si>
    <t>1VC3580V477M1CALU</t>
  </si>
  <si>
    <t>CAP,ELC,RAD,470uF,20%,16V,8X12.5X3.5mm</t>
  </si>
  <si>
    <t>1VC50100V477M1EALU</t>
  </si>
  <si>
    <t>CAP ALUM 470UF 25V 20% RADIAL</t>
  </si>
  <si>
    <t>1VC50110V226M1HALU</t>
  </si>
  <si>
    <t>CAP ALUM 22UF 50V 20% RADIAL (5 x 11)</t>
  </si>
  <si>
    <t>1VC50125V108M1FALU</t>
  </si>
  <si>
    <t>CAP,ELC,RAD,1000uF,20%,35V</t>
  </si>
  <si>
    <t>CAP,ELC,RAD,1000uF,20%,25V</t>
  </si>
  <si>
    <t>1VC5058225M1EALU</t>
  </si>
  <si>
    <t>CAP ALU 22uF 25V 20%</t>
  </si>
  <si>
    <t>1VC5080V477M1CALU</t>
  </si>
  <si>
    <t>Cap Elec Radical 16V 470uf 20%</t>
  </si>
  <si>
    <t>CAP ALUM 470 uF 16V 20% RADIAL (8 x 11.5) pitch 5mm</t>
  </si>
  <si>
    <t>1VC60100V102K3DCER</t>
  </si>
  <si>
    <t>CAP CER 1000PF 2KV 10% RADIAL</t>
  </si>
  <si>
    <t>1VC6311827M0JALU</t>
  </si>
  <si>
    <t>CAP ALUM 820uF 6.3V 20% RADIAL (10 x 9.5) pitch 5mm VERY LOW ESR 0.014 OHM, 105 C, HIGH QUALITY</t>
  </si>
  <si>
    <t>1VC6355227M1CALU</t>
  </si>
  <si>
    <t>CAP ALUM 220UF 16V 20% SMD</t>
  </si>
  <si>
    <t>1VC6666106M1CALU</t>
  </si>
  <si>
    <t>CAP ALU 100uF 16V FK series 20%</t>
  </si>
  <si>
    <t>1VC7343687M0JTAN</t>
  </si>
  <si>
    <t>CAP TANT 680uF ESR=0.018 OHMS 6.3V 20% -- 7343-43</t>
  </si>
  <si>
    <t>1VC75160V228M1EALU</t>
  </si>
  <si>
    <t>CAP,ELC,RAD,2200uF,20%,25V</t>
  </si>
  <si>
    <t>CAP CER 2200 PF 2KV 10% RADIAL Y-CAP</t>
  </si>
  <si>
    <t>1VC8010225M2AALU</t>
  </si>
  <si>
    <t>CAP ALU 22uF 100V +/-20%</t>
  </si>
  <si>
    <t>1VC80115V475M2GALU</t>
  </si>
  <si>
    <t>1VCRD10476M1EALU</t>
  </si>
  <si>
    <t>CAP ALUM 470uF 25V 20% SMD</t>
  </si>
  <si>
    <t>1VD11-22/R6G6C-A01/2T</t>
  </si>
  <si>
    <t>Green-Red LED,SMD,2V,20mA</t>
  </si>
  <si>
    <t>1VD2035-35-SM-RPLF</t>
  </si>
  <si>
    <t>SURGE ARRESTER GDT 350V SMT</t>
  </si>
  <si>
    <t>1VD2RK1000M-4</t>
  </si>
  <si>
    <t>SPD,GDT,SMT,1000V,20%,500mA,1pF,4.2x4.2x4.4mm</t>
  </si>
  <si>
    <t>1VDBAS16-215SOT23</t>
  </si>
  <si>
    <t>Diode Switching 75V 200mA</t>
  </si>
  <si>
    <t>1VDBAV99-215SOT23</t>
  </si>
  <si>
    <t>Diode Dual Ultra Fast Series 200mA 70V</t>
  </si>
  <si>
    <t>1VDBZX84C12LT1GSOT23</t>
  </si>
  <si>
    <t>Diode Zenner 12V</t>
  </si>
  <si>
    <t>1VDLG N971-KN-1</t>
  </si>
  <si>
    <t>Green, 2.1V, 20mA, Surface Mount,3.20mm L x 1.60mm W</t>
  </si>
  <si>
    <t>1VDLGQ971-KN-10603</t>
  </si>
  <si>
    <t>LED CHIPLED 570NM GREEN 0603 SMD</t>
  </si>
  <si>
    <t>1VDLSQ976-NR-10603</t>
  </si>
  <si>
    <t>LED CHIPLED 633NM RED 0603 SMD</t>
  </si>
  <si>
    <t>1VDLYQ971-H1L2-360603</t>
  </si>
  <si>
    <t>LED CHIPLED 587NM YLW 0603 SMD</t>
  </si>
  <si>
    <t>1VDMBR0540SOD123</t>
  </si>
  <si>
    <t>DIODE PWR SCH RECT 0.5A 40V SOD-123</t>
  </si>
  <si>
    <t>1VDMMBD7000LT1G</t>
  </si>
  <si>
    <t>DIO,SWH,SOT23,100V,200mA,4nS,1.5pF</t>
  </si>
  <si>
    <t>1VDSMAJ58A-E3-61SMA</t>
  </si>
  <si>
    <t>Diode TVS 58V 1W</t>
  </si>
  <si>
    <t>1VDSMLJ78CA-TPSMDJ</t>
  </si>
  <si>
    <t>TVS Diode Bi-Direction Maximum Peak Pulse Current 291.3A</t>
  </si>
  <si>
    <t>1VDSS1H10-E3-61TSMA</t>
  </si>
  <si>
    <t>Diode Schottky 1A 100V</t>
  </si>
  <si>
    <t>1VDTDZ5V1J115</t>
  </si>
  <si>
    <t>DIODE ZENER 5.1V 2% 500MW SOD323F</t>
  </si>
  <si>
    <t>1VDTPD4E001DBVRSOT23-500</t>
  </si>
  <si>
    <t>ESD Suppressors Low-cap 4Ch+-15k V ESD</t>
  </si>
  <si>
    <t>1VDTPD4E001DBVRSOT23-6L</t>
  </si>
  <si>
    <t>TVS DIODE 5V 4CH BI SOT23-6</t>
  </si>
  <si>
    <t>1VEDLW21SN181SQ2L</t>
  </si>
  <si>
    <t>IND,COM,DLW21S,180@100MHz,25%,330mA,350mohm,50V</t>
  </si>
  <si>
    <t>1VEDLW5BTN142SQ2L</t>
  </si>
  <si>
    <t>IND CHK 800 OHM@100MHZ 1.0A -- SMD</t>
  </si>
  <si>
    <t>1VEMS8551</t>
  </si>
  <si>
    <t>Common Mode Choke Coil  3.9mH 0.75A 80V</t>
  </si>
  <si>
    <t>1VFLFB185G37CF2D114</t>
  </si>
  <si>
    <t>RF_SPEC BAND PASS FILTER 5370 MHz WIFI 1608</t>
  </si>
  <si>
    <t>1VFLFB2H2G45CC1D005</t>
  </si>
  <si>
    <t>RF_SPEC BAND PASS FILTER 2.45 GHz 4P 1008</t>
  </si>
  <si>
    <t>1VFLFH0Q5G37RC1D560</t>
  </si>
  <si>
    <t>RF_SPEC High Pass Filter for 5GHz Wi-fi 4Pin 0201</t>
  </si>
  <si>
    <t>1VFLFL152G45TC1A219</t>
  </si>
  <si>
    <t>FLT,SMT,0402,2.45GHz,0.55dB,21dB ATT,50 OHM,3W,1x0.5x0.4mm</t>
  </si>
  <si>
    <t>1VFRFBLN2012090BM5T25</t>
  </si>
  <si>
    <t>(S)filter,BALUN,869~960MHz+1805~1990MHZ,2.0X1.25X1.0mm,RFBLN2012090BM5T25 //RFBLN2109BM559X2C,WALSIN</t>
  </si>
  <si>
    <t>1VFSAFEB1G57KE0F00</t>
  </si>
  <si>
    <t>(N)filter,SAW,GPS 1575.5MHz,SAFEB1G57KE0F00Rxx,MURATA</t>
  </si>
  <si>
    <t>1VI0805100K0</t>
  </si>
  <si>
    <t>IND 10uH 10% SMD 0805</t>
  </si>
  <si>
    <t>1VI0805100M0</t>
  </si>
  <si>
    <t>IND 10uH 20% SMD 0805</t>
  </si>
  <si>
    <t>1VI1085101M</t>
  </si>
  <si>
    <t>IND, 100UH,20% , 1A, DRUM</t>
  </si>
  <si>
    <t>1VICTHGBM5G5A1JBAIR</t>
  </si>
  <si>
    <t>eMMC 4GB</t>
  </si>
  <si>
    <t>1VIN152JAXD3L9</t>
  </si>
  <si>
    <t>IND, AXIAL, 1.5 mH, 5%, D=3mm, L=9mm</t>
  </si>
  <si>
    <t>1VIN152KAXD4L10</t>
  </si>
  <si>
    <t>IND, 10uH, 2.4A, SMD, 6x6, NRS6045T100MMGK</t>
  </si>
  <si>
    <t>COMMON MODE CHOKE, 22mH, 30%, 0.20A, 3.5 Ohm</t>
  </si>
  <si>
    <t>1VJP05</t>
  </si>
  <si>
    <t>JUMPER 5MM</t>
  </si>
  <si>
    <t>1VL0201100F507J160</t>
  </si>
  <si>
    <t>inductance,10nH±5%,0201,I=160mA,RDC=0.8ohm,SDCL0603Q10NJT02,</t>
  </si>
  <si>
    <t>1VL0201122B750</t>
  </si>
  <si>
    <t>IND FILM 1.2nH +/-0.1nH 750mA 0201</t>
  </si>
  <si>
    <t>1VL0201150F507J160</t>
  </si>
  <si>
    <t>inductance,15nH±5%,0201,I=160mA,RDC=0.85ohm,SDCL0603Q15NJT02B01,</t>
  </si>
  <si>
    <t>1VL0201152F000A250</t>
  </si>
  <si>
    <t>IND FILM 1.5nH +/-0.2nH 0201</t>
  </si>
  <si>
    <t>1VL0201152F507I420</t>
  </si>
  <si>
    <t>(T)inductance,1.5nH,±0.3nH,0201,SDCL0603Q1N5ST02,Sunlord</t>
  </si>
  <si>
    <t>1VL0201182F507I380</t>
  </si>
  <si>
    <t>(T)inductance,1.8nH,±0.3nH,0201,SDCL0603Q1N8ST02,Sunlord</t>
  </si>
  <si>
    <t>1VL02011R5F107I500</t>
  </si>
  <si>
    <t>inductance,1.5nH±0.3nH,0201,I=500mA,RDC=0.2ohm,SDCL0603C1N5STDF,</t>
  </si>
  <si>
    <t>1VL02011R8F507I380</t>
  </si>
  <si>
    <t>inductance,1.8nH±0.3nH,0201,I=380mA,RDC=0.15ohm,SDCL0603Q1N8ST02,</t>
  </si>
  <si>
    <t>1VL0201202B600</t>
  </si>
  <si>
    <t>IND FILM 2.0nH +/-0.1nH 600mA 0201</t>
  </si>
  <si>
    <t>1VL0201202F507I310</t>
  </si>
  <si>
    <t>Inductor, 2.0nH,±0.3nH,0201,SDCL0603Q2N0ST02,Sunlord</t>
  </si>
  <si>
    <t>1VL0201242F507I310</t>
  </si>
  <si>
    <t>(T)inductance,2.4nH,±0.3nH,0201,SDCL0603Q2N4ST02,Sunlord</t>
  </si>
  <si>
    <t>1VL0201272F507I310</t>
  </si>
  <si>
    <t>(T)inductance,2.7nH,±0.3nH,0201,SDCL0603Q2N7ST02,Sunlord</t>
  </si>
  <si>
    <t>1VL0201273F507J120</t>
  </si>
  <si>
    <t>(T)inductance,27nH,±5%,0201,SDCL0603Q27NJT02,Sunlord</t>
  </si>
  <si>
    <t>1VL02012R0F507I300</t>
  </si>
  <si>
    <t>inductance,2.0nH±0.3nH,0201,I=300mA,RDC=0.23ohm,SDCL0603Q2N0ST02</t>
  </si>
  <si>
    <t>1VL02012R2F507I290</t>
  </si>
  <si>
    <t>inductance,2.2nH±0.3nH,0201,I=290mA,RDC=0.25ohmSDCL0603Q2N2ST02,</t>
  </si>
  <si>
    <t>1VL0201330F107J80</t>
  </si>
  <si>
    <t>inductance,33nH±5%,0201,I=80mA,RDC=2.2ohm,SDCL0603C33NJTDF,</t>
  </si>
  <si>
    <t>1VL02013R3F507I270</t>
  </si>
  <si>
    <t>inductance,3.3nH±0.3nH,0201,I=270mA,RDC=0.30ohm,SDCL0603Q3N3ST02,</t>
  </si>
  <si>
    <t>1VL02013R6F107I300</t>
  </si>
  <si>
    <t>inductance,3.6nH±0.3nH,0201,I=300mA,RDC=0.35ohm,SDCL0603C3N6STDF,</t>
  </si>
  <si>
    <t>1VL02013R9F507I230</t>
  </si>
  <si>
    <t>inductance,3.9nH±0.3nH,0201,SDCL0603Q3N9ST02,</t>
  </si>
  <si>
    <t>1VL0201432F507I220</t>
  </si>
  <si>
    <t>(T)inductance,4.3nH,±0.3nH,0201,SDCL0603Q4N3ST02,Sunlord</t>
  </si>
  <si>
    <t>1VL0201472F507I210</t>
  </si>
  <si>
    <t>(T)inductance,4.7nH,±0.3nH,0201,SDCL0603Q4N7ST02,Sunlord</t>
  </si>
  <si>
    <t>1VL02014R7F507I220</t>
  </si>
  <si>
    <t>inductance,4.7nH,±0.3nH,0201,SDCL0603Q4N7ST02B01,</t>
  </si>
  <si>
    <t>1VL02015R6F507I210</t>
  </si>
  <si>
    <t>inductance,5.6nH±0.3nH,0201,I=210mA,RDC=0.46ohmSDCL0603Q5N6ST02,</t>
  </si>
  <si>
    <t>1VL0201822F507J190</t>
  </si>
  <si>
    <t>(T)inductance,8.2nH,±5%,0201,SDCL0603Q8N2JT02,Sunlord</t>
  </si>
  <si>
    <t>1VL02018R2F507J170</t>
  </si>
  <si>
    <t>inductance,8.2nH±5%,0201,I=170mA,RDC=0.72ohm,SDCL0603Q8N2JT02,</t>
  </si>
  <si>
    <t>1VL0402100F000J300</t>
  </si>
  <si>
    <t>IND,10nH±5%,0402,DCR=0.40ohm,Imax=300mA,1.15*0.65*0.65mm</t>
  </si>
  <si>
    <t>1VL0402103F107J300</t>
  </si>
  <si>
    <t>(S)inductance,10nH,±5%,0402,SDCL1005C10NJTDF,Sunlord</t>
  </si>
  <si>
    <t>1VL0402120F000J300</t>
  </si>
  <si>
    <t>IND,12nH±5%,0402,DCR=0.50ohm,Imax=300mA,1.15*0.65*0.65mm</t>
  </si>
  <si>
    <t>1VL0402123F107J300</t>
  </si>
  <si>
    <t>(S)inductance,12nH,±5%,0402,SDCL1005C12NJTDF,Sunlord</t>
  </si>
  <si>
    <t>1VL0402150F000G460</t>
  </si>
  <si>
    <t>IND,FXD,0402,15nH,2%,460mA,160mOHM</t>
  </si>
  <si>
    <t>1VL0402150F000J150</t>
  </si>
  <si>
    <t>IND,150nH±5%,0402,DCR=3.2ohm,Imax=150mA,1.15*0.65*0.65mm</t>
  </si>
  <si>
    <t>1VL0402150F000J300</t>
  </si>
  <si>
    <t>IND,15nH±5%,0402,DCR=0.50ohm,Imax=300mA,1.15*0.65*0.65mm</t>
  </si>
  <si>
    <t>1VL0402151F107J100</t>
  </si>
  <si>
    <t>inductance,150NH,±5%,0402,SDCL1005CR15JTDF,</t>
  </si>
  <si>
    <t>1VL0402180F000J300</t>
  </si>
  <si>
    <t>IND,18nH±5%,0402,DCR=0.60ohm,Imax=300mA,1.15*0.65*0.65mm</t>
  </si>
  <si>
    <t>1VL04021R5F000I300</t>
  </si>
  <si>
    <t>IND,1.5nH±0.3nH,0402,DCR=0.10ohm,Imax=300mA,1.15*0.65*0.65mm</t>
  </si>
  <si>
    <t>1VL04021R8F000I300</t>
  </si>
  <si>
    <t>IND,1.8nH±0.3nH,0402,DCR=0.10ohm,Imax=300mA,1.15*0.65*0.65mm</t>
  </si>
  <si>
    <t>1VL0402202F107I300</t>
  </si>
  <si>
    <t>(S)inductance,2.0nH,±0.3nH,0402,SDCL1005C2N0STDF,SUNLORD</t>
  </si>
  <si>
    <t>1VL0402220F000J300</t>
  </si>
  <si>
    <t>IND,FXD,0402,22nH,5%,300mA,580mohm</t>
  </si>
  <si>
    <t>1VL0402222F107I300</t>
  </si>
  <si>
    <t>(S)inductance,2.2nH,±0.3nH,0402,SDCL1005C2N2STDF,Sunlord</t>
  </si>
  <si>
    <t>1VL0402222F107J300</t>
  </si>
  <si>
    <t>IND,FXD,0402,22nH,5%,300mA,420mohm</t>
  </si>
  <si>
    <t>1VL0402270F000J300</t>
  </si>
  <si>
    <t>IND,27nH±5%,0402,DCR=0.70ohm,Imax=300mA,1.15*0.65*0.65mm</t>
  </si>
  <si>
    <t>1VL04022R0F000I300</t>
  </si>
  <si>
    <t>IND,2.0nH±0.3nH,0402,DCR=0.20ohm,Imax=300mA,1.15*0.65*0.65mm</t>
  </si>
  <si>
    <t>1VL04022R2F000I300</t>
  </si>
  <si>
    <t>IND,2.2nH±0.3nH,0402,DCR=0.20ohm,Imax=300mA,1.15*0.65*0.65mm</t>
  </si>
  <si>
    <t>1VL04022R4F000I300</t>
  </si>
  <si>
    <t>IND,2.4nH±0.3nH,0402,DCR=0.20ohm,Imax=300mA,1.15*0.65*0.65mm</t>
  </si>
  <si>
    <t>1VL0402302F107I300</t>
  </si>
  <si>
    <t>(S)inductance,3nH,±0.3nH,0402,SDCL1005C3N0STDF,Sunlord</t>
  </si>
  <si>
    <t>1VL0402330F000J200</t>
  </si>
  <si>
    <t>IND,33nH±5%,0402,DCR=0.80ohm,Imax=200mA,1.15*0.65*0.65mm</t>
  </si>
  <si>
    <t>1VL0402390F000J200</t>
  </si>
  <si>
    <t>IND,39nH±5%,0402,DCR=1.00ohm,Imax=200mA,1.15*0.65*0.65mm</t>
  </si>
  <si>
    <t>1VL0402390F107J200</t>
  </si>
  <si>
    <t>inductance,39nH,±5%,0402,SDCL1005C39NJTDF,</t>
  </si>
  <si>
    <t>1VL0402393F107J80</t>
  </si>
  <si>
    <t>(S)inductance,39nH,±5%,0402,SDCL1005C39NJTDF,SUNLORD</t>
  </si>
  <si>
    <t>1VL04023R0F000I300</t>
  </si>
  <si>
    <t>IND,3.0nH±0.3nH,0402,DCR=0.20Ohm,Imax=300mA,1.15*0.65*0.65mm</t>
  </si>
  <si>
    <t>1VL04023R3F000I300</t>
  </si>
  <si>
    <t>IND,3.3nH±0.3nH,0402,DCR=0.20ohm,Imax=300mA,1.15*0.65*0.65mm</t>
  </si>
  <si>
    <t>1VL0402470F107G200</t>
  </si>
  <si>
    <t>IND,FXD,0402,47nH,5%,200mA,720mOHM</t>
  </si>
  <si>
    <t>1VL0402472F000I300</t>
  </si>
  <si>
    <t>IND ML 4.7nH +/-0.3nH 300mA 0402</t>
  </si>
  <si>
    <t>1VL0402472F107I300</t>
  </si>
  <si>
    <t>IND,FXD,4.7nH,0.3nH,300mA,180mOHM,0402</t>
  </si>
  <si>
    <t>1VL04024R3F000I300</t>
  </si>
  <si>
    <t>IND,4.3nH±0.3nH,0402,DCR=0.20Ohm,Imax=300mA,1.15*0.65*0.65mm</t>
  </si>
  <si>
    <t>1VL04024R7F000I300</t>
  </si>
  <si>
    <t>IND,4.7nH±0.3nH,0402,DCR=0.20ohm,Imax=300mA,1.15*0.65*0.65mm</t>
  </si>
  <si>
    <t>1VL04025R1F000I300</t>
  </si>
  <si>
    <t>IND,5.1nH±0.3nH,0402,DCR=0.3ohm,Imax=300mA,1.15*0.65*0.65mm</t>
  </si>
  <si>
    <t>1VL04025R6F000G760</t>
  </si>
  <si>
    <t>IND,FXD,0402,5.6nH,2%,760mA,83mOHM</t>
  </si>
  <si>
    <t>1VL04025R6F000I300</t>
  </si>
  <si>
    <t>IND,5.6nH±0.3nH,0402,DCR=0.30ohm,Imax=300mA,1.15*0.65*0.65mm</t>
  </si>
  <si>
    <t>1VL04025R6F107G800</t>
  </si>
  <si>
    <t>IND,FXD,0402,5.6nH,2%,800mA,51mOHM</t>
  </si>
  <si>
    <t>1VL0402622F107I300</t>
  </si>
  <si>
    <t>(S)inductance,6.2nH,±0.3nH,0402,SDCL1005C6N2STDF,SUNLORD</t>
  </si>
  <si>
    <t>1VL04026R8F000G1500</t>
  </si>
  <si>
    <t>IND,FXD,0402,6.8nH,2%,1500mA,55mOHM,0402HP</t>
  </si>
  <si>
    <t>1VL04026R8F000J300</t>
  </si>
  <si>
    <t>IND,6.8nH±5%,0402,DCR=0.30ohm,Imax=300mA,1.15*0.65*0.65mm</t>
  </si>
  <si>
    <t>1VL04026R8F107G1450</t>
  </si>
  <si>
    <t>IND,FXD,0402,6.8nH,2%,1.45A,68mOHM,0402HP</t>
  </si>
  <si>
    <t>1VL0402752F107J300</t>
  </si>
  <si>
    <t>(S)inductance,7.5nH,±5%,0402,SDCL1005C7N5JTDF,Sunlord</t>
  </si>
  <si>
    <t>1VL04027R5F000J300</t>
  </si>
  <si>
    <t>IND,7.5nH±5%,0402,DCR=0.40ohm,Imax=300mA,1.15*0.65*0.65mm</t>
  </si>
  <si>
    <t>1VL04027R5F107J300</t>
  </si>
  <si>
    <t>inductance,7.5NH,±5%,0402,SDCL1005C7N5JTDF,</t>
  </si>
  <si>
    <t>1VL0402820F000J150</t>
  </si>
  <si>
    <t>IND,82nH±5%,0402,DCR=2.40ohm,Imax=150mA,1.15*0.65*0.65mm</t>
  </si>
  <si>
    <t>1VL0402820F107J150</t>
  </si>
  <si>
    <t>inductance,82nH,±5%,I=150MA,RDC=2.2ohm,0402,SDCL1005C82NJTDF,</t>
  </si>
  <si>
    <t>1VL0402823F107J150</t>
  </si>
  <si>
    <t>(S)inductance,82nH,±5%,0402,SDCL1005C82NJTDF,SUNLORD</t>
  </si>
  <si>
    <t>1VL04028R2F000G1500</t>
  </si>
  <si>
    <t>IND,FXD,0402,8.2nH,2%,1500mA,54mOHM,0402HP</t>
  </si>
  <si>
    <t>1VL04028R2F107G1500</t>
  </si>
  <si>
    <t>IND,FXD,0402,8.2nH,2%,1500mA,69mOHM,0402HP</t>
  </si>
  <si>
    <t>1VL0402912F107J150</t>
  </si>
  <si>
    <t>(S)inductance,9.1nH,±5%,0402,SDCL1005C9N1JTF,SUNLORD</t>
  </si>
  <si>
    <t>1VL0805125F105J321</t>
  </si>
  <si>
    <t>IND,FXD,0805,1.2uH,5%,325mA,900mOhm</t>
  </si>
  <si>
    <t>1VL0805155M105J701</t>
  </si>
  <si>
    <t>FIXED,IND,1.5uH,±20%,700MA,260mOhm</t>
  </si>
  <si>
    <t>1VL1008185F795J300</t>
  </si>
  <si>
    <t>IND,FXD,1008,1.8uH,5%,300mA,26mohm</t>
  </si>
  <si>
    <t>1VL1008225F000M1300</t>
  </si>
  <si>
    <t>IND ML 2.2uH +/-20% 1300mA 1008</t>
  </si>
  <si>
    <t>1VL1008820F000G1000</t>
  </si>
  <si>
    <t>IND,FXD,1008,82nH,2%,1000mA,220mOHM</t>
  </si>
  <si>
    <t>1VL1008820F506G1000</t>
  </si>
  <si>
    <t>1VL120120225F000M3800</t>
  </si>
  <si>
    <t>IND 22uH 4.1A 43 mOhms (or: 3.8A 33mOhms)  SMT 0.492 inch sq</t>
  </si>
  <si>
    <t>1VL2520105F105M3000</t>
  </si>
  <si>
    <t>(N)Power inductor 1uH,±20%,RDC≤0.054 OHM,Is=3.6A,Ir=3.0A,2.5x2.0x1</t>
  </si>
  <si>
    <t>1VL2520105F107M2100</t>
  </si>
  <si>
    <t>IND,PWR,1uH,20%,2.1A,82mOHM,2.5x2.0mm</t>
  </si>
  <si>
    <t>1VL2520223F000M450</t>
  </si>
  <si>
    <t>Power inductors, 22uH ± 20%, 2520, DCR=1.09ohm, Isat (max) =0.45A, 2.7*2.2*1.2mm</t>
  </si>
  <si>
    <t>1VL2520225F000M1900</t>
  </si>
  <si>
    <t>.2mm,WPN252012H1R0MT,Sunlord</t>
  </si>
  <si>
    <t>1VL2520681F000M3200</t>
  </si>
  <si>
    <t>Power inductors, 0.68uH ± 20%, 2520, DCR = 0.065ohm, Imax = 3200mA, 2.5 * 2.0 * 1.0mm</t>
  </si>
  <si>
    <t>1VL2R52R0105F105M2102</t>
  </si>
  <si>
    <t>1VL2R52R0155F105M222</t>
  </si>
  <si>
    <t>IND, PWR, 1.5uH, 2.2A ,72mOHM,2.5x2x1.2mm</t>
  </si>
  <si>
    <t>1VL2R52R0681F000Q2500</t>
  </si>
  <si>
    <t>power inductor,0.68uH,±30%,2.5*2.0*1.0mm,2.5A,MDMK2020TR68MM,</t>
  </si>
  <si>
    <t>1VL2R52R0684F000Q3500</t>
  </si>
  <si>
    <t>(T)Power inductor,0.68uH,±30%,DCR=0.036±20% OHM,Is=3.5A,Ir=3.5A,2.5×2.0×1.2mm,CMI-DOP252012NH-R68N,CoilMaster</t>
  </si>
  <si>
    <t>1VL2R52R0684F107Q3000</t>
  </si>
  <si>
    <t>(T)Power inductor,0.68uH,±30%,DCR=0.036±20% OHM,Is=2.7A,Ir=3.0A,2.5×2.0×1.2mm,IPC252012F-R68Y-XX,jiaban</t>
  </si>
  <si>
    <t>1VL2R52R5475F105Q352</t>
  </si>
  <si>
    <t>IND,PWR,SMT,4.7uH,3.5A,20%</t>
  </si>
  <si>
    <t>1VL3030106F104M830</t>
  </si>
  <si>
    <t>(T)Power inductor,10UH,±20%,RDC=0.265±30% OHM,Is=0.60A,Ir=0.83A,3.0x3.0x1.4mm,SWPA3012S100MT,Sunlord</t>
  </si>
  <si>
    <t>1VL3R22R5335F105M102</t>
  </si>
  <si>
    <t>IND,PWR,SMT,3.3uH,20%,3.2x2.5x1.55mm</t>
  </si>
  <si>
    <t>1VL4040155F000M920</t>
  </si>
  <si>
    <t>FIXED IND 15UH 850MA 252 MOHM</t>
  </si>
  <si>
    <t>1VL4040475F000M1700</t>
  </si>
  <si>
    <t>INDUCTOR POWER 4.7UH 1700MA 1515</t>
  </si>
  <si>
    <t>1VL4540108F000K90</t>
  </si>
  <si>
    <t>IND 1mH 100mA 16.3 Ohms SMT 0.169x0.169 inch</t>
  </si>
  <si>
    <t>1VL4540155F000M920</t>
  </si>
  <si>
    <t>IND 15uH 700mA Mini Drum SMD 4 x 4.5 mm</t>
  </si>
  <si>
    <t>1VL4949155F104Z4500</t>
  </si>
  <si>
    <t>IND,PWR,SMT,1.5uH,30%,4.5A,22.1mohm</t>
  </si>
  <si>
    <t>1VL4949155F104Z5200</t>
  </si>
  <si>
    <t>IND,PWR,SMT,1.5uH,30%,5.2A,22mohm</t>
  </si>
  <si>
    <t>1VL4949225F104Z3700</t>
  </si>
  <si>
    <t>IND,PWR,SMT,2.2uH,30%,3.7A,28mohm</t>
  </si>
  <si>
    <t>1VL5050335F104Z1530</t>
  </si>
  <si>
    <t>IND 3.3uH 1.53A 32 mOhms  SMT 5.1x5.1mm</t>
  </si>
  <si>
    <t>1VL6060106F104M1600</t>
  </si>
  <si>
    <t>IND, 10UH 1.6A , 6x6 SMD</t>
  </si>
  <si>
    <t>1VL6060225F104Z4200</t>
  </si>
  <si>
    <t>IND,PWR,2.2uH,20%,4.2A,26mOHM,,6.0x6.0mm</t>
  </si>
  <si>
    <t>1VL6060225F104Z6750</t>
  </si>
  <si>
    <t>IND,PWR,2.2uH,20%,3.3A,27mOHM,,6.3x6.3mm</t>
  </si>
  <si>
    <t>1VL6060305F104Z3600</t>
  </si>
  <si>
    <t>IND,PWR,3.0uH,20%,3.6A,29.9mOHM,6.0x6.0mm</t>
  </si>
  <si>
    <t>1VL6060335F104Z2800</t>
  </si>
  <si>
    <t>IND,PWR,SMT,3.3uH,30%,2.8A,40mohm</t>
  </si>
  <si>
    <t>1VL6060335F104Z3630</t>
  </si>
  <si>
    <t>IND,PWR,3.3uH,20%,2.57A,21.4mOHM,6.0x6.0mm</t>
  </si>
  <si>
    <t>1VL6060475F104Z3000</t>
  </si>
  <si>
    <t>IND,PWR,SMT,4.7uH,20%,3.0A,40mohm</t>
  </si>
  <si>
    <t>1VL6R04R5155F105Q402</t>
  </si>
  <si>
    <t>IND,PWR,SMT,1.5uH,30%,4A,16mohm</t>
  </si>
  <si>
    <t>1VL6R36R3225F105M332</t>
  </si>
  <si>
    <t>IND,PWR,2.2uH,20%,3.3A,27mOHM,6.3x6.3mm</t>
  </si>
  <si>
    <t>1VL7266105F000M11000</t>
  </si>
  <si>
    <t>INDUCTOR POWER 1.0UH 11A SMD</t>
  </si>
  <si>
    <t>1VL7266225F000M8000</t>
  </si>
  <si>
    <t>INDUCTOR POWER 2.2UH 8A SMD</t>
  </si>
  <si>
    <t>1VL7266335F000M7000</t>
  </si>
  <si>
    <t>INDUCTOR POWER 3.3UH 7A SMD</t>
  </si>
  <si>
    <t>1VL7266475F000M5500</t>
  </si>
  <si>
    <t>INDUCTOR POWER 4.7UH 5.5A SMD</t>
  </si>
  <si>
    <t>1VL7570684F104M15500</t>
  </si>
  <si>
    <t>IND PWR 0.68UH@100KHZ 15.5A 20% SMT</t>
  </si>
  <si>
    <t>1VL8080225F104Z4800</t>
  </si>
  <si>
    <t>IND,PWR,SMT,2.2uH,20%,4.8A 19.5mOHM 8x8x3mm</t>
  </si>
  <si>
    <t>1VL8080475F104Z5400</t>
  </si>
  <si>
    <t>IND,PWR,SMT,4.7uH,30%,5.4A,18mohm</t>
  </si>
  <si>
    <t>1VL8R08R0475F000M352</t>
  </si>
  <si>
    <t>1VLBLM18AG121SN1D</t>
  </si>
  <si>
    <t>IND,FB,0603,120@100MHz,25%,500mA,180mohm</t>
  </si>
  <si>
    <t>1VLBLM18AG601SN1D</t>
  </si>
  <si>
    <t>IND,FB,0603,600,25%,500mA,380mohm</t>
  </si>
  <si>
    <t>1VLBLM18HE152SN1D</t>
  </si>
  <si>
    <t>IND,FB,0603,1500,25%,500mA,500mOHM</t>
  </si>
  <si>
    <t>1VLBLM18KG260TN1D</t>
  </si>
  <si>
    <t>IND,FB,0603,26@100MHz,25%,6A,7mohm</t>
  </si>
  <si>
    <t>1VLBLM18PG471SN1D</t>
  </si>
  <si>
    <t>IND,FB,0603,470 OHM,25%,1A,200mOHM,BLM18P</t>
  </si>
  <si>
    <t>1VLBLM21AG601SN1D</t>
  </si>
  <si>
    <t>IND,FB,0805,600@100MHz,25%,200mA,300mohm</t>
  </si>
  <si>
    <t>1VLBLM31PG330SN1L</t>
  </si>
  <si>
    <t>IND,FB,SMT,33@100MHz,25%,6A,10mohm</t>
  </si>
  <si>
    <t>1VLFBMH1608HM600T</t>
  </si>
  <si>
    <t>IND,FB,0603,60@100MHz,25%,3A,25mohm</t>
  </si>
  <si>
    <t>1VMALUI010GC</t>
  </si>
  <si>
    <t>PCBA SFU I-010G-C</t>
  </si>
  <si>
    <t>1VR02010RJ03</t>
  </si>
  <si>
    <t>Res,0ohm±5%,1/20W,0201,0.63*0.33*0.26mm</t>
  </si>
  <si>
    <t>1VR02010RJ04</t>
  </si>
  <si>
    <t>resistance,0 ohm,±5%,1/16W,0201,RC0201JR-070RL,</t>
  </si>
  <si>
    <t>1VR0201100KF04</t>
  </si>
  <si>
    <t>resistance,100K ohm,±1%,1/16W,0201,RC0201FR-07100KL,</t>
  </si>
  <si>
    <t>1VR0201100KJ03</t>
  </si>
  <si>
    <t>resistance,100K ohm,±5%,1/20W,0201</t>
  </si>
  <si>
    <t>1VR0201100RJ03</t>
  </si>
  <si>
    <t>resistance,100 ohm,±5%,1/20W,0201,RC0201JR-07100RL,</t>
  </si>
  <si>
    <t>1VR020110KJ03</t>
  </si>
  <si>
    <t>RES 10K 5% 1/20W 0201</t>
  </si>
  <si>
    <t>1VR020110KJ04</t>
  </si>
  <si>
    <t>resistance,10K ohm,±5%,1/16W,0201,RC0201JR-0710KL,</t>
  </si>
  <si>
    <t>1VR020110RF03</t>
  </si>
  <si>
    <t>RES 10R 1% 1/20W 0201</t>
  </si>
  <si>
    <t>1VR020110RJ03</t>
  </si>
  <si>
    <t>RES 10R 5% 1/20W 0201</t>
  </si>
  <si>
    <t>1VR020115KJ03</t>
  </si>
  <si>
    <t>RES 15K 5% 1/20W 0201</t>
  </si>
  <si>
    <t>1VR020116K9F03</t>
  </si>
  <si>
    <t>resistance,16.9K ohm,±1%,1/20W,0201,RC0201FR-0716K9L,</t>
  </si>
  <si>
    <t>1VR0201180KJ03</t>
  </si>
  <si>
    <t>RES 180K 5% 1/20W 0201</t>
  </si>
  <si>
    <t>1VR0201180RJ03</t>
  </si>
  <si>
    <t>RES,THK,0201,180,5%</t>
  </si>
  <si>
    <t>1VR02011K3J03</t>
  </si>
  <si>
    <t>RES 1.3K 5% 1/20W 0201</t>
  </si>
  <si>
    <t>1VR02011K5F03</t>
  </si>
  <si>
    <t>resistance,1.5K,±1%,0.05W,0201,RC0201FR-071K5L,</t>
  </si>
  <si>
    <t>1VR02011K5J03</t>
  </si>
  <si>
    <t>resistance,1.5K ohm,±5%,1/20W,0201</t>
  </si>
  <si>
    <t>1VR02011KF03</t>
  </si>
  <si>
    <t>resistance,1K ohm,±1%,1/20W,0201,RC0201FR-071KL,</t>
  </si>
  <si>
    <t>1VR02011KJ03</t>
  </si>
  <si>
    <t>resistance,1K ohm,±5%,1/20W,0201</t>
  </si>
  <si>
    <t>1VR0201240RF03</t>
  </si>
  <si>
    <t>resistance,240 ohm,±1%,1/20W,0201</t>
  </si>
  <si>
    <t>1VR0201240RF04</t>
  </si>
  <si>
    <t>resistance,240 ohm,±1%,1/16W,0201,RC0201FR-07240RL,</t>
  </si>
  <si>
    <t>1VR020124KJ03</t>
  </si>
  <si>
    <t>resistance,24K ohm,±5%,1/20W,0201,RC0201JR-0724KL</t>
  </si>
  <si>
    <t>1VR020127KF03</t>
  </si>
  <si>
    <t>resistance,27K ohm,±1%,1/20W,0201,RC0201FR-0727KL,</t>
  </si>
  <si>
    <t>1VR020127RJ03</t>
  </si>
  <si>
    <t>resistance,27 ohm,±5%,1/20W,0201,RC0201JR-0727RL</t>
  </si>
  <si>
    <t>1VR02012K2F03</t>
  </si>
  <si>
    <t>resistance,2.2K ohm,±1%,1/20W,0201,RC0201FR-072K2L,</t>
  </si>
  <si>
    <t>1VR0201330KF04</t>
  </si>
  <si>
    <t>resistance,330K ohm,±1%,1/16W,0201,RC0201FR-07330KL,</t>
  </si>
  <si>
    <t>1VR020133RJ03</t>
  </si>
  <si>
    <t>resistance,33 ohm,±5%,1/20W,0201</t>
  </si>
  <si>
    <t>1VR020136KJ03</t>
  </si>
  <si>
    <t>RES 36K 5% 1/20W 0201</t>
  </si>
  <si>
    <t>1VR020136RJ03</t>
  </si>
  <si>
    <t>resistance,36 ohm,±5%,1/20W,0201,RC0201JR-0736RL,</t>
  </si>
  <si>
    <t>1VR020139K2F03</t>
  </si>
  <si>
    <t>RES 39.2K 1% 1/20W 0201</t>
  </si>
  <si>
    <t>1VR020139KF04</t>
  </si>
  <si>
    <t>resistance,39K ohm,±1%,1/16W,0201,RC0201FR-0739KL,</t>
  </si>
  <si>
    <t>1VR020139KJ03</t>
  </si>
  <si>
    <t>RES 39K 5% 1/20W 0201</t>
  </si>
  <si>
    <t>1VR020139RJ03</t>
  </si>
  <si>
    <t>RES 39R 5% 1/20W 0201</t>
  </si>
  <si>
    <t>1VR02013K3F04</t>
  </si>
  <si>
    <t>resistance,3.3K ohm,±1%,1/16W,0201,RC0201FR-073K3L</t>
  </si>
  <si>
    <t>1VR02013RF03</t>
  </si>
  <si>
    <t>RES 3R 5% 1/20W 0201</t>
  </si>
  <si>
    <t>1VR0201470KF04</t>
  </si>
  <si>
    <t>resistance,470K ohm,±1%,1/16W,0201,RC0201FR-07470KL</t>
  </si>
  <si>
    <t>1VR02014K7J03</t>
  </si>
  <si>
    <t>resistance,4.7K ohm,±5%,1/20W,0201</t>
  </si>
  <si>
    <t>1VR020151RJ03</t>
  </si>
  <si>
    <t>resistance,51 ohm,±5%,1/20W,0201</t>
  </si>
  <si>
    <t>1VR020151RJ04</t>
  </si>
  <si>
    <t>resistance,51 ohm,±5%,1/16W,0201,RC0201JR-0751RL</t>
  </si>
  <si>
    <t>1VR02015K1F03</t>
  </si>
  <si>
    <t>resistance,5.1K ohm,±1%,1/20W,0201</t>
  </si>
  <si>
    <t>1VR02015K1F04</t>
  </si>
  <si>
    <t>resistance,5.1K ohm,±1%,1/16W,0201,RC0201FR-075K1L,</t>
  </si>
  <si>
    <t>1VR020168RJ03</t>
  </si>
  <si>
    <t>RES 68R 5% 1/20W 0201</t>
  </si>
  <si>
    <t>1VR02016K19F03</t>
  </si>
  <si>
    <t>RES 6.19K 1% 1/20W 0201</t>
  </si>
  <si>
    <t>1VR02016K2J03</t>
  </si>
  <si>
    <t>RES 6.2K 5% 1/20W 0201</t>
  </si>
  <si>
    <t>1VR020173K2F03</t>
  </si>
  <si>
    <t>RES 73.2K 1% 1/20W 0201</t>
  </si>
  <si>
    <t>1VR020175RF03</t>
  </si>
  <si>
    <t>RES,THK,0201,75,1%</t>
  </si>
  <si>
    <t>1VR02018K2F03</t>
  </si>
  <si>
    <t>resistance,8.2K ohm,±1%,1/20W,0201,RC0201FR-078K2L</t>
  </si>
  <si>
    <t>1VR020191RJ03</t>
  </si>
  <si>
    <t>RES 91R 5% 1/20W 0201</t>
  </si>
  <si>
    <t>1VR04020R0N04</t>
  </si>
  <si>
    <t>RES,THK,0402,0,jumper,63mW,50V</t>
  </si>
  <si>
    <t>1VR04020RJ04</t>
  </si>
  <si>
    <t>RES,THK,0402,0,5%</t>
  </si>
  <si>
    <t>1VR0402100KF04</t>
  </si>
  <si>
    <t>RES,THK,0402,100K,1%</t>
  </si>
  <si>
    <t>1VR0402100KJ04</t>
  </si>
  <si>
    <t>Res,100Kohm±5%,1/16W,0402,1.05*0.55*0.4mm</t>
  </si>
  <si>
    <t>1VR0402100RF04</t>
  </si>
  <si>
    <t>RES 100 OHM 1/16W 1% 0402 SMD</t>
  </si>
  <si>
    <t>1VR0402100RJ04</t>
  </si>
  <si>
    <t>RES,THK,0402,100,5%</t>
  </si>
  <si>
    <t>1VR040210K7F04</t>
  </si>
  <si>
    <t>RES,THK,0402,10.7K,1%,63mW</t>
  </si>
  <si>
    <t>1VR040210KF04</t>
  </si>
  <si>
    <t>RES,THK,0402,10k,1%</t>
  </si>
  <si>
    <t>1VR040210KJ04</t>
  </si>
  <si>
    <t>RES,THK,0402,10K,5%</t>
  </si>
  <si>
    <t>1VR040210RF04</t>
  </si>
  <si>
    <t>RES,THK,0402,10,1%,63mW</t>
  </si>
  <si>
    <t>1VR040210RJ04</t>
  </si>
  <si>
    <t>RES,THK,0402,10,5%</t>
  </si>
  <si>
    <t>1VR040211KF04</t>
  </si>
  <si>
    <t>RES 11.0K OHM 1/16W 1% 0402 SMD</t>
  </si>
  <si>
    <t>1VR0402120RJ04</t>
  </si>
  <si>
    <t>RES,THK,0402,120,5%,63mW</t>
  </si>
  <si>
    <t>1VR0402121KF04</t>
  </si>
  <si>
    <t>RES,THK,0402,121K,1%,63mW</t>
  </si>
  <si>
    <t>1VR0402121KJ04</t>
  </si>
  <si>
    <t>RES 121K OHM 1/16W 1% 0402 SMD</t>
  </si>
  <si>
    <t>1VR0402121RF04</t>
  </si>
  <si>
    <t>RES,THK,0402,121,1%,63mW</t>
  </si>
  <si>
    <t>1VR0402124KF04</t>
  </si>
  <si>
    <t>RES 124K OHM 1/16W 1% 0402 SMD</t>
  </si>
  <si>
    <t>1VR0402130RF04</t>
  </si>
  <si>
    <t>RES,THK,0402,130R,1%</t>
  </si>
  <si>
    <t>1VR0402130RG04</t>
  </si>
  <si>
    <t>RES,THK,0402,130R,2%</t>
  </si>
  <si>
    <t>1VR040213KF04</t>
  </si>
  <si>
    <t>RES,THK,0402,13K,1%,63mW</t>
  </si>
  <si>
    <t>1VR040214K7F04</t>
  </si>
  <si>
    <t>RES 14.7K OHM 1/16W 1% SMD 0402</t>
  </si>
  <si>
    <t>1VR0402150KF04</t>
  </si>
  <si>
    <t>Res,150Kohm±1%,1/16W,0402,1.05*0.55*0.4mm</t>
  </si>
  <si>
    <t>1VR0402150RJ04</t>
  </si>
  <si>
    <t>RES,THK,0402,150,5%</t>
  </si>
  <si>
    <t>1VR040215KF04</t>
  </si>
  <si>
    <t>RES,THK,0402,15K,1%</t>
  </si>
  <si>
    <t>1VR040216K9F04</t>
  </si>
  <si>
    <t>Res,16.9Kohm±1%,1/16W,0402,1.05*0.55*0.4mm</t>
  </si>
  <si>
    <t>1VR0402180KF04</t>
  </si>
  <si>
    <t>RES,THK,0402,180K,1%</t>
  </si>
  <si>
    <t>1VR0402180RJ04</t>
  </si>
  <si>
    <t>resistance,180 ohm,±5%,1/16W,0402</t>
  </si>
  <si>
    <t>1VR040218RJ04</t>
  </si>
  <si>
    <t>RES,THK,0402,18,5%,63mW</t>
  </si>
  <si>
    <t>1VR04021K24F04</t>
  </si>
  <si>
    <t>RES,THK,0402,1.24K,1%</t>
  </si>
  <si>
    <t>1VR04021K3F04</t>
  </si>
  <si>
    <t>RES,THK,0402,1.3K,1%</t>
  </si>
  <si>
    <t>1VR04021K3J04</t>
  </si>
  <si>
    <t>RES 1.30K OHM 1/16W 1% SMD 0402</t>
  </si>
  <si>
    <t>1VR04021K5F04</t>
  </si>
  <si>
    <t>Res,1.5Kohm±1%,1/16W,0402,1.05*0.55*0.4mm</t>
  </si>
  <si>
    <t>1VR04021K5J04</t>
  </si>
  <si>
    <t>Res,1.5Kohm±5%,1/16W,0402,1.05*0.55*0.4mm</t>
  </si>
  <si>
    <t>1VR04021K69F04</t>
  </si>
  <si>
    <t>RES,THK,0402,1.69K,1%,63mW</t>
  </si>
  <si>
    <t>1VR04021K78F04</t>
  </si>
  <si>
    <t>RES,THK,0402,1.78K,1%,63mW</t>
  </si>
  <si>
    <t>1VR04021KF04</t>
  </si>
  <si>
    <t>RES,THK,0402,1K,1%</t>
  </si>
  <si>
    <t>1VR04021KJ04</t>
  </si>
  <si>
    <t>RES,THK,0402,1K,5%</t>
  </si>
  <si>
    <t>1VR04021RJ04</t>
  </si>
  <si>
    <t>RES 1.00M OHM 1/16W 1% 0402 SMD</t>
  </si>
  <si>
    <t>1VR0402200RF04</t>
  </si>
  <si>
    <t>RES 200 OHM 1/16W 1% 0402 SMD</t>
  </si>
  <si>
    <t>1VR040220KF04</t>
  </si>
  <si>
    <t>RES,THK,0402,20K,1%,63mW</t>
  </si>
  <si>
    <t>1VR040221K1F04</t>
  </si>
  <si>
    <t>RES,THK,0402,22.1K,1%,63mW</t>
  </si>
  <si>
    <t>1VR040221K5F04</t>
  </si>
  <si>
    <t>RES,THK,0402,21.5K,1%,63mW</t>
  </si>
  <si>
    <t>1VR0402220RJ04</t>
  </si>
  <si>
    <t>RES,THK,0402,220,5%,63mW</t>
  </si>
  <si>
    <t>1VR040222K1F04</t>
  </si>
  <si>
    <t>RES 22.1K OHM 1/16W 1% 0402 SMD</t>
  </si>
  <si>
    <t>1VR040222KF04</t>
  </si>
  <si>
    <t>RES 22.0K OHM 1/16W 1% 0402 SMD</t>
  </si>
  <si>
    <t>1VR040222RJ04</t>
  </si>
  <si>
    <t>RES,THK,0402,22,5%,63mW</t>
  </si>
  <si>
    <t>1VR0402240KF04</t>
  </si>
  <si>
    <t>RES,THK,0402,240K,1%</t>
  </si>
  <si>
    <t>1VR0402240RF04</t>
  </si>
  <si>
    <t>Res,240ohm±1%,1/16W,0402,1.05*0.55*0.4mm</t>
  </si>
  <si>
    <t>1VR040224K3F04</t>
  </si>
  <si>
    <t>RES,THK,0402,24.3K,1%,63mW</t>
  </si>
  <si>
    <t>1VR040224KJ04</t>
  </si>
  <si>
    <t>Res,24Kohm±5%,1/16W,0402,1.05*0.55*0.4mm</t>
  </si>
  <si>
    <t>1VR0402261RF04</t>
  </si>
  <si>
    <t>RES 261 OHM 1/16W 1% SMD 0402</t>
  </si>
  <si>
    <t>1VR040226K1F04</t>
  </si>
  <si>
    <t>RES 26.1K OHM 1/16W 1% 0402 SMD</t>
  </si>
  <si>
    <t>1VR040226R1F04</t>
  </si>
  <si>
    <t>Res,26.1ohm±1%,1/16W,0402,1.05*0.55*0.4mm</t>
  </si>
  <si>
    <t>1VR040227KF04</t>
  </si>
  <si>
    <t>Res,27Kohm±1%,1/16W,0402,1.05*0.55*0.4mm</t>
  </si>
  <si>
    <t>1VR040227KJ04</t>
  </si>
  <si>
    <t>RES,THK,0402,27K,5%,63mW</t>
  </si>
  <si>
    <t>1VR040227KL04</t>
  </si>
  <si>
    <t>RES,THN,0402,27K,0.1%,63mW,25PPM</t>
  </si>
  <si>
    <t>1VR040227RJ04</t>
  </si>
  <si>
    <t>resistance,27 ohm,±5%,1/16W,0402</t>
  </si>
  <si>
    <t>1VR04022K2J04</t>
  </si>
  <si>
    <t>Res,2.2Kohm±5%,1/16W,0402,1.05*0.55*0.4mm</t>
  </si>
  <si>
    <t>1VR04022K37F04</t>
  </si>
  <si>
    <t>RES 2.37K OHM 1/16W 1% 0402 SMD</t>
  </si>
  <si>
    <t>1VR04022K7J04</t>
  </si>
  <si>
    <t>RES,THK,0402,2.7K,5%,63mW</t>
  </si>
  <si>
    <t>1VR04022KF04</t>
  </si>
  <si>
    <t>Res,2Kohm±1%,1/16W,0402,1.05*0.55*0.4mm</t>
  </si>
  <si>
    <t>1VR04022KJ04</t>
  </si>
  <si>
    <t>RES,THK,0402,2K,5%,63mW</t>
  </si>
  <si>
    <t>1VR0402300KJ04</t>
  </si>
  <si>
    <t>RES,THK,0402,300K,5%</t>
  </si>
  <si>
    <t>1VR0402300RF04</t>
  </si>
  <si>
    <t>RES,THK,0402,300,1%,63mW</t>
  </si>
  <si>
    <t>1VR0402300RJ04</t>
  </si>
  <si>
    <t>RES,THK,0402,300,5%</t>
  </si>
  <si>
    <t>1VR040230KF04</t>
  </si>
  <si>
    <t>RES,THK,0402,30K,1%,63mW</t>
  </si>
  <si>
    <t>1VR0402330KF04</t>
  </si>
  <si>
    <t>Res,330Kohm±1%,1/16W,0402,1.05*0.55*0.4mm</t>
  </si>
  <si>
    <t>1VR0402330RJ04</t>
  </si>
  <si>
    <t>RES,THK,0402,330,5%</t>
  </si>
  <si>
    <t>1VR040233K2F04</t>
  </si>
  <si>
    <t>RES,THK,0402,33.2K,1%,63mW</t>
  </si>
  <si>
    <t>1VR040233RF04</t>
  </si>
  <si>
    <t>RES 33.0 OHM 1/16W 1% 0402 SMD</t>
  </si>
  <si>
    <t>1VR040233RJ04</t>
  </si>
  <si>
    <t>RES,THK,0402,33,5%</t>
  </si>
  <si>
    <t>1VR040234KF04</t>
  </si>
  <si>
    <t>RES,THK,0402,34K,1%,63mW</t>
  </si>
  <si>
    <t>1VR040234R8F04</t>
  </si>
  <si>
    <t>Res,34.8ohm±1%,1/16W,0402,1.05*0.55*0.4mm</t>
  </si>
  <si>
    <t>1VR0402390RJ04</t>
  </si>
  <si>
    <t>RES,THK,0402,390,5%</t>
  </si>
  <si>
    <t>1VR040239K2F04</t>
  </si>
  <si>
    <t>RES,THK,0402,39.2K,1%</t>
  </si>
  <si>
    <t>1VR040239KF04</t>
  </si>
  <si>
    <t>Res,39Kohm±1%,1/16W,0402,1.05*0.55*0.4mm</t>
  </si>
  <si>
    <t>1VR040239KJ04</t>
  </si>
  <si>
    <t>resistance,39K ohm,±5%,1/16W,0402</t>
  </si>
  <si>
    <t>1VR04023K3J04</t>
  </si>
  <si>
    <t>Res,3.3Kohm±5%,1/16W,0402,1.05*0.55*0.4mm</t>
  </si>
  <si>
    <t>1VR04023K9J04</t>
  </si>
  <si>
    <t>RES,THK,0402,3.9K,5%,63mW</t>
  </si>
  <si>
    <t>1VR04023KF04</t>
  </si>
  <si>
    <t>Res,3Kohm±1%,1/16W,0402,1.05*0.55*0.4mm</t>
  </si>
  <si>
    <t>1VR04023KJ04</t>
  </si>
  <si>
    <t>RES,THK,0402,3K,5%</t>
  </si>
  <si>
    <t>1VR0402402RF04</t>
  </si>
  <si>
    <t>RES,THK,0402,402,1%,63mW</t>
  </si>
  <si>
    <t>1VR040240K2F04</t>
  </si>
  <si>
    <t>RES,THK,0402,40.2K,1%</t>
  </si>
  <si>
    <t>1VR040240R2F04</t>
  </si>
  <si>
    <t>RES 40.2 OHM 1/16W 1% 0402 SMD</t>
  </si>
  <si>
    <t>1VR0402422RF04</t>
  </si>
  <si>
    <t>RES,THK,0402,422,1%</t>
  </si>
  <si>
    <t>1VR040243K2F04</t>
  </si>
  <si>
    <t>RES,THK,0402,43.2K,1%</t>
  </si>
  <si>
    <t>1VR0402470KJ04</t>
  </si>
  <si>
    <t>Res,470Kohm±5%,1/16W,0402,1.05*0.55*0.4mm</t>
  </si>
  <si>
    <t>1VR0402470RJ04</t>
  </si>
  <si>
    <t>RES,THK,0402,470,5%</t>
  </si>
  <si>
    <t>1VR0402475RJ04</t>
  </si>
  <si>
    <t>RES 475 OHM 1/16W 1% 0402 SMD</t>
  </si>
  <si>
    <t>1VR040247KJ04</t>
  </si>
  <si>
    <t>Res,47Kohm±5%,1/16W,0402,1.05*0.55*0.4mm</t>
  </si>
  <si>
    <t>1VR040247RF04</t>
  </si>
  <si>
    <t>RES 47 OHM 1/16W 1% 0402 SMD</t>
  </si>
  <si>
    <t>1VR040249R9F04</t>
  </si>
  <si>
    <t>RES,THK,0402,49.9R,1%,63mW</t>
  </si>
  <si>
    <t>1VR040249R9F06</t>
  </si>
  <si>
    <t>RES 49.9 OHM 1/10W 1% 0402 SMD</t>
  </si>
  <si>
    <t>1VR04024K32F04</t>
  </si>
  <si>
    <t>RES,THK,0402,4.32K,1%</t>
  </si>
  <si>
    <t>1VR04024K7F04</t>
  </si>
  <si>
    <t>RES,THK,0402,4.7K,1%,63mW</t>
  </si>
  <si>
    <t>1VR04024K7J04</t>
  </si>
  <si>
    <t>RES,THK,0402,4.7K,5%</t>
  </si>
  <si>
    <t>1VR04024K99F04</t>
  </si>
  <si>
    <t>RES,THK,0402,4.99K,1%,63mW</t>
  </si>
  <si>
    <t>1VR0402510RF04</t>
  </si>
  <si>
    <t>RES,THK,0402,510,1%,63mW</t>
  </si>
  <si>
    <t>1VR0402510RJ04</t>
  </si>
  <si>
    <t>RES,THK,0402,510,5%,63mW</t>
  </si>
  <si>
    <t>1VR040251K1F04</t>
  </si>
  <si>
    <t>RES 51.1K OHM 1/16W 1% 0402 SMD</t>
  </si>
  <si>
    <t>1VR040251RF04</t>
  </si>
  <si>
    <t>Res,51ohm±1%,1/16W,0402,1.05*0.55*0.4mm</t>
  </si>
  <si>
    <t>1VR040251RJ04</t>
  </si>
  <si>
    <t>RES,THK,0402,51,5%,63mW</t>
  </si>
  <si>
    <t>1VR0402562RF04</t>
  </si>
  <si>
    <t>RES,THK,0402,562,1%,63mW</t>
  </si>
  <si>
    <t>1VR040256KJ04</t>
  </si>
  <si>
    <t>RES,THK,0402,56K,5%,63mW</t>
  </si>
  <si>
    <t>1VR040256RJ04</t>
  </si>
  <si>
    <t>RES,THK,0402,56,5%,63mW</t>
  </si>
  <si>
    <t>1VR0402576RF04</t>
  </si>
  <si>
    <t>RES 576R 1% 1/16W 0402</t>
  </si>
  <si>
    <t>1VR04025K1F04</t>
  </si>
  <si>
    <t>Res,5.1Kohm±1%,1/16W,0402,1.05*0.55*0.4mm</t>
  </si>
  <si>
    <t>1VR04025K62F04</t>
  </si>
  <si>
    <t>RES,THK,0402,5.62K,1%,63mW</t>
  </si>
  <si>
    <t>1VR04025R1F04</t>
  </si>
  <si>
    <t>Res,5.1ohm±1%,1/16W,0402,1.05*0.55*0.5mm</t>
  </si>
  <si>
    <t>1VR04025R1J04</t>
  </si>
  <si>
    <t>RES 5.1 OHM 1/16W 5% 0402 SMD</t>
  </si>
  <si>
    <t>1VR040261K9F04</t>
  </si>
  <si>
    <t>RES 61.9K OHM 1/16W 1% 0402 SMD</t>
  </si>
  <si>
    <t>1VR040264K9F04</t>
  </si>
  <si>
    <t>RES,THK,0402,64.9K,1%</t>
  </si>
  <si>
    <t>1VR040268K1F04</t>
  </si>
  <si>
    <t>RES,THK,0402,68.1K,1%,63mW</t>
  </si>
  <si>
    <t>1VR04026K04F04</t>
  </si>
  <si>
    <t>RES,THK,0402,6.04K,1%</t>
  </si>
  <si>
    <t>1VR04026K19F04</t>
  </si>
  <si>
    <t>RES,THK,0402,6.19K,1%</t>
  </si>
  <si>
    <t>1VR04026K81F04</t>
  </si>
  <si>
    <t>RES,THK,0402,6.81K,1%,63mW</t>
  </si>
  <si>
    <t>1VR04026K8J04</t>
  </si>
  <si>
    <t>RES,THK,0402,6.8K,5%,63mW,50V</t>
  </si>
  <si>
    <t>1VR040273K2F04</t>
  </si>
  <si>
    <t>RES 73.2K OHM 1/16W 1% 0402 SMD</t>
  </si>
  <si>
    <t>1VR0402750KF04</t>
  </si>
  <si>
    <t>RES,THK,0402,750K,1%</t>
  </si>
  <si>
    <t>1VR040275KJ04</t>
  </si>
  <si>
    <t>RES 75K OHM 1/16W 1% 0402 SMD</t>
  </si>
  <si>
    <t>1VR040275RF04</t>
  </si>
  <si>
    <t>RES,THK,0402,75,1%,63mW</t>
  </si>
  <si>
    <t>1VR040275RJ04</t>
  </si>
  <si>
    <t>RES,THK,0402,75,5%,63mW</t>
  </si>
  <si>
    <t>1VR040280R6F04</t>
  </si>
  <si>
    <t>RES,THK,0402,80.6,1%,63mW</t>
  </si>
  <si>
    <t>1VR0402820RJ04</t>
  </si>
  <si>
    <t>RES,THK,0402,820R,5%,63mW</t>
  </si>
  <si>
    <t>1VR040282RF04</t>
  </si>
  <si>
    <t>RES,THK,0402,82R,1%</t>
  </si>
  <si>
    <t>1VR040282RG04</t>
  </si>
  <si>
    <t>RES,THK,0402,82R,2%</t>
  </si>
  <si>
    <t>1VR040282RJ04</t>
  </si>
  <si>
    <t>RES,THK,0402,82,5%,63mW</t>
  </si>
  <si>
    <t>1VR04028K06F04</t>
  </si>
  <si>
    <t>resistance,8.06K ohm,±1%,1/16W,0402</t>
  </si>
  <si>
    <t>1VR04028K25F04</t>
  </si>
  <si>
    <t>RES,THK,0402,8.25K,1%,63mW</t>
  </si>
  <si>
    <t>1VR04028K2F04</t>
  </si>
  <si>
    <t>Res,8.2Kohm±1%,1/16W,0402,1.05*0.55*0.4mm</t>
  </si>
  <si>
    <t>1VR04028K2J04</t>
  </si>
  <si>
    <t>Res,8.2Kohm±5%,1/16W,0402,1.05*0.55*0.4mm</t>
  </si>
  <si>
    <t>1VR06030R0N15</t>
  </si>
  <si>
    <t>RES,THK,0603,jumper,100mW</t>
  </si>
  <si>
    <t>1VR06030RF05</t>
  </si>
  <si>
    <t>RES 0R 1/16W 1% 0603</t>
  </si>
  <si>
    <t>1VR06030RJ05</t>
  </si>
  <si>
    <t>RES 0.0 OHM 1/10W JUMP 0603 SMD</t>
  </si>
  <si>
    <t>1VR06030RJ15</t>
  </si>
  <si>
    <t>Res,0ohm±5%,1/10W,0603,1.70*0.90*0.6mm</t>
  </si>
  <si>
    <t>1VR0603100KJ06</t>
  </si>
  <si>
    <t>RES 100K OHM 1/10W 5% 0603 SMD</t>
  </si>
  <si>
    <t>1VR060310KF05</t>
  </si>
  <si>
    <t>RES 10K 1/16W 1% 0603</t>
  </si>
  <si>
    <t>1VR060310RF05</t>
  </si>
  <si>
    <t>RES 10R 1/16W 1% 0603</t>
  </si>
  <si>
    <t>1VR060311KF05</t>
  </si>
  <si>
    <t>RES 11.0K 1/16W 1% 0603</t>
  </si>
  <si>
    <t>1VR060311RJ05</t>
  </si>
  <si>
    <t>RES,THK,0603,11,5%</t>
  </si>
  <si>
    <t>1VR06031K5F05</t>
  </si>
  <si>
    <t>RES 1.5K 1/16W 1% 0603</t>
  </si>
  <si>
    <t>1VR06031KF05</t>
  </si>
  <si>
    <t>RES 1K 1/16W 1% 0603</t>
  </si>
  <si>
    <t>1VR06031RJ06</t>
  </si>
  <si>
    <t>RES 1.0 OHM 1/10W 5% 0603 SMD</t>
  </si>
  <si>
    <t>1VR060324K9F05</t>
  </si>
  <si>
    <t>RES 24.9K 1/16W 1% 0603</t>
  </si>
  <si>
    <t>1VR060324RJ15</t>
  </si>
  <si>
    <t>Res,24ohm±5%,1/10W,0603,1.70*0.90*0.6mm</t>
  </si>
  <si>
    <t>1VR06032K49F05</t>
  </si>
  <si>
    <t>RES 2.49K 1/16W 1% 0603</t>
  </si>
  <si>
    <t>1VR0603348RF05</t>
  </si>
  <si>
    <t>RES 348R 1/16W 1% 0603</t>
  </si>
  <si>
    <t>1VR060334KF04</t>
  </si>
  <si>
    <t>RES,THK,0603,34K,1%,100mW</t>
  </si>
  <si>
    <t>1VR060341K2F05</t>
  </si>
  <si>
    <t>RES 41.2K 1/16W 1% 0603</t>
  </si>
  <si>
    <t>1VR060349R9F05</t>
  </si>
  <si>
    <t>RES 49.9R 1/16W 1% 0603</t>
  </si>
  <si>
    <t>1VR06034K7J15</t>
  </si>
  <si>
    <t>RES,THK,0603,4.7K,5%,100mW</t>
  </si>
  <si>
    <t>1VR060363K4F05</t>
  </si>
  <si>
    <t>RES 63.4K 1/16W 1% 0603</t>
  </si>
  <si>
    <t>1VR060369K8F05</t>
  </si>
  <si>
    <t>RES 69.8K OHM 1/10W 1% 0603 SMD</t>
  </si>
  <si>
    <t>1VR06036R8J15</t>
  </si>
  <si>
    <t>resistance 6.8 ohm,±5%,1/10W,0603</t>
  </si>
  <si>
    <t>1VR060375RF06</t>
  </si>
  <si>
    <t>RES 75.0 OHM 1/10W 1% 0603 SMD</t>
  </si>
  <si>
    <t>1VR060380K6F05</t>
  </si>
  <si>
    <t>RES 80.6K 1/16W 1% 0603</t>
  </si>
  <si>
    <t>1VR08050R068F20</t>
  </si>
  <si>
    <t>resistance,0.1ohm,±1%,1/8W,0805</t>
  </si>
  <si>
    <t>1VR08050R0P06</t>
  </si>
  <si>
    <t>RES,THK,0805,0R,Jumper,125mW</t>
  </si>
  <si>
    <t>1VR08050R2F09</t>
  </si>
  <si>
    <t>Res,0.2ohm±1%,1/4W,0805,2.10*1.35*0.65mm</t>
  </si>
  <si>
    <t>1VR08050R2F18</t>
  </si>
  <si>
    <t>resistance,0.2 ohm,±1%,1/8W,0805</t>
  </si>
  <si>
    <t>1VR08050RJ06</t>
  </si>
  <si>
    <t>RES,THK,0805,0,5%</t>
  </si>
  <si>
    <t>RES 100K OHM, 1%, SMD,  0805</t>
  </si>
  <si>
    <t>1VR0805100RF06</t>
  </si>
  <si>
    <t>RES 100 OHM, 1%,SMD, 0805</t>
  </si>
  <si>
    <t>RES,THK,0805,10K,1%</t>
  </si>
  <si>
    <t>1VR080510RF06</t>
  </si>
  <si>
    <t>RES 10 OHM, 1%,SMD, 0805</t>
  </si>
  <si>
    <t>1VR080515KF06</t>
  </si>
  <si>
    <t>RES 15K OHM, 1%,SMD, 0805</t>
  </si>
  <si>
    <t>RES 180K OHM, 1%, SMD,  0805</t>
  </si>
  <si>
    <t>RES 180 OHM, 1%,SMD, 0805</t>
  </si>
  <si>
    <t>RES 1.2K OHM, 1%,SMD, 0805</t>
  </si>
  <si>
    <t>1VR08051KF06</t>
  </si>
  <si>
    <t>RES,THK,0805,1K,1%</t>
  </si>
  <si>
    <t>1VR0805220RF06</t>
  </si>
  <si>
    <t>RES,THK,0805,220R,1%</t>
  </si>
  <si>
    <t>RES 22 OHM, 1%,SMD, 0805</t>
  </si>
  <si>
    <t>RES 27K OHM, 1%,SMD, 0805</t>
  </si>
  <si>
    <t>1VR0805294RF06</t>
  </si>
  <si>
    <t>RES,THK,0805,294,1%</t>
  </si>
  <si>
    <t>1VR08052K2F06</t>
  </si>
  <si>
    <t>RES 2.2K OHM, 1%,SMD, 0805</t>
  </si>
  <si>
    <t>1VR0805330RF06</t>
  </si>
  <si>
    <t>RES 330 OHM, 1%, SMD,  0805</t>
  </si>
  <si>
    <t>1VR080533KF06</t>
  </si>
  <si>
    <t>RES 33K OHM, 1%,SMD, 0805</t>
  </si>
  <si>
    <t>1VR08053K9F06</t>
  </si>
  <si>
    <t>RES 3.9K OHM, 1%,SMD, 0805</t>
  </si>
  <si>
    <t>1VR080547KF06</t>
  </si>
  <si>
    <t>RES,THK,0805,47K,1%</t>
  </si>
  <si>
    <t>1VR080547RF06</t>
  </si>
  <si>
    <t>RES 47 OHM, 1%,SMD, 0805</t>
  </si>
  <si>
    <t>1VR0805499RF06</t>
  </si>
  <si>
    <t>RES,THK,0805,499,1%</t>
  </si>
  <si>
    <t>1VR08054K7F06</t>
  </si>
  <si>
    <t>RES 4.7K OHM, 1%,SMD, 0805</t>
  </si>
  <si>
    <t>1VR08054R7F06</t>
  </si>
  <si>
    <t>RES 4.7 OHM, 1%,SMD, 0805</t>
  </si>
  <si>
    <t>1VR0805560RF06</t>
  </si>
  <si>
    <t>RES,THK,0805,560R,1%</t>
  </si>
  <si>
    <t>1VR080556KF06</t>
  </si>
  <si>
    <t>RES 56K OHM, 1%, SMD, 0805</t>
  </si>
  <si>
    <t>1VR08055K6F06</t>
  </si>
  <si>
    <t>RES 5.6K OHM, 1%,SMD, 0805</t>
  </si>
  <si>
    <t>1VR0805634RF06</t>
  </si>
  <si>
    <t>RES,THK,0805,634,1%</t>
  </si>
  <si>
    <t>1VR080563R4F06</t>
  </si>
  <si>
    <t>RES 63.4R 1/10W 1% 0805</t>
  </si>
  <si>
    <t>1VR0805680RF06</t>
  </si>
  <si>
    <t>RES 680 OHM, 1%,SMD, 0805</t>
  </si>
  <si>
    <t>1VR08056K49F06</t>
  </si>
  <si>
    <t>RES 6.49K 1/10W 1% 0805</t>
  </si>
  <si>
    <t>1VR08056R2J06</t>
  </si>
  <si>
    <t>RES,THK,0805,6.2,5%</t>
  </si>
  <si>
    <t>1VR080571R5F06</t>
  </si>
  <si>
    <t>RES,THK,0805,71.5,1%</t>
  </si>
  <si>
    <t>1VR0805732RF06</t>
  </si>
  <si>
    <t>RES,THK,0805,732,1%</t>
  </si>
  <si>
    <t>1VR0805820RF06</t>
  </si>
  <si>
    <t>1VR080582KF06</t>
  </si>
  <si>
    <t>RES 82K OHM, 1%,SMD, 0805</t>
  </si>
  <si>
    <t>1VR080597R6F06</t>
  </si>
  <si>
    <t>RES,THK,0805,97.6,1%</t>
  </si>
  <si>
    <t>1VR12060R0J07</t>
  </si>
  <si>
    <t>RES,THK,1206,0,5%,125mW</t>
  </si>
  <si>
    <t>1VR12060R0J7</t>
  </si>
  <si>
    <t>RES 0 OHM, 5%,SMD, 1206</t>
  </si>
  <si>
    <t>1VR12060R12F07</t>
  </si>
  <si>
    <t>RES 0.12R 1/4W 1% 1206</t>
  </si>
  <si>
    <t>1VR12060RF07</t>
  </si>
  <si>
    <t>RES,THK,1206,0,1%</t>
  </si>
  <si>
    <t>1VR12060RJ07</t>
  </si>
  <si>
    <t>RES,THK,1206,0,5%</t>
  </si>
  <si>
    <t>RES 100K OHM, 1%, SMD,  1206</t>
  </si>
  <si>
    <t>RES 10 OHM, 1%, SMD, 1206</t>
  </si>
  <si>
    <t>1VR1206150RJ07</t>
  </si>
  <si>
    <t>RES,THK,1206,150,5%</t>
  </si>
  <si>
    <t>RES 1.8K OHM, 1%, SMD, 1206</t>
  </si>
  <si>
    <t>1VR12061KJ17</t>
  </si>
  <si>
    <t>RES,NET,SMT,1K,5%,63mW,4-ISO,CONC</t>
  </si>
  <si>
    <t>RES 1.5 OHM, 1%,SMD, 1206</t>
  </si>
  <si>
    <t>1VR12061RF07</t>
  </si>
  <si>
    <t>RES 1 OHM, 1%,SMD, 1206</t>
  </si>
  <si>
    <t>1VR1206220KF07</t>
  </si>
  <si>
    <t>RES 220K OHM, 1%, SMD,  1206</t>
  </si>
  <si>
    <t>1VR12062R7F07</t>
  </si>
  <si>
    <t>RES 2.7 OHM, 1%,SMD, 1206</t>
  </si>
  <si>
    <t>1VR12062R7J07</t>
  </si>
  <si>
    <t>RES,THK,1206,2.7,5%</t>
  </si>
  <si>
    <t>1VR1206330RF07</t>
  </si>
  <si>
    <t>RES 330 OHM, 1%, SMD, 1206</t>
  </si>
  <si>
    <t>1VR120633RF07</t>
  </si>
  <si>
    <t>RES 33 OHM, 1%, SMD, 1206</t>
  </si>
  <si>
    <t>1VR12065R6F07</t>
  </si>
  <si>
    <t>RES 5.6 OHM, 1%,SMD, 1206</t>
  </si>
  <si>
    <t>1VR120675RF07</t>
  </si>
  <si>
    <t>RES, 75 OHM, 1%, SMD, 1206</t>
  </si>
  <si>
    <t>1VRAX0410KJ09</t>
  </si>
  <si>
    <t>RES 10K OHM 1/4W 5% AXIAL</t>
  </si>
  <si>
    <t>1VRAX10RJ11</t>
  </si>
  <si>
    <t>RES. AXIAL, 10 OHM, 5%, ( 12 x 3.5 mm) 1W FUSIBLE CARBON</t>
  </si>
  <si>
    <t>1VRC1206JR-072KL</t>
  </si>
  <si>
    <t>RES 2K 1/4W 5% 1206</t>
  </si>
  <si>
    <t>1VRN040256RJ04</t>
  </si>
  <si>
    <t>RES,NET,SMT,56,5%,31mW,4-ISO,CONV</t>
  </si>
  <si>
    <t>1VRNTC5D11</t>
  </si>
  <si>
    <t>RESISTOR NEGATIVE THERMAL COFF   NTC 5D-11</t>
  </si>
  <si>
    <t>1VSSDV1005H260C0R5YPTF</t>
  </si>
  <si>
    <t>ESD, varistors, Vwdc=26V, 0.5pF, 0402,1.15*0.65*0.65mm</t>
  </si>
  <si>
    <t>1VSSSDV1005E180C500NPTF</t>
  </si>
  <si>
    <t>ESD, varistors, Vwdc = 18V, 50pF, 0402,1.15 * 0.65 * 0.65mm</t>
  </si>
  <si>
    <t>1VSSSDV1005S5R5C100NPTF</t>
  </si>
  <si>
    <t>ESD, varistors, Vwdc = 5.5V, 10pF, 0402,1.15 * 0.65 * 0.65mm</t>
  </si>
  <si>
    <t>1VSSSIG8D5.0ST5G</t>
  </si>
  <si>
    <t>ESD 双极性TVS管,10pF,5V,1.05*0.65*0.37mm</t>
  </si>
  <si>
    <t>1VSTB3100L-13-FSMB</t>
  </si>
  <si>
    <t>SIDACtor 275-350V Peak Pulse Current Max 150A</t>
  </si>
  <si>
    <t>1VT750510284</t>
  </si>
  <si>
    <t>XFMR,ADSL,SMT,1:1/4.25:1,1500V,W1+W2/850mOHM,400uH</t>
  </si>
  <si>
    <t>1VTG5002CG</t>
  </si>
  <si>
    <t>XFMR,LAN,SMT,1CT:1CT,1500V,27.75x10.70x8.65mm</t>
  </si>
  <si>
    <t>1VTH1164NLT</t>
  </si>
  <si>
    <t>XFMR,LAN,SMT,12-18dB,1500V,10/100 BASE,QUAD</t>
  </si>
  <si>
    <t>1VTH1601CG</t>
  </si>
  <si>
    <t>TRANSFORMER LAN 10/100 SMD</t>
  </si>
  <si>
    <t>1VTHSC-1607-R</t>
  </si>
  <si>
    <t>Fast Ethernet XFRM Single</t>
  </si>
  <si>
    <t>1VTHX6098NL</t>
  </si>
  <si>
    <t>XFMR ISO MAG 350UH CT 1000BASE-T POE SGL PORT SMT</t>
  </si>
  <si>
    <t>1VTHY052476</t>
  </si>
  <si>
    <t>1VTMD1628W</t>
  </si>
  <si>
    <t>Tranformer Forward 100uH 12V 2.5A</t>
  </si>
  <si>
    <t>1VTMS1533</t>
  </si>
  <si>
    <t>XFMR,LAN,SMT,12-18dB,1500V,100/1000 BASE,QUAD</t>
  </si>
  <si>
    <t>1VTMS1642NL</t>
  </si>
  <si>
    <t>1VTV0333B</t>
  </si>
  <si>
    <t>FLYBACK TRANSFORMER VT 0333B</t>
  </si>
  <si>
    <t>1VTV0432A</t>
  </si>
  <si>
    <t>FLYBACK TRANSFORMER VT 0432A</t>
  </si>
  <si>
    <t>1VTVT0449</t>
  </si>
  <si>
    <t>Flyback Transfomer, 1.82 mH, EE13</t>
  </si>
  <si>
    <t>1VTVT0452</t>
  </si>
  <si>
    <t>Flyback Transfomer VT0452</t>
  </si>
  <si>
    <t>1VVA07275V175KA</t>
  </si>
  <si>
    <t>VARISTOR 387V 1.75KA DISC 7MM, RADIAL</t>
  </si>
  <si>
    <t>1VVMOV-07D121KTR</t>
  </si>
  <si>
    <t>Varistor Zinc Oxide 100V 1200A</t>
  </si>
  <si>
    <t>1VVSDV1005E5R5C400NPTF</t>
  </si>
  <si>
    <t>(N)piezoresistor,5.5V,0402,SDV1005E5R5C400NPTF,Sunlord</t>
  </si>
  <si>
    <t>1VVSDV1005S5R5C100NPT</t>
  </si>
  <si>
    <t>piezoresistor,5V,10PF,0402,SDV1005S5R5C100NPT(f),</t>
  </si>
  <si>
    <t>1VY32251616</t>
  </si>
  <si>
    <t>XTL,FXD,SMT,16.000MHz,30PPM,3.2x2.5x0.8mm,16pF,FUND,100uW,-20/70C</t>
  </si>
  <si>
    <t>1VY322520610</t>
  </si>
  <si>
    <t>XTL,FXD,SMT,20.000MHz,7/10PPM,8pF,2.5x2x0.55mm,-20/70c</t>
  </si>
  <si>
    <t>1VY32252563018</t>
  </si>
  <si>
    <t>XTL,FXD,SMT,25MHz,30PPM,18pF,FUND,3.2x2.5mm</t>
  </si>
  <si>
    <t>1VY35255418</t>
  </si>
  <si>
    <t>XTL,FXD,SMT,54.000000MHz,10/20PPM,3.2x2.5x1.2mm,18pF</t>
  </si>
  <si>
    <t>1VY7L26002009</t>
  </si>
  <si>
    <t>TCXO,26MHz，2520 size，7L26002009</t>
  </si>
  <si>
    <t>1VY7M-40.000MEEQ-T</t>
  </si>
  <si>
    <t>XTAL 40MHz 10ppm SMD 4pin 3.2X2.5mm</t>
  </si>
  <si>
    <t>1VYABM10-20.000MHZ-1-A10-T</t>
  </si>
  <si>
    <t>1VYABM3C-25.000MHZ-D4Y-T</t>
  </si>
  <si>
    <t>CRYSTAL 25MHZ 18PF SMD</t>
  </si>
  <si>
    <t>1VYASFL1-66.666MHZ-EC-T</t>
  </si>
  <si>
    <t>OSCILLATOR 66.6660 MHZ 3.3V SMD</t>
  </si>
  <si>
    <t>1VYCT2520DB26000C0FZZA1</t>
  </si>
  <si>
    <t>crystal,26MHz(2520),7pF,±10ppm,CT2520DB26000C0FZZA1,</t>
  </si>
  <si>
    <t>1VYEXS00A-CS05258</t>
  </si>
  <si>
    <t>With thermistor crystals, 26M, 7.0pF, 10ppm, 2.5*2.0*0.95mm</t>
  </si>
  <si>
    <t>1VYHHJTCRST25</t>
  </si>
  <si>
    <t>XTL,FXD,SMT,25.000MHz,18pF,11.40x4.70x3.30mm</t>
  </si>
  <si>
    <t>1VYKT2520P26000ACW28TAA</t>
  </si>
  <si>
    <t>TCXO,26MHz,2520,2.8V,0.5PPM,KT2520P26000ACW28TAA//KT2520F26000ZAW18TAK,KYOCERA</t>
  </si>
  <si>
    <t>1VYOZ26000004</t>
  </si>
  <si>
    <t>crystal,26MHZ,SMD TSX 2.5*2.0,7pF,OZ26000004,TXC</t>
  </si>
  <si>
    <t>1VYTB-125.000MBD-T</t>
  </si>
  <si>
    <t>OSC 125MHZ PROG 3.3V SMT</t>
  </si>
  <si>
    <t>1VYTC50L5I32K7680</t>
  </si>
  <si>
    <t>OSC XO 32.768 KHZ TTL SMD</t>
  </si>
  <si>
    <t>1VYX1E000021043400</t>
  </si>
  <si>
    <t>(S)crystal,26MHz,±10ppm,7.4pF,3225,X1E000021043400,EPSON</t>
  </si>
  <si>
    <t>1VYX1G004211000300</t>
  </si>
  <si>
    <t>(N)crystall oscillator,TCXO,26MHz, normal temperatur frequency difference ±2ppm,temperature difference ±0.5ppm,2520,1.8V/2.8V,X1</t>
  </si>
  <si>
    <t>1VYX3S026000B71HZHPR</t>
  </si>
  <si>
    <t>(S)crystal,26MHz,±10ppm,7.2pF,3225,X3S026000B71HZ-HPR,HARMONY</t>
  </si>
  <si>
    <t>1VYXJECCCNANF-25.000MHZ</t>
  </si>
  <si>
    <t>XTL,FXD,49s/3.8SMD,25.000mhz,15pf,±20ppm @ 25°C,±20ppm @ -20°C-70°C,Rohs Compliant</t>
  </si>
  <si>
    <t>21150574</t>
  </si>
  <si>
    <t>N66 Cabinet Installation Drawing Template(Cement Floor)</t>
  </si>
  <si>
    <t>21150584</t>
  </si>
  <si>
    <t>N6X Cement Floor Mount Kit</t>
  </si>
  <si>
    <t>29041060</t>
  </si>
  <si>
    <t>Signal Cable label</t>
  </si>
  <si>
    <t>2AZ0400100260</t>
  </si>
  <si>
    <t>Decal MZ0102 (40x10) mm</t>
  </si>
  <si>
    <t>2VDI PZ3D4V2H</t>
  </si>
  <si>
    <t>voltage stabilizing diode,5.1V,500mW, PZ3D4V2H, SOD323</t>
  </si>
  <si>
    <t>2VDI125410SYGDS530E2</t>
  </si>
  <si>
    <t>1254-10SYGD/S530-E2</t>
  </si>
  <si>
    <t>2VDI12597SURSYGWS530A3</t>
  </si>
  <si>
    <t>1259-7SURSYGW/S530-A3</t>
  </si>
  <si>
    <t>2VDI19217G7CAL1M2B3T</t>
  </si>
  <si>
    <t>DIO,LED,0603,2.2V,20mA,GREEN</t>
  </si>
  <si>
    <t>2VDI19217R6CP1Q23T</t>
  </si>
  <si>
    <t>DIO,LED,0603,2.2V,20mA,RED,STR,130DEG,CLR</t>
  </si>
  <si>
    <t>2VDI1N4007</t>
  </si>
  <si>
    <t>DIODE GEN PURP 1KV 1A DO41</t>
  </si>
  <si>
    <t>2VDI1N4148W</t>
  </si>
  <si>
    <t>DIODE FAST REC 100V 100mA, SMD, MiniMELF</t>
  </si>
  <si>
    <t>2VDI1N4752A</t>
  </si>
  <si>
    <t>DIODE ZENER 33V 1W , SMD, MELF 1N4752ATR</t>
  </si>
  <si>
    <t>2VDI2DB1182Q13</t>
  </si>
  <si>
    <t>XSTR,PWR,SC63,-32V,2A,PNP,120-270hFE</t>
  </si>
  <si>
    <t>2VDIBAV99LT1G</t>
  </si>
  <si>
    <t>DIO,SWH,SOT23,70V,215mA,6nS,DUAL SERIES CONNECTION</t>
  </si>
  <si>
    <t>2VDIBK23000702M</t>
  </si>
  <si>
    <t>SPD,MSA,SMT,140V,30%,1000A,0.8pF,5.5x2.8mm</t>
  </si>
  <si>
    <t>2VDIBLHJEGKBE36TTRB</t>
  </si>
  <si>
    <t>(T)3 color light ,BL-HJEGKBE36T-TRB,1.6x1.25x0.4mm,BRIGHT</t>
  </si>
  <si>
    <t>2VDIDL4752A</t>
  </si>
  <si>
    <t>DIODE ZENER 33V 1W , SMD, MELF</t>
  </si>
  <si>
    <t>2VDIESD112B102ELSE6327</t>
  </si>
  <si>
    <t>DIO,TVS,TSSLP-2-1,16V,3A,0.2nH,7V,0.2pF,20KV ESD</t>
  </si>
  <si>
    <t>2VDIESDBL5V0Y1</t>
  </si>
  <si>
    <t>TVS,double-way ESD protecting diode,5V,12pf,1.0×0.6×0.5mm,ESDBL5V0Y1,</t>
  </si>
  <si>
    <t>2VDIF415SURWAS530A3</t>
  </si>
  <si>
    <t>0.4 digit display F415SURWA/S530-A3,Red,Commond Anode</t>
  </si>
  <si>
    <t>2VDIF416SYGWAS530E3</t>
  </si>
  <si>
    <t>F416SYGWA/S530-E3 (YELLOW GREEN, COMMOND ANODE)</t>
  </si>
  <si>
    <t>SURFACE MOUNT GLASS PASSIVATED BRIDGE RECTIFIER  600V, 0.8A</t>
  </si>
  <si>
    <t>2VDIKBP3A</t>
  </si>
  <si>
    <t>Bridge Rectifiers 3.0 Amp 60 Volt</t>
  </si>
  <si>
    <t>2VDILH N974-KN-1</t>
  </si>
  <si>
    <t>RED, 2.1V, 20mA, Surface Mount,3.20mm L x 1.60mm W</t>
  </si>
  <si>
    <t>2VDILXES2TBCC4028</t>
  </si>
  <si>
    <t>DIO,ESD,SMT,10/15KV,1.5uA,2.5x1x0.55mm,4 LINES,0.5pF,W/TVS,HDMI</t>
  </si>
  <si>
    <t>DIODE FAST REC 600V 1A, SMD, MiniMELF</t>
  </si>
  <si>
    <t>2VDIRSB68CMGJT2N</t>
  </si>
  <si>
    <t>(N)diode,two-wayTVS,6.8V,15PF,0402,RSB6.8CMGJT2N,ROHM</t>
  </si>
  <si>
    <t>2VDIS1ZB60</t>
  </si>
  <si>
    <t>2VDISB5200</t>
  </si>
  <si>
    <t>DIODE SCHOTTKY 5A 200V DO-201AD</t>
  </si>
  <si>
    <t>DIODE SCHOTTKY 5A 60V, DO-201AD</t>
  </si>
  <si>
    <t>2VDISD057</t>
  </si>
  <si>
    <t>DIO,TVS,SOD323,5V,24A,14.5V,200pF</t>
  </si>
  <si>
    <t>2VDISD103AWS</t>
  </si>
  <si>
    <t>(N)diode,Schottky barrier,350mA40V,SOD-323,SD103AWS,JCST</t>
  </si>
  <si>
    <t>2VDISIG3Z5V1T1G</t>
  </si>
  <si>
    <t>TVS,If=5mA,Vz=5.1V,500mW,SOD-323,2.7*1.35*1.1mm</t>
  </si>
  <si>
    <t>2VDISIG5V1T1G</t>
  </si>
  <si>
    <t>(S)diode,ZENER,5.1V,SOD-523,SIG5V1T1G,SIG</t>
  </si>
  <si>
    <t>2VDISIG603E40T1G</t>
  </si>
  <si>
    <t>(T)diode,350mA40V,SOD-323,SIG603E40T1G,SIG</t>
  </si>
  <si>
    <t>2VDISIG635E30T1G</t>
  </si>
  <si>
    <t>Schottky diode, 500mA, 30V, SOD-323,2.7*1.35*1mm</t>
  </si>
  <si>
    <t>2VDISIG8L50ST5G</t>
  </si>
  <si>
    <t>(N)diode,TVS,5V,0.5pF,SOD882,SIG8L5.0ST5G,SIG</t>
  </si>
  <si>
    <t>2VDISK54S</t>
  </si>
  <si>
    <t>SCHOTTKY DIODE 5A 40V, SMB (DO-201AA)</t>
  </si>
  <si>
    <t>2VDIUDT26A05L05UL</t>
  </si>
  <si>
    <t>DIO,TVS,SOT23/6,20V,25A</t>
  </si>
  <si>
    <t>2VIC BMA222E</t>
  </si>
  <si>
    <t>acceleration sensor,8bit,2*2*1mm, BMA222E(F),Bosch</t>
  </si>
  <si>
    <t>2VIC DP1608-V1524CAT</t>
  </si>
  <si>
    <t>GPS/WIFI Diplexer,DP1608-V1524CAT,</t>
  </si>
  <si>
    <t>2VIC MT6627N</t>
  </si>
  <si>
    <t>WIFI+BT+FM+GPS four in one IC,QFN40,5mm*5mm,MT6627N,MTK</t>
  </si>
  <si>
    <t>2VIC557G-03LF</t>
  </si>
  <si>
    <t>IC CLK GEN 25-200MHZ 3.3V TSSOP16</t>
  </si>
  <si>
    <t>2VICAP6684NS2</t>
  </si>
  <si>
    <t>4W TRX+4GPRS TX FEM,6*6*1.0MM,AP6684,AIROHA</t>
  </si>
  <si>
    <t>2VICAP6684-R95MOG</t>
  </si>
  <si>
    <t>GSM/GPRS/Downlink EDGE PA,850/900/1800/1900,4TRX,6*6*0.99mm</t>
  </si>
  <si>
    <t>2VICAP7158NS2</t>
  </si>
  <si>
    <t>RF PA,AP7158 Broadband power amplifier module for WCDMA HSDPA/HSUPA/HSPA+,3x4.2x0.9mm</t>
  </si>
  <si>
    <t>2VICAP7158-R95MOGH0</t>
  </si>
  <si>
    <t>WCDMA/HSDPA/HSUPA/HSPA+(BANDⅠ,Ⅱ,Ⅴ,Ⅷ) PA,4.2*3.0*1.07mm</t>
  </si>
  <si>
    <t>2VICAR8035</t>
  </si>
  <si>
    <t>Quanlcomm Atheros.40 PIN QFN</t>
  </si>
  <si>
    <t>2VICAR8159</t>
  </si>
  <si>
    <t>GPS LNA low noise amplifier, AR8159,</t>
  </si>
  <si>
    <t>2VICAR9590-AR1A</t>
  </si>
  <si>
    <t>AR9590A,802.11N,2.4/5GHz, 3x3,SST3, ENTERPISEVER, COMMERCIAL, QFN</t>
  </si>
  <si>
    <t>2VICAS4C64M16D3L12BCN</t>
  </si>
  <si>
    <t>IC,SDRAM,FBGA96,1Gb,1866Mbps,64Mx16,1.5V,DDR3-1866</t>
  </si>
  <si>
    <t>2VICAW3216</t>
  </si>
  <si>
    <t>(T)IC,Single-Cell Li-Ion Switching Charger with USB-OTG Boost,6V1.45A,WLCSP-20,1.96x1.87x0.625mm,FAN54015UCX,FAIRCHILD</t>
  </si>
  <si>
    <t>2VICAW5005DNR</t>
  </si>
  <si>
    <t>Low noise amplifier for, GNSS, XS0N6,1.5*1.0*0.6mm</t>
  </si>
  <si>
    <t>2VICAW8145CSR</t>
  </si>
  <si>
    <t>Class D audio power amplifier, 1.47*1.47*0.695mm, CSP9</t>
  </si>
  <si>
    <t>2VICAW8736FCR</t>
  </si>
  <si>
    <t>K assonance frequency power, 2.0*2.0*0.9mm</t>
  </si>
  <si>
    <t>2VICB39202B8078P810</t>
  </si>
  <si>
    <t>(F)duplexor(UMTS BAND2),RX,1850MHz,2.0x1.6x0.6mm,SFXG80UZE02,WISOL</t>
  </si>
  <si>
    <t>2VICB50612EB1KMLG</t>
  </si>
  <si>
    <t>10/100/1000BASE-T Gigabit Ethernet Transceiver</t>
  </si>
  <si>
    <t>2VICBCM43217TKMLG</t>
  </si>
  <si>
    <t>2.4/5 GHz IEEE 802.11n MAC/PHY/Radio Chip</t>
  </si>
  <si>
    <t>2VICBCM53125SKMMLG</t>
  </si>
  <si>
    <t>Multiport Gigabit Ethernet Switches</t>
  </si>
  <si>
    <t>2VICBCM6301KSG</t>
  </si>
  <si>
    <t>5V ADSL Line Driver</t>
  </si>
  <si>
    <t>2VICBCM6318KMMLG</t>
  </si>
  <si>
    <t>Chip ADSL2+ router</t>
  </si>
  <si>
    <t>2VICBCM6319KMMLG</t>
  </si>
  <si>
    <t>Router</t>
  </si>
  <si>
    <t>2VICBCM68380IFSBG</t>
  </si>
  <si>
    <t>GPON/EPON VoIP SFU/Gateway Processor</t>
  </si>
  <si>
    <t>2VICBCM7241</t>
  </si>
  <si>
    <t>MAIN CHIPSET MyTV STP</t>
  </si>
  <si>
    <t>2VICBCM7563ZZKFEB03G</t>
  </si>
  <si>
    <t>Single chip DVB-T2 R Terrestrial tuner and decoder</t>
  </si>
  <si>
    <t>2VICBD2012-20L0820TLF</t>
  </si>
  <si>
    <t>double way BALUN filter (GSM/DCS), special for MTK,BD2012-20L0820T/LF,ACX</t>
  </si>
  <si>
    <t>2VICBGU7044115</t>
  </si>
  <si>
    <t>IC,AMP,SOT363,14dB,40/1000MHz,3.1/3.5V,34mA,2.8dB NF</t>
  </si>
  <si>
    <t>2VICBMA223</t>
  </si>
  <si>
    <t>Three axis acceleration sensor, to, ± 2G ± 16g, 2*2*0.9mm</t>
  </si>
  <si>
    <t>2VICBU52054GWZ</t>
  </si>
  <si>
    <t>(T)Holzer bipolar detection switch ,BGA-4ball,0.4pitch,0.8x0.8x0.35mm,BU52054GWZ,ROHM</t>
  </si>
  <si>
    <t>2VICCAT241VY7M-40.000MEEQ-T</t>
  </si>
  <si>
    <t>2VICCAT24C32VP2I-GT3DFN8</t>
  </si>
  <si>
    <t>IC Memory  EEPROM 32K x8 2.5V MLP8</t>
  </si>
  <si>
    <t>2VICCDNBS08-SLVU2.8-4SOIC8</t>
  </si>
  <si>
    <t>IC TVS ARRAY 4-LINE 2.8V 8SOIC</t>
  </si>
  <si>
    <t>2VICDIO5311CST6</t>
  </si>
  <si>
    <t>Constant current 40V White-LEDs driver,TSOT-23-6,3.02*2.95*0.95mm</t>
  </si>
  <si>
    <t>2VICDP1608V1524CAT</t>
  </si>
  <si>
    <t>(Tduplexor,DIPLEXER,GPS(1.5GHZ)/WLAN(2.4GHZ),1.6x0.8x0.7mm,DP1608-V1524CAT,ACX</t>
  </si>
  <si>
    <t>2VICDRV602PWR</t>
  </si>
  <si>
    <t>IC,DRV,TSSOP14,STEREO,3/5.5V,DIRECTPATH,3Vrms,ADJ-GAIN</t>
  </si>
  <si>
    <t>2VICEHP-C04-NT21A-P01-TR</t>
  </si>
  <si>
    <t>Flash, IF=350mA, 2.04*1.64*0.7mm</t>
  </si>
  <si>
    <t>2VICEUP3618JIR1</t>
  </si>
  <si>
    <t>The flash drive IC, Imax=700mA, TDFN-3X3-10L, 3.1*3.1*0.8mm</t>
  </si>
  <si>
    <t>2VICFOD817ASDSMD</t>
  </si>
  <si>
    <t>IC Optocoupler 6V 80-160% CTR</t>
  </si>
  <si>
    <t>2VICH9TP32A4GDBCPR-KGM</t>
  </si>
  <si>
    <t>4GB eNAND (X8,MMC) +4Gb LPDDR2-S4B (X32) 162-ball FBGA,0.5 pitch,11.5*13*0.9mm</t>
  </si>
  <si>
    <t>2VICH9TP32A4GDCCPR-KGM</t>
  </si>
  <si>
    <t>4GB eNAND (X8,MMC) +4Gb LPDDR2-S4B (X32) 162-ball FBGA,0.5 pitch,11.5*13*0.9mm(4+4 EMMC+LPDDR2  新制程 4.5版)</t>
  </si>
  <si>
    <t>2VICIP113A</t>
  </si>
  <si>
    <t>10 /100Base-Tx/Fx Media Converter</t>
  </si>
  <si>
    <t>2VICIRM3638CX</t>
  </si>
  <si>
    <t>IC,IR,T/H,RCVR,38KHz,2.5V-5.5V,14m</t>
  </si>
  <si>
    <t>2VICKMR820001MB609</t>
  </si>
  <si>
    <t>(T)IC,EMMCP(16GB e.MMC + 16Gb(4Gb*4)QDP LPDDR3 SDRAM),221FBGA,11.5x13x1.2mm,KMR820001M-B609,SAMSUNG</t>
  </si>
  <si>
    <t>2VICKXCJK1013</t>
  </si>
  <si>
    <t>(N)IC,3D The acceleration sensor,16PIN-LGA,3x3x0.9mm,KXCJK-1013,KIONIX</t>
  </si>
  <si>
    <t>2VICLIS3DH</t>
  </si>
  <si>
    <t>(N)IC,3D The acceleration sensor,LGA-16,3x3x1mm,LIS3DH,ST</t>
  </si>
  <si>
    <t>2VICLMV321IDCKR</t>
  </si>
  <si>
    <t>IC,AMP,SC70/5,60dB,1MHz,2.7/5.5V,17dB GAIN,RAIL-RAIL</t>
  </si>
  <si>
    <t>2VICMAX6370KA-TSOT238</t>
  </si>
  <si>
    <t>IC PIN-SELECTABLE WATCHDOG TIMER 2.5-5.5V SOT23-8</t>
  </si>
  <si>
    <t>2VICMAX811SEUS-SOT143</t>
  </si>
  <si>
    <t>IC VOLTAGE MONITOR 4PIN SOT143</t>
  </si>
  <si>
    <t>2VICMMC34160PJ</t>
  </si>
  <si>
    <t>Geomagnetic sensor, three axis, 14/16 bit, 1.7*1.7*0.78mm</t>
  </si>
  <si>
    <t>2VICMSP430G2203IPW28R</t>
  </si>
  <si>
    <t>MCU 16-bit 16MHz, TSSOP28</t>
  </si>
  <si>
    <t>2VICMT29F16G08CBACAWPC</t>
  </si>
  <si>
    <t>NAND,1GB FLASH</t>
  </si>
  <si>
    <t>2VICMT41J64M16JT-125</t>
  </si>
  <si>
    <t>IC,SDRAM,FBGA96,1Gb,800MHz</t>
  </si>
  <si>
    <t>2VICMT41K256M16HA125E</t>
  </si>
  <si>
    <t>IC,SDRAM,FBGA96,4Gb,1866Mbps,256Mx16,1.5V,DDR3-1866</t>
  </si>
  <si>
    <t>2VICMT41K256M8DA-125-KFBGA78</t>
  </si>
  <si>
    <t>IC MEM DDR3 SDRAM 2Gb 256MX8 1.5V FBGA78</t>
  </si>
  <si>
    <t>2VICMT46V16M16P-5B:M</t>
  </si>
  <si>
    <t>IC,SDRAM,TSOP66,256Mb,5nS</t>
  </si>
  <si>
    <t>2VICMT6166NS2</t>
  </si>
  <si>
    <t>2G/3G RF transciver,TFBGA 11x11, 4.6mm*4.6mm,MT6166,MTK</t>
  </si>
  <si>
    <t>2VICMT6166V/A</t>
  </si>
  <si>
    <t>MTK 2G/3G-FDD/TDD Transceiver,4.6*4.6*0.9mm</t>
  </si>
  <si>
    <t>2VICMT6323GA</t>
  </si>
  <si>
    <t>MTK PMIC,VFBGA-145L,5.8*5.8*1mm</t>
  </si>
  <si>
    <t>2VICMT6323NS2</t>
  </si>
  <si>
    <t>MTK power manager ,5.8X5.8mm,MT6323,MTK</t>
  </si>
  <si>
    <t>2VICMT6572A/X</t>
  </si>
  <si>
    <t>MT6572M WCDMA smartphone application processor,10.7*10.7*1.1mm,,428 balls</t>
  </si>
  <si>
    <t>2VICMT6572AX</t>
  </si>
  <si>
    <t>MTK chipset, support WCDMA,HVGA,10.6x10.6x1.1,MT6572A/X,MTK</t>
  </si>
  <si>
    <t>2VICMT6582V/X</t>
  </si>
  <si>
    <t>MT6582M WCDMA smartphone application processor,10.6*11*1mm,,475 balls</t>
  </si>
  <si>
    <t>2VICMT6582VWA</t>
  </si>
  <si>
    <t>(T)IC,MTK baseband chip(WCDMA,HD),10.6X11X0.9mm,FCCSP-475ball,0.4PITCH,MT6582V/WA,MTK</t>
  </si>
  <si>
    <t>2VICMT6627N/A</t>
  </si>
  <si>
    <t>MTK WLAN/Bluetooth/FM/GPS 4-in-1 IC,5.0*5.0*0.9mm</t>
  </si>
  <si>
    <t>2VICP1020NSE2HFB</t>
  </si>
  <si>
    <t>IC MPU P1020E -- TEPBGA689</t>
  </si>
  <si>
    <t>2VICPESDSC9D5VU</t>
  </si>
  <si>
    <t>single trackTVS tube,5V,0.5pF,PESDSC9D5VU,PACKAGE:SOD-923,</t>
  </si>
  <si>
    <t>2VICQCA9880-BR4A</t>
  </si>
  <si>
    <t>QCA9880-BR4A,3x3 802.11ac/a/b/g/n, PCIe,QFN108</t>
  </si>
  <si>
    <t>2VICRFBLN2012090BM5T25</t>
  </si>
  <si>
    <t>Dual Balun, 869-960MHz, 1805-1990MHz, 2.1 * 1.35 * 1.05mm</t>
  </si>
  <si>
    <t>2VICRFDIP1608060TM7T62</t>
  </si>
  <si>
    <t>GPS-BT/WLAN diplexer, 1.6*0.8*0.6mm</t>
  </si>
  <si>
    <t>2VICRT500QFN20</t>
  </si>
  <si>
    <t>IC,MODULATOR,QFN20,AUDIO/VIDEO,471.25MHz,3.3/5V,NTSC/PAL/SECAM-L,I2C</t>
  </si>
  <si>
    <t>2VICS25FL164K0XBHI020</t>
  </si>
  <si>
    <t>IC,FLASH,BGA24,128Mb,133MHz,MULTI I/O,2.7/3.6V,SPI</t>
  </si>
  <si>
    <t>2VICS25FL164K0XMFI011</t>
  </si>
  <si>
    <t>IC,FLASH,SO8,64Mb,108MHz</t>
  </si>
  <si>
    <t>2VICS25FL164K0XMFI013</t>
  </si>
  <si>
    <t>IC,FLASH,SOIC8,64Mb,133MHz,SPI</t>
  </si>
  <si>
    <t>2VICS34ML01G200TFI000</t>
  </si>
  <si>
    <t>IC,FLASH,TSOP48,1Gb,30nS</t>
  </si>
  <si>
    <t>2VICS34ML02G100TFI003TSOP48</t>
  </si>
  <si>
    <t>IC MEM NAND FLASH 256MX8 2.7-3.6V TSOP48</t>
  </si>
  <si>
    <t>2VICSAFEB1G57KE0F00NS2</t>
  </si>
  <si>
    <t>SAW Filter for GPS,1.35*1.05*0.6mm,SAFEB1G57KE0F00,Murata</t>
  </si>
  <si>
    <t>2VICSAFEB1G57KE0F00R15</t>
  </si>
  <si>
    <t>GPS SAW,1.35*1.05*0.6mm</t>
  </si>
  <si>
    <t>2VICSAYFH836MCC0F0A</t>
  </si>
  <si>
    <t>BAW/SAW Duplexer WCDMA BAND Ⅴ 2*1.6*0.55mm</t>
  </si>
  <si>
    <t>2VICSAYFH897MHC0F0AR05</t>
  </si>
  <si>
    <t>BAW/SAW Duplexer WCDMA BAND Ⅷ 2*1.6*0.55mm</t>
  </si>
  <si>
    <t>2VICSAYRF1G95HQ0F0A</t>
  </si>
  <si>
    <t>BAW/SAW Duplexer WCDMA BAND Ⅰ 2*1.6*0.6mm</t>
  </si>
  <si>
    <t>2VICSE5003L1-R20QFN</t>
  </si>
  <si>
    <t>RF_SPEC PA SE5003L1-R 5GHz MMIC QFN20</t>
  </si>
  <si>
    <t>2VICSFX897WZ102</t>
  </si>
  <si>
    <t>BAW/SAW Duplexer WCDMA BAND Ⅷ 2*1.6*0.6mm</t>
  </si>
  <si>
    <t>2VICSFXG50UZ502</t>
  </si>
  <si>
    <t>BAW/SAW Duplexer WCDMA BAND Ⅰ 2*1.6*0.65mm</t>
  </si>
  <si>
    <t>2VICSGM3732</t>
  </si>
  <si>
    <t>(T)IC,PWM To constant current light seriesLED the backlight driver,TSOT-23-6,SGM3732//SD13,SGMICRO</t>
  </si>
  <si>
    <t>2VICSKY13370-374LF6DFN</t>
  </si>
  <si>
    <t>RF_SWI GAAS SPDT 0.5-6 GHz TSON6</t>
  </si>
  <si>
    <t>2VICSKY13472460LF</t>
  </si>
  <si>
    <t>(F)IC,0.1-6.0 GHz RF SWITCH(SP2T),12-Pin QFN,2X2X0.6mm,SKY13472-460LF,SKYWORKS</t>
  </si>
  <si>
    <t>2VICSKY65174MCM10</t>
  </si>
  <si>
    <t>RF_SPEC PA SKY65174 2.4-2.5GHz QFN</t>
  </si>
  <si>
    <t>2VICSKY77584-11</t>
  </si>
  <si>
    <t>GSM/GPRS/Downlink EDGE PA,850/900/1800/1900,4TRX,6*6*0.95mm</t>
  </si>
  <si>
    <t>2VICSKY77758-21</t>
  </si>
  <si>
    <t>WCDMA/HSDPA/HSUPA/HSPA+(BANDⅠ,Ⅱ,Ⅴ,Ⅷ) PA,3*4.2*0.9mm</t>
  </si>
  <si>
    <t>2VICSN74LVC1G125DCKRSOT353</t>
  </si>
  <si>
    <t>IC BUF TS 1.65-5.5V SC-70</t>
  </si>
  <si>
    <t>2VICSN74LVC1G17DBVR</t>
  </si>
  <si>
    <t>IC,BUFFER,SCHMIT,TRIG,SOT23-5</t>
  </si>
  <si>
    <t>2VICSN74LVC2G17DCKR</t>
  </si>
  <si>
    <t>IC,LGC,SC70/6,BUFFER,1.65/5.5V,DUAL,SCHMITT TRIGGER INPUT</t>
  </si>
  <si>
    <t>2VICTHGBM5G5A1JBAIR</t>
  </si>
  <si>
    <t>2VICTHS7314DR</t>
  </si>
  <si>
    <t>IC,FLT,SO8,4thORDER,5V,3CHN SD VIDEO FLT DRIVER</t>
  </si>
  <si>
    <t>2VICTL431ACDBVRSOT235</t>
  </si>
  <si>
    <t>IC Shunt Regulator 2.49V ref 36V 10mA 1%</t>
  </si>
  <si>
    <t>2VICTLV1117LV12DCYR</t>
  </si>
  <si>
    <t>IC REG LDO 1.2V 1A SOT223</t>
  </si>
  <si>
    <t>2VICTLV1117LV25DCYR</t>
  </si>
  <si>
    <t>IC REG LDO 2.5V 1A SOT223</t>
  </si>
  <si>
    <t>2VICTLV62080DSGR</t>
  </si>
  <si>
    <t>SW,~2MHz,BUCK,SYNC,TS,UVLO,Enable, Light Load Efficiency, Power Good</t>
  </si>
  <si>
    <t>2VICTLV62130ARGTR</t>
  </si>
  <si>
    <t>IC,REG,QFN16,ADJ,3A,SW,2.5MHz,BUCK,SYNC</t>
  </si>
  <si>
    <t>2VICTLV70025DSER</t>
  </si>
  <si>
    <t>IC,REG,WSON6,2.5V,200mA,LDO,175mV,OCP,TSD</t>
  </si>
  <si>
    <t>2VICTLV70033DDCR</t>
  </si>
  <si>
    <t>IC,REG,SOT23/5,3.3V,200mA,LDO, 175mV</t>
  </si>
  <si>
    <t>2VICTLV70212DBVR</t>
  </si>
  <si>
    <t>LDO,220mV,5SOT-23</t>
  </si>
  <si>
    <t>2VICTMP411ADGKRSOIC8</t>
  </si>
  <si>
    <t>TMP411ADGKR</t>
  </si>
  <si>
    <t>2VICTPS2051BDBVR</t>
  </si>
  <si>
    <t>IC,POWER-DISTRIBUTION SWITCHES,70mOHM,2.7-5.5V,500mA,SING CHANNEL</t>
  </si>
  <si>
    <t>2VICTPS2061DBVR</t>
  </si>
  <si>
    <t>IC,SWH,DBV PACKET,PWR DISTRIBUTION,USB/HI SIDE PROTECTION,2.7/5.5V,70-mOhm,ACTIVE LOW,1A LI</t>
  </si>
  <si>
    <t>2VICTPS22944DCKR</t>
  </si>
  <si>
    <t>IC,SWH,SC70/5,LOAD SWITCH,0.4/0.8mOHM,1.62/5.5V,TH-SHTDN,AUTORESTART</t>
  </si>
  <si>
    <t>2VICTPS22945DCKR</t>
  </si>
  <si>
    <t>2VICTPS23754PWPPWP20</t>
  </si>
  <si>
    <t>IC IEEE 802.3at PoE Interface and Isolated Converter Controller</t>
  </si>
  <si>
    <t>2VICTPS2552DBVR1</t>
  </si>
  <si>
    <t>IC,SWH,SOT23/6,PWR DISTRIBUTION,LATCH OFF,2.5/6.5V,1.2A,ACTIVE LOW</t>
  </si>
  <si>
    <t>2VICTPS51116PWPTSSOP20</t>
  </si>
  <si>
    <t>IC LIN VREG VREF 400KHZ SYNC LDO 0.75-3.0V 3A 4.75-5.25V HTTSOP 20</t>
  </si>
  <si>
    <t>2VICTPS54226PWPR</t>
  </si>
  <si>
    <t>IC,REG,HTSSOP14,ADJ,2A,4.5/18VIN,W/ECO-MODE,SW,700KHz,BUCK,SYN,ASS,PGO</t>
  </si>
  <si>
    <t>2VICTPS542941PWPR</t>
  </si>
  <si>
    <t>IC,REG,BUCK,SYNC,ADJ,DL,16HTSSOP</t>
  </si>
  <si>
    <t>2VICTPS54394PWPRTSSOP16</t>
  </si>
  <si>
    <t>TPS54394PWPR</t>
  </si>
  <si>
    <t>2VICTPS54494PWPR</t>
  </si>
  <si>
    <t>Dual channel sync buck, 4A/2A ouput, max 18V input</t>
  </si>
  <si>
    <t>2VICTPS54620RGYR</t>
  </si>
  <si>
    <t>IC,REG,QFN14,ADJ,6A,SW,0.2/1.6MHz,BUCK,PGOM</t>
  </si>
  <si>
    <t>2VICTPS54628DDASOIC8</t>
  </si>
  <si>
    <t>TPS54628DDAR</t>
  </si>
  <si>
    <t>2VICTPS71710DCKR</t>
  </si>
  <si>
    <t>IC,REG,SC70/5,1.0V,150mA,LDO,170mV,W ENABLE</t>
  </si>
  <si>
    <t>2VICTPS73633DBVR</t>
  </si>
  <si>
    <t>IC,REG,LDO,3.3V,0.4A,SOT23-5</t>
  </si>
  <si>
    <t>2VICTSOP38238</t>
  </si>
  <si>
    <t>IC,IR,T/H,RCVR,38KHz,2.5V-5.5V,0.45mA,45m,0.35mW/m2</t>
  </si>
  <si>
    <t>2VICUCC28630</t>
  </si>
  <si>
    <t>GREEN-MODE FLYBACK CONTROLLER UCC28710</t>
  </si>
  <si>
    <t>2VICVC5318</t>
  </si>
  <si>
    <t>(T)IC,WCDMA Bands I/II/V/VIIILinear broadband RF power amplifier module,3x4.2x0.9mm,VC5318,VANCHIP</t>
  </si>
  <si>
    <t>2VICVC759021</t>
  </si>
  <si>
    <t>(T)IC,The power amplifier module (QUAD BAND GPRS/LINEAR EDGE with Six Linear TRx Switch and support TD-SCDMA BANDS34 &amp; 39),6mmx6</t>
  </si>
  <si>
    <t>2VICWD3124DB10TR</t>
  </si>
  <si>
    <t>(T)IC,The flash drive IC,1000mA Buck/Boost Charge Pump Flash LED Driver,DFN3x3-10L,WD3124DB-10/TR,WILLSEMI</t>
  </si>
  <si>
    <t>2VICXC95144XL-10TQG100CTQFP100</t>
  </si>
  <si>
    <t>XC95144XL-10TQG100C</t>
  </si>
  <si>
    <t>2VICZL2006ALNFT1QFN36</t>
  </si>
  <si>
    <t>IC DC-DC SMPS PMBus 0.5-5.5V QFN36</t>
  </si>
  <si>
    <t>2VTB2SA1162GRLFT</t>
  </si>
  <si>
    <t>XSTR,GP,TO236MOD,-50V,150mA,PNP,70HFE</t>
  </si>
  <si>
    <t>2VTB2SB1182TLQ</t>
  </si>
  <si>
    <t>2VTB2SB1188-T100Q</t>
  </si>
  <si>
    <t>XSTR,PWR,SC62,32V,2A</t>
  </si>
  <si>
    <t>2VTB2SC4617</t>
  </si>
  <si>
    <t>(S)dynatron,NPN,SOT-523,2SC4617,JCST</t>
  </si>
  <si>
    <t>2VTB2SD1781KT146R</t>
  </si>
  <si>
    <t>TRANS NPN 32V 0.8A</t>
  </si>
  <si>
    <t>2VTBBFR740L3RHSOT833</t>
  </si>
  <si>
    <t>RF_SPEC TRANS SiGe HF TSLP-3-9</t>
  </si>
  <si>
    <t>2VTBBFU768F-115SOT343R</t>
  </si>
  <si>
    <t>RF_SPEC TRA BFU768F NPN WIDEBAND SOT343R</t>
  </si>
  <si>
    <t>2VTBLDTC143ZM3T5G</t>
  </si>
  <si>
    <t>triode,50V,100mA,SOT-723,LDTC143ZM3T5G LRC</t>
  </si>
  <si>
    <t>2VTBMMBT3904LT1G</t>
  </si>
  <si>
    <t>XSTR,SIG,SOT23,40V,200mA,NPN,100HFE</t>
  </si>
  <si>
    <t>2VTBMMBT3906LT1G</t>
  </si>
  <si>
    <t>XSTR,SIG,SOT23,40V,200mA,PNP,100HFE</t>
  </si>
  <si>
    <t>2VTBMMBTA06LT3GSOT23</t>
  </si>
  <si>
    <t>Bipolar NPN 80V 500mA</t>
  </si>
  <si>
    <t>2VTBPMBT3906235</t>
  </si>
  <si>
    <t>TRANS PNP 40V 0.2A SOT23</t>
  </si>
  <si>
    <t>2VTBPT236T30E2</t>
  </si>
  <si>
    <t>charging MOS,charge transistor,PNP,PT236T30E2</t>
  </si>
  <si>
    <t>2VTBSBT5853PT2G</t>
  </si>
  <si>
    <t>PNP transistor, Ic (max) = 2A, TSOP-6,3.10 * 3.00 * 1.10mm</t>
  </si>
  <si>
    <t>2VTBSIS502NT1G</t>
  </si>
  <si>
    <t>N channel MOS tube,SIS502NT1G,sig</t>
  </si>
  <si>
    <t>2VTBWPT2F30-6TR</t>
  </si>
  <si>
    <t>charging MOS,charge transistor,PNP,WPT2F30-6/TR,WILL</t>
  </si>
  <si>
    <t>2VTF2SK9A60D</t>
  </si>
  <si>
    <t>Mosfet N-Ch 9.7A 100W FET 600V 700pF20nC</t>
  </si>
  <si>
    <t>2VTFAO6601</t>
  </si>
  <si>
    <t>XSTR,MOS,TSOP6,-30/30V,2.3/3.4A,PCH/NCH,150/70mOHM,DUAL</t>
  </si>
  <si>
    <t>2VTFAO6602L</t>
  </si>
  <si>
    <t>XSTR,MOS,TSOP6,-30/30V,2.7/3.5A,PCH/NCH,150/70mOHM,DUAL</t>
  </si>
  <si>
    <t>2VTFAO6604</t>
  </si>
  <si>
    <t>XSTR,MOS,TSOP6,-20/20V,3.4/2.5A</t>
  </si>
  <si>
    <t>2VTFDMG2305UX-7</t>
  </si>
  <si>
    <t>MOSFET P-CH 20V 4.2A SOT23</t>
  </si>
  <si>
    <t>MOSFET N-CH 600V 2.4A TO-251</t>
  </si>
  <si>
    <t>2VTFIRF7821PBF</t>
  </si>
  <si>
    <t>TRAN NMOS PWR 11A 30V SO8</t>
  </si>
  <si>
    <t>2VTFIRF7832PBF</t>
  </si>
  <si>
    <t>TRAN NMOS PWR 16A 30V SO8</t>
  </si>
  <si>
    <t>2VTFLDTC114EM3T5G</t>
  </si>
  <si>
    <t>N-FET,915mA,150mW,SOT-523,CJ4153</t>
  </si>
  <si>
    <t>2VTFMMBT3904LT1G</t>
  </si>
  <si>
    <t>XSTR,SWH,SOT23,40V,200mA</t>
  </si>
  <si>
    <t>2VTFNTK3134NT5G</t>
  </si>
  <si>
    <t>XSTR,MOS,SOT723,20V,640/890mA,Vgs(th)=&amp;lt;1.2V@250uA,NCH,200mOHM</t>
  </si>
  <si>
    <t>2VTFNTR4501NT1G</t>
  </si>
  <si>
    <t>XSTR,MOS,SOT23,20V,3.2A,NCH,85mOHM</t>
  </si>
  <si>
    <t>2VTFSI2323DS-T1-E3</t>
  </si>
  <si>
    <t>XSTR,MOS,SOT23,-20V,2.9A</t>
  </si>
  <si>
    <t>2VTFSI2325DSSOT23</t>
  </si>
  <si>
    <t>MOSFET P-Channel -150V 690mA 1.2 Ohms</t>
  </si>
  <si>
    <t>2VTFSI4848DYSO8</t>
  </si>
  <si>
    <t>Mosfet N-Channel 150V 3.7A 85 mOhm</t>
  </si>
  <si>
    <t>2VTFSI4850EYSO8</t>
  </si>
  <si>
    <t>Mosfet N-Channel 60V 8.5A 22 mOhm</t>
  </si>
  <si>
    <t>2VTFSI7852DPPWRPAK-SO8</t>
  </si>
  <si>
    <t>Mosfet N-Channel 80V 12A 16 mOhm</t>
  </si>
  <si>
    <t>2VTFSIA517DJ-T1-GE3</t>
  </si>
  <si>
    <t>XSTR,MOS,PWRPAKSC70/6,-12/12V,4.5/4.5A</t>
  </si>
  <si>
    <t>2VTFSIS502NT1G</t>
  </si>
  <si>
    <t>N-Channel MOS with diode,Vgs(th)=0.45~0.9V,SC-89,1.70*1.70*0.8mm</t>
  </si>
  <si>
    <t>301-RG0600-SSBK-1223</t>
  </si>
  <si>
    <t>CÁP RG6 MÀU ĐEN(305/CUỘN)</t>
  </si>
  <si>
    <t>301-RG0600-SSWH-1223</t>
  </si>
  <si>
    <t>CÁP RG6 MÀU TRẮNG(305/CUỘN)</t>
  </si>
  <si>
    <t>3AS029026026P</t>
  </si>
  <si>
    <t>Decal Switching Adaptor (29x26,5) mm</t>
  </si>
  <si>
    <t>3CBNFMMCRA150RG316</t>
  </si>
  <si>
    <t>N female-MMCX R/A with 150mm RG316 cable</t>
  </si>
  <si>
    <t>3CBNFMMCRA250RG316</t>
  </si>
  <si>
    <t>N female-MMCX R/A with 250mm RG316 cable</t>
  </si>
  <si>
    <t>3CBNMNM20001-4</t>
  </si>
  <si>
    <t>2M N-Male to N-Male 1/4 Cable</t>
  </si>
  <si>
    <t>3MOAD03</t>
  </si>
  <si>
    <t>PCBA</t>
  </si>
  <si>
    <t>3MOAVGANT000</t>
  </si>
  <si>
    <t>PCBA AVG Antenna</t>
  </si>
  <si>
    <t>3MOPCBAPOEAT4812G</t>
  </si>
  <si>
    <t>Module PoE 802.3 at, 48V, 3A</t>
  </si>
  <si>
    <t>3MOPCBPOEAT4812G</t>
  </si>
  <si>
    <t>PoE PCB</t>
  </si>
  <si>
    <t>3VACSOCKET2P</t>
  </si>
  <si>
    <t>AC SOCKET MALE ( Ổ CẮM AC VÀO, 2 CHÂN, ĐỰC)</t>
  </si>
  <si>
    <t>3VAN5DB2G4115</t>
  </si>
  <si>
    <t>Wireless antenna, 2.4 Ghz, 5dBi, white color, 115mm cable length</t>
  </si>
  <si>
    <t>3VAN5DB2G4135</t>
  </si>
  <si>
    <t>wireless antenna, 2.4 Ghz, 5dBi, white color, 135mm cable length</t>
  </si>
  <si>
    <t>3VAN5DB2G4155</t>
  </si>
  <si>
    <t>Wireless antenna, 2.4 Ghz, 5dBi, white color, 155mm cable length</t>
  </si>
  <si>
    <t>3VAN5DB2G4295</t>
  </si>
  <si>
    <t>Wireless antenna, 2.4 Ghz, 5dBi, white color, 295mm cable length</t>
  </si>
  <si>
    <t>3VAN5DB2G4385</t>
  </si>
  <si>
    <t>wireless antenna, 2.4 Ghz, 5dBi, white color, 385mm cable length</t>
  </si>
  <si>
    <t>3VAN5DB2G4400</t>
  </si>
  <si>
    <t>Wireless antenna, 2.4 Ghz, 5dBi, white color, 400mm cable length</t>
  </si>
  <si>
    <t>3VANANT4958D19K-90V3</t>
  </si>
  <si>
    <t>Anten-5850 MHz, gain 19dBi, Polarization</t>
  </si>
  <si>
    <t>3VANBIO-F020-05B</t>
  </si>
  <si>
    <t>Freq: 2.4~2.5GHz, Gain: 2-2.5dBi,Whip: 1/4 Wave, Swivel, Tilt (Right Angle),135mm Black</t>
  </si>
  <si>
    <t>3VANBIO-F020-05W</t>
  </si>
  <si>
    <t>Freq: 2.4~2.5GHz, Gain: 2-2.5dBi,Whip: 1/4 Wave, Swivel, Tilt (Right Angle),135mm White</t>
  </si>
  <si>
    <t>3VANBIO-F020-06B</t>
  </si>
  <si>
    <t>Freq: 2.4~2.5GHz, Gain: 2-2.5dBi,Whip: 1/4 Wave, Swivel, Tilt (Right Angle),252mm Black</t>
  </si>
  <si>
    <t>3VANBIO-F020-06W</t>
  </si>
  <si>
    <t>Freq: 2.4~2.5GHz, Gain: 2-2.5dBi,Whip: 1/4 Wave, Swivel, Tilt (Right Angle),252mm White</t>
  </si>
  <si>
    <t>3VANSPDB-2400-14DX90X3</t>
  </si>
  <si>
    <t>2.4GHz Dual Pol Panel Antena</t>
  </si>
  <si>
    <t>3VATTRAN10500</t>
  </si>
  <si>
    <t>Băng dính không màu 10x50mm</t>
  </si>
  <si>
    <t>3VAVGAL16800</t>
  </si>
  <si>
    <t>CHẤN TỬ THẲNG 168 mm, Phi 2.1 mm, ĐỒNG VÀNG</t>
  </si>
  <si>
    <t>3VAVGAL22000</t>
  </si>
  <si>
    <t>CHẤN TỬ THẲNG 220 mm, Phi 2.1 mm, ĐỒNG VÀNG</t>
  </si>
  <si>
    <t>3VAVGAU39000</t>
  </si>
  <si>
    <t>CHẤN TỬ CHỮ U, CHIỀU DÀI TỔNG 390 mm, Phi 2.1 mm, ĐỒNG VÀNG</t>
  </si>
  <si>
    <t>ĐẦU NỐI F, INOX</t>
  </si>
  <si>
    <t>VÒNG ĐỆM CỦA ĐẦU NỐI</t>
  </si>
  <si>
    <t>ĐAI ỐC CỦA ĐẦU NỐI</t>
  </si>
  <si>
    <t>3VBGPE200160</t>
  </si>
  <si>
    <t>Túi nylon 200 x 160 mm</t>
  </si>
  <si>
    <t>3VBGPE300160</t>
  </si>
  <si>
    <t>Túi PE 300x160mm</t>
  </si>
  <si>
    <t>3VBGPE400200</t>
  </si>
  <si>
    <t>Túi nilon 400x200mm</t>
  </si>
  <si>
    <t>3VCB12MRJ45ETH</t>
  </si>
  <si>
    <t>Cáp Ethernet 2 đầu RJ45, dài 1.2m</t>
  </si>
  <si>
    <t>3VCB1M0DC34X13</t>
  </si>
  <si>
    <t>Cáp nguồn DC 1 mét, jắc nối 3.4 *1.3</t>
  </si>
  <si>
    <t>3VCB1M0DC55C21</t>
  </si>
  <si>
    <t>DC cable 5.5*2.1mm, end is stripwith Strain Relief, 24AWG ,1m, Chocolate</t>
  </si>
  <si>
    <t>DC cable 5.5*2.1mm, end is strip with Strain Relief , UL 2464 18AWG ,1m</t>
  </si>
  <si>
    <t>3VCB1MRJ11L70</t>
  </si>
  <si>
    <t>Line cable double head RJ11, 0.7 metter length</t>
  </si>
  <si>
    <t>3VCB1MRJ45ETH</t>
  </si>
  <si>
    <t>Ethernet cable double head RJ45, 1 metter length</t>
  </si>
  <si>
    <t>3VCB31010402001</t>
  </si>
  <si>
    <t>Dây cáp nối 4 sợi, connector 2 đầu</t>
  </si>
  <si>
    <t>3VCBF1U-C28G14D01525-3</t>
  </si>
  <si>
    <t>1.27MM Flat cable, one reel=152.5m/Reel</t>
  </si>
  <si>
    <t>3VCB-RJ11-100</t>
  </si>
  <si>
    <t>Line cable double head RJ11, 1 metter length</t>
  </si>
  <si>
    <t>3VCN02-032113U-A</t>
  </si>
  <si>
    <t>1.5H thin plate type shrapnel battery connector, 3PIN, Picth=3.0, L*W*H=9.60*6.0*1.5</t>
  </si>
  <si>
    <t>3VCN03-202112Q</t>
  </si>
  <si>
    <t>3.65H anyway interpolating dual SIM card + T-CARD, L * W * H = 52.75 * 16.1 * H3.65mm, booster 1.8H</t>
  </si>
  <si>
    <t>3VCN0734150961</t>
  </si>
  <si>
    <t>CON,Micro-Miniature Coaxial</t>
  </si>
  <si>
    <t>IC socket connector,1.778 pitch,2x10 pins,tin and gold plated</t>
  </si>
  <si>
    <t>3VCN1004PWHITE</t>
  </si>
  <si>
    <t>CON,HDR,T/H,STR,1X4P,2.54 mm</t>
  </si>
  <si>
    <t>3VCN1120-1207G0S11001</t>
  </si>
  <si>
    <t>2.54mm Pin header, H=2.0, 2*7P, Straight, L=11.0/3.0, Gold flash, PBT black</t>
  </si>
  <si>
    <t>CON,RJ45,T/H,F,R/A,1x4PORT,58.3x11.5x17.6mm</t>
  </si>
  <si>
    <t>3VCN1131.40101.006100</t>
  </si>
  <si>
    <t>3VCN1601.1100.04400</t>
  </si>
  <si>
    <t>SFP 20pins Connector</t>
  </si>
  <si>
    <t>3VCN1603.1100.00400</t>
  </si>
  <si>
    <t>SFP Cage</t>
  </si>
  <si>
    <t>3VCN181614RJ45NOLED</t>
  </si>
  <si>
    <t>CONN MOD JACK R/A 8P8C</t>
  </si>
  <si>
    <t>3VCN1ROWHEADER4H20</t>
  </si>
  <si>
    <t>JUMP MALE, HEADER,  4-Pin, 20 mm lenght</t>
  </si>
  <si>
    <t>3VCN2101-0104010102</t>
  </si>
  <si>
    <t>CON,RJ45,T/H,F,R/A,1x4PORT,63.8x13.1x15.7mm,10 100M,Au,G Y LED,SHLD</t>
  </si>
  <si>
    <t>3VCN2101-0501010103</t>
  </si>
  <si>
    <t>CON,RJ25,T/H,F,R/A,1X1PORT,CAT3,GOLD,6 CONTACT</t>
  </si>
  <si>
    <t>3VCN220105060101</t>
  </si>
  <si>
    <t>CONN,HEADER,VERT,1x6P,2.54mm</t>
  </si>
  <si>
    <t>3VCN220105060201</t>
  </si>
  <si>
    <t>CON,HDR,T/H,M,RIGHT ANGLE,1x6P, 2.54 mm</t>
  </si>
  <si>
    <t>3VCN3002P20A300V</t>
  </si>
  <si>
    <t>CẦU NỐI 2 CHÂN, 300V, 6A</t>
  </si>
  <si>
    <t>3VCN3006-01010102</t>
  </si>
  <si>
    <t>CON,PWR,T/H,M,R/A, 3 TERMINAL, 2.1 X 5 MM</t>
  </si>
  <si>
    <t>3VCN300601020102</t>
  </si>
  <si>
    <t>CON,PWR,T/H,M,R/A,3TERMINAL,2mm/ID,NICKEL,6.5mm/OD,16V,2.5</t>
  </si>
  <si>
    <t>3VCN31010601501</t>
  </si>
  <si>
    <t>WIRE,HAR,2.5-2.5mm,15cm</t>
  </si>
  <si>
    <t>3VCN311011001</t>
  </si>
  <si>
    <t>2.54mm Female Header, 2*7pins, 14.5mm height</t>
  </si>
  <si>
    <t>3VCN311041001</t>
  </si>
  <si>
    <t>2.54mm Pin Header, 40pins, 8.5mm height</t>
  </si>
  <si>
    <t>3VCN5002541927</t>
  </si>
  <si>
    <t>CON,HDMI,SMT,R/A,19P,0.5mm,GOLD,40V,500mA</t>
  </si>
  <si>
    <t>3VCN5211-14DBS0BN01</t>
  </si>
  <si>
    <t>2.54mm IDC connetor, 14p, Sel.Gold/Nie, PBT black, Tray packing</t>
  </si>
  <si>
    <t>3VCN818000001</t>
  </si>
  <si>
    <t>RF test, 3.0*3.0*1.75mm</t>
  </si>
  <si>
    <t>3VCN818000157</t>
  </si>
  <si>
    <t>Coaxial connector (female, third), L*W*H=1.7*1.7*0.8</t>
  </si>
  <si>
    <t>3VCNA02CZA006</t>
  </si>
  <si>
    <t>TRANSMITTER,FBR,OPT,IR,PHOTOLINK</t>
  </si>
  <si>
    <t>3VCNALP-3041515P23-RY05</t>
  </si>
  <si>
    <t>Antenna shrapnel, height H=1.0mm, L*W*H=3.5*1.5*1.4mm</t>
  </si>
  <si>
    <t>3VCNALP-3041525P23-RY02</t>
  </si>
  <si>
    <t>Antenna shrapnel, working height H = 2.0mm, L * W * H = 3.5 * 1.5 * 2.5mm</t>
  </si>
  <si>
    <t>3VCNALP-JCK6-Q3508M-4-1</t>
  </si>
  <si>
    <t>Oblique 3.5 headset seat, sink plate 0.8mm, 6pin full DIP pin type, L * W * H = 12.5 * 6.35 * 4.2mm</t>
  </si>
  <si>
    <t>3VCNALP-USB5-B64</t>
  </si>
  <si>
    <t>SMT DIP type front foot column-free 5pin-microUSB seat, L * W * H = 7.4 * 5.0 * 2.40</t>
  </si>
  <si>
    <t>3VCNA-SIM06X-003</t>
  </si>
  <si>
    <t>1.5H general bridge with a gear SIM card, fixed ground pad in, 6PIN, L*W*H=16.40*16.30*H1.50</t>
  </si>
  <si>
    <t>3VCNA-TFS08X-012</t>
  </si>
  <si>
    <t>Flip T-F card, 8pin, 1.1pitch, L*W*H=13.60*13.40*H1.60mm</t>
  </si>
  <si>
    <t>3VCNB05QCA013</t>
  </si>
  <si>
    <t>3VCNB09AB03F15C</t>
  </si>
  <si>
    <t>(N)battery connector,Special lateral pressure shrapnel  bending up type,2DIP+5SMT,3PIN,3.0PITCH,9.6x6.0x1.5mmH,B09-AB03F15C</t>
  </si>
  <si>
    <t>3VCNB09-AB03F15E</t>
  </si>
  <si>
    <t>1.5H thin plate-type battery connector shrapnel, shrapnel upturned, 3PIN, Picth = 3.0, L * W * H = 9.60 * 6.0 * 1.55mm</t>
  </si>
  <si>
    <t>3VCNBAF04-30093-0500</t>
  </si>
  <si>
    <t>30pin board to board connector female seat (Panasonic F4 standard, no four fixed foot), H=0.9, pitch=0.4, L*W*H=8.4*4.4*0.87mm O</t>
  </si>
  <si>
    <t>3VCNBL509-06G31-TAH1</t>
  </si>
  <si>
    <t>ZIFconnector,5*3.2*0.9MMH,PITCH0.5,back lock,6PIN,BL509-06G31-TAH1,</t>
  </si>
  <si>
    <t>PUSH BUT,12V,7.7x24.9mm,+/- 0.2%</t>
  </si>
  <si>
    <t>3VCNC90P1010000MH</t>
  </si>
  <si>
    <t>(N)RF testing bench,6 weld leg,cover plateing with matte Sn,3x3x1.75mmH,C90P101-0000M-H</t>
  </si>
  <si>
    <t>3VCNE5566-Q0LK22-L</t>
  </si>
  <si>
    <t>CONN MOD JACK 6P6C R/A UNSHLD</t>
  </si>
  <si>
    <t>3VCNECT818000157</t>
  </si>
  <si>
    <t>(T)RF connector,third generation,4 weld let,cover plating with silver,inner diameter 0.4,external diameter 1.4, total size 1.5mm</t>
  </si>
  <si>
    <t>3VCNFH2639S03SHW</t>
  </si>
  <si>
    <t>(T)FPC connector,front lock 39pin,0.3PITCH,below contact,FPC thickness 0.2mm,13.2x3.5x1.0mmH,FH26-39S-0.3SHW(05)//FH26W-39S-0.3S</t>
  </si>
  <si>
    <t>3VCNFH26W31S03SHW</t>
  </si>
  <si>
    <t>(F)FPC connector,front lock31PIN,0.3PITCH,below contact,FPC thickness 0.2mm,10.8x3.2x1.0mmH,FH26W-31S-0.3SHW(60),HRS</t>
  </si>
  <si>
    <t>3VCNFH34SRJ6S05SH</t>
  </si>
  <si>
    <t>(F)FPC connector,back lock 6PIN,0.5PITCH,touch double size,FPC thickness 0.3mm,5x3.8x1.0mmH,FH34SRJ-6S-0.5SH(50),HRS</t>
  </si>
  <si>
    <t>3VCNFP243AH-006G10M</t>
  </si>
  <si>
    <t>6PIN-ZIF connector, 0.5pitch, L * W * H = 5 * 2.9 * 1mm</t>
  </si>
  <si>
    <t>3VCNFP270H-015G1AM</t>
  </si>
  <si>
    <t>15PIN-ZIF connector,0.6pitch,L*W*H=6*3.6*1mm</t>
  </si>
  <si>
    <t>3VCNFP270H-025G1AM</t>
  </si>
  <si>
    <t>25PIN-ZIF连接器,0.6pitch,L*W*H=9*3.6*1mm</t>
  </si>
  <si>
    <t>3VCNFP270H031G1AM</t>
  </si>
  <si>
    <t>(F)FPC connector,front lock31PIN,0.3PITCH,below contact,FPC thickness 0.2mm,10.8x3.2x1.0mmH,,FP270H-031G1AM,捷讯腾</t>
  </si>
  <si>
    <t>3VCNG5210-14DB01</t>
  </si>
  <si>
    <t>2.54mm IDC SR, PBT Black</t>
  </si>
  <si>
    <t>3VCNH04CZA010</t>
  </si>
  <si>
    <t>CONN,MAGJACK,1PORT,100 BASE-TX,90° Right Angle,Green - Yellow</t>
  </si>
  <si>
    <t>3VCNH15CZA002</t>
  </si>
  <si>
    <t>CON,AUD,SMT,F,R/A,1PORT,MONO,SLVR,3.5mm,W/4COND</t>
  </si>
  <si>
    <t>3VCNJ24CZA003</t>
  </si>
  <si>
    <t>CON,HDR,T/H,M,STR,1X4P,2.54mm,GOLD,BREAKAWAY</t>
  </si>
  <si>
    <t>Type A, Receptacle,Through Hole, Right Angle, Horizontal</t>
  </si>
  <si>
    <t>3VCNMM60-52B1-G1-R850</t>
  </si>
  <si>
    <t>CON 2X26 MINI PCI EXPRESS SMT 0.8MM SP 1291H</t>
  </si>
  <si>
    <t>3VCNP03-AB001F140</t>
  </si>
  <si>
    <t>FPC antenna feed point connector,3.5*1.6*2.5;ROHS,P03-AB001F140,</t>
  </si>
  <si>
    <t>3VCNPAN00011200107</t>
  </si>
  <si>
    <t>(T)antenna shrapnel(SMT),phosphor copper plating with gold,welding pad 2.3x1.2,contact point width 0.55,work range 0.65/1.25,2.9</t>
  </si>
  <si>
    <t>3VCNPH104B05F35A</t>
  </si>
  <si>
    <t>(S)headphone connector(Φ3.5mm),heavy plate1.2mmH, 5Pin(6DIP),12.5x6.35x3.6mmH,PH10-4B05F35A</t>
  </si>
  <si>
    <t>3VCNPH8-6B05F35B</t>
  </si>
  <si>
    <t>3.5 the medium oblique mouth earphone seat, rear obstacle, 6pin, L*W*H=12.5*6.35*4.2mm</t>
  </si>
  <si>
    <t>3VCNRJHSE-5384RJ45</t>
  </si>
  <si>
    <t>CON 8 RJ-45 SHLD RA TH Y/G LEDS 40MIL SP 530H AU</t>
  </si>
  <si>
    <t>3VCNRS409</t>
  </si>
  <si>
    <t>RCA Jack, Connector 4 Port (2x2), Right Angle, Through Hole,</t>
  </si>
  <si>
    <t>3VCNS23-0B20F36A</t>
  </si>
  <si>
    <t>SIM connector with 3 slots,1.8MM,52.75*16.1*3.65MMH,S23-0B20F36A,</t>
  </si>
  <si>
    <t>3VCNS651B12F25A</t>
  </si>
  <si>
    <t>(F)MICRO SIM/SIM 2 in 1 connector,double shart plug,12PIN,0.9PITCH,15.9x14.29x2.5mmH,S65-1B12F25A</t>
  </si>
  <si>
    <t>3VCN-SNAP-ANTENNA</t>
  </si>
  <si>
    <t>Cổ ăng-ten ADSL</t>
  </si>
  <si>
    <t>3VCNT08BB08F260</t>
  </si>
  <si>
    <t>(T)T-FlASH card connector,short style,8PIN,1.1PITCH,11.4x5.2x2.6mmH,T08-BB08F260</t>
  </si>
  <si>
    <t>3VCNUAF9505164S130</t>
  </si>
  <si>
    <t>(S)MICRO USB connector (DIP+DIP),Heavy plate, 5PIN,0.65PITCH, support 3A current,7.5x5.85x2.45mmH,UAF95-05164-S130,LCN</t>
  </si>
  <si>
    <t>3VCNUAF95-05254-S125</t>
  </si>
  <si>
    <t>MICRO USB connector,5PIN,0.65PITCH,2.5MMH,7.5x5.5x2.5MMH,UAF95-05254-S125,LCN</t>
  </si>
  <si>
    <t>3VCNUB3112CK14F</t>
  </si>
  <si>
    <t>CON,USB,T/H,F,UPRIGHT,4P,7.12x,TYPE A,GOLD,SHLD</t>
  </si>
  <si>
    <t>3VCNUSBFEMALE</t>
  </si>
  <si>
    <t>USB FEMALE 14.1 x 13.2, TYPE A</t>
  </si>
  <si>
    <t>3VCNX15USB002</t>
  </si>
  <si>
    <t>3VCNX15USB003</t>
  </si>
  <si>
    <t>3VCNX18XPL001</t>
  </si>
  <si>
    <t>HSN,BGA,21x21x11.4mm,ALM,BLK,21MM BGA</t>
  </si>
  <si>
    <t>3VCNXWA250WVXXP</t>
  </si>
  <si>
    <t>Wafer,2.5 Pitch,6 Pin,Verical Type</t>
  </si>
  <si>
    <t>3VCNXWDC000511</t>
  </si>
  <si>
    <t>CON,DC PWR,DC-005,2.50</t>
  </si>
  <si>
    <t>3VCNXWP1XX11XXXXXS</t>
  </si>
  <si>
    <t>3VCNXWRJ1104C10093</t>
  </si>
  <si>
    <t>3VCNXWXH25NAW</t>
  </si>
  <si>
    <t>Wafer,2.5 Pitch,6 Pin,Right Angel Type</t>
  </si>
  <si>
    <t>3VCONIDC2X7-CBFLAT95</t>
  </si>
  <si>
    <t>IDC Connector 2*7pins 2.54mm pitch with Flat Cable 1.27mm pitch 95mm length</t>
  </si>
  <si>
    <t>3VCV-LTS2-4ULC-BB</t>
  </si>
  <si>
    <t>H302_BB cover，32.41*25.81*1.55MMH</t>
  </si>
  <si>
    <t>3VCV-LTS2-4ULC-GPS</t>
  </si>
  <si>
    <t>H302 GPS cover,12.23*8.43*1.4MMH</t>
  </si>
  <si>
    <t>3VCV-LTS2-4ULC-RF</t>
  </si>
  <si>
    <t>H302_RF cover, 21.33*15.32*1.55MMH</t>
  </si>
  <si>
    <t>3VESJS850892-0300</t>
  </si>
  <si>
    <t>S190_BB shielding cover, 33.32*33.07*1.50mm, copper nickel zinc alloy</t>
  </si>
  <si>
    <t>3VESJS850893-0300</t>
  </si>
  <si>
    <t>S190_RF shielding cover, 22.26*21.32*1.50mm, copper nickel zinc alloy</t>
  </si>
  <si>
    <t>3VESJS850894-0300</t>
  </si>
  <si>
    <t>S190_WIFI shielding cover, 15.37*8.93*1.3mm, copper nickel zinc alloy</t>
  </si>
  <si>
    <t>3VESS2PROBB</t>
  </si>
  <si>
    <t>(F)shelding case(BB),unnormal,Nickel Silver Copper,with hole,with steel printing,32.7x24.5x1.55mmH,DR009</t>
  </si>
  <si>
    <t>3VESS2PROGPS</t>
  </si>
  <si>
    <t>(F)shelding case(GPS),,unnormal,Nickel Silver Copper,8.7x6.5x1.1mmH,DR009</t>
  </si>
  <si>
    <t>3VESS2PRORF</t>
  </si>
  <si>
    <t>(F)shelding case(RF),unnormal,Nickel Silver Copper,with hole,with steel printing,22.65x18.1x1.4mmH,DR009</t>
  </si>
  <si>
    <t>3VESS2PROWIFI</t>
  </si>
  <si>
    <t>(F)shelding case(WIFI),,unnormal,Nickel Silver Copper,12.4x8.6x1.2mmH,DR009</t>
  </si>
  <si>
    <t>3VESSTB09</t>
  </si>
  <si>
    <t>SHLD,FENCE,33.5x48.6x15.3mm,(2 Connector Openings)</t>
  </si>
  <si>
    <t>3VESXK76016Y-S180TV</t>
  </si>
  <si>
    <t>S180_DTV shield cover, 12.23 * 8.23 ​​* 1.4mm, Nickel Silver</t>
  </si>
  <si>
    <t>3VESXK76027Y-S302BB</t>
  </si>
  <si>
    <t>S302_BB shield cover, 32.41 * 25.81 * 1.55mm, foreign white</t>
  </si>
  <si>
    <t>3VESXK76028Y-S302RF</t>
  </si>
  <si>
    <t>S302_RF shield cover, 21.33 * 15.32 * 1.55mm, foreign white</t>
  </si>
  <si>
    <t>3VF5AMINIATURE</t>
  </si>
  <si>
    <t>FUSE 5A</t>
  </si>
  <si>
    <t>3VFIXROD15CU</t>
  </si>
  <si>
    <t>Cọc chống mạch 15 mm</t>
  </si>
  <si>
    <t>3VFUMINIATURE</t>
  </si>
  <si>
    <t>FUSE HOLDER</t>
  </si>
  <si>
    <t>3VGBGW040V2</t>
  </si>
  <si>
    <t>Hộp carton đựng ONT in offset, bồi lên carton sóng 3 lớp;   285 x 215 x 55 mm</t>
  </si>
  <si>
    <t>3VGBIFW040</t>
  </si>
  <si>
    <t>Hộp carton đựng CPE in offset, bồi lên carton sóng 3 lớp;   285 x 215 x 55 mm</t>
  </si>
  <si>
    <t>3VGBIGAW300N</t>
  </si>
  <si>
    <t>Hộp carton đựng modem và phụ kiện</t>
  </si>
  <si>
    <t>3VGBIGW040</t>
  </si>
  <si>
    <t>Hộp carton đựng ONT 285 x 215 x 55 mm</t>
  </si>
  <si>
    <t>3VGL-HS-100</t>
  </si>
  <si>
    <t>Keo tản nhiệt, 100ml/tuyp</t>
  </si>
  <si>
    <t>3VGL-HS-STARS-922-5</t>
  </si>
  <si>
    <t>Keo tản nhiệt, Stars-922, 5g/tuyp</t>
  </si>
  <si>
    <t>3VGL-HS-STARS-922-85</t>
  </si>
  <si>
    <t>Keo tản nhiệt, Stars-922, 85g/tuyp</t>
  </si>
  <si>
    <t>3VHE1120-1204G0S11001</t>
  </si>
  <si>
    <t>Conn Header, 8 Pos, 2 Row, 0.1'' Pitch</t>
  </si>
  <si>
    <t>3VHE1120-1206G0S11001</t>
  </si>
  <si>
    <t>Conn Header, 12 Pos, 2 Row, 0.1'' Pitch</t>
  </si>
  <si>
    <t>3VHE2185-204SG0AYNA1</t>
  </si>
  <si>
    <t>Conn Female Header, 8 Pos, 2 Row, 0.1'' Pitch</t>
  </si>
  <si>
    <t>3VHE2185-206SG0AYNA1</t>
  </si>
  <si>
    <t>Conn Female Header, 12 Pos, 2 Row, 0.1'' Pitch</t>
  </si>
  <si>
    <t>3VHKAL6063T5</t>
  </si>
  <si>
    <t>Heat sink (size: LxW =37mmx37mm, H=24mm) including 2-nails</t>
  </si>
  <si>
    <t>3VHS121215</t>
  </si>
  <si>
    <t>Square aluminium heatsink,12*12*15mm, without Glue</t>
  </si>
  <si>
    <t>3VHS151508</t>
  </si>
  <si>
    <t>Square aluminium heatsink, 15*15*8mm</t>
  </si>
  <si>
    <t>3VHS21-17-1.5ALU</t>
  </si>
  <si>
    <t>Aluminum piece 20 x 20mm</t>
  </si>
  <si>
    <t>3VHS252510</t>
  </si>
  <si>
    <t>Square aluminium heatsink,25*25*10mm, black</t>
  </si>
  <si>
    <t>3VHSG252515</t>
  </si>
  <si>
    <t>3VICSTM8S003F3</t>
  </si>
  <si>
    <t>MCU 8 BIT 16 MHZ SMT8S003F3 TSSOP-20</t>
  </si>
  <si>
    <t>3VLBAP0201MB</t>
  </si>
  <si>
    <t>Decan dán thùng 5 sản phẩm (80.84 mm x 70.00mm)</t>
  </si>
  <si>
    <t>3VLBIFW040M</t>
  </si>
  <si>
    <t>Tem to dán nắp dưới 65.0 x 40.63 mm</t>
  </si>
  <si>
    <t>3VLBIGAW300NB</t>
  </si>
  <si>
    <t>Tem master dán nắp dưới 74x28mm</t>
  </si>
  <si>
    <t>3VLBIGAW300NMAC</t>
  </si>
  <si>
    <t>Tem MAC 40x10mm</t>
  </si>
  <si>
    <t>3VLBIGAW300NSER</t>
  </si>
  <si>
    <t>Tem serial 40x10mm</t>
  </si>
  <si>
    <t>3VLBIGGW040W</t>
  </si>
  <si>
    <t>Tem vỡ bảo hành chống mở dán trên modem 20mmx10mm</t>
  </si>
  <si>
    <t>3VLBIGW040M</t>
  </si>
  <si>
    <t>Tem to dán nắp dưới 65.0x40.63mm</t>
  </si>
  <si>
    <t>3VLBPO4010WH</t>
  </si>
  <si>
    <t>Tem MAC &amp; SER 40.0x10.0mm</t>
  </si>
  <si>
    <t>3VLBPO8270WH</t>
  </si>
  <si>
    <t>Decal dán thùng 5 sản phẩm (82.84x70.00mm)</t>
  </si>
  <si>
    <t>3VLBPO83140WH</t>
  </si>
  <si>
    <t>Tem dán thùng 20 sản phẩm, poliester 82.84mm x 140.00mm</t>
  </si>
  <si>
    <t>3VMAX2640000</t>
  </si>
  <si>
    <t>IC LNA MAX2640</t>
  </si>
  <si>
    <t>3VMBIFW040</t>
  </si>
  <si>
    <t>Hộp 20 sản phẩm</t>
  </si>
  <si>
    <t>3VMBIGAW300N</t>
  </si>
  <si>
    <t>Hộp carton 5 lớp đựng 10 modem iGate AW300N</t>
  </si>
  <si>
    <t>3VMBIGW040</t>
  </si>
  <si>
    <t>Hộp master 20 sản phẩm</t>
  </si>
  <si>
    <t>3VMNUT3MM</t>
  </si>
  <si>
    <t>Ecrou 3mm</t>
  </si>
  <si>
    <t>3VMO72900203</t>
  </si>
  <si>
    <t>DVB-T2 Main PCB</t>
  </si>
  <si>
    <t>3VMO72900241</t>
  </si>
  <si>
    <t>DVB-T2 Front panel PCB</t>
  </si>
  <si>
    <t>3VMOAD013</t>
  </si>
  <si>
    <t>PCBA 12V1250</t>
  </si>
  <si>
    <t>PCBA 5V2000</t>
  </si>
  <si>
    <t>Eu Plug 5V2A Power Adapter</t>
  </si>
  <si>
    <t>3VMODBVT2001</t>
  </si>
  <si>
    <t>DVBT2 Main PCBA</t>
  </si>
  <si>
    <t>3VMODBVT2004</t>
  </si>
  <si>
    <t>DVB-T2 Front panel PCBA</t>
  </si>
  <si>
    <t>3VMOHGU3412P-2DC-1</t>
  </si>
  <si>
    <t>MOD,GPON,T/H,ONU BOSA,1.25G UP/2.5G DOWN,W/SC/APC PIGTAIL</t>
  </si>
  <si>
    <t>3VMOHSB71900222</t>
  </si>
  <si>
    <t>Mainboard PCB,FR4,0.063 inch,DSR-8000,Green,Imersion silver</t>
  </si>
  <si>
    <t>3VMOIPSTB001</t>
  </si>
  <si>
    <t>PCBA Mother Board MyTV STP</t>
  </si>
  <si>
    <t>3VMOLSF2-C3M-TC-N3-HD</t>
  </si>
  <si>
    <t>MOD,GPON,T/H,ONU BOSA,1.25G UP/2.5G DOWN,W/SC/APC PIGTAIL, LENGTH=160mm+/-20</t>
  </si>
  <si>
    <t>3VMONOG22-D9C-SD</t>
  </si>
  <si>
    <t>MOD,GPON,T/H,ONU BOSA,1.25G UP/2.5G DOWN,W/SC/APC PIGTAIL, LENGTH=580mm+/-20</t>
  </si>
  <si>
    <t>3VMOONT014NU1X</t>
  </si>
  <si>
    <t>PCBA ONT.01.4NU.1X</t>
  </si>
  <si>
    <t>3VMOONT034NU1X</t>
  </si>
  <si>
    <t>PCBA BCM68380</t>
  </si>
  <si>
    <t>3VMOPCBA-LTS2-4ULC</t>
  </si>
  <si>
    <t>PCBA,  dimension: 109.30*58.10*0.80mm</t>
  </si>
  <si>
    <t>3VMOPCBAP1020MB01</t>
  </si>
  <si>
    <t>Main board, p1020, 1GB RAM, 256MB NAND</t>
  </si>
  <si>
    <t>3VMOPCBARF2GGNHPW</t>
  </si>
  <si>
    <t>Module Radio 802.11bgn, 2.4 GHz, mimo 3x3, AR9590</t>
  </si>
  <si>
    <t>3VMOPCBARF5GACHPW</t>
  </si>
  <si>
    <t>Module Radio 802.11anac, 5GHz, mimo 3x3, AR9880</t>
  </si>
  <si>
    <t>3VMOPCBFIX2.4GHZ</t>
  </si>
  <si>
    <t>Board test 2.4GHz PCB</t>
  </si>
  <si>
    <t>3VMOPCB-LTS2-4ULC</t>
  </si>
  <si>
    <t>PCB,H302_MB_V1.1,6 layer 1阶板,four makeup, single dimension: 109.30*58.10*0.80mm, panel size:154.70*116.00*0.80MM</t>
  </si>
  <si>
    <t>3VMOPCBP1020MB01</t>
  </si>
  <si>
    <t>Main Board PCB</t>
  </si>
  <si>
    <t>3VMOPCBRF2GGNHPW</t>
  </si>
  <si>
    <t>802.11bgn 2.4GHz radio PCB</t>
  </si>
  <si>
    <t>3VMOPCBRF5GACHPW</t>
  </si>
  <si>
    <t>802.11anac 5GHz radio PCB</t>
  </si>
  <si>
    <t>3VMOPCBS2PRO</t>
  </si>
  <si>
    <t>PCB,DR009-MB-V0.3,</t>
  </si>
  <si>
    <t>3VMOPOE001</t>
  </si>
  <si>
    <t>Main Board PCB 2 layers</t>
  </si>
  <si>
    <t>3VMOPOE002</t>
  </si>
  <si>
    <t>PCB</t>
  </si>
  <si>
    <t>3VMORTL8188CUS</t>
  </si>
  <si>
    <t>WIFI MODULE</t>
  </si>
  <si>
    <t>3VMOS191-MB-V1.11</t>
  </si>
  <si>
    <t>PCB, S191_MB_V1.11, 60.00* board of 48.20*0.80mm, a four board 122.00*85.30*0.80mm, 8 layers of a step plate</t>
  </si>
  <si>
    <t>3VMOS302-MB-V2.1</t>
  </si>
  <si>
    <t>PCB, S302_MB_V2.1, 109.30*58.10*0.80mm board, a four board, 154.70*116.00*0.80mm, 4 layer 1 order plate</t>
  </si>
  <si>
    <t>3VMO-SFP-100-LC-SM1310-15</t>
  </si>
  <si>
    <t>SFP Module: 1310 nm Single-mode Transceiver, LC Duplex Connector, 3.3 V, 15km min-distance, Fast Ethernet, RoHS compliant</t>
  </si>
  <si>
    <t>3VMOSP202</t>
  </si>
  <si>
    <t>ADSL Spliter with lightening arrester</t>
  </si>
  <si>
    <t>3VMOUGP-N1</t>
  </si>
  <si>
    <t>3VMOVNTDSLWM4E2AH</t>
  </si>
  <si>
    <t>PCBA Modem DSL.01.4NU.3F</t>
  </si>
  <si>
    <t>3VMSCREW3X6</t>
  </si>
  <si>
    <t>Screw 3 mm</t>
  </si>
  <si>
    <t>3VPCBAD03</t>
  </si>
  <si>
    <t>PCB Mobile Charger</t>
  </si>
  <si>
    <t>3VPCBAFTT014NU1F-01</t>
  </si>
  <si>
    <t>PCBA FTTH</t>
  </si>
  <si>
    <t>3VPCBAVGANT0</t>
  </si>
  <si>
    <t>PCB 2 layers for AVG Antenna</t>
  </si>
  <si>
    <t>3VPCB-CON-MB-SFU</t>
  </si>
  <si>
    <t>Mạch in 2 lớp: KT 2.04dm x 1.43dm</t>
  </si>
  <si>
    <t>3VPCBVNTADP</t>
  </si>
  <si>
    <t>PCB for adaptor</t>
  </si>
  <si>
    <t>3VPCBVNT-ADPV3</t>
  </si>
  <si>
    <t>3VPL2-106901-6</t>
  </si>
  <si>
    <t>CON,SC,RCPT,SIMPLEX,FLANGED,GRN,FBR/OPTIC,52x13x9.6mm</t>
  </si>
  <si>
    <t>3VPLGW040V2BOT</t>
  </si>
  <si>
    <t>Nắp dưới GPON ONT</t>
  </si>
  <si>
    <t>3VPLGW040V2LIG</t>
  </si>
  <si>
    <t>Dẫn sáng GPON ONT</t>
  </si>
  <si>
    <t>3VPLGW040V2TOP</t>
  </si>
  <si>
    <t>NẮP TRÊN GPON ONT</t>
  </si>
  <si>
    <t>3VPLIFW040BOT</t>
  </si>
  <si>
    <t>Nắp dưới FTTH</t>
  </si>
  <si>
    <t>3VPLIFW040TOP</t>
  </si>
  <si>
    <t>Nắp trên FTTH</t>
  </si>
  <si>
    <t>3VPLIGAW300NBB</t>
  </si>
  <si>
    <t>Nắp dưới đen</t>
  </si>
  <si>
    <t>3VPLIGAW300NBUT</t>
  </si>
  <si>
    <t>Nút bấm</t>
  </si>
  <si>
    <t>3VPLIGAW300NBW</t>
  </si>
  <si>
    <t>Nắp dưới trắng</t>
  </si>
  <si>
    <t>3VPLIGAW300NLIG</t>
  </si>
  <si>
    <t>Dẫn sáng FTTH</t>
  </si>
  <si>
    <t>3VPLIGAW300NTB</t>
  </si>
  <si>
    <t>Cụm nắp trên + dẫn sáng+ nút bấm gắn sẵn đen</t>
  </si>
  <si>
    <t>3VPLIGAW300NTW</t>
  </si>
  <si>
    <t>Cụm nắp trên + dẫn sáng+ nút bấm gắn sẵn trắng</t>
  </si>
  <si>
    <t>3VPLIGW040BOT</t>
  </si>
  <si>
    <t>3VPLIGW040LIG</t>
  </si>
  <si>
    <t>3VPLIGW040TOP</t>
  </si>
  <si>
    <t>Nắp trên GPON ONT</t>
  </si>
  <si>
    <t>3VPLIGW040V2TOP</t>
  </si>
  <si>
    <t>3VPOEACCORD15</t>
  </si>
  <si>
    <t>AC CORD DÂY CẮM NGUỒN AC, 2 CHÂN, DÀI 1.5 M</t>
  </si>
  <si>
    <t>3VPOECASE001</t>
  </si>
  <si>
    <t>PLASTIC CASE ABS  200 X 120 X 55, HỘP NHỰA ABS ĐÚC SẴN</t>
  </si>
  <si>
    <t>3VPTIGAW300N</t>
  </si>
  <si>
    <t>Khay carton chia ngăn</t>
  </si>
  <si>
    <t>3VPTIGW040</t>
  </si>
  <si>
    <t>Khay đỡ carton chia ô</t>
  </si>
  <si>
    <t>3VRNIGAW300N</t>
  </si>
  <si>
    <t>Nút chân đế silicon</t>
  </si>
  <si>
    <t>3VRNIGAW300-SMP</t>
  </si>
  <si>
    <t>Nút chân đế silicon (mẫu thử)</t>
  </si>
  <si>
    <t>3VRNIGW040</t>
  </si>
  <si>
    <t>Chân đế cao su GPON ONT</t>
  </si>
  <si>
    <t>3VSCM2.5L08ST-K</t>
  </si>
  <si>
    <t>Vít M2.5 L08 tự khoan màu đen</t>
  </si>
  <si>
    <t>3VSCM2.5L10ST-K</t>
  </si>
  <si>
    <t>Vít M2.5 x 0.45 L10 tự khoan ren</t>
  </si>
  <si>
    <t>3VSCM2.5L10ST-W</t>
  </si>
  <si>
    <t>Vít M2.5 x 0.45 L10 tự khoan ren màu trắng</t>
  </si>
  <si>
    <t>3VSLPP2535</t>
  </si>
  <si>
    <t>Tem chống mở ONT 25.0x35.0mm</t>
  </si>
  <si>
    <t>3VSTINDOOR-AP-P2</t>
  </si>
  <si>
    <t>LASER STENCIL</t>
  </si>
  <si>
    <t>3VSTPCB1020MB01</t>
  </si>
  <si>
    <t>khuôn in modem3VSTPCB1020MB01 top &amp; bot</t>
  </si>
  <si>
    <t>3VSTPCBPOETA4812G</t>
  </si>
  <si>
    <t>khuôn in modem3VSTPCBOETA4812G top &amp; bot</t>
  </si>
  <si>
    <t>3VSW18259107</t>
  </si>
  <si>
    <t>SWITCH TACTILE SPST-NO 0.05A 12V</t>
  </si>
  <si>
    <t>3VSWC90P101-0000M-H</t>
  </si>
  <si>
    <t>coaxial switch,matte tin,3*3*1.75mm-6pin,C90P101-0000M-H,</t>
  </si>
  <si>
    <t>3VSWEVQ-PSD02K</t>
  </si>
  <si>
    <t>3VSWMM8430-2610RB3</t>
  </si>
  <si>
    <t>coaxial switch,3*3*1.75mm-6pin,MM8430-2610RB3</t>
  </si>
  <si>
    <t>3VSWTACT22001</t>
  </si>
  <si>
    <t>SWH,PSH,T/H,STR,SPST,12V,50mA</t>
  </si>
  <si>
    <t>SWH,PSH,T/H,R/A,SPST</t>
  </si>
  <si>
    <t>3VSWTACTTHDP09-095BB</t>
  </si>
  <si>
    <t>3VTEA1721AT</t>
  </si>
  <si>
    <t>HV STARTUP FLYBACK CONTROLLER BUILT-IN MOSFET</t>
  </si>
  <si>
    <t>3VTP-HS-40</t>
  </si>
  <si>
    <t>Băng dính tản nhiệt, bề rộng 4cm, hiệu 3M, độ truyền nhiệt tốt</t>
  </si>
  <si>
    <t>3VUMGW040V2</t>
  </si>
  <si>
    <t>Sách Hướng dẫn sử dụng nhanh</t>
  </si>
  <si>
    <t>3VUMIFW040</t>
  </si>
  <si>
    <t>3VUMIGAW300N</t>
  </si>
  <si>
    <t>Hướng dẫn sử dụng modem</t>
  </si>
  <si>
    <t>3VUMIGW040</t>
  </si>
  <si>
    <t>Hướng dẫn sử dụng nhanh ONT</t>
  </si>
  <si>
    <t>Bộ nguồn AC/DC AC 100~240V DC 12V 1.25A</t>
  </si>
  <si>
    <t>0.5 mm2 Cu, multi strain, PVC cladding electric wire,  50 mm length</t>
  </si>
  <si>
    <t>3VWR251C24AWG</t>
  </si>
  <si>
    <t>24AWG Cu, MULTI STRAIN, PLASTIC CLADDING ELECTRIC WIRE,  25 MM, TINNED</t>
  </si>
  <si>
    <t>3VWR2665C24AWG</t>
  </si>
  <si>
    <t>JUMP WIRE, 24AWG Cu, 2 CONDUCTOR, 2.54 MM PITCH, 26 MM, TINNED</t>
  </si>
  <si>
    <t>3VWSIGAW300N</t>
  </si>
  <si>
    <t>Phiếu bảo hành modem</t>
  </si>
  <si>
    <t>3X4.0SQMM</t>
  </si>
  <si>
    <t>Cáp nguồn AC 3x4mm2 từ Server đến tủ nguồn</t>
  </si>
  <si>
    <t>40303098</t>
  </si>
  <si>
    <t>Wifi Antenna</t>
  </si>
  <si>
    <t>470-960MHZ/1710</t>
  </si>
  <si>
    <t>DUAL-BAND COMBINER (DIPLEXER)</t>
  </si>
  <si>
    <t>4V4ULCE001-WHL</t>
  </si>
  <si>
    <t>Màn hình cảm ứng điện dung CTP đen không in Logo VIVAS S2 Ulc</t>
  </si>
  <si>
    <t>4V4ULCE001-WTL</t>
  </si>
  <si>
    <t>Màn hình cảm ứng điện dung CTP đen có in Logo VIVAS S2 Ulc</t>
  </si>
  <si>
    <t>4V4ULCE002</t>
  </si>
  <si>
    <t>Màn hình hiển thị LCD 3.97" S2 Ulc</t>
  </si>
  <si>
    <t>4V4ULCE003</t>
  </si>
  <si>
    <t>Cụm camera trước sau và đèn flash S2 Ulc</t>
  </si>
  <si>
    <t>4V4ULCE004</t>
  </si>
  <si>
    <t>Cảm biến ánh sáng và khoảng cách S2 Ulc</t>
  </si>
  <si>
    <t>4V4ULCE005</t>
  </si>
  <si>
    <t>Nút bấm FPC tăt/mở có chất liên kết dính S2 Ulc</t>
  </si>
  <si>
    <t>4V4ULCE006</t>
  </si>
  <si>
    <t>Nút bấm FPC âm thanh có chất liên kết dính S2 Ulc</t>
  </si>
  <si>
    <t>4V4ULCE007</t>
  </si>
  <si>
    <t>Nút bấm FPC tương ứng với 3 phím chức năng trên màn hình cảm ứng S2 Ulc</t>
  </si>
  <si>
    <t>4V4ULCE008</t>
  </si>
  <si>
    <t>Loa ngoài S2 Ulc</t>
  </si>
  <si>
    <t>4V4ULCE009</t>
  </si>
  <si>
    <t>Loa trong S2 Ulc</t>
  </si>
  <si>
    <t>4V4ULCE010</t>
  </si>
  <si>
    <t>Microphone S2 Ulc</t>
  </si>
  <si>
    <t>4V4ULCE011</t>
  </si>
  <si>
    <t>Mô tơ rung S2 Ulc</t>
  </si>
  <si>
    <t>4V4ULCE012</t>
  </si>
  <si>
    <t>Ăng ten GSM S2 Ulc</t>
  </si>
  <si>
    <t>4V4ULCE013</t>
  </si>
  <si>
    <t>Tổ hợp ăng ten Bluetooth/WIFI/GPS S2 Ulc</t>
  </si>
  <si>
    <t>4V4ULCP001</t>
  </si>
  <si>
    <t>Pin S403 vỏ nhôm 1400mAh S2 Ulc</t>
  </si>
  <si>
    <t>4V4ULCP002</t>
  </si>
  <si>
    <t>Tem chữ A chống mở máy đường kính 2.5mm S2</t>
  </si>
  <si>
    <t>4V4ULCP003</t>
  </si>
  <si>
    <t>Tem imei và serial number S2 18x50mm</t>
  </si>
  <si>
    <t>4V4ULCP004</t>
  </si>
  <si>
    <t>Tem chống nước S2</t>
  </si>
  <si>
    <t>4V4ULCP005</t>
  </si>
  <si>
    <t>Tem vỡ chống mở hộp S2 25x35mm</t>
  </si>
  <si>
    <t>4V4ULCP006</t>
  </si>
  <si>
    <t>Thẻ bảo hành S2 Ulc 90x55mm</t>
  </si>
  <si>
    <t>4V4ULCP007-B</t>
  </si>
  <si>
    <t>Tem chỉ định màu xanh đường kính 10mm S2</t>
  </si>
  <si>
    <t>4V4ULCP007-K</t>
  </si>
  <si>
    <t>Tem chỉ định màu đen đường kính 10mm S2</t>
  </si>
  <si>
    <t>4V4ULCP007-P</t>
  </si>
  <si>
    <t>Tem chỉ định màu hồng đường kính 10mm S2</t>
  </si>
  <si>
    <t>4V4ULCP007-W</t>
  </si>
  <si>
    <t>Tem chỉ định màu trắng đường kính 10mm S2</t>
  </si>
  <si>
    <t>4V4ULCP007-Y</t>
  </si>
  <si>
    <t>Tem chỉ định màu vàng đường kính 10mm S2</t>
  </si>
  <si>
    <t>4V4ULCP008</t>
  </si>
  <si>
    <t>Tem serial number S2 40x10mm</t>
  </si>
  <si>
    <t>4V4ULCP009</t>
  </si>
  <si>
    <t>Nhãn pin S2 Ulc 54x59.3mm</t>
  </si>
  <si>
    <t>4V4ULCP010</t>
  </si>
  <si>
    <t>Tem ICT trên vỏ hộp S2 35x25mm</t>
  </si>
  <si>
    <t>4V4ULCP011</t>
  </si>
  <si>
    <t>Vỏ hộp đựng máy và phụ kiện S2 Ulc</t>
  </si>
  <si>
    <t>4V4ULCP012</t>
  </si>
  <si>
    <t>Thùng carton đựng 30 sản phẩm S2 Ulc</t>
  </si>
  <si>
    <t>4V4ULCP013</t>
  </si>
  <si>
    <t>Tem dán trên thùng carton S2 Ulc</t>
  </si>
  <si>
    <t>4V4ULCP014</t>
  </si>
  <si>
    <t>Sách hướng dẫn sử dụng S2 Ulc</t>
  </si>
  <si>
    <t>4V4ULCP015</t>
  </si>
  <si>
    <t>Túi nilong đựng S2 có in logo công ty</t>
  </si>
  <si>
    <t>4V4ULCP016</t>
  </si>
  <si>
    <t>Miếng dán bảo vệ màn hình rời S2 Ulc</t>
  </si>
  <si>
    <t>4V4ULCP017</t>
  </si>
  <si>
    <t>Tai nghe S2 Ulc</t>
  </si>
  <si>
    <t>4V4ULCS001</t>
  </si>
  <si>
    <t>Băng dính dán trên mối hàn của volume S2 Ulc 20x7x0.1mm</t>
  </si>
  <si>
    <t>4V4ULCS002</t>
  </si>
  <si>
    <t>Băng dính dán trên mối hàn của camera S2 Ulc 32x7x0.1mm</t>
  </si>
  <si>
    <t>4V4ULCS003</t>
  </si>
  <si>
    <t>Miếng dẫn điện PCBA S2 Ulc 35x22x0.1mm</t>
  </si>
  <si>
    <t>4V4ULCS004</t>
  </si>
  <si>
    <t>Miếng chắn sáng nút bấm TP S2 Ulc 4.7x5.7mm</t>
  </si>
  <si>
    <t>4V4ULCS005</t>
  </si>
  <si>
    <t>Vải dẫn điện LCD S2 Ulc 43x12x0.1mm</t>
  </si>
  <si>
    <t>4V4ULCS006</t>
  </si>
  <si>
    <t>Vải dẫn điện cố định mic S2 Ulc 25x10x0.1mm</t>
  </si>
  <si>
    <t>4V4ULCS007</t>
  </si>
  <si>
    <t>Xốp dẫn điện PCBA ngắn S2 Ulc 8x5x0.5mm</t>
  </si>
  <si>
    <t>4V4ULCS008</t>
  </si>
  <si>
    <t>Xốp dẫn điện PCBA dài S2 Ulc 14x3x0.1mm</t>
  </si>
  <si>
    <t>4V4ULCS009</t>
  </si>
  <si>
    <t>Ốc vít vỏ ngắn 1.4x2.5mm S2 Ulc</t>
  </si>
  <si>
    <t>4V4ULCS010</t>
  </si>
  <si>
    <t>Ốc vít vỏ dài 1.4x3mm S2 Ulc</t>
  </si>
  <si>
    <t>4V4ULCS011</t>
  </si>
  <si>
    <t>Băng dính cách điện ăng-ten RF S2 Ulc 20x10x0.1mm</t>
  </si>
  <si>
    <t>4V4ULCS012</t>
  </si>
  <si>
    <t>Màn dẫn điện shield PCBA S2 Ulc 22x12x0.1mm</t>
  </si>
  <si>
    <t>4V4ULCS013</t>
  </si>
  <si>
    <t>Miếng đệm dán đỡ màn hình PVC S2 Ulc 82.6x56.76x0.3mmm</t>
  </si>
  <si>
    <t>4V4ULCS100-B</t>
  </si>
  <si>
    <t>Cụm nắp trên S2 Ulc xanh</t>
  </si>
  <si>
    <t>4V4ULCS100-K</t>
  </si>
  <si>
    <t>Cụm nắp trên S2 Ulc đen</t>
  </si>
  <si>
    <t>4V4ULCS100-P</t>
  </si>
  <si>
    <t>Cụm nắp trên S2 Ulc hồng</t>
  </si>
  <si>
    <t>4V4ULCS100-W</t>
  </si>
  <si>
    <t>Cụm nắp trên S2 Ulc trắng</t>
  </si>
  <si>
    <t>4V4ULCS100-Y</t>
  </si>
  <si>
    <t>Cụm nắp trên S2 Ulc vàng</t>
  </si>
  <si>
    <t>4V4ULCS101</t>
  </si>
  <si>
    <t>Vỏ S2 Ulc</t>
  </si>
  <si>
    <t>4V4ULCS102</t>
  </si>
  <si>
    <t>Ốc chịu nhiệt S2 Ulc</t>
  </si>
  <si>
    <t>4V4ULCS104</t>
  </si>
  <si>
    <t>Băng dính TP (trên) S2 Ulc</t>
  </si>
  <si>
    <t>4V4ULCS105</t>
  </si>
  <si>
    <t>Băng dính TP (trung) S2 Ulc</t>
  </si>
  <si>
    <t>4V4ULCS106</t>
  </si>
  <si>
    <t>Băng dính TP (dưới) S2 Ulc</t>
  </si>
  <si>
    <t>4V4ULCS107</t>
  </si>
  <si>
    <t>Màng chống bụi (đen) S2 Ulc</t>
  </si>
  <si>
    <t>4V4ULCS200</t>
  </si>
  <si>
    <t>Cụm nắp dưới S2 Ulc</t>
  </si>
  <si>
    <t>4V4ULCS201</t>
  </si>
  <si>
    <t>Nắp dưới S2 Ulc</t>
  </si>
  <si>
    <t>4V4ULCS202</t>
  </si>
  <si>
    <t>Đèn flash S2 Ulc</t>
  </si>
  <si>
    <t>4V4ULCS203</t>
  </si>
  <si>
    <t>Lưới che loa nắp dưới S2 Ulc</t>
  </si>
  <si>
    <t>4V4ULCS204</t>
  </si>
  <si>
    <t>Miếng đệm TP-IC S2 Ulc</t>
  </si>
  <si>
    <t>4V4ULCS205</t>
  </si>
  <si>
    <t>Miếng đệm kết nối TP S2 Ulc</t>
  </si>
  <si>
    <t>4V4ULCS206</t>
  </si>
  <si>
    <t>Miếng đệm nén MIC S2 Ulc</t>
  </si>
  <si>
    <t>4V4ULCS207</t>
  </si>
  <si>
    <t>Băng dính ống kính camera S2 Ulc</t>
  </si>
  <si>
    <t>4V4ULCS208</t>
  </si>
  <si>
    <t>Màng chống bụi loa S2 Ulc 13.8x7.8x0.1mm</t>
  </si>
  <si>
    <t>4V4ULCS209</t>
  </si>
  <si>
    <t>Băng keo đen S2 Ulc 49x13.2x0.5mm</t>
  </si>
  <si>
    <t>4V4ULCS300-B-NO VNPT</t>
  </si>
  <si>
    <t>Cụm nắp pin xanh không in "VNPT" S2 Ulc</t>
  </si>
  <si>
    <t>4V4ULCS300-B-VNPT</t>
  </si>
  <si>
    <t>Cụm nắp pin xanh có in "VNPT" S2 Ulc</t>
  </si>
  <si>
    <t>4V4ULCS300-K-NO VNPT</t>
  </si>
  <si>
    <t>Cụm nắp pin đen không in "VNPT" S2 Ulc</t>
  </si>
  <si>
    <t>4V4ULCS300-K-VNPT</t>
  </si>
  <si>
    <t>Cụm nắp pin đen có in "VNPT" S2 Ulc</t>
  </si>
  <si>
    <t>4V4ULCS300-P-NO VNPT</t>
  </si>
  <si>
    <t>Cụm nắp pin hồng không in "VNPT" S2 Ulc</t>
  </si>
  <si>
    <t>4V4ULCS300-P-VNPT</t>
  </si>
  <si>
    <t>Cụm nắp pin hồng có in "VNPT" S2 Ulc</t>
  </si>
  <si>
    <t>4V4ULCS300-W-NO VNPT</t>
  </si>
  <si>
    <t>Cụm nắp pin trắng không in "VNPT" S2 Ulc</t>
  </si>
  <si>
    <t>4V4ULCS300-W-VNPT</t>
  </si>
  <si>
    <t>Cụm nắp pin trắng có in "VNPT" S2 Ulc</t>
  </si>
  <si>
    <t>4V4ULCS300-Y-NO VNPT</t>
  </si>
  <si>
    <t>Cụm nắp pin vàng không in "VNPT" S2 Ulc</t>
  </si>
  <si>
    <t>4V4ULCS300-Y-VNPT</t>
  </si>
  <si>
    <t>Cụm nắp pin vàng có in "VNPT" S2 Ulc</t>
  </si>
  <si>
    <t>4V4ULCS301</t>
  </si>
  <si>
    <t>Nắp pin nhựa S2 Ulc</t>
  </si>
  <si>
    <t>4V4ULCS302</t>
  </si>
  <si>
    <t>Băng dính logo S2 Ulc</t>
  </si>
  <si>
    <t>4V4ULCS303-B</t>
  </si>
  <si>
    <t>Nút bấm tắt mở S2 Ulc xanh</t>
  </si>
  <si>
    <t>4V4ULCS303-K</t>
  </si>
  <si>
    <t>Nút bấm tắt mở S2 Ulc đen</t>
  </si>
  <si>
    <t>4V4ULCS303-P</t>
  </si>
  <si>
    <t>Nút bấm tắt mở S2 Ulc hồng</t>
  </si>
  <si>
    <t>4V4ULCS303-W</t>
  </si>
  <si>
    <t>Nút bấm tắt mở S2 Ulc trắng</t>
  </si>
  <si>
    <t>4V4ULCS303-Y</t>
  </si>
  <si>
    <t>Nút bấm tắt mở S2 Ulc vàng</t>
  </si>
  <si>
    <t>4V4ULCS304-B</t>
  </si>
  <si>
    <t>Phím tăng giảm âm S2 Ulc xanh</t>
  </si>
  <si>
    <t>4V4ULCS304-K</t>
  </si>
  <si>
    <t>Phím tăng giảm âm S2 Ulc đen</t>
  </si>
  <si>
    <t>4V4ULCS304-P</t>
  </si>
  <si>
    <t>Phím tăng giảm âm S2 Ulc hồng</t>
  </si>
  <si>
    <t>4V4ULCS304-W</t>
  </si>
  <si>
    <t>Phím tăng giảm âm S2 Ulc trắng</t>
  </si>
  <si>
    <t>4V4ULCS304-Y</t>
  </si>
  <si>
    <t>Phím tăng giảm âm S2 Ulc vàng</t>
  </si>
  <si>
    <t>4V4ULCS305</t>
  </si>
  <si>
    <t>Sub-PCBA S2 Ulc</t>
  </si>
  <si>
    <t>4V4ULCS307</t>
  </si>
  <si>
    <t>Xốp đệm sensor S2 Ulc</t>
  </si>
  <si>
    <t>4V4ULCS308</t>
  </si>
  <si>
    <t>Miếng bảo vệ camera sau S2 Ulc 8x8x0.5mm</t>
  </si>
  <si>
    <t>4V7290019-7</t>
  </si>
  <si>
    <t>Mạch in PCB 4 lớp, mạ bạc</t>
  </si>
  <si>
    <t>4V7290019-9</t>
  </si>
  <si>
    <t>TÚI NILONG CÓ MÉP DÍNH 140 X 85 mm</t>
  </si>
  <si>
    <t>CASE, TOP, Plastic ABS, Moulding, 12V1250, black</t>
  </si>
  <si>
    <t>4VAD013C</t>
  </si>
  <si>
    <t>CASE, TOP, Plastic ABS, Moulding, 12V1250, Chocolate</t>
  </si>
  <si>
    <t>4VAD013F</t>
  </si>
  <si>
    <t>CASE, TOP, Plastic ABS, Moulding, 12V1250, white</t>
  </si>
  <si>
    <t>4VAD0231</t>
  </si>
  <si>
    <t>CASE, TOP, Plastic ABS, Moulding, 5V2000, black</t>
  </si>
  <si>
    <t>4VAD023F</t>
  </si>
  <si>
    <t>CASE, TOP, Plastic ABS, Moulding, 5V2000, white</t>
  </si>
  <si>
    <t>4VAD03S001F</t>
  </si>
  <si>
    <t>TOP CASE, PLASTIC, WHITE</t>
  </si>
  <si>
    <t>4VAD03S002F</t>
  </si>
  <si>
    <t>BOTTOM CASE, PLASTIC, AC PLUG PINS INCLUDED, WHITE</t>
  </si>
  <si>
    <t>4VADS001</t>
  </si>
  <si>
    <t>CASE, BOTTOM, Plastic ABS, Moulding with 02 Prong : AC  Euro Plug Stype, 4 mm, white</t>
  </si>
  <si>
    <t>CASE, BOTTOM, Plastic ABS, Moulding with 02 Prong : AC  Euro Plug Stype, 4 mm, black</t>
  </si>
  <si>
    <t>4VADS00C</t>
  </si>
  <si>
    <t>CASE, BOTTOM, Plastic ABS, Moulding with 02 Prong : AC  Euro Plug Stype, 4 mm, Chocolate</t>
  </si>
  <si>
    <t>VỎ NHỰA DƯỚI, NHỰA ABS NGUYÊN SINH, NÂU</t>
  </si>
  <si>
    <t>VỎ NHỰA TRÊN, NHỰA ABS NGUYÊN SINH, NÂU</t>
  </si>
  <si>
    <t>THANH GÁ ANTEN (SẮT MẠ KẼM), ĐỘT DẬP, THEO MẤU</t>
  </si>
  <si>
    <t>HỘP GiẤY 230 x 180 x 30 mm</t>
  </si>
  <si>
    <t>HỘP MASTER ĐỰNG 40 HỘP NHỎ 380 x 320  x 480 mm</t>
  </si>
  <si>
    <t>KHAY GiẤY 260 x 180 mm</t>
  </si>
  <si>
    <t>LẠT NHỰA 4 x 200 mm hoặc 4 x 250</t>
  </si>
  <si>
    <t>VÍT NỞ NHỰA 30MM</t>
  </si>
  <si>
    <t>VÍT TỰ KHOAN 2 X 8, ĐẦU MŨ VÁT, 4 CẠNH, ĐEN</t>
  </si>
  <si>
    <t>VÍT TỰ KHOAN 3 X 8, ĐẦU MŨ VÁT, 4 CẠNH, ĐEN</t>
  </si>
  <si>
    <t>ĐINH BÊ TÔNG 3 x 20 mm</t>
  </si>
  <si>
    <t>4VDBT2P001</t>
  </si>
  <si>
    <t>Sách hướng dẫn sử dụng nhanh Khổ A6</t>
  </si>
  <si>
    <t>4VDBT2P002</t>
  </si>
  <si>
    <t>Thẻ bảo hành</t>
  </si>
  <si>
    <t>4VDBT2P003</t>
  </si>
  <si>
    <t>Tem to dán nắp dưới (40 x 20 mm)</t>
  </si>
  <si>
    <t>4VDBT2P004</t>
  </si>
  <si>
    <t>Tem logo số hóa</t>
  </si>
  <si>
    <t>4VDBT2P005</t>
  </si>
  <si>
    <t>Khay DVB T2</t>
  </si>
  <si>
    <t>4VDBT2P006</t>
  </si>
  <si>
    <t>Vỏ hộp GiftBox DVB T2</t>
  </si>
  <si>
    <t>4VDBT2P007</t>
  </si>
  <si>
    <t>Thùng Master Box đựng vỏ hộp GiftBox  DVB T2</t>
  </si>
  <si>
    <t>4VDBT2P008</t>
  </si>
  <si>
    <t>Túi PP 20x30cm</t>
  </si>
  <si>
    <t>4VDBVT2E001</t>
  </si>
  <si>
    <t>Cáp RCA</t>
  </si>
  <si>
    <t>4VDBVT2E002</t>
  </si>
  <si>
    <t>Điều khiển từ xa hồng ngoại model: TZH-231B</t>
  </si>
  <si>
    <t>4VDBVT2S001A</t>
  </si>
  <si>
    <t>Nắp dưới màu xám</t>
  </si>
  <si>
    <t>4VDBVT2S001F</t>
  </si>
  <si>
    <t>Vỏ dưới trắng</t>
  </si>
  <si>
    <t>4VDBVT2S002A</t>
  </si>
  <si>
    <t>Nắp trên màu xám</t>
  </si>
  <si>
    <t>4VDBVT2S002F</t>
  </si>
  <si>
    <t>Vỏ trên trắng</t>
  </si>
  <si>
    <t>4VDBVT2S003</t>
  </si>
  <si>
    <t>Nắp trước đen</t>
  </si>
  <si>
    <t>4VDBVT2S004</t>
  </si>
  <si>
    <t>Chân cao su D9.0 x H3.5</t>
  </si>
  <si>
    <t>4VDBVT2S005</t>
  </si>
  <si>
    <t>Nút điều khiển màu đen</t>
  </si>
  <si>
    <t>4VDBVT2S006</t>
  </si>
  <si>
    <t>Nút nguồn màu đen</t>
  </si>
  <si>
    <t>4VDBVT2S007</t>
  </si>
  <si>
    <t>Vít tự khoan L8</t>
  </si>
  <si>
    <t>4VIPSTBE001</t>
  </si>
  <si>
    <t>HDMI cable 1.4V A Type, 1.2m length</t>
  </si>
  <si>
    <t>4VIPSTBE002</t>
  </si>
  <si>
    <t>Cáp RCA dự án IPSTB</t>
  </si>
  <si>
    <t>4VIPSTBE003</t>
  </si>
  <si>
    <t>Remote Control</t>
  </si>
  <si>
    <t>4VIPSTBE004</t>
  </si>
  <si>
    <t>Pin AA (Pin R6)</t>
  </si>
  <si>
    <t>4VIPSTBE005</t>
  </si>
  <si>
    <t>Pin AAA, 1.5V</t>
  </si>
  <si>
    <t>4VIPSTBE007</t>
  </si>
  <si>
    <t>Khay</t>
  </si>
  <si>
    <t>4VIPSTBE008</t>
  </si>
  <si>
    <t>Hộp gift box 225 x 160 x 70 mm</t>
  </si>
  <si>
    <t>4VIPSTBE009</t>
  </si>
  <si>
    <t>Tem to dán nắp dưới 51.8 mm x 38 mm</t>
  </si>
  <si>
    <t>4VIPSTBP0012</t>
  </si>
  <si>
    <t>Phiếu bảo hành – IP (105x340mm)</t>
  </si>
  <si>
    <t>4VIPSTBP0013</t>
  </si>
  <si>
    <t>Giấy HD lắp đặt nhanh – IP (105x140mm)</t>
  </si>
  <si>
    <t>4VIPSTBP011</t>
  </si>
  <si>
    <t>Master box</t>
  </si>
  <si>
    <t>4VIPSTBP012</t>
  </si>
  <si>
    <t>Thẻ bảo hành 105 x 340 mm</t>
  </si>
  <si>
    <t>4VIPSTBP013</t>
  </si>
  <si>
    <t>Hướng dẫn lắp đặt nhanh 105 x 140 mm</t>
  </si>
  <si>
    <t>4VIPSTBP014</t>
  </si>
  <si>
    <t>Tem nhãn thuê bao - 14x44mm</t>
  </si>
  <si>
    <t>4VIPSTBP015</t>
  </si>
  <si>
    <t>Tem vỡ bảo hành (14x20mm)</t>
  </si>
  <si>
    <t>4VIPSTBS001</t>
  </si>
  <si>
    <t>Vỏ trên Nhựa ABS trắng</t>
  </si>
  <si>
    <t>4VIPSTBS002</t>
  </si>
  <si>
    <t>Vỏ dưới Nhựa ABS trắng</t>
  </si>
  <si>
    <t>4VIPSTBS003</t>
  </si>
  <si>
    <t>Dẫn sáng Nhựa ABS, trắng, trong suốt</t>
  </si>
  <si>
    <t>4VIPSTBS004</t>
  </si>
  <si>
    <t>Dẫn hồng ngoại Nhựa ABS, đen, trong suốt</t>
  </si>
  <si>
    <t>4VIPSTBS005</t>
  </si>
  <si>
    <t>Silicone rubber foot D8 x H2.5</t>
  </si>
  <si>
    <t>NHÃN SERIAL 10 X 40 MM, POLYESTER</t>
  </si>
  <si>
    <t>NHÃN HỘP MASTER, Nhãn polyester 82 x 140 mm TRẮNG</t>
  </si>
  <si>
    <t>4VLS2EP001</t>
  </si>
  <si>
    <t>Pin S403 1700mAh S2 Eco</t>
  </si>
  <si>
    <t>4VLS2EP002</t>
  </si>
  <si>
    <t>Bộ sạc 3KV output 1A S2</t>
  </si>
  <si>
    <t>4VLS2EP003</t>
  </si>
  <si>
    <t>Cáp dữ liệu USB 1m trắng S2</t>
  </si>
  <si>
    <t>4VLS2EP004</t>
  </si>
  <si>
    <t>Tai nghe S2 Eco</t>
  </si>
  <si>
    <t>4VLS2EP005</t>
  </si>
  <si>
    <t>Vỏ hộp đựng máy và phụ kiện S2 Eco</t>
  </si>
  <si>
    <t>4VLS2EP006</t>
  </si>
  <si>
    <t>Thùng carton đựng 30 sản phẩm S2 Eco</t>
  </si>
  <si>
    <t>4VLS2EP007</t>
  </si>
  <si>
    <t>Sách hướng dẫn sử dụng S2 Eco</t>
  </si>
  <si>
    <t>4VLS2EP009</t>
  </si>
  <si>
    <t>Thẻ bảo hành S2 Eco 90x55mm</t>
  </si>
  <si>
    <t>4VLS2EP010</t>
  </si>
  <si>
    <t>Miếng dán bảo vệ màn hình rời S2 Eco</t>
  </si>
  <si>
    <t>4VLS2EP011</t>
  </si>
  <si>
    <t>Túi nilong đựng S2 Eco có in logo công ty</t>
  </si>
  <si>
    <t>4VLS2EP012</t>
  </si>
  <si>
    <t>Tem dán trên thùng carton S2 Eco</t>
  </si>
  <si>
    <t>4VLS2ES001-B</t>
  </si>
  <si>
    <t>Cụm nắp trên S2 Eco xanh</t>
  </si>
  <si>
    <t>4VLS2ES001-K</t>
  </si>
  <si>
    <t>Cụm nắp trên S2 Eco đen</t>
  </si>
  <si>
    <t>4VLS2ES001-P</t>
  </si>
  <si>
    <t>Cụm nắp trên S2 Eco hồng</t>
  </si>
  <si>
    <t>4VLS2ES001-W</t>
  </si>
  <si>
    <t>Cụm nắp trên S2 Eco trắng</t>
  </si>
  <si>
    <t>4VLS2ES001-Y</t>
  </si>
  <si>
    <t>Cụm nắp trên S2 Eco vàng</t>
  </si>
  <si>
    <t>4VLS2ES002</t>
  </si>
  <si>
    <t>Miếng đệm sensor khoảng cách S2 Eco</t>
  </si>
  <si>
    <t>4VLS2ES003-K</t>
  </si>
  <si>
    <t>Cụm nắp dưới S2 Eco đen</t>
  </si>
  <si>
    <t>4VLS2ES003-W</t>
  </si>
  <si>
    <t>Cụm nắp dưới S2 Eco trắng</t>
  </si>
  <si>
    <t>4VLS2ES004-B-S2ECO</t>
  </si>
  <si>
    <t>Nắp pin S2 xanh Eco in "S2 ECO"</t>
  </si>
  <si>
    <t>4VLS2ES004-B-VNPT</t>
  </si>
  <si>
    <t>Nắp pin S2 Eco xanh in "VNPT"</t>
  </si>
  <si>
    <t>4VLS2ES004-K-S2ECO</t>
  </si>
  <si>
    <t>Nắp pin S2 đen Eco in "S2 ECO"</t>
  </si>
  <si>
    <t>4VLS2ES004-K-VNPT</t>
  </si>
  <si>
    <t>Nắp pin S2 Eco đen in "VNPT"</t>
  </si>
  <si>
    <t>4VLS2ES004-P-S2ECO</t>
  </si>
  <si>
    <t>Nắp pin S2 hồng Eco in "S2 ECO"</t>
  </si>
  <si>
    <t>4VLS2ES004-P-VNPT</t>
  </si>
  <si>
    <t>Nắp pin S2 Eco hồng in "VNPT"</t>
  </si>
  <si>
    <t>4VLS2ES004-W-S2ECO</t>
  </si>
  <si>
    <t>Nắp pin S2 trắng Eco in "S2 ECO"</t>
  </si>
  <si>
    <t>4VLS2ES004-W-VNPT</t>
  </si>
  <si>
    <t>Nắp pin S2 Eco trắng in "VNPT"</t>
  </si>
  <si>
    <t>4VLS2ES004-Y-S2ECO</t>
  </si>
  <si>
    <t>Nắp pin S2 vàng Eco in "S2 ECO"</t>
  </si>
  <si>
    <t>4VLS2ES004-Y-VNPT</t>
  </si>
  <si>
    <t>Nắp pin S2 Eco vàng in "VNPT"</t>
  </si>
  <si>
    <t>4VLS2ES005</t>
  </si>
  <si>
    <t>Logo bông sen bằng nhôm dày 0.3mm S2</t>
  </si>
  <si>
    <t>4VLS2ES006</t>
  </si>
  <si>
    <t>Miếng bảo vệ camera S2 Eco</t>
  </si>
  <si>
    <t>4VLS2ES007-B</t>
  </si>
  <si>
    <t>Nút bấm bên hông máy S2 Eco</t>
  </si>
  <si>
    <t>4VLS2ES007-K</t>
  </si>
  <si>
    <t>4VLS2ES007-P</t>
  </si>
  <si>
    <t>4VLS2ES007-W</t>
  </si>
  <si>
    <t>4VLS2ES007-Y</t>
  </si>
  <si>
    <t>4VLS2ES008</t>
  </si>
  <si>
    <t>Cụm cáp nút bấm S2 Eco</t>
  </si>
  <si>
    <t>4VLS2ES009</t>
  </si>
  <si>
    <t>Sensor khoảng cách FPC S2 Eco</t>
  </si>
  <si>
    <t>4VLS2ES010</t>
  </si>
  <si>
    <t>Cáp FPC S2 Eco</t>
  </si>
  <si>
    <t>4VLS2ES011</t>
  </si>
  <si>
    <t>Miếng dán bảo vệ màn hình S2 Eco</t>
  </si>
  <si>
    <t>4VLS2ES012</t>
  </si>
  <si>
    <t>Băng dính cách điện camera trước S2 Eco</t>
  </si>
  <si>
    <t>4VLS2ES013</t>
  </si>
  <si>
    <t>Băng dính cách điện cụm cáp nút bấm S2 Eco</t>
  </si>
  <si>
    <t>4VLS2ES014</t>
  </si>
  <si>
    <t>Nhãn pin S2 Eco</t>
  </si>
  <si>
    <t>4VLS2ES015</t>
  </si>
  <si>
    <t>Đệm xung quanh bảng mạch S2 Eco</t>
  </si>
  <si>
    <t>4VLS2ES016-K</t>
  </si>
  <si>
    <t>Băng dính đệm PCBA và khe sim S2 Eco đen</t>
  </si>
  <si>
    <t>4VLS2ES016-W</t>
  </si>
  <si>
    <t>Băng dính đệm PCBA và khe sim S2 Eco trắng</t>
  </si>
  <si>
    <t>4VLS2ES017</t>
  </si>
  <si>
    <t>Xốp đệm dẫn điện shield PCBA-LCD S2 Eco</t>
  </si>
  <si>
    <t>4VLS2ES018</t>
  </si>
  <si>
    <t>Ốc vít vỏ S2 Eco 1.4x3mm</t>
  </si>
  <si>
    <t>4VLS2ES019</t>
  </si>
  <si>
    <t>Ốc vít PCBA trắng S2 Eco 1.4x2mm</t>
  </si>
  <si>
    <t>4VLS2ES020</t>
  </si>
  <si>
    <t>Bảng mạch nhỏ S2 Eco</t>
  </si>
  <si>
    <t>4VLS2ES021</t>
  </si>
  <si>
    <t>Màn hình LCD 4.0 WVGA IPS S2 Eco</t>
  </si>
  <si>
    <t>4VLS2ES022</t>
  </si>
  <si>
    <t>Màn cảm ứng TP S2 Eco</t>
  </si>
  <si>
    <t>4VLS2ES023</t>
  </si>
  <si>
    <t>Camera trước S2 Eco</t>
  </si>
  <si>
    <t>4VLS2ES024</t>
  </si>
  <si>
    <t>Camera sau S2 Eco</t>
  </si>
  <si>
    <t>4VLS2ES025</t>
  </si>
  <si>
    <t>Loa ngoài S2 Eco</t>
  </si>
  <si>
    <t>4VLS2ES026</t>
  </si>
  <si>
    <t>Mic S2 Eco</t>
  </si>
  <si>
    <t>4VLS2ES027</t>
  </si>
  <si>
    <t>Loa trong S2 Eco</t>
  </si>
  <si>
    <t>4VLS2ES028</t>
  </si>
  <si>
    <t>Mô tơ rung S2 Eco</t>
  </si>
  <si>
    <t>4VLS2ES029</t>
  </si>
  <si>
    <t>Cáp RF S2 Eco</t>
  </si>
  <si>
    <t>4VLS2ES030A-K</t>
  </si>
  <si>
    <t>Ăng ten GSM+WCDMA đen S2 Eco 3G850</t>
  </si>
  <si>
    <t>4VLS2ES030A-W</t>
  </si>
  <si>
    <t>Ăng ten GSM+WCDMA trắng S2 Eco 3G850</t>
  </si>
  <si>
    <t>4VLS2ES030B-K</t>
  </si>
  <si>
    <t>Ăng ten GSM+WCDMA đen S2 Eco 3G900</t>
  </si>
  <si>
    <t>4VLS2ES030B-W</t>
  </si>
  <si>
    <t>Ăng ten GSM+WCDMA trắng S2 Eco 3G900</t>
  </si>
  <si>
    <t>4VLS2ES031-K</t>
  </si>
  <si>
    <t>Ăng ten WIFI/BT/GPS đen S2 Eco</t>
  </si>
  <si>
    <t>4VLS2ES031-W</t>
  </si>
  <si>
    <t>Ăng ten WIFI/BT/GPS trắng S2 Eco</t>
  </si>
  <si>
    <t>4VLS2ES040</t>
  </si>
  <si>
    <t>Ốc vít PCBA đen S2 Eco 1.4x2mm</t>
  </si>
  <si>
    <t>4VNULCE001-WTL</t>
  </si>
  <si>
    <t>TP black with logo VIVAS</t>
  </si>
  <si>
    <t>4VNULCE002</t>
  </si>
  <si>
    <t>LCD</t>
  </si>
  <si>
    <t>4VNULCE004</t>
  </si>
  <si>
    <t>camera sets</t>
  </si>
  <si>
    <t>4VNULCE005</t>
  </si>
  <si>
    <t>photodector FPC sets</t>
  </si>
  <si>
    <t>4VNULCE006</t>
  </si>
  <si>
    <t>on-off key fpc</t>
  </si>
  <si>
    <t>4VNULCE007</t>
  </si>
  <si>
    <t>Volume key FPC</t>
  </si>
  <si>
    <t>4VNULCE008</t>
  </si>
  <si>
    <t>key light FPC</t>
  </si>
  <si>
    <t>4VNULCE009</t>
  </si>
  <si>
    <t>speaker</t>
  </si>
  <si>
    <t>4VNULCE010</t>
  </si>
  <si>
    <t>receiver</t>
  </si>
  <si>
    <t>4VNULCE011</t>
  </si>
  <si>
    <t>MIC</t>
  </si>
  <si>
    <t>4VNULCE013</t>
  </si>
  <si>
    <t>Motor</t>
  </si>
  <si>
    <t>4VNULCE014</t>
  </si>
  <si>
    <t>GSM antenna</t>
  </si>
  <si>
    <t>4VNULCE016</t>
  </si>
  <si>
    <t>BT/WIFI/GPS 3 in 1 antenna black</t>
  </si>
  <si>
    <t>4VNULCP001</t>
  </si>
  <si>
    <t>battery</t>
  </si>
  <si>
    <t>4VNULCP002</t>
  </si>
  <si>
    <t>Charger</t>
  </si>
  <si>
    <t>4VNULCP004</t>
  </si>
  <si>
    <t>USB line white</t>
  </si>
  <si>
    <t>4VNULCP006</t>
  </si>
  <si>
    <t>white earphone</t>
  </si>
  <si>
    <t>4VNULCP007</t>
  </si>
  <si>
    <t>Giftbox IMEI lable</t>
  </si>
  <si>
    <t>4VNULCP008</t>
  </si>
  <si>
    <t>screw lable</t>
  </si>
  <si>
    <t>4VNULCP009</t>
  </si>
  <si>
    <t>giftbox SN lable</t>
  </si>
  <si>
    <t>4VNULCP010</t>
  </si>
  <si>
    <t>giftbox ICT lable</t>
  </si>
  <si>
    <t>4VNULCP011</t>
  </si>
  <si>
    <t>lable for battery bunker</t>
  </si>
  <si>
    <t>4VNULCP012-K</t>
  </si>
  <si>
    <t>color lable: black</t>
  </si>
  <si>
    <t>4VNULCP012-W</t>
  </si>
  <si>
    <t>color lable: white</t>
  </si>
  <si>
    <t>4VNULCP013</t>
  </si>
  <si>
    <t>water proof lable , pasted on the PCBA</t>
  </si>
  <si>
    <t>4VNULCP014</t>
  </si>
  <si>
    <t>GB sealing lable</t>
  </si>
  <si>
    <t>4VNULCP015</t>
  </si>
  <si>
    <t>warranty card</t>
  </si>
  <si>
    <t>4VNULCP016</t>
  </si>
  <si>
    <t>S2TP protector（3 layers）</t>
  </si>
  <si>
    <t>4VNULCP018</t>
  </si>
  <si>
    <t>Vỏ hộp đựng máy và phụ kiện S2 New ULC</t>
  </si>
  <si>
    <t>4VNULCP019</t>
  </si>
  <si>
    <t>Sách hướng dẫn sử dụng</t>
  </si>
  <si>
    <t>4VNULCP020</t>
  </si>
  <si>
    <t>Túi nilong đựng điện thoại</t>
  </si>
  <si>
    <t>4VNULCP021</t>
  </si>
  <si>
    <t>Thùng carton đựng 30 sản phẩm S2 New ULC</t>
  </si>
  <si>
    <t>4VNULCS010-K</t>
  </si>
  <si>
    <t>A cover components black</t>
  </si>
  <si>
    <t>4VNULCS010-W</t>
  </si>
  <si>
    <t>A cover components white</t>
  </si>
  <si>
    <t>4VNULCS020</t>
  </si>
  <si>
    <t>B cover components</t>
  </si>
  <si>
    <t>4VNULCS030-K-NO VNPT</t>
  </si>
  <si>
    <t>C cover components black</t>
  </si>
  <si>
    <t>4VNULCS030-W-NO VNPT</t>
  </si>
  <si>
    <t>C cover components white</t>
  </si>
  <si>
    <t>4VNULCS040-K</t>
  </si>
  <si>
    <t>on-off key black</t>
  </si>
  <si>
    <t>4VNULCS040-W</t>
  </si>
  <si>
    <t>on-off key white</t>
  </si>
  <si>
    <t>4VNULCS041-K</t>
  </si>
  <si>
    <t>volume key black</t>
  </si>
  <si>
    <t>4VNULCS041-W</t>
  </si>
  <si>
    <t>volume key white</t>
  </si>
  <si>
    <t>4VNULCS042</t>
  </si>
  <si>
    <t>photodetector sealing silcon sets</t>
  </si>
  <si>
    <t>4VNULCS043</t>
  </si>
  <si>
    <t>speaker support</t>
  </si>
  <si>
    <t>4VNULCS044</t>
  </si>
  <si>
    <t>back camera lens</t>
  </si>
  <si>
    <t>4VNULCS045</t>
  </si>
  <si>
    <t>self-tapping screw</t>
  </si>
  <si>
    <t>4VNULCS046</t>
  </si>
  <si>
    <t>machine screw</t>
  </si>
  <si>
    <t>4VNULCS047</t>
  </si>
  <si>
    <t>insulating cement for volume key</t>
  </si>
  <si>
    <t>4VNULCS048</t>
  </si>
  <si>
    <t>insulating cement for camera</t>
  </si>
  <si>
    <t>4VNULCS049</t>
  </si>
  <si>
    <t>insulating cement for LCD</t>
  </si>
  <si>
    <t>4VNULCS04A</t>
  </si>
  <si>
    <t>TP-IC sheilding conductive fabric</t>
  </si>
  <si>
    <t>4VNULCS04C</t>
  </si>
  <si>
    <t>speaker conductive fabric</t>
  </si>
  <si>
    <t>4VNULCS04D</t>
  </si>
  <si>
    <t>conductive foam 1</t>
  </si>
  <si>
    <t>4VNULCS04E</t>
  </si>
  <si>
    <t>conductive foam 2</t>
  </si>
  <si>
    <t>4VNULCS04F</t>
  </si>
  <si>
    <t>key light FPC grounding conductive fabric</t>
  </si>
  <si>
    <t>4VS2PR0E160</t>
  </si>
  <si>
    <t>TP + 5.0”HD LCM Black</t>
  </si>
  <si>
    <t>4VS2PR0E161</t>
  </si>
  <si>
    <t>TP + 5.0"HD LCM White</t>
  </si>
  <si>
    <t>4VS2PR0E170</t>
  </si>
  <si>
    <t>Front cover + TP + LCD + 03pcs Metal Frame, black color</t>
  </si>
  <si>
    <t>4VS2PROE030</t>
  </si>
  <si>
    <t>13M back camera</t>
  </si>
  <si>
    <t>4VS2PROE040</t>
  </si>
  <si>
    <t>5M front camera</t>
  </si>
  <si>
    <t>4VS2PROE050</t>
  </si>
  <si>
    <t>light sensor, proximity + magnetic sensor FPC</t>
  </si>
  <si>
    <t>4VS2PROE060</t>
  </si>
  <si>
    <t>back camera flash FPC</t>
  </si>
  <si>
    <t>4VS2PROE070</t>
  </si>
  <si>
    <t>power key+volume key FPC</t>
  </si>
  <si>
    <t>4VS2PROE080</t>
  </si>
  <si>
    <t>camera key FPC</t>
  </si>
  <si>
    <t>4VS2PROE090</t>
  </si>
  <si>
    <t>RF little PCBA</t>
  </si>
  <si>
    <t>4VS2PROE100</t>
  </si>
  <si>
    <t>RF line</t>
  </si>
  <si>
    <t>4VS2PROE110</t>
  </si>
  <si>
    <t>BOX speaker components balck</t>
  </si>
  <si>
    <t>4VS2PROE111</t>
  </si>
  <si>
    <t>BOX speaker components white</t>
  </si>
  <si>
    <t>4VS2PROE120A</t>
  </si>
  <si>
    <t>AAC Receiver SDRP0615PJ03-07</t>
  </si>
  <si>
    <t>4VS2PROE130</t>
  </si>
  <si>
    <t>0827 motor</t>
  </si>
  <si>
    <t>4VS2PROE140</t>
  </si>
  <si>
    <t>GSM antenna, black</t>
  </si>
  <si>
    <t>4VS2PROE141</t>
  </si>
  <si>
    <t>GSM antenna, white</t>
  </si>
  <si>
    <t>4VS2PROE150</t>
  </si>
  <si>
    <t>GPS/WIFI/BT 3 in 1 antenna, black</t>
  </si>
  <si>
    <t>4VS2PROE151</t>
  </si>
  <si>
    <t>GPS/WIFI/BT 3 in 1 antenna, white</t>
  </si>
  <si>
    <t>4VS2PROE160</t>
  </si>
  <si>
    <t>TP + LCD ( Black color)</t>
  </si>
  <si>
    <t>4VS2PROE161</t>
  </si>
  <si>
    <t>TP + LCD (white color)</t>
  </si>
  <si>
    <t>4VS2PROE170</t>
  </si>
  <si>
    <t>Front cover+TP+LCD+aluminum disc with speaker holes+aluminum disc with USB hole+GPS aluminum disc+side conductive foam for front</t>
  </si>
  <si>
    <t>4VS2PROE171</t>
  </si>
  <si>
    <t>Front cover + TP + LCD + 03pcs Metal Frame, white color</t>
  </si>
  <si>
    <t>4VS2PROP010</t>
  </si>
  <si>
    <t>4VS2PROP020</t>
  </si>
  <si>
    <t>headphone</t>
  </si>
  <si>
    <t>4VS2PROP030</t>
  </si>
  <si>
    <t>cable</t>
  </si>
  <si>
    <t>4VS2PROP040</t>
  </si>
  <si>
    <t>giftbox imei lable</t>
  </si>
  <si>
    <t>4VS2PROP050</t>
  </si>
  <si>
    <t>SN lable for giftbox</t>
  </si>
  <si>
    <t>4VS2PROP060</t>
  </si>
  <si>
    <t>ICT lable</t>
  </si>
  <si>
    <t>4VS2PROP070</t>
  </si>
  <si>
    <t>4VS2PROP080</t>
  </si>
  <si>
    <t>product imei lable</t>
  </si>
  <si>
    <t>4VS2PROP090</t>
  </si>
  <si>
    <t>color lable black</t>
  </si>
  <si>
    <t>4VS2PROP091</t>
  </si>
  <si>
    <t>color lable white</t>
  </si>
  <si>
    <t>4VS2PROP100</t>
  </si>
  <si>
    <t>water-proof lable</t>
  </si>
  <si>
    <t>4VS2PROP110</t>
  </si>
  <si>
    <t>sealing lable for GB</t>
  </si>
  <si>
    <t>4VS2PROP120</t>
  </si>
  <si>
    <t>4VS2PROP130</t>
  </si>
  <si>
    <t>protective film for TP（3 layers）</t>
  </si>
  <si>
    <t>4VS2PROP131</t>
  </si>
  <si>
    <t>Temper glass for TP</t>
  </si>
  <si>
    <t>4VS2PROP140</t>
  </si>
  <si>
    <t>protective film for battery cover</t>
  </si>
  <si>
    <t>4VS2PROP141</t>
  </si>
  <si>
    <t>Protective film for battery cover ( PMMC)</t>
  </si>
  <si>
    <t>4VS2PROP160</t>
  </si>
  <si>
    <t>USER MANUAL</t>
  </si>
  <si>
    <t>4VS2PROP170</t>
  </si>
  <si>
    <t>Giftbox</t>
  </si>
  <si>
    <t>4VS2PROP180</t>
  </si>
  <si>
    <t>Carton Box</t>
  </si>
  <si>
    <t>Flip cover black</t>
  </si>
  <si>
    <t>Flip cover white</t>
  </si>
  <si>
    <t>4VS2PROS010</t>
  </si>
  <si>
    <t>front cover components black</t>
  </si>
  <si>
    <t>4VS2PROS011</t>
  </si>
  <si>
    <t>front cover components</t>
  </si>
  <si>
    <t>4VS2PROS020</t>
  </si>
  <si>
    <t>middle cover components black</t>
  </si>
  <si>
    <t>4VS2PROS021</t>
  </si>
  <si>
    <t>middle cover components</t>
  </si>
  <si>
    <t>4VS2PROS030</t>
  </si>
  <si>
    <t>battery cover components</t>
  </si>
  <si>
    <t>4VS2PROS031</t>
  </si>
  <si>
    <t>4VS2PROS040</t>
  </si>
  <si>
    <t>aluminum disc with camera key hole（single hole）</t>
  </si>
  <si>
    <t>4VS2PROS042</t>
  </si>
  <si>
    <t>4VS2PROS050</t>
  </si>
  <si>
    <t>aluminum disc with volume key hole（dule hole）</t>
  </si>
  <si>
    <t>4VS2PROS052</t>
  </si>
  <si>
    <t>4VS2PROS060</t>
  </si>
  <si>
    <t>aluminum disc with speaker holes, Gray color</t>
  </si>
  <si>
    <t>4VS2PROS062</t>
  </si>
  <si>
    <t>aluminum disc with speaker holes</t>
  </si>
  <si>
    <t>4VS2PROS070</t>
  </si>
  <si>
    <t>aluminum disc with USB hole, Gray color</t>
  </si>
  <si>
    <t>4VS2PROS072</t>
  </si>
  <si>
    <t>aluminum disc with USB hole</t>
  </si>
  <si>
    <t>4VS2PROS080</t>
  </si>
  <si>
    <t>GPS aluminum disc, Gray color</t>
  </si>
  <si>
    <t>4VS2PROS082</t>
  </si>
  <si>
    <t>GPS aluminum disc</t>
  </si>
  <si>
    <t>4VS2PROS090</t>
  </si>
  <si>
    <t>power key</t>
  </si>
  <si>
    <t>4VS2PROS092</t>
  </si>
  <si>
    <t>4VS2PROS100</t>
  </si>
  <si>
    <t>volume key</t>
  </si>
  <si>
    <t>4VS2PROS102</t>
  </si>
  <si>
    <t>4VS2PROS110</t>
  </si>
  <si>
    <t>camera key</t>
  </si>
  <si>
    <t>4VS2PROS112</t>
  </si>
  <si>
    <t>4VS2PROS120</t>
  </si>
  <si>
    <t>back flash cover</t>
  </si>
  <si>
    <t>4VS2PROS130</t>
  </si>
  <si>
    <t>stell mesh for reciever, back color</t>
  </si>
  <si>
    <t>4VS2PROS131</t>
  </si>
  <si>
    <t>stell mesh for reciever, white color</t>
  </si>
  <si>
    <t>4VS2PROS140</t>
  </si>
  <si>
    <t>sealing rubber set for light sensor</t>
  </si>
  <si>
    <t>4VS2PROS150</t>
  </si>
  <si>
    <t>MIC sealing rubber set</t>
  </si>
  <si>
    <t>4VS2PROS160</t>
  </si>
  <si>
    <t>glass cover for battery cover black color</t>
  </si>
  <si>
    <t>4VS2PROS161</t>
  </si>
  <si>
    <t>glass cover for battery cover white color</t>
  </si>
  <si>
    <t>4VS2PROS162</t>
  </si>
  <si>
    <t>PMMC cover for battery cover black  color</t>
  </si>
  <si>
    <t>4VS2PROS163</t>
  </si>
  <si>
    <t>PMMC cover for battery cover white color</t>
  </si>
  <si>
    <t>4VS2PROS170</t>
  </si>
  <si>
    <t>aluminum decorating part for back camera</t>
  </si>
  <si>
    <t>4VS2PROS180</t>
  </si>
  <si>
    <t>LENS for back camera black</t>
  </si>
  <si>
    <t>4VS2PROS190</t>
  </si>
  <si>
    <t>abutment screw  1 (2.4mm cap)</t>
  </si>
  <si>
    <t>4VS2PROS200</t>
  </si>
  <si>
    <t>self-tapping screw (3.5 mm cap)</t>
  </si>
  <si>
    <t>4VS2PROS210</t>
  </si>
  <si>
    <t>abutment screw  2 (4.0 mm cap)</t>
  </si>
  <si>
    <t>4VS2PROS220</t>
  </si>
  <si>
    <t>grounding conductive fabric for little PCBA</t>
  </si>
  <si>
    <t>4VS2PROS230</t>
  </si>
  <si>
    <t>conductive faric for LCM connector of little PCBA</t>
  </si>
  <si>
    <t>4VS2PROS240</t>
  </si>
  <si>
    <t>grounding conductive fabric for volume key</t>
  </si>
  <si>
    <t>4VS2PROS250</t>
  </si>
  <si>
    <t>insulating glue 1 for PCBA</t>
  </si>
  <si>
    <t>4VS2PROS260</t>
  </si>
  <si>
    <t>insulating glue 2 for PCBA</t>
  </si>
  <si>
    <t>4VS2PROS270</t>
  </si>
  <si>
    <t>side conductive foam for front cover</t>
  </si>
  <si>
    <t>4VS2PROS280</t>
  </si>
  <si>
    <t>grounding conductive foam  for BOX speaker</t>
  </si>
  <si>
    <t>4VS2PROS290</t>
  </si>
  <si>
    <t>foam for camera decorating part</t>
  </si>
  <si>
    <t>4VS2PROS300</t>
  </si>
  <si>
    <t>gum for back camera decorating part</t>
  </si>
  <si>
    <t>4VS2PROS310</t>
  </si>
  <si>
    <t>gum for back camera lens</t>
  </si>
  <si>
    <t>4VS2PROS320</t>
  </si>
  <si>
    <t>protective glum used for battery cover internal side</t>
  </si>
  <si>
    <t>4VS2PROS330</t>
  </si>
  <si>
    <t>sticker of T card slot</t>
  </si>
  <si>
    <t>4VS2PROS340</t>
  </si>
  <si>
    <t>conductive fabric for camera key</t>
  </si>
  <si>
    <t>4VS2PROS350</t>
  </si>
  <si>
    <t>conductive foam for back CAM steel disc</t>
  </si>
  <si>
    <t>4VS2PROS360</t>
  </si>
  <si>
    <t>foam for battery bunker</t>
  </si>
  <si>
    <t>VÍT BẮT GỖ REN TO 4 X 25 mm</t>
  </si>
  <si>
    <t>4VVNTABGW4FE001</t>
  </si>
  <si>
    <t>Mạch in PCB 2 lớp, mạ bạc</t>
  </si>
  <si>
    <t>4VVNT-AP-AC-01-E4PP002</t>
  </si>
  <si>
    <t>Decal dán vỏ nhôm (tem nắp dưới 28x74mm) - 0AC2N-AP0101OH</t>
  </si>
  <si>
    <t>4VVNT-AP-AC-01-E4PP003</t>
  </si>
  <si>
    <t>Thùng Master Box - AP0101OH (495x337x321mm)</t>
  </si>
  <si>
    <t>4VVNT-AP-AC-01-E4PP004</t>
  </si>
  <si>
    <t>Decal dán ngoài hộp carton - 0AC2N-AP0101OH</t>
  </si>
  <si>
    <t>4VVNT-AP-AC-02-E4PP002</t>
  </si>
  <si>
    <t>Decal  dán vỏ nhôm (tem nắp dưới 28x74mm) - 0AC1N-AP0201OH</t>
  </si>
  <si>
    <t>4VVNT-AP-AC-02-E4PP003</t>
  </si>
  <si>
    <t>Thùng Master Box - AP0201OH (495x337x321mm)</t>
  </si>
  <si>
    <t>4VVNT-AP-AC-02-E4PP004</t>
  </si>
  <si>
    <t>Decal dán ngoài hộp carton - 0AC1N-AP0201OH</t>
  </si>
  <si>
    <t>4VVNT-AP-AC-11-E4PP002</t>
  </si>
  <si>
    <t>Decal dán vỏ nhôm (tem nắp dưới 28x74mm) - 1AC1N-AP1101OH</t>
  </si>
  <si>
    <t>4VVNT-AP-AC-11-E4PP003</t>
  </si>
  <si>
    <t>Thùng Master Box - AP1101OH (495x337x321mm)</t>
  </si>
  <si>
    <t>4VVNT-AP-AC-11-E4PP004</t>
  </si>
  <si>
    <t>Decal dán ngoài hộp carton - 1AC1N-AP1101OH</t>
  </si>
  <si>
    <t>4VVNT-AP-AC-E4PE001</t>
  </si>
  <si>
    <t>RJ45 Shielded</t>
  </si>
  <si>
    <t>4VVNT-AP-AC-E4PP001</t>
  </si>
  <si>
    <t>Vỏ hộp Giftbox AP</t>
  </si>
  <si>
    <t>4VVNT-AP-AC-E4PP002</t>
  </si>
  <si>
    <t>Tem dán nắp dưới (28 mm x 74 mm)</t>
  </si>
  <si>
    <t>4VVNT-AP-AC-E4PP003</t>
  </si>
  <si>
    <t>Thùng Master Box đựng vỏ hộp AP</t>
  </si>
  <si>
    <t>4VVNT-AP-AC-E4PS001</t>
  </si>
  <si>
    <t>Waterproof RJ45 Connector Shielded</t>
  </si>
  <si>
    <t>4VVNT-AP-AC-E4PS002</t>
  </si>
  <si>
    <t>JH-E (Enclosure)</t>
  </si>
  <si>
    <t>4VVNT-AP-AC-E4PS003</t>
  </si>
  <si>
    <t>X1 Bracket</t>
  </si>
  <si>
    <t>4VVNT-AP-AC-E4PS004</t>
  </si>
  <si>
    <t>Vít lắp tản nhiệt</t>
  </si>
  <si>
    <t>4VVNT-AP-AC-E4PS005</t>
  </si>
  <si>
    <t>Vít lắp  mạch main, card M2.5 (Screw- pan head: M2.5x0.45 - L10 (total length). Stainless)</t>
  </si>
  <si>
    <t>4VVNT-AP-AC-E4PS006</t>
  </si>
  <si>
    <t>Vít chống mạch</t>
  </si>
  <si>
    <t>4VVNT-AP-AC-E4PS007</t>
  </si>
  <si>
    <t>Electronics Heatsink Pad Material</t>
  </si>
  <si>
    <t>4VVNT-AP-AC-E4PS008</t>
  </si>
  <si>
    <t>Keo dán Epoxy, thành phần A</t>
  </si>
  <si>
    <t>4VVNT-AP-AC-E4PS010</t>
  </si>
  <si>
    <t>Thân hộp</t>
  </si>
  <si>
    <t>4VVNT-AP-AC-E4PS011</t>
  </si>
  <si>
    <t>Nắp trên</t>
  </si>
  <si>
    <t>4VVNT-AP-AC-E4PS012</t>
  </si>
  <si>
    <t>Gioăng cao su</t>
  </si>
  <si>
    <t>4VVNT-AP-AC-E4PS013</t>
  </si>
  <si>
    <t>Vít lắp vỏ hộp AP M4, L16</t>
  </si>
  <si>
    <t>4VVNT-AP-AC-E4PS016</t>
  </si>
  <si>
    <t>Keo dán Epoxy, thành phần B</t>
  </si>
  <si>
    <t>4VVNT-AP-AC-E4PS017</t>
  </si>
  <si>
    <t>Keo dán silicon, chống nước, trong suốt, 300ml</t>
  </si>
  <si>
    <t>4VVNT-AP-AC-E4PS018</t>
  </si>
  <si>
    <t>Dây thít nhựa 3x100 (10cm)</t>
  </si>
  <si>
    <t>4VVNT-AP-AC-E4PS019</t>
  </si>
  <si>
    <t>Screw- pan head: M3.0x0.5 - L8.0 (total length) Stainless 2.000</t>
  </si>
  <si>
    <t>4VVNT-AP-AC-E4PS020</t>
  </si>
  <si>
    <t>Long đen chống xoay cho connector ăngten</t>
  </si>
  <si>
    <t>4VVNT-AP-AC-E4PS021</t>
  </si>
  <si>
    <t>Dung môi Putin 300ml</t>
  </si>
  <si>
    <t>4VVNT-AP-AC-E4PS022</t>
  </si>
  <si>
    <t>Long đen lắp vỏ hộp AP, M4</t>
  </si>
  <si>
    <t>4VVNT-AP-AC-E4PS023</t>
  </si>
  <si>
    <t>Long đen tiếp địa lắp vỏ hộp AP, M4</t>
  </si>
  <si>
    <t>4VVNT-AP-AC-E4PS024</t>
  </si>
  <si>
    <t>Đệm vênh lắp mạch main, card M2.5 (Spring lock washer M2.5 Stainless)</t>
  </si>
  <si>
    <t>4VVNT-AP-AC-E4PS025</t>
  </si>
  <si>
    <t>Long đen lắp mạch main, card M2.5 (Plastic washer M2.5 Plastic)</t>
  </si>
  <si>
    <t>4VVNT-AP-AC-E4PS026</t>
  </si>
  <si>
    <t>Long đen lắp mạch PoE M3.0 (Plastic washer M3.0)</t>
  </si>
  <si>
    <t>4VVNT-AP-AC-E4PS027</t>
  </si>
  <si>
    <t>Đệm vênh lắp mạch PoE M3.0 (Spring lock washer M3.0 Stainless)</t>
  </si>
  <si>
    <t>4VVNT-AP-AC-E4PS028</t>
  </si>
  <si>
    <t>Chân giá treo (Bracket Base)</t>
  </si>
  <si>
    <t>4VVNT-AP-AC-E4PS029</t>
  </si>
  <si>
    <t>Thân giá treo (Bracket stem)</t>
  </si>
  <si>
    <t>4VVNT-AP-AC-E4PS030</t>
  </si>
  <si>
    <t>Má động giá treo (Dinamic gripping jaws Bracket)</t>
  </si>
  <si>
    <t>4VVNT-AP-AC-E4PS031</t>
  </si>
  <si>
    <t>Má tĩnh giá treo (Static gripping jaws Bracket)</t>
  </si>
  <si>
    <t>4VVNT-AP-AC-E4PS032</t>
  </si>
  <si>
    <t>Bu lông lắp chân giá treo AP M6, L16 (Bolt M6, L16 Stainless)</t>
  </si>
  <si>
    <t>4VVNT-AP-AC-E4PS033</t>
  </si>
  <si>
    <t>Bu lông lắp thân giá treo M6, 3.8 cm (Bolt M6, L38 Stainless)</t>
  </si>
  <si>
    <t>4VVNT-AP-AC-E4PS034</t>
  </si>
  <si>
    <t>Đai ốc lắp giá treo M6 (Screw nut m6 Stainless)</t>
  </si>
  <si>
    <t>4VVNT-AP-AC-E4PS035</t>
  </si>
  <si>
    <t>Đệm vênh lắp giá treo M6 (Spring lock washer M6 Stainless)</t>
  </si>
  <si>
    <t>4VVNT-AP-AC-E4PS036</t>
  </si>
  <si>
    <t>Long đen  lắp  giá treo M6 (Washer M6 Stainless)</t>
  </si>
  <si>
    <t>4VVNT-AP-AC-E4PS037</t>
  </si>
  <si>
    <t>Đệm chống xoay thân giá treo M6 (Lock washer M6 Stainless)</t>
  </si>
  <si>
    <t>4VVNT-AP-AC-E4PS038</t>
  </si>
  <si>
    <t>Bu lông lắp má giá treo M6, L150 (Bolt M6, L150 Stainless)</t>
  </si>
  <si>
    <t>4VVNT-AP-AC-E4PS039</t>
  </si>
  <si>
    <t>Đai ốc M16</t>
  </si>
  <si>
    <t>4VVNT-AP-AC-E4PS040</t>
  </si>
  <si>
    <t>Long đen chống xoay M16 (lock washer M16)</t>
  </si>
  <si>
    <t>4VVNT-AP-AC-E4PS041</t>
  </si>
  <si>
    <t>gioăng cao su M16</t>
  </si>
  <si>
    <t>4VVNTDSLWM4E2AHE002</t>
  </si>
  <si>
    <t>PCB Modem DSL.01.4NU.3F</t>
  </si>
  <si>
    <t>5VJIGS2PRO023-4210</t>
  </si>
  <si>
    <t>Huali 9128 glue each point 200 for TP</t>
  </si>
  <si>
    <t>5VJIGS2PRO023-5106</t>
  </si>
  <si>
    <t>Huali 9128 glue each point 200 for aluminum</t>
  </si>
  <si>
    <t>806-960MHZ/VET0-</t>
  </si>
  <si>
    <t>DUAL-BAND 900/1800 MHZ ANTENNA</t>
  </si>
  <si>
    <t>920-50370-01</t>
  </si>
  <si>
    <t>Time Provider 5000 SNMP license</t>
  </si>
  <si>
    <t>990-03863-01</t>
  </si>
  <si>
    <t>TimeProvider 500 PTP Translator</t>
  </si>
  <si>
    <t>990-13073-070</t>
  </si>
  <si>
    <t>Antenna Kit 70M 40dB Antenna</t>
  </si>
  <si>
    <t>990-13074-120</t>
  </si>
  <si>
    <t>Antenna Kit 120M 48dB Antenna</t>
  </si>
  <si>
    <t>990-46110-99</t>
  </si>
  <si>
    <t>TimeMonitorSoftware Analysis &amp; Measurement Pkg (USB key)</t>
  </si>
  <si>
    <t>990-46300-99</t>
  </si>
  <si>
    <t>TimeWatch Standard Probe w/ Standalone software &amp; TimeMonitor bundle package</t>
  </si>
  <si>
    <t>990-50301-01</t>
  </si>
  <si>
    <t>TP 5000 PTP Grandmaster Shelf (front access)</t>
  </si>
  <si>
    <t>990-50375-11</t>
  </si>
  <si>
    <t>-TA7500 w/EU AC power supply (Packet Timing &amp; Sync), including:</t>
  </si>
  <si>
    <t>A1D00200196-02</t>
  </si>
  <si>
    <t>TOOTH BELT</t>
  </si>
  <si>
    <t>A1D00200333-01</t>
  </si>
  <si>
    <t>Tooth belt Synchroflex 6 T2,5/245,</t>
  </si>
  <si>
    <t>A1D00200341-01</t>
  </si>
  <si>
    <t>Tooth belt Synchroflex 6 T2,5/177,5</t>
  </si>
  <si>
    <t>A1D00321607-03</t>
  </si>
  <si>
    <t>Belt guide y-axis</t>
  </si>
  <si>
    <t>A1D00334180-02</t>
  </si>
  <si>
    <t>Tooth belt X-axis S23/F5HM</t>
  </si>
  <si>
    <t>A1D00334495-05</t>
  </si>
  <si>
    <t>Belt guide x-axis S23/F5MH</t>
  </si>
  <si>
    <t>ACCOSITE</t>
  </si>
  <si>
    <t>Thiết bị phụ trợ cho tram cosite</t>
  </si>
  <si>
    <t>ACNBBTS1</t>
  </si>
  <si>
    <t>Thiết bị phụ trợ cho Node B/BTS</t>
  </si>
  <si>
    <t>ACNBBTSR</t>
  </si>
  <si>
    <t>Thiết bị phụ trợ cho Node B/BTS trạm reused</t>
  </si>
  <si>
    <t>ADAPTOR-SC/APC</t>
  </si>
  <si>
    <t>Đầu nối quang SC/APC (adaptor)</t>
  </si>
  <si>
    <t>ADP.03.2TU.0F</t>
  </si>
  <si>
    <t>Mobile charger</t>
  </si>
  <si>
    <t>AFB5-8</t>
  </si>
  <si>
    <t>CONN. 7/16MFOR 1121N. AFB5-8</t>
  </si>
  <si>
    <t>AFB93-1</t>
  </si>
  <si>
    <t>CONNECTOR 7-16 MALE ANGLE FOR RF 1/2IN.</t>
  </si>
  <si>
    <t>AFK02-13.1/0108</t>
  </si>
  <si>
    <t>JUMPER CABLE 1/2IN. 3.0M 7-16 M/M ANGLE</t>
  </si>
  <si>
    <t>AFK03-18.1/0114</t>
  </si>
  <si>
    <t>JUMPER CABLE 1/2IN. 3.0M 7-16 M/M</t>
  </si>
  <si>
    <t>AMPDA20</t>
  </si>
  <si>
    <t>Amplifier DA20</t>
  </si>
  <si>
    <t>ANNE - 50L+</t>
  </si>
  <si>
    <t>TERM / MALE SMA / RoHS</t>
  </si>
  <si>
    <t>ANT4958D19K-90V3</t>
  </si>
  <si>
    <t>5GHz 3x3 MIMO Sector Antenna</t>
  </si>
  <si>
    <t>ATV100</t>
  </si>
  <si>
    <t>HDMI Dongle ATV100</t>
  </si>
  <si>
    <t>ATV310B</t>
  </si>
  <si>
    <t>Android TV box ATV310B</t>
  </si>
  <si>
    <t>AVG ANT2015</t>
  </si>
  <si>
    <t>AVG ANTENNA</t>
  </si>
  <si>
    <t>BC-IF2005M-25</t>
  </si>
  <si>
    <t>IFM Soldering Flux</t>
  </si>
  <si>
    <t>BCM7241ZZKFEB03G</t>
  </si>
  <si>
    <t>Integrated Circuits</t>
  </si>
  <si>
    <t>BG2</t>
  </si>
  <si>
    <t>Backet for Antenna 2G (Bộ gá anten 2G)</t>
  </si>
  <si>
    <t>BG3</t>
  </si>
  <si>
    <t>Backet for Antenna 3G (Bộ gá anten 3G)</t>
  </si>
  <si>
    <t>BKD</t>
  </si>
  <si>
    <t>Băng keo điện</t>
  </si>
  <si>
    <t>C1025BK00</t>
  </si>
  <si>
    <t>Wire,450/750V,60227 IEC 02(RV)25mm^2,black,110A,With a package exempted from fumigating(per meter)</t>
  </si>
  <si>
    <t>C1025BL00</t>
  </si>
  <si>
    <t>Wire,450/750V,60227 IEC 02(RV)25mm^2,blue,110A,With a package exempted from fumigating(per meter)</t>
  </si>
  <si>
    <t>C1025YG00</t>
  </si>
  <si>
    <t>Wire,450/750V,60227 IEC 02(RV)25mm^2,yellow green,110A,With a package exempted from fumigating(per meter)</t>
  </si>
  <si>
    <t>C15M</t>
  </si>
  <si>
    <t>Đầu bấm mạng cat 5 (pc)</t>
  </si>
  <si>
    <t>CAP-C6-AMPCH</t>
  </si>
  <si>
    <t>Cáp mạng Cat6E AMP</t>
  </si>
  <si>
    <t>CAT-5</t>
  </si>
  <si>
    <t>Cáp đấu cảnh báo nguồn (từ tủ nguồn ---&amp;gt; DDF) (cáp mạng cat-5)</t>
  </si>
  <si>
    <t>CAT5E</t>
  </si>
  <si>
    <t>Dây cáp mạng dùng cho máy tính ADB cat 5e UTP (305m/cuộn)</t>
  </si>
  <si>
    <t>CAT6</t>
  </si>
  <si>
    <t>Cáp LAN (cáp UTP từ Server đến tủ SDH)</t>
  </si>
  <si>
    <t>CB50A-DC</t>
  </si>
  <si>
    <t>CB 50A-DC</t>
  </si>
  <si>
    <t>CCB8120</t>
  </si>
  <si>
    <t>Cáp cảnh báo (8 đôi PCM 120 Ohm)</t>
  </si>
  <si>
    <t>CD100</t>
  </si>
  <si>
    <t>Cáp đồng 100x2x0.5</t>
  </si>
  <si>
    <t>CG9812HN</t>
  </si>
  <si>
    <t>01 CG9812 for Hanoi</t>
  </si>
  <si>
    <t>COS16</t>
  </si>
  <si>
    <t>Đầu coss (16mm2)</t>
  </si>
  <si>
    <t>COS25</t>
  </si>
  <si>
    <t>Đầu coss (25mm2)</t>
  </si>
  <si>
    <t>COS32</t>
  </si>
  <si>
    <t>Đầu coss (35mm2)</t>
  </si>
  <si>
    <t>COS95-10PCS</t>
  </si>
  <si>
    <t>RS Cable shoe 95mm2  (đầu cos 95 - 10 cái/túi)</t>
  </si>
  <si>
    <t>CS73134.15</t>
  </si>
  <si>
    <t>RS CNIA 15M PCM cable (120 ohm), 4 PCM (cáp truyền dẫn)</t>
  </si>
  <si>
    <t>CS73134.16</t>
  </si>
  <si>
    <t>RS LAN cable CAT 5, F-UTP, RJ45-RJ45, 15m</t>
  </si>
  <si>
    <t>CS73174</t>
  </si>
  <si>
    <t>RS MK 16 grounding cable y/g</t>
  </si>
  <si>
    <t>CS73179-01</t>
  </si>
  <si>
    <t>RS MKEM 16 black cable (Cáp nguồn DC đen M16)</t>
  </si>
  <si>
    <t>CS73179-02</t>
  </si>
  <si>
    <t>RS MKEM 16 blue cable (Cáp nguồn DC xanh M16)</t>
  </si>
  <si>
    <t>CS73182.09</t>
  </si>
  <si>
    <t>RS MMJ 3*6S installation cable (cáp nguồn AC)</t>
  </si>
  <si>
    <t>CS73226.06</t>
  </si>
  <si>
    <t>RS Cable shoe 16mm2 / M8(10PCS) (đầu cos M16 - 10 cái / set)</t>
  </si>
  <si>
    <t>CS73296.04</t>
  </si>
  <si>
    <t>RS Anchor Bolt M10*15P (12Pcs) (vít nở sắt M10 - 12 cái / túi)</t>
  </si>
  <si>
    <t>CS73299.22</t>
  </si>
  <si>
    <t>RS Wood screw Wupo 6x40 zn (100pcs) (vít nở nhựa - 100 cái / túi)</t>
  </si>
  <si>
    <t>CS73303.21</t>
  </si>
  <si>
    <t>RS Washer M6 (100 pcs)</t>
  </si>
  <si>
    <t>CS73320.04</t>
  </si>
  <si>
    <t>RS Cable tie 4,8*186 black (100PCS) (lạt nhựa loại bé - 100 cái / túi)</t>
  </si>
  <si>
    <t>CS73320.08</t>
  </si>
  <si>
    <t>RS Cable tie 7,6*186 black (100PCS) (lạt nhựa loại to - 100 cái / túi)</t>
  </si>
  <si>
    <t>CS73324.20</t>
  </si>
  <si>
    <t>WALL PROP 6*37mm (100pcs) (tích ke nhựa - 100 cái / túi)</t>
  </si>
  <si>
    <t>CS73330.06</t>
  </si>
  <si>
    <t>Cable Wall-through LT6 (bịt lỗ feeder)</t>
  </si>
  <si>
    <t>CS73331.18</t>
  </si>
  <si>
    <t>Labelset for UltraBTS (tem nhãn)</t>
  </si>
  <si>
    <t>CS73339.02</t>
  </si>
  <si>
    <t>RS Self amalgamating tape 25*10m (cao su non)</t>
  </si>
  <si>
    <t>CS73339.10</t>
  </si>
  <si>
    <t>RS Insulation tape 15*10 m black (10PCS) (băng dính điện đen)</t>
  </si>
  <si>
    <t>CS73339.11</t>
  </si>
  <si>
    <t>RS Insulation tape 15*10 m ye/gr (10PCS) (băng dính điện vàng/xanh)</t>
  </si>
  <si>
    <t>CS73339.20</t>
  </si>
  <si>
    <t>RS Insulation tape 19*18 m black (10PCS) (băng dính điện đen to - lắp outdoor)</t>
  </si>
  <si>
    <t>CS73420.21</t>
  </si>
  <si>
    <t>RS DDF 120 ohm 2 PCM for BTS (phiến DDF - 2 phiến / pcs)</t>
  </si>
  <si>
    <t>CSF</t>
  </si>
  <si>
    <t>Chống sét feeder</t>
  </si>
  <si>
    <t>CT-08</t>
  </si>
  <si>
    <t>Silver thermal grease with 3.17W/m-k -20g</t>
  </si>
  <si>
    <t>CX200II</t>
  </si>
  <si>
    <t>Tai nghe Sennheiser CX200II</t>
  </si>
  <si>
    <t>DA-53040009</t>
  </si>
  <si>
    <t>Stencil cleaning roll for MPM &amp; DEK</t>
  </si>
  <si>
    <t>DC2X35MM2</t>
  </si>
  <si>
    <t>Cáp nguồn DC (2x35MM2)</t>
  </si>
  <si>
    <t>DC2X4MM2</t>
  </si>
  <si>
    <t>Cáp nguồn DC (2x4MM2)</t>
  </si>
  <si>
    <t>DCB</t>
  </si>
  <si>
    <t>Hộp DC Box</t>
  </si>
  <si>
    <t>DSL.01.4NU.1F</t>
  </si>
  <si>
    <t>Modem router ADSL2+ loại 4 cổng, chuẩn wifi 802.11n, ăng-ten 5dBi (màu trắng)</t>
  </si>
  <si>
    <t>DSL.01.4NU.21</t>
  </si>
  <si>
    <t>Modem router ADSL2+ loại 4 cổng, chuẩn wifi 802.11n, ăng-ten 3dBi (màu đen)</t>
  </si>
  <si>
    <t>DSL.01.4NU.2F</t>
  </si>
  <si>
    <t>Modem router ADSL2+ loại 4 cổng, chuẩn wifi 802.11n, ăng-ten 3dBi (màu trắng)</t>
  </si>
  <si>
    <t>DSL.02.4NU.1F</t>
  </si>
  <si>
    <t>Modem router ADSL +4 Port, chuẩn wifi 802.11n, USB,  2 antenna 5dBi,  Vỏ Trắng, có module bảo vệ quá áp</t>
  </si>
  <si>
    <t>DVB.01.T2V.1F</t>
  </si>
  <si>
    <t>"T2V: DVB-T2 Only, Vietnam, Hệ điều hành uCOS,  RAM: DDR3 128MB, Storage: NOR 8MB;   "</t>
  </si>
  <si>
    <t>EN001020001AAA</t>
  </si>
  <si>
    <t>Tụ mylar (film capacitor) 100nF 400V</t>
  </si>
  <si>
    <t>EN001020002AAA</t>
  </si>
  <si>
    <t>Tụ mylar (film capacitor) 100nF 100V</t>
  </si>
  <si>
    <t>EN001020003AAA</t>
  </si>
  <si>
    <t>Tụ mylar (film capacitor) 4n7 100V</t>
  </si>
  <si>
    <t>EN001020004AAA</t>
  </si>
  <si>
    <t>Tụ mylar (film capacitor) 22n 100V</t>
  </si>
  <si>
    <t>EN001020005AAA</t>
  </si>
  <si>
    <t>Tụ mylar (film capacitor) 1n 100V</t>
  </si>
  <si>
    <t>EN001020006AAA</t>
  </si>
  <si>
    <t>Tụ mylar (film capacitor) 10nF 100V</t>
  </si>
  <si>
    <t>EN001020007AAA</t>
  </si>
  <si>
    <t>Tụ mylar (film capacitor) 1uF 630V</t>
  </si>
  <si>
    <t>EN001050001AAA</t>
  </si>
  <si>
    <t>Tụ gốm 33pF</t>
  </si>
  <si>
    <t>EN001050002AAI</t>
  </si>
  <si>
    <t>Tụ gốm 68pF</t>
  </si>
  <si>
    <t>EN001070001AAA</t>
  </si>
  <si>
    <t>Tụ hóa 150uF 450V</t>
  </si>
  <si>
    <t>EN001070002AAA</t>
  </si>
  <si>
    <t>Tụ hóa 100uF 25V</t>
  </si>
  <si>
    <t>EN001070003AAA</t>
  </si>
  <si>
    <t>Tụ hóa 10uF 50V</t>
  </si>
  <si>
    <t>EN001070004AAA</t>
  </si>
  <si>
    <t>Tụ hóa 3300uF 25V</t>
  </si>
  <si>
    <t>EN001070005AAA</t>
  </si>
  <si>
    <t>Tụ hóa 1uF 50V</t>
  </si>
  <si>
    <t>EN001070006AAA</t>
  </si>
  <si>
    <t>Tụ hóa 220uF 200V</t>
  </si>
  <si>
    <t>EN001110001AAA</t>
  </si>
  <si>
    <t>Tụ cao áp 4n7 2kV</t>
  </si>
  <si>
    <t>EN001110002AAA</t>
  </si>
  <si>
    <t>Tụ cao áp 470pF 2kV</t>
  </si>
  <si>
    <t>EN001140001AAI</t>
  </si>
  <si>
    <t>Tụ 470NF 275V ~ X2</t>
  </si>
  <si>
    <t>EN001140002AAI</t>
  </si>
  <si>
    <t>Tụ 2,2 mF/50V</t>
  </si>
  <si>
    <t>EN001140003AAI</t>
  </si>
  <si>
    <t>Tụ 0,33uF/100V</t>
  </si>
  <si>
    <t>EN001160001AAH</t>
  </si>
  <si>
    <t>0603 SMD Chip Cap. 8PF/50V NPO+-5%</t>
  </si>
  <si>
    <t>EN001160002AAH</t>
  </si>
  <si>
    <t>0603 SMD Chip Cap. 10PF/50V NPO+-5%</t>
  </si>
  <si>
    <t>EN001160003AAH</t>
  </si>
  <si>
    <t>0603 SMD Chip Cap. 22PF/50V NPO+-5%</t>
  </si>
  <si>
    <t>EN001160004AAH</t>
  </si>
  <si>
    <t>0603 SMD Chip Cap. 100PF/50V X7R+-10%</t>
  </si>
  <si>
    <t>EN001160005AAH</t>
  </si>
  <si>
    <t>0603 SMD Chip Cap. 330PF/50V X7R+-10%</t>
  </si>
  <si>
    <t>EN001160006AAH</t>
  </si>
  <si>
    <t>0603 SMD Chip Cap. 470PF/50V X7R+-10%</t>
  </si>
  <si>
    <t>EN001160007AAH</t>
  </si>
  <si>
    <t>0603 SMD Chip Cap. 0.0022UF/50V (222) X7R+-10%</t>
  </si>
  <si>
    <t>EN001160008AAH</t>
  </si>
  <si>
    <t>0603 SMD Chip Cap. 0.003UF/50V (302) X7R+-10%</t>
  </si>
  <si>
    <t>EN001160009AAH</t>
  </si>
  <si>
    <t>0603 SMD Chip Cap. 0.01UF/50V (103) X7R+-10%</t>
  </si>
  <si>
    <t>EN001160010AAH</t>
  </si>
  <si>
    <t>0603 SMD Chip Cap. 0.1UF/50V (104) Y5V+-20%</t>
  </si>
  <si>
    <t>EN001160011AAH</t>
  </si>
  <si>
    <t>0603 SMD Chip Cap. 1UF/50V (105) Y5V+-20%</t>
  </si>
  <si>
    <t>EN001160012AAH</t>
  </si>
  <si>
    <t>0603 SMD Chip Cap. 2.2UF/10V (225) Y5V+-20%</t>
  </si>
  <si>
    <t>EN001160013AAH</t>
  </si>
  <si>
    <t>0603 SMD Chip Cap. 4.7UF/10V (475) Y5V+-20%</t>
  </si>
  <si>
    <t>EN001160014AAH</t>
  </si>
  <si>
    <t>0805 SMD Chip Cap. 10UF/10V (106) Y5V+-20%</t>
  </si>
  <si>
    <t>EN001160015AAH</t>
  </si>
  <si>
    <t>1206 SMD Chip Cap. 10UF/16V (106) Y5V+-20%</t>
  </si>
  <si>
    <t>EN001160016AAH</t>
  </si>
  <si>
    <t>0603 SMD Chip Cap. 22PF/50V Y5V+-20%</t>
  </si>
  <si>
    <t>EN001160017AAH</t>
  </si>
  <si>
    <t>SMD Solid Tantalum Chip Cap. 100UF/6.3V (107) Case B +-20%</t>
  </si>
  <si>
    <t>EN001160018AAH</t>
  </si>
  <si>
    <t>0603 SMD Chip Cap. 12PF/50V (120) NPO+-5%</t>
  </si>
  <si>
    <t>EN001160019AAH</t>
  </si>
  <si>
    <t>0603 SMD Chip Cap. 20PF/50V (200) NPO+-5%</t>
  </si>
  <si>
    <t>EN001160020AAH</t>
  </si>
  <si>
    <t>0603 SMD Chip Cap. 33PF/50V (330) NPO+-5%</t>
  </si>
  <si>
    <t>EN001160021AAH</t>
  </si>
  <si>
    <t>0603 SMD Chip Cap. 0.047UF/50V (473) X7R+-10%</t>
  </si>
  <si>
    <t>EN002010001AAA</t>
  </si>
  <si>
    <t>Điện trở 220k 1/4W</t>
  </si>
  <si>
    <t>EN002010002AAA</t>
  </si>
  <si>
    <t>Điện trở 680 ohm 1/4W</t>
  </si>
  <si>
    <t>EN002010003AAA</t>
  </si>
  <si>
    <t>Điện trở 15k 1/4W</t>
  </si>
  <si>
    <t>EN002010004AAA</t>
  </si>
  <si>
    <t>Điện trở 22k 1/4W</t>
  </si>
  <si>
    <t>EN002010005AAA</t>
  </si>
  <si>
    <t>Điện trở 10 ohm 1/4W</t>
  </si>
  <si>
    <t>EN002010006AAA</t>
  </si>
  <si>
    <t>Điện trở 10k 1/4W</t>
  </si>
  <si>
    <t>EN002010007AAA</t>
  </si>
  <si>
    <t>Điện trở 4.7k 1/4W</t>
  </si>
  <si>
    <t>EN002010008AAA</t>
  </si>
  <si>
    <t>Điện trở 8.2k 1/4W</t>
  </si>
  <si>
    <t>EN002010009AAA</t>
  </si>
  <si>
    <t>Điện trở 2M 1/4W</t>
  </si>
  <si>
    <t>EN002010010AAA</t>
  </si>
  <si>
    <t>Điện trở 1k 1/4W</t>
  </si>
  <si>
    <t>EN002010011AAA</t>
  </si>
  <si>
    <t>Điện trở 100k 1/4W</t>
  </si>
  <si>
    <t>EN002010012AAA</t>
  </si>
  <si>
    <t>Điện trở 47k 1/4W</t>
  </si>
  <si>
    <t>EN002010013AAA</t>
  </si>
  <si>
    <t>Điện trở 56k 1/4W</t>
  </si>
  <si>
    <t>EN002010014AAA</t>
  </si>
  <si>
    <t>Điện trở 1.5k 1/4W</t>
  </si>
  <si>
    <t>EN002010015AAA</t>
  </si>
  <si>
    <t>Điện trở 470k 1/4W</t>
  </si>
  <si>
    <t>EN002010016AAA</t>
  </si>
  <si>
    <t>Điện trở 47 ohm 1/4W</t>
  </si>
  <si>
    <t>EN002010017AAA</t>
  </si>
  <si>
    <t>Điện trở 22 ohm 1/4W</t>
  </si>
  <si>
    <t>EN002010018AAA</t>
  </si>
  <si>
    <t>Điện trở 100 ohm 1/2W</t>
  </si>
  <si>
    <t>EN002010019AAI</t>
  </si>
  <si>
    <t>Điện trở 6,8K - 1/4W</t>
  </si>
  <si>
    <t>EN002010020AAI</t>
  </si>
  <si>
    <t>Điện trở 180K - 1/4W-1%</t>
  </si>
  <si>
    <t>EN002010021AAI</t>
  </si>
  <si>
    <t>Điện trở 3.9k - 1/4W</t>
  </si>
  <si>
    <t>EN002020001AAA</t>
  </si>
  <si>
    <t>Điện trở 12k 2W</t>
  </si>
  <si>
    <t>EN002020002AAA</t>
  </si>
  <si>
    <t>Điện trở 10k 2W</t>
  </si>
  <si>
    <t>EN002020003AAA</t>
  </si>
  <si>
    <t>Điện trở 56 ohm 2W</t>
  </si>
  <si>
    <t>EN002020004AAA</t>
  </si>
  <si>
    <t>Điện trở 0.47 ohm 2W</t>
  </si>
  <si>
    <t>EN002020005AAA</t>
  </si>
  <si>
    <t>Điện trở 33k 5W</t>
  </si>
  <si>
    <t>EN002020006AAA</t>
  </si>
  <si>
    <t>Điện trở 0.1 ohm 5W</t>
  </si>
  <si>
    <t>EN002020007AAI</t>
  </si>
  <si>
    <t>Điện trở 15K - 5W</t>
  </si>
  <si>
    <t>EN002030001AAA</t>
  </si>
  <si>
    <t>Điện trở nhiệt bảo vệ NTC 5D-9</t>
  </si>
  <si>
    <t>EN002030002AAA</t>
  </si>
  <si>
    <t>Điện trở nhiệt bảo vệ NTC 5D-13</t>
  </si>
  <si>
    <t>EN002030003AAA</t>
  </si>
  <si>
    <t>Điện trở nhiệt bảo vệ NTC 10D-9</t>
  </si>
  <si>
    <t>EN002040001AAA</t>
  </si>
  <si>
    <t>Chiết áp 3 chân, vi chỉnh nhiều vòng, 10K VR</t>
  </si>
  <si>
    <t>EN002040002AAA</t>
  </si>
  <si>
    <t>Chiết áp 3 chân, vi chỉnh nhiều vòng, 2K VR</t>
  </si>
  <si>
    <t>EN002050001AAH</t>
  </si>
  <si>
    <t>0603 SMD Chip Res. 0 OHM 1/10W+-5%</t>
  </si>
  <si>
    <t>EN002050002AAH</t>
  </si>
  <si>
    <t>0805 SMD Chip Res. 0.22 OHM 1/4W+-5%</t>
  </si>
  <si>
    <t>EN002050003AAH</t>
  </si>
  <si>
    <t>1206 SMD Chip Res. 0.3 OHM 1/4W+-5%</t>
  </si>
  <si>
    <t>EN002050004AAH</t>
  </si>
  <si>
    <t>0603 SMD Chip Res. 3.9 OHM 1/10W+-5%</t>
  </si>
  <si>
    <t>EN002050005AAH</t>
  </si>
  <si>
    <t>0603 SMD Chip Res. 6.8 OHM 1/10W+-5%</t>
  </si>
  <si>
    <t>EN002050006AAH</t>
  </si>
  <si>
    <t>0603 SMD Chip Res. 33 OHM 1/10W+-5%</t>
  </si>
  <si>
    <t>EN002050007AAH</t>
  </si>
  <si>
    <t>0603 SMD Chip Res. Array 33 OHM 8P4R 1/20W+-5%</t>
  </si>
  <si>
    <t>EN002050008AAH</t>
  </si>
  <si>
    <t>0603 SMD Chip Res. 200 OHM 1/10W+-5%</t>
  </si>
  <si>
    <t>EN002050009AAH</t>
  </si>
  <si>
    <t>0603 SMD Chip Res. 470 OHM 1/10W+-5%</t>
  </si>
  <si>
    <t>EN002050010AAH</t>
  </si>
  <si>
    <t>0603 SMD Chip Res. 510 OHM 1/10W+-5%</t>
  </si>
  <si>
    <t>EN002050011AAH</t>
  </si>
  <si>
    <t>0603 SMD Chip Res. 1K OHM 1/10W+-5%</t>
  </si>
  <si>
    <t>EN002050012AAH</t>
  </si>
  <si>
    <t>0603 SMD Chip Res. 1.2K OHM 1/10W+-5%</t>
  </si>
  <si>
    <t>EN002050013AAH</t>
  </si>
  <si>
    <t>0603 SMD Chip Res. 1.5K OHM 1/10W+-5%</t>
  </si>
  <si>
    <t>EN002050014AAH</t>
  </si>
  <si>
    <t>0603 SMD Chip Res. 2K OHM 1/10W+-5%</t>
  </si>
  <si>
    <t>EN002050015AAH</t>
  </si>
  <si>
    <t>0603 SMD Chip Res. 2.2K OHM 1/10W+-5%</t>
  </si>
  <si>
    <t>EN002050016AAH</t>
  </si>
  <si>
    <t>0603 SMD Chip Res. 3.6K OHM 1/10W+-5%</t>
  </si>
  <si>
    <t>EN002050017AAH</t>
  </si>
  <si>
    <t>0603 SMD Chip Res. 3.9K OHM 1/10W+-5%</t>
  </si>
  <si>
    <t>EN002050018AAH</t>
  </si>
  <si>
    <t>0603 SMD Chip Res. 4.7K OHM 1/10W+-5%</t>
  </si>
  <si>
    <t>EN002050019AAH</t>
  </si>
  <si>
    <t>0603 SMD Chip Res. 6.8K OHM 1/10W+-5%</t>
  </si>
  <si>
    <t>EN002050020AAH</t>
  </si>
  <si>
    <t>0603 SMD Chip Res. 10K OHM 1/10W+-5%</t>
  </si>
  <si>
    <t>EN002050021AAH</t>
  </si>
  <si>
    <t>0603 SMD Chip Res. 15K OHM 1/10W+-5%</t>
  </si>
  <si>
    <t>EN002050022AAH</t>
  </si>
  <si>
    <t>0603 SMD Chip Res. 27K OHM 1/10W+-5%</t>
  </si>
  <si>
    <t>EN002050023AAH</t>
  </si>
  <si>
    <t>0603 SMD Chip Res. 33K OHM 1/10W+-5%</t>
  </si>
  <si>
    <t>EN002050024AAH</t>
  </si>
  <si>
    <t>0603 SMD Chip Res. 47K OHM 1/10W+-5%</t>
  </si>
  <si>
    <t>EN002050025AAH</t>
  </si>
  <si>
    <t>0603 SMD Chip Res. 100K OHM 1/10W+-5%</t>
  </si>
  <si>
    <t>EN002050026AAH</t>
  </si>
  <si>
    <t>0603 SMD Chip Res. 330K OHM 1/10W+-5%</t>
  </si>
  <si>
    <t>EN002050027AAH</t>
  </si>
  <si>
    <t>0603 SMD Chip Res. 1M OHM 1/10W+-5%</t>
  </si>
  <si>
    <t>EN002050028AAH</t>
  </si>
  <si>
    <t>0603 SMD Precision Chip Res. 8.2K OHM 1/10W+-1%</t>
  </si>
  <si>
    <t>EN002050029AAH</t>
  </si>
  <si>
    <t>0603 SMD Precision Chip Res. 22K OHM 1/10W+-1%</t>
  </si>
  <si>
    <t>EN002050030AAH</t>
  </si>
  <si>
    <t>0603 SMD Precision Chip Res. 36K OHM 1/10W+-1%</t>
  </si>
  <si>
    <t>EN002050031AAH</t>
  </si>
  <si>
    <t>0603 SMD Precision Chip Res. 100K OHM 1/10W+-1%</t>
  </si>
  <si>
    <t>EN002050032AAH</t>
  </si>
  <si>
    <t>0603 SMD Precision Chip Res. 120K OHM 1/10W+-1%</t>
  </si>
  <si>
    <t>EN002050033AAH</t>
  </si>
  <si>
    <t>0603 SMD Precision Chip Res. 200K OHM 1/10W+-1%</t>
  </si>
  <si>
    <t>EN002050034AAH</t>
  </si>
  <si>
    <t>0603 SMD Precision Chip Res. 300K OHM 1/10W+-1%</t>
  </si>
  <si>
    <t>EN002050035AAH</t>
  </si>
  <si>
    <t>0603 SMD Chip Res. 120 OHM 1/10W+-5%</t>
  </si>
  <si>
    <t>EN002050036AAH</t>
  </si>
  <si>
    <t>0603 SMD Chip Res. 10M OHM 1/10W+-5%</t>
  </si>
  <si>
    <t>EN002050037AAH</t>
  </si>
  <si>
    <t>0603 SMD Precision Chip Res. 10K OHM 1/10W+-1%</t>
  </si>
  <si>
    <t>EN003020001AAC</t>
  </si>
  <si>
    <t>PCB1</t>
  </si>
  <si>
    <t>EN003020002AAF</t>
  </si>
  <si>
    <t>Tấm PCB LCD panel ES002</t>
  </si>
  <si>
    <t>EN003020003AAH</t>
  </si>
  <si>
    <t>WEPA_ZC06_C300_AV1.0: Thickness 1.2mm/ 2 layers/ FR</t>
  </si>
  <si>
    <t>EN003020004AAH</t>
  </si>
  <si>
    <t>WEPA_RT2070_SR808M_VE1.2 5V Dimension of 40mm*15mm (SDK)</t>
  </si>
  <si>
    <t>EN003030001AAH</t>
  </si>
  <si>
    <t>WEPA_MP06_main_V1.0 Thickness 1.2mm/ 4 layers/FR 4/ Leadless Plated/ Soldering Resistive VIA/ Dimension of 61mm*38mm*1.2mm</t>
  </si>
  <si>
    <t>EN004010001AAA</t>
  </si>
  <si>
    <t>Cầu chì 2A</t>
  </si>
  <si>
    <t>EN004010002AAA</t>
  </si>
  <si>
    <t>Cầu chì nhiệt</t>
  </si>
  <si>
    <t>EN004020001AAI</t>
  </si>
  <si>
    <t>Cầu chì dây đồng 0.8mm</t>
  </si>
  <si>
    <t>EN005010001AAA</t>
  </si>
  <si>
    <t>Transitor 2SB562</t>
  </si>
  <si>
    <t>EN005010002AAA</t>
  </si>
  <si>
    <t>Transitor 2SA1015</t>
  </si>
  <si>
    <t>EN005020001AAA</t>
  </si>
  <si>
    <t>Transitor 2SC1815</t>
  </si>
  <si>
    <t>EN005020001AAI</t>
  </si>
  <si>
    <t>Transitor C1815</t>
  </si>
  <si>
    <t>EN005020002AAA</t>
  </si>
  <si>
    <t>Transitor 2SD468</t>
  </si>
  <si>
    <t>EN005020003AAH</t>
  </si>
  <si>
    <t>SMD NPN Transistor MMBT3904 SOT-23</t>
  </si>
  <si>
    <t>EN005030001AAC</t>
  </si>
  <si>
    <t>IRFP460</t>
  </si>
  <si>
    <t>EN005030002AAC</t>
  </si>
  <si>
    <t>IRF3205</t>
  </si>
  <si>
    <t>EN005040001AAH</t>
  </si>
  <si>
    <t>SMD MOSFET Transistor FDS9435A SOP-8</t>
  </si>
  <si>
    <t>EN005040002AAH</t>
  </si>
  <si>
    <t>SMD P-Channel MOSFET Transistor SI2301-TP SOT-23</t>
  </si>
  <si>
    <t>EN006010001AAC</t>
  </si>
  <si>
    <t>DVT1-0212</t>
  </si>
  <si>
    <t>EN006010002AAC</t>
  </si>
  <si>
    <t>DVT2,3 - 12160</t>
  </si>
  <si>
    <t>EN007010001AAA</t>
  </si>
  <si>
    <t>IC 74HC595</t>
  </si>
  <si>
    <t>EN007010002AAA</t>
  </si>
  <si>
    <t>IC LM358</t>
  </si>
  <si>
    <t>EN007010003AAA</t>
  </si>
  <si>
    <t>IC ổn áp 5V 7805 to</t>
  </si>
  <si>
    <t>EN007010004AAC</t>
  </si>
  <si>
    <t>PIC16F690</t>
  </si>
  <si>
    <t>EN007010005AAC</t>
  </si>
  <si>
    <t>PIC16F684</t>
  </si>
  <si>
    <t>EN007010006AAC</t>
  </si>
  <si>
    <t>SG3525ND 16 DIP</t>
  </si>
  <si>
    <t>EN007010007AAC</t>
  </si>
  <si>
    <t>ACS756</t>
  </si>
  <si>
    <t>EN007010008AAC</t>
  </si>
  <si>
    <t>6N137-000E 8DIP</t>
  </si>
  <si>
    <t>EN007040001AAH</t>
  </si>
  <si>
    <t>SMD Regulator IC 6206P332MR (3.3V) SOT-23</t>
  </si>
  <si>
    <t>EN007040002AAH</t>
  </si>
  <si>
    <t>SMD LED Driver IC RT9293CGJ6 10W TSOT-23-6</t>
  </si>
  <si>
    <t>EN007040003AAH</t>
  </si>
  <si>
    <t>SMD Charger Controller IC EUP8057-84MIR1 MSOP8</t>
  </si>
  <si>
    <t>EN007040004AAH</t>
  </si>
  <si>
    <t>SMD Boost Converter IC MP1541 TSOT-23-5</t>
  </si>
  <si>
    <t>EN007040005AAH</t>
  </si>
  <si>
    <t>SMD Step-Down DC/DC Converter IC XM5063_ADJ SOT23-5</t>
  </si>
  <si>
    <t>EN007040006AAH</t>
  </si>
  <si>
    <t>SMD Step-Down Converter IC RT8272GSP SOP-8</t>
  </si>
  <si>
    <t>EN007040007AAH</t>
  </si>
  <si>
    <t>SMD System Controller IC WEPAZC90 SOP-8</t>
  </si>
  <si>
    <t>EN007040008AAH</t>
  </si>
  <si>
    <t>SMD Touch Screen IC SN8F22E93 V1.0 QFN24</t>
  </si>
  <si>
    <t>EN007040009AAH</t>
  </si>
  <si>
    <t>SMD USB interface Chip CH374U SSOP-24</t>
  </si>
  <si>
    <t>EN007040010AAH</t>
  </si>
  <si>
    <t>SMD 3W Audio Power Amplifier BA16852 MSOP-8</t>
  </si>
  <si>
    <t>EN007040011AAH</t>
  </si>
  <si>
    <t>ATS61CN3002MR (3V) SOT23-3</t>
  </si>
  <si>
    <t>EN008010001AAA</t>
  </si>
  <si>
    <t>Diode chỉnh lưu 1 A (1N4007)</t>
  </si>
  <si>
    <t>EN008010002AAC</t>
  </si>
  <si>
    <t>KBU1010</t>
  </si>
  <si>
    <t>EN008010003AAH</t>
  </si>
  <si>
    <t>SMD Schottky Rectifier 1N5819 SOD-123</t>
  </si>
  <si>
    <t>EN008010004AAH</t>
  </si>
  <si>
    <t>SMD Schottky Rectifier 1N5819 SOD-214</t>
  </si>
  <si>
    <t>EN008010005AAH</t>
  </si>
  <si>
    <t>SMD LL4148 GS08 SOD-80</t>
  </si>
  <si>
    <t>EN008020001AAA</t>
  </si>
  <si>
    <t>Diode ổn áp 12V, 1 W</t>
  </si>
  <si>
    <t>EN008020002AAA</t>
  </si>
  <si>
    <t>Diode ổn áp 15V, 0.5W</t>
  </si>
  <si>
    <t>EN008020003AAA</t>
  </si>
  <si>
    <t>Diode ổn áp 5.5V, 0.5W</t>
  </si>
  <si>
    <t>EN008020004AAH</t>
  </si>
  <si>
    <t>SMD Zener Diode 6.8V 1/2W GS08 SOD-80</t>
  </si>
  <si>
    <t>EN008020005AAH</t>
  </si>
  <si>
    <t>SMD Zener Diode 15V 1/2W GS08 SOD-80</t>
  </si>
  <si>
    <t>EN008020006AAH</t>
  </si>
  <si>
    <t>SMD Polymer Protected Zener Diode ZEN098V130A24LS</t>
  </si>
  <si>
    <t>EN008030001AAA</t>
  </si>
  <si>
    <t>Diode tín hiệu 1N4148</t>
  </si>
  <si>
    <t>EN008040001AAC</t>
  </si>
  <si>
    <t>Diode BY500-600-E3/54</t>
  </si>
  <si>
    <t>EN008040002AAC</t>
  </si>
  <si>
    <t>Diode MUR3020</t>
  </si>
  <si>
    <t>EN008040003AAC</t>
  </si>
  <si>
    <t>Diode MBR1535 -TO220</t>
  </si>
  <si>
    <t>EN008040004AAC</t>
  </si>
  <si>
    <t>Diode HER208</t>
  </si>
  <si>
    <t>EN008040005AAC</t>
  </si>
  <si>
    <t>Diode SF58</t>
  </si>
  <si>
    <t>EN008050001AAH</t>
  </si>
  <si>
    <t>SMD Schottky Diode BAT54S SOT-23</t>
  </si>
  <si>
    <t>EN008060001AAH</t>
  </si>
  <si>
    <t>0603 SMD Chip LED Green Color</t>
  </si>
  <si>
    <t>EN008060002AAH</t>
  </si>
  <si>
    <t>0603 SMD Chip LED Red Color</t>
  </si>
  <si>
    <t>EN009010001AAH</t>
  </si>
  <si>
    <t>WEPA9806 DSP BGA324</t>
  </si>
  <si>
    <t>EN010010001AAC</t>
  </si>
  <si>
    <t>FAN7382</t>
  </si>
  <si>
    <t>EN011010001AAA</t>
  </si>
  <si>
    <t>Jack 2 chân</t>
  </si>
  <si>
    <t>EN011010002AAA</t>
  </si>
  <si>
    <t>Jack 3 chân</t>
  </si>
  <si>
    <t>EN011010003AAA</t>
  </si>
  <si>
    <t>Jack 6 chân</t>
  </si>
  <si>
    <t>EN011010004AAH</t>
  </si>
  <si>
    <t>SMD DC Power Jack DC-098 Φ4.2mm 5Pin</t>
  </si>
  <si>
    <t>EN011010005AAH</t>
  </si>
  <si>
    <t>SMD Headphone Jack PJ-327A (250℃)</t>
  </si>
  <si>
    <t>EN012010001AAA</t>
  </si>
  <si>
    <t>Thạch anh dao động 2 chân</t>
  </si>
  <si>
    <t>EN012020001AAH</t>
  </si>
  <si>
    <t>SMD Quartz Crystal 24MHZ ±20PPM CL=20PF SMD0603-2PADS</t>
  </si>
  <si>
    <t>EN012020002AAH</t>
  </si>
  <si>
    <t>SMD Quartz Crystal 32.768KHZ ±20PPM CL=12.5PF MC-146 4pin</t>
  </si>
  <si>
    <t>EN012020003AAH</t>
  </si>
  <si>
    <t>SMD Quartz Crystal 12MHZ ±20PPM CL=20PF SMD-3225 4pin</t>
  </si>
  <si>
    <t>EN013010001AAA</t>
  </si>
  <si>
    <t>Còi chíp tròn 5V có điều khiển</t>
  </si>
  <si>
    <t>EN013010001AAI</t>
  </si>
  <si>
    <t>Còi chíp tròn 5V</t>
  </si>
  <si>
    <t>EN014010001AAA</t>
  </si>
  <si>
    <t>Ghép quang PC817</t>
  </si>
  <si>
    <t>EN015010001AAC</t>
  </si>
  <si>
    <t>4A YE 10280</t>
  </si>
  <si>
    <t>EN015010002AAC</t>
  </si>
  <si>
    <t>DVL2,3 1.5 Mh</t>
  </si>
  <si>
    <t>EN015020001AAH</t>
  </si>
  <si>
    <t>Common Mode Choke Coil CMW2012-900T2 90 OHM 100MHZ</t>
  </si>
  <si>
    <t>EN016010001AAH</t>
  </si>
  <si>
    <t>SMD Touch Switch 2Pin 6.9*3.4 (250℃)</t>
  </si>
  <si>
    <t>EN016010002AAH</t>
  </si>
  <si>
    <t>SMD FPC Connector 4Pin Clamshell Pitch 1.0mm under type (250℃)</t>
  </si>
  <si>
    <t>EN016010003AAH</t>
  </si>
  <si>
    <t>SMD FPC Connector 6Pin Clamshell Pitch 1.0mm under type (250℃)</t>
  </si>
  <si>
    <t>EN016010004AAH</t>
  </si>
  <si>
    <t>SMD LCD FPC Connector 60Pin Clamshell Pitch 0.5mm under type (250℃)</t>
  </si>
  <si>
    <t>EN016010005AAH</t>
  </si>
  <si>
    <t>WIFI Connector Male 4Pin Pitch 2.54mm</t>
  </si>
  <si>
    <t>EN016010006AAH</t>
  </si>
  <si>
    <t>TF Card Socket 250℃</t>
  </si>
  <si>
    <t>EN016010007AAH</t>
  </si>
  <si>
    <t>USB Socket U1F04D-CXN4-A 4Pin A Type</t>
  </si>
  <si>
    <t>EN016010008AAH</t>
  </si>
  <si>
    <t>SMD LED Backlight Connector BHD3.5-AWB</t>
  </si>
  <si>
    <t>EN016010009AAH</t>
  </si>
  <si>
    <t>SMD 1.25mm pitch H 1.0mm 2PIN connector for battery</t>
  </si>
  <si>
    <t>EN017010001AAH</t>
  </si>
  <si>
    <t>SMD Power Inductor 3.3UH 1A +-20% CD32</t>
  </si>
  <si>
    <t>EN017010002AAH</t>
  </si>
  <si>
    <t>SMD Power Inductor 10UH 950mA +-10% CD32</t>
  </si>
  <si>
    <t>EN017010003AAH</t>
  </si>
  <si>
    <t>SMD Shielded Power Inductor 15UH CDRH6D28</t>
  </si>
  <si>
    <t>EN018010001AAH</t>
  </si>
  <si>
    <t>0603 SMD Ferrite Bead 220 OHM 100 MHz +-25%</t>
  </si>
  <si>
    <t>EN018010002AAH</t>
  </si>
  <si>
    <t>0603 SMD Ferrite Bead 600 OHM 100 MHz +-25%</t>
  </si>
  <si>
    <t>EN019010001AAH</t>
  </si>
  <si>
    <t>0603 SMD ESD Suppressor ESDA-LC</t>
  </si>
  <si>
    <t>EN020010001AAH</t>
  </si>
  <si>
    <t>Condenser Mic EM-622MP-C-54</t>
  </si>
  <si>
    <t>EN021010001AAH</t>
  </si>
  <si>
    <t>A3R1GE4CFF-G8E BGA 1.8V 64M*16DDR2-800</t>
  </si>
  <si>
    <t>EN021010002AAH</t>
  </si>
  <si>
    <t>NAND Flash H27UAG8T2B_2GB TSOP-48</t>
  </si>
  <si>
    <t>EN022010001AAH</t>
  </si>
  <si>
    <t>Stylus, extendable, Φ4.4, copper tube, ABS+PC</t>
  </si>
  <si>
    <t>EN037010001AAA</t>
  </si>
  <si>
    <t>Rơ le 12V 5 cực</t>
  </si>
  <si>
    <t>EN038010001AAA</t>
  </si>
  <si>
    <t>Thanh jumper đơn đực thẳng</t>
  </si>
  <si>
    <t>ES48/600UBA12</t>
  </si>
  <si>
    <t>Rack Power Systems</t>
  </si>
  <si>
    <t>ESAA150FTA22</t>
  </si>
  <si>
    <t>ESAA150FTA25</t>
  </si>
  <si>
    <t>ET001010001AAD</t>
  </si>
  <si>
    <t>Dây cáp đơn 10mm2, đỏ</t>
  </si>
  <si>
    <t>ET001010002AAD</t>
  </si>
  <si>
    <t>Dây cáp đơn 10mm2, xanhlam</t>
  </si>
  <si>
    <t>ET001010003AAD</t>
  </si>
  <si>
    <t>Dây cáp đơn 6mm2  đỏ</t>
  </si>
  <si>
    <t>ET001010004AAD</t>
  </si>
  <si>
    <t>Dây đơn 1.5mm2 vàng</t>
  </si>
  <si>
    <t>ET001010005AAI</t>
  </si>
  <si>
    <t>Dây cáp 0.4mm2</t>
  </si>
  <si>
    <t>ET001030001AAA</t>
  </si>
  <si>
    <t>Cáp nguồn máy tính 3 chân, tốt</t>
  </si>
  <si>
    <t>ET002010001AAA</t>
  </si>
  <si>
    <t>Ổ cắm 3 chân  AC</t>
  </si>
  <si>
    <t>ET002010002AAA</t>
  </si>
  <si>
    <t>Ổ cắm 3 chân kiểu PC</t>
  </si>
  <si>
    <t>ET003010001AAA</t>
  </si>
  <si>
    <t>Quạt 8cm*8cm 12 V 0.25A</t>
  </si>
  <si>
    <t>ET004020001AAA</t>
  </si>
  <si>
    <t>Công tắc nhấn/nhả tròn có đèn led</t>
  </si>
  <si>
    <t>ET005010001AAA</t>
  </si>
  <si>
    <t>Nút bấm đế tròn, đỏ</t>
  </si>
  <si>
    <t>ET005010002AAA</t>
  </si>
  <si>
    <t>Nút bấm đế tròn, xanh</t>
  </si>
  <si>
    <t>ET006010001AAH</t>
  </si>
  <si>
    <t>Lithium Battery 7.4V/ 1200MAH Dimension: 122mm*41mm*5.5mm with wire 48mm</t>
  </si>
  <si>
    <t>ET007010001AAC</t>
  </si>
  <si>
    <t>Acquy 12V 100Ah</t>
  </si>
  <si>
    <t>ET007010002AAC</t>
  </si>
  <si>
    <t>Acquy 12V 200Ah</t>
  </si>
  <si>
    <t>ET007010003AAC</t>
  </si>
  <si>
    <t>Acquy 12V 50Ah</t>
  </si>
  <si>
    <t>ET007010004AAM</t>
  </si>
  <si>
    <t>Ắc quy 12V-100AH (ES100)</t>
  </si>
  <si>
    <t>ET008010001AAH</t>
  </si>
  <si>
    <t>9V/ 1.5A AC Adaptor</t>
  </si>
  <si>
    <t>F000FSL00</t>
  </si>
  <si>
    <t>Optical Patch Cord(PCS)</t>
  </si>
  <si>
    <t>F-125-130-010-DO</t>
  </si>
  <si>
    <t>Spectrum Terrabit SFP module with Digital  Diagnostic Monitoring (DDM), 1000Base-LX 1310nm SM (LC), distance up to 10km</t>
  </si>
  <si>
    <t>F-125-130-040-DO</t>
  </si>
  <si>
    <t>Spectrum Terrabit SFP module with Digital Diagnostic Monitoring (DDM), 1000Base-LX 1310nm SM (LC), distance up to 40km</t>
  </si>
  <si>
    <t>FC/UPC-SC/APC-5M</t>
  </si>
  <si>
    <t>Dây nhảy quang Single Mode FC/UPC-SC/APC 5m</t>
  </si>
  <si>
    <t>FIIO D03K</t>
  </si>
  <si>
    <t>Bộ chuyển đổi tín hiệu Fiio D03K</t>
  </si>
  <si>
    <t>FNFVN4724000A</t>
  </si>
  <si>
    <t>GPON-ONT</t>
  </si>
  <si>
    <t>FNFVN4724001A</t>
  </si>
  <si>
    <t>GPON-ONT (NON-RF)</t>
  </si>
  <si>
    <t>FP010010000AAA</t>
  </si>
  <si>
    <t>Inverter ES1500</t>
  </si>
  <si>
    <t>FP010020000AAA</t>
  </si>
  <si>
    <t>Eureka Edu-Tablet</t>
  </si>
  <si>
    <t>FP010030000SMP</t>
  </si>
  <si>
    <t>Smartphone G5 Sample</t>
  </si>
  <si>
    <t>FQC - 04696</t>
  </si>
  <si>
    <t>Win Pro 7 SP1 32-bit English 1pk DSP 3 OEI 611 DVD-</t>
  </si>
  <si>
    <t>FSDDF120</t>
  </si>
  <si>
    <t>Frame Support RS DDF 120 ohm in 19'' Rack (gá DDF)</t>
  </si>
  <si>
    <t>G470 - 6924</t>
  </si>
  <si>
    <t>Máy tính xách tay Lenovo G470</t>
  </si>
  <si>
    <t>GC3VPLIGAW300NTW</t>
  </si>
  <si>
    <t>Cụm nắp trên iGate AW300N trắng chưa in</t>
  </si>
  <si>
    <t>GGSNHN</t>
  </si>
  <si>
    <t>H566ADEE</t>
  </si>
  <si>
    <t>64-port ADSL2+ over POTS Service Board(with 600ohm Splitter and Protecting Function)</t>
  </si>
  <si>
    <t>H56BB9F02F01</t>
  </si>
  <si>
    <t>2.2m Front-access-maintained Assembly Cabinet(Maximum Supporting 3 Service Subracks),Sheet Metal 600*600</t>
  </si>
  <si>
    <t>H56D00ADEE02</t>
  </si>
  <si>
    <t>64-port ADSL2+ over POTS Service Board (with 600 ohm Splitter and Line Protection, Low Power)</t>
  </si>
  <si>
    <t>H56D00SCUB01</t>
  </si>
  <si>
    <t>Super Control Unit Board</t>
  </si>
  <si>
    <t>H56KZ1UPBA01</t>
  </si>
  <si>
    <t>Front-access-maintained 2000-Type 10U Backplane Subrack Components</t>
  </si>
  <si>
    <t>H56S000SCU03</t>
  </si>
  <si>
    <t>MA5600 V300R003 System Software Package</t>
  </si>
  <si>
    <t>H5-O4GS</t>
  </si>
  <si>
    <t>4-port GE Optical Interface Pinch Board(SFP)</t>
  </si>
  <si>
    <t>H60A</t>
  </si>
  <si>
    <t>Wire Solder H60A 0.8MM X1KG</t>
  </si>
  <si>
    <t>H63A</t>
  </si>
  <si>
    <t>Bar Solder H63A</t>
  </si>
  <si>
    <t>HCAAY-50-12 (1/2</t>
  </si>
  <si>
    <t>FEEDER CABLE HCAAY-50-12 1/2IN</t>
  </si>
  <si>
    <t>HQVLT1-FP0001</t>
  </si>
  <si>
    <t>Smartphone Lotus S1</t>
  </si>
  <si>
    <t>HQVLT1-IC0001</t>
  </si>
  <si>
    <t>Backup battery, button battery. Vertical soldering, Diameter 3.8</t>
  </si>
  <si>
    <t>HQVLT1-IC0002</t>
  </si>
  <si>
    <t>Zener Diode</t>
  </si>
  <si>
    <t>HQVLT1-IC0003</t>
  </si>
  <si>
    <t>HQVLT1-IC0004</t>
  </si>
  <si>
    <t>HQVLT1-IC0005</t>
  </si>
  <si>
    <t>4ways LCD EMI+ESD Filter，15pF，50ohm，18V，0805</t>
  </si>
  <si>
    <t>HQVLT1-IC0006</t>
  </si>
  <si>
    <t>4CH ESD Filter,18VDC 15pF，4ways THERMISTOR</t>
  </si>
  <si>
    <t>HQVLT1-IC0007</t>
  </si>
  <si>
    <t>QBAND GPRS PA + SP6T TX MODULE</t>
  </si>
  <si>
    <t>HQVLT1-IC0008</t>
  </si>
  <si>
    <t>WCDMA BAND 1 LINEAR PA 3V,3*3</t>
  </si>
  <si>
    <t>HQVLT1-IC0009</t>
  </si>
  <si>
    <t>SAW-DUPLEX WCDMA B1 BAL RX；2016,50-100</t>
  </si>
  <si>
    <t>HQVLT1-IC0010</t>
  </si>
  <si>
    <t>MTK Baseband processor</t>
  </si>
  <si>
    <t>HQVLT1-IC0011</t>
  </si>
  <si>
    <t>1 IN 4 OUT,1814,50-150ohm, 850/900MHz DIPLEXER SAW IN FOR GSM900</t>
  </si>
  <si>
    <t>HQVLT1-IC0012</t>
  </si>
  <si>
    <t>1 IN 4 OUT,1814,50-150ohm, 1800/1900MHz DIPLEXER SAW IN FOR GSM1800</t>
  </si>
  <si>
    <t>HQVLT1-IC0013</t>
  </si>
  <si>
    <t>Othello H Radio, WCDMA+EDGE+HSPA TRANSCIVER</t>
  </si>
  <si>
    <t>HQVLT1-IC0014</t>
  </si>
  <si>
    <t>VCTCXO,26MHz FOR MT6162，2520,2.8V,2.0ppm，10pF,10Kohm,</t>
  </si>
  <si>
    <t>HQVLT1-IC0015</t>
  </si>
  <si>
    <t>LowG Sensor</t>
  </si>
  <si>
    <t>HQVLT1-IC0016</t>
  </si>
  <si>
    <t>Memory Stack IC 3 IN 1 ( 32Gb/  4Gb eMMC/ DDR2 )</t>
  </si>
  <si>
    <t>HQVLT1-IC0019</t>
  </si>
  <si>
    <t>Power Management IC</t>
  </si>
  <si>
    <t>HQVLT1-IC0020</t>
  </si>
  <si>
    <t>2.4G 2012 BANDFILTER for MT6628Q</t>
  </si>
  <si>
    <t>HQVLT1-IC0021</t>
  </si>
  <si>
    <t>LNA,1575.42MHz, 1.5*1.0*0.72, 6pinQFN,Gain 18.5db, NOISE 0.75db</t>
  </si>
  <si>
    <t>HQVLT1-IC0022</t>
  </si>
  <si>
    <t>PCTCXO，26MHz for MT6628Q，2520,0.5ppm， 2.8V，10Kohm，10pF</t>
  </si>
  <si>
    <t>HQVLT1-IC0023</t>
  </si>
  <si>
    <t>1411,50ohm，FC=1575.5MHz, IL&amp;lt;1dB</t>
  </si>
  <si>
    <t>HQVLT1-IC0024</t>
  </si>
  <si>
    <t>Audio amplifier</t>
  </si>
  <si>
    <t>HQVLT1-IC0025</t>
  </si>
  <si>
    <t>Charging OVP</t>
  </si>
  <si>
    <t>HQVLT1-IC0026</t>
  </si>
  <si>
    <t>Parallel LCM BL DC/DC</t>
  </si>
  <si>
    <t>HQVLT1-IC0027</t>
  </si>
  <si>
    <t>32.768KHzCrystal,SIZE 3215, OSC 12.5pF,±20ppm</t>
  </si>
  <si>
    <t>HQVLT1-IC0028</t>
  </si>
  <si>
    <t>HQVLT1-IC0029</t>
  </si>
  <si>
    <t>WIFI+BT+GPS+FM+FM (MT6628Q MODULE),QFN 8.3*7.4*1.2</t>
  </si>
  <si>
    <t>HQVLT1-IC0030</t>
  </si>
  <si>
    <t>WCDMA BAND 5 LINEAR PA 3V,3*3</t>
  </si>
  <si>
    <t>HQVLT1-IC0031</t>
  </si>
  <si>
    <t>SAW-DUPLEX WCDMA B5 BAL RX； 2016,50-100</t>
  </si>
  <si>
    <t>HQVLT1-MB0001</t>
  </si>
  <si>
    <t>Battery connector, Side push bouncing type, height 1.9mm</t>
  </si>
  <si>
    <t>HQVLT1-MB0002</t>
  </si>
  <si>
    <t>ZIF, 6PIN, up and bottom connector, height 1mm, 0.5pitch</t>
  </si>
  <si>
    <t>HQVLT1-MB0003</t>
  </si>
  <si>
    <t>Sensor Connector (Board to board style)</t>
  </si>
  <si>
    <t>HQVLT1-MB0004</t>
  </si>
  <si>
    <t>LCM Connector,H:0.9</t>
  </si>
  <si>
    <t>HQVLT1-MB0005</t>
  </si>
  <si>
    <t>1.6mm height SIM socket</t>
  </si>
  <si>
    <t>HQVLT1-MB0006</t>
  </si>
  <si>
    <t>1.6MM height T-FLASH socket</t>
  </si>
  <si>
    <t>HQVLT1-MB0007</t>
  </si>
  <si>
    <t>3.5mm, Total thickness 4mm min. thickness 2.4mm, slope type head jack,DIP style</t>
  </si>
  <si>
    <t>HQVLT1-MB0008</t>
  </si>
  <si>
    <t>RF testing socket,H&amp;lt;=1.5mm,2.5*2.5mm，0-3GHz</t>
  </si>
  <si>
    <t>HQVLT1-MB0009</t>
  </si>
  <si>
    <t>Height 1.5MM,RF circuit to axis connector</t>
  </si>
  <si>
    <t>HQVLT1-MB0010</t>
  </si>
  <si>
    <t>E1809 BB shielding ，material Copper-Nickel-Zinc alloy</t>
  </si>
  <si>
    <t>HQVLT1-MB0011</t>
  </si>
  <si>
    <t>E1809 RF shielding ，material Copper-Nickel-Zinc alloy</t>
  </si>
  <si>
    <t>HQVLT1-MB0012</t>
  </si>
  <si>
    <t>E1809 4in1 shielding ，material Copper-Nickel-Zinc alloy</t>
  </si>
  <si>
    <t>HQVLT1-MB0013</t>
  </si>
  <si>
    <t>Attenna metal contact,Operation height 1.5mm</t>
  </si>
  <si>
    <t>HQVLT1-MB0014</t>
  </si>
  <si>
    <t>E1809 main board</t>
  </si>
  <si>
    <t>HQVLT1-MB0015</t>
  </si>
  <si>
    <t>E1109C-SUB-PCBA</t>
  </si>
  <si>
    <t>HQVLT1-MP0001</t>
  </si>
  <si>
    <t>LCM(LCD)5.0"TFT,NT35510</t>
  </si>
  <si>
    <t>HQVLT1-MP0002</t>
  </si>
  <si>
    <t>(Camera)30+500(5.0MP dual camera)8.5*8.5*30.1mm</t>
  </si>
  <si>
    <t>HQVLT1-MP0003</t>
  </si>
  <si>
    <t>(Black capacitive touch panel)</t>
  </si>
  <si>
    <t>HQVLT1-MP0004</t>
  </si>
  <si>
    <t>(deep gun color back shell components--back shell+flashlight lens)</t>
  </si>
  <si>
    <t>HQVLT1-MP0005</t>
  </si>
  <si>
    <t>(dark blue battery shell components--bright silver camera garnish)</t>
  </si>
  <si>
    <t>HQVLT1-MP0006</t>
  </si>
  <si>
    <t>(deep gun coolor upper shell 7 light split zinc alloy)</t>
  </si>
  <si>
    <t>HQVLT1-MP0007</t>
  </si>
  <si>
    <t>GPS (Ceramic antenna )</t>
  </si>
  <si>
    <t>HQVLT1-MP0008</t>
  </si>
  <si>
    <t>Main FPC antenna)</t>
  </si>
  <si>
    <t>HQVLT1-MP0009</t>
  </si>
  <si>
    <t>wifi antenna（FPC）</t>
  </si>
  <si>
    <t>HQVLT1-MP0010</t>
  </si>
  <si>
    <t>(black camera len)（5MP）</t>
  </si>
  <si>
    <t>HQVLT1-MP0011</t>
  </si>
  <si>
    <t>(dark gun color power key)</t>
  </si>
  <si>
    <t>HQVLT1-MP0012</t>
  </si>
  <si>
    <t>(dark gun color volume key)</t>
  </si>
  <si>
    <t>HQVLT1-MP0013</t>
  </si>
  <si>
    <t>(speaker holder)</t>
  </si>
  <si>
    <t>HQVLT1-MP0014</t>
  </si>
  <si>
    <t>Screw M1.4*2.0*2.6mmF(screw black zinc plating)</t>
  </si>
  <si>
    <t>HQVLT1-MP0015</t>
  </si>
  <si>
    <t>Screw M1.4*3.0*2.6mmF(screw point tape)</t>
  </si>
  <si>
    <t>HQVLT1-MP0016</t>
  </si>
  <si>
    <t>M1.4*3.0*2.6mm(self-tapping screw)</t>
  </si>
  <si>
    <t>HQVLT1-MP0017</t>
  </si>
  <si>
    <t>(plate holder)</t>
  </si>
  <si>
    <t>HQVLT1-MP0018</t>
  </si>
  <si>
    <t>Speaker 15*11*3.7mm (Shrapnel type)AAC  Q1</t>
  </si>
  <si>
    <t>HQVLT1-MP0019</t>
  </si>
  <si>
    <t>Receiver 1206(operational altitude)2.6 (wire length)10, back tape, front without tape AAC</t>
  </si>
  <si>
    <t>HQVLT1-MP0020</t>
  </si>
  <si>
    <t>Microphone-42±3dBφ4.0*1.5 (wire length)8mm</t>
  </si>
  <si>
    <t>HQVLT1-MP0021</t>
  </si>
  <si>
    <t>Small board connection FPC</t>
  </si>
  <si>
    <t>HQVLT1-MP0022</t>
  </si>
  <si>
    <t>Distance sensor FPC</t>
  </si>
  <si>
    <t>HQVLT1-MP0023</t>
  </si>
  <si>
    <t>Flashlight FPC</t>
  </si>
  <si>
    <t>HQVLT1-MP0024</t>
  </si>
  <si>
    <t>HQVLT1-MP0025</t>
  </si>
  <si>
    <t>Power key FPC</t>
  </si>
  <si>
    <t>HQVLT1-MP0026</t>
  </si>
  <si>
    <t>Motor Φ8*3.4, (wire length)8mm（back tape）</t>
  </si>
  <si>
    <t>HQVLT1-MP0027</t>
  </si>
  <si>
    <t>(Rf coaxial electric)</t>
  </si>
  <si>
    <t>HQVLT1-MP0028</t>
  </si>
  <si>
    <t>(Speaker anti-dust mesh)11.6*6.44*0.15mm black 300# nylon net</t>
  </si>
  <si>
    <t>HQVLT1-MP0029</t>
  </si>
  <si>
    <t>(Receiver net) 20.0*4.6*0.15mm (Black steel sheet)</t>
  </si>
  <si>
    <t>HQVLT1-MP0030</t>
  </si>
  <si>
    <t>(Conduction sponge) 5*3*1.5mm</t>
  </si>
  <si>
    <t>HQVLT1-MP0031</t>
  </si>
  <si>
    <t>(Photosensitive seal set)RUBBER（black ）</t>
  </si>
  <si>
    <t>HQVLT1-MP0032</t>
  </si>
  <si>
    <t>(Flashlight film)7.0*4.50*0.2mm</t>
  </si>
  <si>
    <t>HQVLT1-MP0033</t>
  </si>
  <si>
    <t>Mainboard main PVC28*6.5*0.1mm（ black PVC）</t>
  </si>
  <si>
    <t>HQVLT1-MP0034</t>
  </si>
  <si>
    <t>(Flash positioning sheet) 8.29*7.95*0.18mm</t>
  </si>
  <si>
    <t>HQVLT1-MP0035</t>
  </si>
  <si>
    <t>(Chip positioning tape)10.0*5.0*0.15mm</t>
  </si>
  <si>
    <t>HQVLT1-MP0036</t>
  </si>
  <si>
    <t>(Earphone seat insulation sticker)14.0*11.0*0.05mm（Yellow high temperature tape）</t>
  </si>
  <si>
    <t>HQVLT1-MP0037</t>
  </si>
  <si>
    <t>(Rf line tape)2.0*29.0*0.15mm</t>
  </si>
  <si>
    <t>HQVLT1-MP0038</t>
  </si>
  <si>
    <t>(Sump tape)（2）2.0*5.0*0.15mm</t>
  </si>
  <si>
    <t>HQVLT1-MP0039</t>
  </si>
  <si>
    <t>(small board FPC Welding plate insulation sticker ) 26.0*11.0*0.05mm(Yellow high temperature tape)</t>
  </si>
  <si>
    <t>HQVLT1-MP0040</t>
  </si>
  <si>
    <t>(receiver net tape)4.6*20.0*0.05mm</t>
  </si>
  <si>
    <t>HQVLT1-MP0041</t>
  </si>
  <si>
    <t>( steel sheet holder tape) (5.0*2.0*0.15mm</t>
  </si>
  <si>
    <t>HQVLT1-MP0042</t>
  </si>
  <si>
    <t>(distance sensor FPC positing tape)5.0*2.50*0.15mm</t>
  </si>
  <si>
    <t>HQVLT1-MP0043</t>
  </si>
  <si>
    <t>(Motherboard spare battery insulation sticker)5.0*6.0*0.1mm</t>
  </si>
  <si>
    <t>HQVLT1-MP0044</t>
  </si>
  <si>
    <t>(Microphone insulation sticker) 3.0*6.0*0.1mm</t>
  </si>
  <si>
    <t>HQVLT1-MP0045</t>
  </si>
  <si>
    <t>(back shell tape)（1）5.0*8.0*0.32mm</t>
  </si>
  <si>
    <t>HQVLT1-MP0046</t>
  </si>
  <si>
    <t>(camera lens tape)14.3*29.7*0.15mm（ T4000）</t>
  </si>
  <si>
    <t>HQVLT1-MP0047</t>
  </si>
  <si>
    <t>(Test point insulation sticker) 6.05*12.95*0.05mm(Yellow high temperature tape)</t>
  </si>
  <si>
    <t>HQVLT1-MP0048</t>
  </si>
  <si>
    <t>TP(tape) 74.10*5.20*0.15mm</t>
  </si>
  <si>
    <t>HQVLT1-MP0049</t>
  </si>
  <si>
    <t>TP(tape) 74.10*8.28*0.15mm</t>
  </si>
  <si>
    <t>HQVLT1-MP0050</t>
  </si>
  <si>
    <t>TP(tape)74.10*127.96*0.15mm</t>
  </si>
  <si>
    <t>HQVLT1-MP0051</t>
  </si>
  <si>
    <t>(Motherboard coupling interface preloading foam)5*3.6*0.5mm</t>
  </si>
  <si>
    <t>HQVLT1-MP0052</t>
  </si>
  <si>
    <t>(speaker holder preloading foam)10.0*7.0*0.5mm</t>
  </si>
  <si>
    <t>HQVLT1-MP0053</t>
  </si>
  <si>
    <t>(Sheet steel holder left foam)107.0*29.0*0.50mm</t>
  </si>
  <si>
    <t>HQVLT1-MP0054</t>
  </si>
  <si>
    <t>(Sheet steel holder right foam)110.0*17.0*0.50mm</t>
  </si>
  <si>
    <t>HQVLT1-MP0055</t>
  </si>
  <si>
    <t>GPS form12.5*12.75*0.5mm</t>
  </si>
  <si>
    <t>HQVLT1-MP0056</t>
  </si>
  <si>
    <t>Speaker seal foam（2）12.5*16.0*0.5mm</t>
  </si>
  <si>
    <t>HQVLT1-MP0057</t>
  </si>
  <si>
    <t>Speaker seal foam（1）12.9*59.4*0.5mm</t>
  </si>
  <si>
    <t>HQVLT1-MP0060</t>
  </si>
  <si>
    <t>Sheet steel holder foam46.0*21.0*0.3mm</t>
  </si>
  <si>
    <t>HQVLT1-MP0061</t>
  </si>
  <si>
    <t>Battery cover foam 48.0*22.0*0.3mm</t>
  </si>
  <si>
    <t>HQVLT1-MP0062</t>
  </si>
  <si>
    <t>Camera foam front 5.1*5.1*0.5mm</t>
  </si>
  <si>
    <t>HQVLT1-MP0063</t>
  </si>
  <si>
    <t>LCD FPC preloading foam6.6*11.6*0.3mm</t>
  </si>
  <si>
    <t>HQVLT1-MP0065</t>
  </si>
  <si>
    <t>LCM foam 71.3*120.3*0.5mm</t>
  </si>
  <si>
    <t>HQVLT1-MP0066</t>
  </si>
  <si>
    <t>TP FPC anti-static21.64*9.06*0.1mm</t>
  </si>
  <si>
    <t>HQVLT1-MP0067</t>
  </si>
  <si>
    <t>Small board grounded conductive fabric20.0*10.0*0.1mm</t>
  </si>
  <si>
    <t>HQVLT1-MP0068</t>
  </si>
  <si>
    <t>Motherboard rf coaxial grounded conductive fabric 11.0*5.0*0.05mm</t>
  </si>
  <si>
    <t>HQVLT1-MP0069</t>
  </si>
  <si>
    <t>Speaker grounded conductive fabric35.01*7.0*0.05mm</t>
  </si>
  <si>
    <t>HQVLT1-MP0070</t>
  </si>
  <si>
    <t>Motherboard shielding cover conductive fabric46.0*24.0*0.05mm</t>
  </si>
  <si>
    <t>HQVLT1-MP0072</t>
  </si>
  <si>
    <t>Sealing sticker</t>
  </si>
  <si>
    <t>HQVLT1-MP0073</t>
  </si>
  <si>
    <t>IMEI sticker</t>
  </si>
  <si>
    <t>HQVLT1-MP0074</t>
  </si>
  <si>
    <t>Tear invalid  φ2.6mm  (A)</t>
  </si>
  <si>
    <t>HQVLT1-MP0075</t>
  </si>
  <si>
    <t>TP protect film 141.79*74.05*0.1mm（three layer）</t>
  </si>
  <si>
    <t>HQVLT1-MP0076</t>
  </si>
  <si>
    <t>TP Chip sticker16.5*10.5*0.05mm（ black PVC）</t>
  </si>
  <si>
    <t>HQVLT1-MP0077</t>
  </si>
  <si>
    <t>Distance sensor  FPC sticker 8.0*10.0*0.05mm</t>
  </si>
  <si>
    <t>HQVLT1-MP0078</t>
  </si>
  <si>
    <t>Battery housing sticker 80.05*65.05*0.10mm</t>
  </si>
  <si>
    <t>HQVLT1-MP0079</t>
  </si>
  <si>
    <t>PO bag 21.2*10cm ( Antistatic) grinding sand material</t>
  </si>
  <si>
    <t>HQVLT1-MP0080</t>
  </si>
  <si>
    <t>Shrink film（POF）27*16cm</t>
  </si>
  <si>
    <t>HQVLT1-MP0081</t>
  </si>
  <si>
    <t>Mobile phone protective sleeve （gray TPU）</t>
  </si>
  <si>
    <t>HQVLT1-MP0085</t>
  </si>
  <si>
    <t>(4g) desiccant</t>
  </si>
  <si>
    <t>HQVLT1-MP0086</t>
  </si>
  <si>
    <t>USB cable 1m,4 black K403 Aluminum foil + textile net</t>
  </si>
  <si>
    <t>HQVLT1-MP0087</t>
  </si>
  <si>
    <t>Li-battery 3.7V 2200mah</t>
  </si>
  <si>
    <t>HQVLT1-MP0088</t>
  </si>
  <si>
    <t>Adaptor EURP-Plug DC5.0V AC 100-240V 600MA</t>
  </si>
  <si>
    <t>HQVLT1-MP0089</t>
  </si>
  <si>
    <t>Earphone 3.5mm anti-interference （plug:14mm）</t>
  </si>
  <si>
    <t>HQVLT1-MP0090</t>
  </si>
  <si>
    <t>Stainless Steel Foil-Lotus</t>
  </si>
  <si>
    <t>HQVLT1-MP0091</t>
  </si>
  <si>
    <t>Double side adhesive tape for Lotus logo</t>
  </si>
  <si>
    <t>HQVLT1-MP0092</t>
  </si>
  <si>
    <t>Băng dính dẫn điện</t>
  </si>
  <si>
    <t>HQVLT1-MP0093</t>
  </si>
  <si>
    <t>Decan IMEI MZ0102 60x30mm</t>
  </si>
  <si>
    <t>HQVLT1-MP00B19</t>
  </si>
  <si>
    <t>ACC 0611 of receiver</t>
  </si>
  <si>
    <t>HQVLT1-MP00C19</t>
  </si>
  <si>
    <t>Senner receiver</t>
  </si>
  <si>
    <t>HQVLT1-PK0001</t>
  </si>
  <si>
    <t>Sách HDSD Smartphone Vivas Lotus S1</t>
  </si>
  <si>
    <t>HQVLT1-PK0002</t>
  </si>
  <si>
    <t>Phiếu bảo hành Smartphone Vivas Lotus S1</t>
  </si>
  <si>
    <t>HQVLT1-PK0003</t>
  </si>
  <si>
    <t>Hộp điện thoại Smartphone Vivas Lotus S1</t>
  </si>
  <si>
    <t>HQVLT1-PK0004</t>
  </si>
  <si>
    <t>Hộp carton Master box 3 lớp sóng A đựng 30 hộp Smartphone Lotus S1</t>
  </si>
  <si>
    <t>HQVLT1-PK0005</t>
  </si>
  <si>
    <t>Tem Đề-can chống mở hộp điện thoại Smartphone Vivas Lotus S1</t>
  </si>
  <si>
    <t>HQVLT1-PK0006</t>
  </si>
  <si>
    <t>Phủ UV định hình</t>
  </si>
  <si>
    <t>HQVLT1-PK0007</t>
  </si>
  <si>
    <t>Bản kẽm in</t>
  </si>
  <si>
    <t>HQVLT1-RCL0001</t>
  </si>
  <si>
    <t>RES,0R±5%,1/16W,0402</t>
  </si>
  <si>
    <t>HQVLT1-RCL0002</t>
  </si>
  <si>
    <t>RES,0.02R±1%,1/8W,0805</t>
  </si>
  <si>
    <t>HQVLT1-RCL0003</t>
  </si>
  <si>
    <t>RES,0.2R±1%,1/8W,0805</t>
  </si>
  <si>
    <t>HQVLT1-RCL0005</t>
  </si>
  <si>
    <t>RES,10R±5%,1/10W,0603</t>
  </si>
  <si>
    <t>HQVLT1-RCL0006</t>
  </si>
  <si>
    <t>RES,15R±5%,1/16W,0603</t>
  </si>
  <si>
    <t>HQVLT1-RCL0007</t>
  </si>
  <si>
    <t>RES,27R±5%,1/16W,0402</t>
  </si>
  <si>
    <t>HQVLT1-RCL0008</t>
  </si>
  <si>
    <t>RES,33R±5%,1/16W,0402</t>
  </si>
  <si>
    <t>HQVLT1-RCL0009</t>
  </si>
  <si>
    <t>RES,36R±5%,1/16W,0402</t>
  </si>
  <si>
    <t>HQVLT1-RCL0010</t>
  </si>
  <si>
    <t>RES,51R±5%,1/16W,0402</t>
  </si>
  <si>
    <t>HQVLT1-RCL0011</t>
  </si>
  <si>
    <t>RES,220K±5%,1/16W,0402</t>
  </si>
  <si>
    <t>HQVLT1-RCL0012</t>
  </si>
  <si>
    <t>RES,1K±5%,1/16W,0402</t>
  </si>
  <si>
    <t>HQVLT1-RCL0013</t>
  </si>
  <si>
    <t>RES,1.5K±5%,1/16W,0402</t>
  </si>
  <si>
    <t>HQVLT1-RCL0014</t>
  </si>
  <si>
    <t>RES,4.7K±5%,1/16W,0402</t>
  </si>
  <si>
    <t>HQVLT1-RCL0015</t>
  </si>
  <si>
    <t>RES,5.1K±5%,1/16W,0402</t>
  </si>
  <si>
    <t>HQVLT1-RCL0016</t>
  </si>
  <si>
    <t>RES,10K±5%,1/16W,0402</t>
  </si>
  <si>
    <t>HQVLT1-RCL0017</t>
  </si>
  <si>
    <t>RES,20K±5%,1/16W,0402</t>
  </si>
  <si>
    <t>HQVLT1-RCL0018</t>
  </si>
  <si>
    <t>RES,24K±1%,1/16W,0402</t>
  </si>
  <si>
    <t>HQVLT1-RCL0019</t>
  </si>
  <si>
    <t>RES,39K±5%,1/16W,0402</t>
  </si>
  <si>
    <t>HQVLT1-RCL0020</t>
  </si>
  <si>
    <t>RES,47K±5%,1/16W,0402</t>
  </si>
  <si>
    <t>HQVLT1-RCL0021</t>
  </si>
  <si>
    <t>RES,82K±5%,1/16W,0402</t>
  </si>
  <si>
    <t>HQVLT1-RCL0022</t>
  </si>
  <si>
    <t>RES,100K±5%,1/16W,0402</t>
  </si>
  <si>
    <t>HQVLT1-RCL0023</t>
  </si>
  <si>
    <t>RES,200K±5%,1/16W,0402</t>
  </si>
  <si>
    <t>HQVLT1-RCL0024</t>
  </si>
  <si>
    <t>RES,470K±5%,1/16W,0402</t>
  </si>
  <si>
    <t>HQVLT1-RCL0025</t>
  </si>
  <si>
    <t>RES,1M±5%,1/16W,0402</t>
  </si>
  <si>
    <t>HQVLT1-RCL0026</t>
  </si>
  <si>
    <t>NTC,100K±5%,1/16W,0402</t>
  </si>
  <si>
    <t>HQVLT1-RCL0027</t>
  </si>
  <si>
    <t>CAP,0.5pF±0.25pF,50V,0402</t>
  </si>
  <si>
    <t>HQVLT1-RCL0028</t>
  </si>
  <si>
    <t>CAP,3pF±0.25pF,50V,0402</t>
  </si>
  <si>
    <t>HQVLT1-RCL0029</t>
  </si>
  <si>
    <t>CAP,4.7pF±0.25pF,50V,0402</t>
  </si>
  <si>
    <t>HQVLT1-RCL0030</t>
  </si>
  <si>
    <t>CAP,8.2pF±0.5pF,50V,0402</t>
  </si>
  <si>
    <t>HQVLT1-RCL0031</t>
  </si>
  <si>
    <t>CAP,10pF±0.5pF,50V,0402</t>
  </si>
  <si>
    <t>HQVLT1-RCL0032</t>
  </si>
  <si>
    <t>CAP,15pF±5%,50V,0402</t>
  </si>
  <si>
    <t>HQVLT1-RCL0033</t>
  </si>
  <si>
    <t>CAP,18pF±5%,50V,0402</t>
  </si>
  <si>
    <t>HQVLT1-RCL0034</t>
  </si>
  <si>
    <t>CAP,22pF±5%,50V,0402</t>
  </si>
  <si>
    <t>HQVLT1-RCL0035</t>
  </si>
  <si>
    <t>CAP,33pF±5%,50V,0402</t>
  </si>
  <si>
    <t>HQVLT1-RCL0036</t>
  </si>
  <si>
    <t>CAP,39pF±5%,50V,0402</t>
  </si>
  <si>
    <t>HQVLT1-RCL0037</t>
  </si>
  <si>
    <t>CAP,47pF±5%,50V,0402</t>
  </si>
  <si>
    <t>HQVLT1-RCL0038</t>
  </si>
  <si>
    <t>CAP,56pF±5%,50V,0402</t>
  </si>
  <si>
    <t>HQVLT1-RCL0039</t>
  </si>
  <si>
    <t>CAP,82pF±5%,50V,0402</t>
  </si>
  <si>
    <t>HQVLT1-RCL0040</t>
  </si>
  <si>
    <t>CAP,100pF±5%,50V,0402</t>
  </si>
  <si>
    <t>HQVLT1-RCL0041</t>
  </si>
  <si>
    <t>CAP,1nF±10%,50V,0402</t>
  </si>
  <si>
    <t>HQVLT1-RCL0042</t>
  </si>
  <si>
    <t>CAP,1nF±5%,50V,0603</t>
  </si>
  <si>
    <t>HQVLT1-RCL0043</t>
  </si>
  <si>
    <t>CAP,10nF±10%,16V,0402</t>
  </si>
  <si>
    <t>HQVLT1-RCL0044</t>
  </si>
  <si>
    <t>CAP,100nF±10%,10V,0402</t>
  </si>
  <si>
    <t>HQVLT1-RCL0045</t>
  </si>
  <si>
    <t>CAP,1uF±10%,6.3V,0402</t>
  </si>
  <si>
    <t>HQVLT1-RCL0046</t>
  </si>
  <si>
    <t>CAP,1uF±20%,50V,0805,H0.85</t>
  </si>
  <si>
    <t>HQVLT1-RCL0047</t>
  </si>
  <si>
    <t>CAP,2.2uF±10%,6.3V,0603</t>
  </si>
  <si>
    <t>HQVLT1-RCL0048</t>
  </si>
  <si>
    <t>CAP,4.7uF±10%,6.3V,0603</t>
  </si>
  <si>
    <t>HQVLT1-RCL0049</t>
  </si>
  <si>
    <t>CAP,10uF±10%,6.3V,0805,H0.85mm</t>
  </si>
  <si>
    <t>HQVLT1-RCL0050</t>
  </si>
  <si>
    <t>CAP,22uF±20%,6.3V,0805,H0.85mm</t>
  </si>
  <si>
    <t>HQVLT1-RCL0051</t>
  </si>
  <si>
    <t>TAN,100uF±20%,6.3V,1206</t>
  </si>
  <si>
    <t>HQVLT1-RCL0052</t>
  </si>
  <si>
    <t>IND,2.4nH±0.3nH,300mA,0402</t>
  </si>
  <si>
    <t>HQVLT1-RCL0053</t>
  </si>
  <si>
    <t>IND,2.7nH±0.3nH,300mA,0402</t>
  </si>
  <si>
    <t>HQVLT1-RCL0054</t>
  </si>
  <si>
    <t>IND,3.3nH±0.3nH,300mA,0402</t>
  </si>
  <si>
    <t>HQVLT1-RCL0055</t>
  </si>
  <si>
    <t>IND,4.7nH±0.3nH,300mA,0402</t>
  </si>
  <si>
    <t>HQVLT1-RCL0056</t>
  </si>
  <si>
    <t>IND,5.6nH±0.3nH,300mA,0402</t>
  </si>
  <si>
    <t>HQVLT1-RCL0057</t>
  </si>
  <si>
    <t>IND,6.2nH±0.3nH,300mA,0402</t>
  </si>
  <si>
    <t>HQVLT1-RCL0058</t>
  </si>
  <si>
    <t>IND,22nH±5%,200mA,0402</t>
  </si>
  <si>
    <t>HQVLT1-RCL0059</t>
  </si>
  <si>
    <t>IND,27nH±5%,200mA,0402</t>
  </si>
  <si>
    <t>HQVLT1-RCL0060</t>
  </si>
  <si>
    <t>IND,33nH±5%,200mA,0402</t>
  </si>
  <si>
    <t>HQVLT1-RCL0062</t>
  </si>
  <si>
    <t>IND,100nH±5%,100mA,0402</t>
  </si>
  <si>
    <t>HQVLT1-RCL0063</t>
  </si>
  <si>
    <t>IND,1uH±5%,25mA,0603</t>
  </si>
  <si>
    <t>HQVLT1-RCL0064</t>
  </si>
  <si>
    <t>IND,2.2uH±20%,2A,2.5*2,H:1.2mm</t>
  </si>
  <si>
    <t>HQVLT1-RCL0065</t>
  </si>
  <si>
    <t>IND,2.2uH±20%,800mA,0805</t>
  </si>
  <si>
    <t>HQVLT1-RCL0066</t>
  </si>
  <si>
    <t>IND,4.7uH±20%,1200mA,2.5*2,H:1.2mm</t>
  </si>
  <si>
    <t>HQVLT1-RCL0067</t>
  </si>
  <si>
    <t>IND,22uH±20%,300mA,3*3,H:1.0mm</t>
  </si>
  <si>
    <t>HQVLT1-RCL0068</t>
  </si>
  <si>
    <t>Bead,75R/68R,100MHz,0402</t>
  </si>
  <si>
    <t>HQVLT1-RCL0069</t>
  </si>
  <si>
    <t>Bead,220R,100MHz,0603,DCR=0.15R,1000mA</t>
  </si>
  <si>
    <t>HQVLT1-RCL0070</t>
  </si>
  <si>
    <t>VAR,18VDC,10pF,0402</t>
  </si>
  <si>
    <t>HQVLT1-RCL0071</t>
  </si>
  <si>
    <t>Bi-TVS,0402,5V,&amp;lt;10pF</t>
  </si>
  <si>
    <t>HQVLT1-RCL0072</t>
  </si>
  <si>
    <t>Bi_TVS,0402,5V,35pF</t>
  </si>
  <si>
    <t>HQVLT1-RCL0073</t>
  </si>
  <si>
    <t>RES,0R±5%,1/16W,0603</t>
  </si>
  <si>
    <t>HQVLT1-RCL0074</t>
  </si>
  <si>
    <t>RES,243R±1%,1/16W,0402</t>
  </si>
  <si>
    <t>HQVLT1-RCL0075</t>
  </si>
  <si>
    <t>RES,8.2K±1%,1/16W,0402</t>
  </si>
  <si>
    <t>HQVLT1-RCL0076</t>
  </si>
  <si>
    <t>RES,221K±5%,1/16W,0402</t>
  </si>
  <si>
    <t>HQVLT1-RCL0077</t>
  </si>
  <si>
    <t>CAP,2.2uF±20%,6.3V,0402</t>
  </si>
  <si>
    <t>HQVLT1-RCL0078</t>
  </si>
  <si>
    <t>CAP,4.7uF±20%,6.3V,0402</t>
  </si>
  <si>
    <t>HQVLT1-RCL0079</t>
  </si>
  <si>
    <t>IND,1.2nH±0.3nH,300mA,0402</t>
  </si>
  <si>
    <t>HQVLT1-RCL0080</t>
  </si>
  <si>
    <t>IND,3.9nH±0.3nH,300mA,0402</t>
  </si>
  <si>
    <t>HQVLT1-RCL0081</t>
  </si>
  <si>
    <t>IND,39nH±5%,150mA,0402</t>
  </si>
  <si>
    <t>HQVLT1-RCL0082</t>
  </si>
  <si>
    <t>IND,1.5nH±0.3nH,300mA,0402</t>
  </si>
  <si>
    <t>HQVLT1-RCL0083</t>
  </si>
  <si>
    <t>IND,3nH±0.3nH,300mA,0402</t>
  </si>
  <si>
    <t>HQVLT1-RCL0084</t>
  </si>
  <si>
    <t>IND,9.1nH±0.3nH,250mA,0402</t>
  </si>
  <si>
    <t>HQVLT1-RCL0085</t>
  </si>
  <si>
    <t>IND,47nH±5%,100mA,0402</t>
  </si>
  <si>
    <t>HQVLT1-SP0001</t>
  </si>
  <si>
    <t>Bảng mạch Lotus S1 đã lắp</t>
  </si>
  <si>
    <t>HS45J003Y</t>
  </si>
  <si>
    <t>Đồng hồ bấm giây HS-45</t>
  </si>
  <si>
    <t>HTMANG</t>
  </si>
  <si>
    <t>Đồng hồ test mạng</t>
  </si>
  <si>
    <t>HUY3</t>
  </si>
  <si>
    <t>iGate AW300N PCBA V02</t>
  </si>
  <si>
    <t>J1/2R</t>
  </si>
  <si>
    <t>Jumper 1/2R</t>
  </si>
  <si>
    <t>JIG1</t>
  </si>
  <si>
    <t>Jig đo kiểm PCBA cho model ADSL V1-1(Jig 1)</t>
  </si>
  <si>
    <t>JIG2</t>
  </si>
  <si>
    <t>Jig đo kiểm PCBA cho model ADSL V1-1(Jig 2)</t>
  </si>
  <si>
    <t>KCL</t>
  </si>
  <si>
    <t>Supporting tray for Node B module in rack 19"</t>
  </si>
  <si>
    <t>KEPCAP-DC</t>
  </si>
  <si>
    <t>Kẹp cáp 1/2 cho DC outdoor cabe &amp; cáp quang outdoor</t>
  </si>
  <si>
    <t>KM01</t>
  </si>
  <si>
    <t>Kìm mạng</t>
  </si>
  <si>
    <t>KNBOP</t>
  </si>
  <si>
    <t>Khuôn in (736x736x40mm) - Mặt BOP</t>
  </si>
  <si>
    <t>KNTOP</t>
  </si>
  <si>
    <t>Khuôn in (736x736x40mm) - Mặt TOP</t>
  </si>
  <si>
    <t>KQLH</t>
  </si>
  <si>
    <t>Khuôn qua lò hàn</t>
  </si>
  <si>
    <t>KR100B</t>
  </si>
  <si>
    <t>Remote control KR100 (black)</t>
  </si>
  <si>
    <t>KR100W</t>
  </si>
  <si>
    <t>Remote control KR100 (white)</t>
  </si>
  <si>
    <t>KR300</t>
  </si>
  <si>
    <t>Remote control KR300</t>
  </si>
  <si>
    <t>LC/SCSM15M</t>
  </si>
  <si>
    <t>Dây nhảy quang đơn mốt LC/SC/15m(Cosls30M Jumper cable LC/SC SM 15m  duplex)</t>
  </si>
  <si>
    <t>LC03-059-4000</t>
  </si>
  <si>
    <t>Jumper 4M, 1/2” flex cable with connector 7/16 male and connector 7/16 right angle male</t>
  </si>
  <si>
    <t>LC03-059-6000</t>
  </si>
  <si>
    <t>Jumper 6M, 1/2” flex cable with connector 7/16 male and connector 7/16 right angle male</t>
  </si>
  <si>
    <t>LC03-C139-6000</t>
  </si>
  <si>
    <t>Jumper 1/2'', 7/16 MALE/7/16 RIGHT ANGLE MALE, 6M</t>
  </si>
  <si>
    <t>LICOSN3500</t>
  </si>
  <si>
    <t>Per OSN3500 NE License</t>
  </si>
  <si>
    <t>LN200</t>
  </si>
  <si>
    <t>Lạt nhựa 200</t>
  </si>
  <si>
    <t>LN300</t>
  </si>
  <si>
    <t>Lạt nhựa 300</t>
  </si>
  <si>
    <t>M2000HN</t>
  </si>
  <si>
    <t>M25MM2</t>
  </si>
  <si>
    <t>Cáp đất vàng xanh (M25MM2)</t>
  </si>
  <si>
    <t>M95-40MX4RNC</t>
  </si>
  <si>
    <t>RS MKEM 95 black cable  (Cáp Accu đen M95) (40m*4/RNC)</t>
  </si>
  <si>
    <t>MC001010001AAE</t>
  </si>
  <si>
    <t>Cốt đồng mạ trắng 10-6</t>
  </si>
  <si>
    <t>MC001010002AAE</t>
  </si>
  <si>
    <t>Cốt đồng mạ trắng 10-8</t>
  </si>
  <si>
    <t>MC002010001AAE</t>
  </si>
  <si>
    <t>Gen co nhiệt 10mm</t>
  </si>
  <si>
    <t>MC002010002AAE</t>
  </si>
  <si>
    <t>Gen co nhiệt 2 mm</t>
  </si>
  <si>
    <t>MC002010003AAE</t>
  </si>
  <si>
    <t>Gen co nhiệt 4 mm</t>
  </si>
  <si>
    <t>MC002010004AAE</t>
  </si>
  <si>
    <t>Gen co 6</t>
  </si>
  <si>
    <t>MC002010005AAE</t>
  </si>
  <si>
    <t>Gen co 6,4</t>
  </si>
  <si>
    <t>MC002010006AAE</t>
  </si>
  <si>
    <t>Gen co 7</t>
  </si>
  <si>
    <t>MC002010007AAE</t>
  </si>
  <si>
    <t>Gen co 8</t>
  </si>
  <si>
    <t>MC002010008AAE</t>
  </si>
  <si>
    <t>Gen co 16</t>
  </si>
  <si>
    <t>MC002020001AAE</t>
  </si>
  <si>
    <t>Gen dệt 4 mm</t>
  </si>
  <si>
    <t>MC003010001AAB</t>
  </si>
  <si>
    <t>Vít PCBA LCD M2x6</t>
  </si>
  <si>
    <t>MC003020001AAB</t>
  </si>
  <si>
    <t>Vít bắt cọc đồng M3x6</t>
  </si>
  <si>
    <t>MC003020002AAB</t>
  </si>
  <si>
    <t>Vít cọc PCBA M3x10</t>
  </si>
  <si>
    <t>MC003020003AAB</t>
  </si>
  <si>
    <t>Vít M3x10 răng to</t>
  </si>
  <si>
    <t>MC003020004AAB</t>
  </si>
  <si>
    <t>Vít ổ cắm AC vào M3x15</t>
  </si>
  <si>
    <t>MC003020005AAB</t>
  </si>
  <si>
    <t>Vít M3x5</t>
  </si>
  <si>
    <t>MC003030001AAB</t>
  </si>
  <si>
    <t>Vít quạt M4x15</t>
  </si>
  <si>
    <t>MC003040001AAE</t>
  </si>
  <si>
    <t>Vít M5x10</t>
  </si>
  <si>
    <t>MC003050001AAE</t>
  </si>
  <si>
    <t>Ốc 5-10 đầu dù to, ecu, đệm vênh bằng inox</t>
  </si>
  <si>
    <t>MC003060001AAH</t>
  </si>
  <si>
    <t>1.4x2.5CB screw</t>
  </si>
  <si>
    <t>MC003060002AAH</t>
  </si>
  <si>
    <t>1.4x3KB screw</t>
  </si>
  <si>
    <t>MC003060003AAH</t>
  </si>
  <si>
    <t>1.4x4 PB screw</t>
  </si>
  <si>
    <t>MC003060004AAH</t>
  </si>
  <si>
    <t>M1.4 machine screw</t>
  </si>
  <si>
    <t>MC003060005AAH</t>
  </si>
  <si>
    <t>M2.0 machine screw, M2x3.0</t>
  </si>
  <si>
    <t>MC003060006AAH</t>
  </si>
  <si>
    <t>M1.4x2.0 machine screw</t>
  </si>
  <si>
    <t>MC003070001AAH</t>
  </si>
  <si>
    <t>LCD frame, stainless steel, thickness 0.8</t>
  </si>
  <si>
    <t>MC004010001AAB</t>
  </si>
  <si>
    <t>Longđen M3</t>
  </si>
  <si>
    <t>MC004020001AAB</t>
  </si>
  <si>
    <t>Đai ốc M4</t>
  </si>
  <si>
    <t>MC005010001AAB</t>
  </si>
  <si>
    <t>Lưới quạt</t>
  </si>
  <si>
    <t>MC006010001AAB</t>
  </si>
  <si>
    <t>Chân đồng đỡ bản mạch</t>
  </si>
  <si>
    <t>MC007010001AAB</t>
  </si>
  <si>
    <t>Tấm tản nhiệt 145x55x35 mm</t>
  </si>
  <si>
    <t>MC007010002AAB</t>
  </si>
  <si>
    <t>Tấm tản nhiệt 170x55x35mm</t>
  </si>
  <si>
    <t>MC008010001AAB</t>
  </si>
  <si>
    <t>Bộ gá acquy</t>
  </si>
  <si>
    <t>MHTB</t>
  </si>
  <si>
    <t>Mặt hộp thiết bị</t>
  </si>
  <si>
    <t>Thẻ nhớ Micro SD 8GB SanDisk</t>
  </si>
  <si>
    <t>MSP430</t>
  </si>
  <si>
    <t>Mạch nạp cho vi điều khiển MSP430</t>
  </si>
  <si>
    <t>MUBH.CH12</t>
  </si>
  <si>
    <t>Mũ bảo hiểm vành trắng</t>
  </si>
  <si>
    <t>N2SLO1(S-1.1,LC)</t>
  </si>
  <si>
    <t>8xSTM-1 Optical Interface Board(S-1.1,LC)</t>
  </si>
  <si>
    <t>NDSI0R2DOC08</t>
  </si>
  <si>
    <t>iManager U2000 Product Documentation</t>
  </si>
  <si>
    <t>NDSPOPWARE02</t>
  </si>
  <si>
    <t>Server system Software for Single Windows( 1*OS,1*DB,1*Anti-virus),English</t>
  </si>
  <si>
    <t>NM - SF50+</t>
  </si>
  <si>
    <t>ADAPTER / N-M / SMA-F / RoHS</t>
  </si>
  <si>
    <t>NPCSERV07</t>
  </si>
  <si>
    <t>Common Scale PC Server ,2CPU*2.66GHZ or above,32G,8*300G</t>
  </si>
  <si>
    <t>NS1S000LIC01</t>
  </si>
  <si>
    <t>ADSL Port License for NE Management,based on per ADSL Port</t>
  </si>
  <si>
    <t>ODF-SMSC/SC</t>
  </si>
  <si>
    <t>Hộp phối quang cố định (ODF with SMSC/SC adapters)</t>
  </si>
  <si>
    <t>ONT.01.4NU.1F</t>
  </si>
  <si>
    <t>Modem ONT iGate GW040</t>
  </si>
  <si>
    <t>ONT.03.4NU.1F</t>
  </si>
  <si>
    <t>Modem ONT iGate GW040-2</t>
  </si>
  <si>
    <t>PC3VMOAD5V2A</t>
  </si>
  <si>
    <t>Dây nguồn DC cho adaptor modem</t>
  </si>
  <si>
    <t>PK001010001AAB</t>
  </si>
  <si>
    <t>Nắp trên vỏ EcoStore</t>
  </si>
  <si>
    <t>PK001010002AAB</t>
  </si>
  <si>
    <t>Nắp dưới vỏ EcoStore</t>
  </si>
  <si>
    <t>PK001020001AAB</t>
  </si>
  <si>
    <t>Vỏ tủ combo</t>
  </si>
  <si>
    <t>PK001030001AAB</t>
  </si>
  <si>
    <t>Tem nhôm (nhỏ)</t>
  </si>
  <si>
    <t>PK001030002AAB</t>
  </si>
  <si>
    <t>Tem nhôm (to)</t>
  </si>
  <si>
    <t>PK002010001AAG</t>
  </si>
  <si>
    <t>Hộp bìa Ecostore</t>
  </si>
  <si>
    <t>PK002010002AAL</t>
  </si>
  <si>
    <t>Hộp carton 5 lớp sóng A/B</t>
  </si>
  <si>
    <t>PK002010003AAL</t>
  </si>
  <si>
    <t>Hộp carton 3 lớp sóng A cho tủ combo + đệm</t>
  </si>
  <si>
    <t>PK002020001AAN</t>
  </si>
  <si>
    <t>Hộp bìa Eureka Edu-Tablet</t>
  </si>
  <si>
    <t>PK002020002AAN</t>
  </si>
  <si>
    <t>Hộp carton sóng D cho 10 Eureka Edu-Tablet</t>
  </si>
  <si>
    <t>PK003010001AAG</t>
  </si>
  <si>
    <t>Xốp (nhỏ)</t>
  </si>
  <si>
    <t>PK003010002AAG</t>
  </si>
  <si>
    <t>Xốp (to)</t>
  </si>
  <si>
    <t>PK003010003AAI</t>
  </si>
  <si>
    <t>Xốp miếng lớn</t>
  </si>
  <si>
    <t>PK003010004AAH</t>
  </si>
  <si>
    <t>Sponge, 4.2x4.2x1.5</t>
  </si>
  <si>
    <t>PK004010001AAG</t>
  </si>
  <si>
    <t>Túi Nylon (nhỏ)</t>
  </si>
  <si>
    <t>PK004010002AAG</t>
  </si>
  <si>
    <t>Túi Nylon (to)</t>
  </si>
  <si>
    <t>PK004010003AAH</t>
  </si>
  <si>
    <t>Back Case</t>
  </si>
  <si>
    <t>PK004010004AAH</t>
  </si>
  <si>
    <t>Front Case</t>
  </si>
  <si>
    <t>PK004010005AAH</t>
  </si>
  <si>
    <t>Plastic Foam, thickness 0.3, single-sided adhesive 50.7x23.5</t>
  </si>
  <si>
    <t>PK005010001AAI</t>
  </si>
  <si>
    <t>Sách HDSD Ecostore</t>
  </si>
  <si>
    <t>PK005010002AAN</t>
  </si>
  <si>
    <t>Sách HDSD Eureka Edu-Tablet</t>
  </si>
  <si>
    <t>PK005010003AAS</t>
  </si>
  <si>
    <t>Sách HDSD VNPT Technology Smart box</t>
  </si>
  <si>
    <t>PK006010001AAI</t>
  </si>
  <si>
    <t>Tem bảo hành Ecostore</t>
  </si>
  <si>
    <t>PK006010002AAN</t>
  </si>
  <si>
    <t>Tem bảo hành Eureka Edu-Tablet</t>
  </si>
  <si>
    <t>PK006010003AAS</t>
  </si>
  <si>
    <t>Tem bảo hành chính hãng VNPT Technology Smart box</t>
  </si>
  <si>
    <t>PK006020001AAI</t>
  </si>
  <si>
    <t>Phiếu bảo hành Ecostore</t>
  </si>
  <si>
    <t>PK006020002AAN</t>
  </si>
  <si>
    <t>Phiếu bảo hành Eureka Edu-Tablet</t>
  </si>
  <si>
    <t>PK006020003AAS</t>
  </si>
  <si>
    <t>Thẻ bảo hành VNPT Technology Smart box</t>
  </si>
  <si>
    <t>PK006030001AAI</t>
  </si>
  <si>
    <t>Kẹp file giới thiệu sản phẩm</t>
  </si>
  <si>
    <t>PK006030003AAS</t>
  </si>
  <si>
    <t>Tem logo  VNPT sạc smartbox</t>
  </si>
  <si>
    <t>PK006040001AAH</t>
  </si>
  <si>
    <t>Adaptor label</t>
  </si>
  <si>
    <t>PK006040002AAS</t>
  </si>
  <si>
    <t>Decal chống mở VNPT Technology Smart box</t>
  </si>
  <si>
    <t>PK006040003AAS</t>
  </si>
  <si>
    <t>Decal ICT VNPT Technology Smart box</t>
  </si>
  <si>
    <t>PK007010001AAH</t>
  </si>
  <si>
    <t>Leather Case</t>
  </si>
  <si>
    <t>PL001010001AAA</t>
  </si>
  <si>
    <t>Cách điện Transitor TO-220AB</t>
  </si>
  <si>
    <t>PL002010001AAA</t>
  </si>
  <si>
    <t>Màn LCD 16 ký tự 2 dòng, chân 1 hàng</t>
  </si>
  <si>
    <t>PL003010001AAB</t>
  </si>
  <si>
    <t>Tấm mica bảo vệ màn hình Ecostore</t>
  </si>
  <si>
    <t>PL003010002AAH</t>
  </si>
  <si>
    <t>Thin and clear film LCD Protection Sheet</t>
  </si>
  <si>
    <t>PL004010001AAB</t>
  </si>
  <si>
    <t>Mặt nhựa ecostore</t>
  </si>
  <si>
    <t>PL005010001AAC</t>
  </si>
  <si>
    <t>Insulator DongAh-6050611094</t>
  </si>
  <si>
    <t>PL005010002AAC</t>
  </si>
  <si>
    <t>Cool sheet DongAh-6050611591</t>
  </si>
  <si>
    <t>PL005010003AAH</t>
  </si>
  <si>
    <t>EMI Shielding Material 6mm*6mm*7mm</t>
  </si>
  <si>
    <t>PL006010001AAA</t>
  </si>
  <si>
    <t>Đế cầu chì</t>
  </si>
  <si>
    <t>PL006020001AAA</t>
  </si>
  <si>
    <t>Đế cắm IC 14 chân</t>
  </si>
  <si>
    <t>PL006020002AAA</t>
  </si>
  <si>
    <t>Đế cắm IC 20 chân</t>
  </si>
  <si>
    <t>PL007010001AAI</t>
  </si>
  <si>
    <t>Lạt buộc nhỏ</t>
  </si>
  <si>
    <t>PL007010002AAI</t>
  </si>
  <si>
    <t>Lạt buộc to</t>
  </si>
  <si>
    <t>PLATSW</t>
  </si>
  <si>
    <t>Common platform Software (Windows Server &amp; Windows Client)(0~2000NEs)</t>
  </si>
  <si>
    <t>PM020010001AAI</t>
  </si>
  <si>
    <t>Kìm cắt Bossi</t>
  </si>
  <si>
    <t>PM020010002AAI</t>
  </si>
  <si>
    <t>Kìm dẹt Bossi</t>
  </si>
  <si>
    <t>PM020010003AAI</t>
  </si>
  <si>
    <t>Kìm điện Bossi</t>
  </si>
  <si>
    <t>PM020010004AAI</t>
  </si>
  <si>
    <t>Kìm cắt Medifa</t>
  </si>
  <si>
    <t>PM020010005AAI</t>
  </si>
  <si>
    <t>Pan gắp</t>
  </si>
  <si>
    <t>PM020010006AAI</t>
  </si>
  <si>
    <t>Dao trổ to</t>
  </si>
  <si>
    <t>PM020010007AAI</t>
  </si>
  <si>
    <t>Kéo cắt dây điện</t>
  </si>
  <si>
    <t>PM020010008AAI</t>
  </si>
  <si>
    <t>Ống hút thiếc</t>
  </si>
  <si>
    <t>PM020010009AAI</t>
  </si>
  <si>
    <t>Mỏ hàn xung</t>
  </si>
  <si>
    <t>PM020010010AAI</t>
  </si>
  <si>
    <t>Súng phun keo nóng</t>
  </si>
  <si>
    <t>PM020010011AAI</t>
  </si>
  <si>
    <t>Amper kim MT81</t>
  </si>
  <si>
    <t>PM020010012AAI</t>
  </si>
  <si>
    <t>Thước dây</t>
  </si>
  <si>
    <t>PM020010013AAI</t>
  </si>
  <si>
    <t>Vặn vít 4 cạnh Topwin 505 5mm</t>
  </si>
  <si>
    <t>PM020010014AAI</t>
  </si>
  <si>
    <t>Vặn vít 4 cạnh Topwin 505 3mm</t>
  </si>
  <si>
    <t>PM020010015AAI</t>
  </si>
  <si>
    <t>Vặn vít 2 cạnh Topwin 505 5mm</t>
  </si>
  <si>
    <t>PM020010016AAI</t>
  </si>
  <si>
    <t>Văn vít 2 cạnh Topwin 505 3mm</t>
  </si>
  <si>
    <t>PM020010017AAI</t>
  </si>
  <si>
    <t>Cle choòng 8</t>
  </si>
  <si>
    <t>PM020010018AAI</t>
  </si>
  <si>
    <t>Cle choòng 10</t>
  </si>
  <si>
    <t>PM020010019AAI</t>
  </si>
  <si>
    <t>Lọ đựng dung dịch tẩy rửa mạnh</t>
  </si>
  <si>
    <t>PM020010020AAI</t>
  </si>
  <si>
    <t>Bộ văn vít đầu sao</t>
  </si>
  <si>
    <t>PM020010021AAI</t>
  </si>
  <si>
    <t>Bộ văn vít 6 cạnh</t>
  </si>
  <si>
    <t>PM020010022AAI</t>
  </si>
  <si>
    <t>Bàn chải răng</t>
  </si>
  <si>
    <t>PM020010023AAI</t>
  </si>
  <si>
    <t>Máy đánh bóng</t>
  </si>
  <si>
    <t>PM020010024AAI</t>
  </si>
  <si>
    <t>Khăn lau</t>
  </si>
  <si>
    <t>Keo dán nhựa</t>
  </si>
  <si>
    <t>PM020010026AAI</t>
  </si>
  <si>
    <t>Đầu mỏ hàn</t>
  </si>
  <si>
    <t>PM020010028AAK</t>
  </si>
  <si>
    <t>Soldering Station</t>
  </si>
  <si>
    <t>PM020010030AAK</t>
  </si>
  <si>
    <t>ScrewDrivers with Power controller</t>
  </si>
  <si>
    <t>PM020010031AAK</t>
  </si>
  <si>
    <t>Spring Balancer</t>
  </si>
  <si>
    <t>PM020010033AAK</t>
  </si>
  <si>
    <t>DC Power supply</t>
  </si>
  <si>
    <t>PM020010034AAK</t>
  </si>
  <si>
    <t>Smoke absorber</t>
  </si>
  <si>
    <t>PM020010035AAK</t>
  </si>
  <si>
    <t>PCB Cleaner</t>
  </si>
  <si>
    <t>PM020010036AAK</t>
  </si>
  <si>
    <t>Flux pen</t>
  </si>
  <si>
    <t>PM020010037AAK</t>
  </si>
  <si>
    <t>Băng dính chịu nhiệt 1 cm</t>
  </si>
  <si>
    <t>PM020010038AAK</t>
  </si>
  <si>
    <t>Solder wire - lead free WI-08 500g</t>
  </si>
  <si>
    <t>PM020010039AAK</t>
  </si>
  <si>
    <t>Solder wire - lead free WI-04 250g</t>
  </si>
  <si>
    <t>PM020010040AAK</t>
  </si>
  <si>
    <t>Băng dính in thử kem thiếc</t>
  </si>
  <si>
    <t>PM020010041AAK</t>
  </si>
  <si>
    <t>Băng dính gắn thử linh kiện</t>
  </si>
  <si>
    <t>PM020010042AAK</t>
  </si>
  <si>
    <t>Giấy lau không bụi</t>
  </si>
  <si>
    <t>PM020010043AAK</t>
  </si>
  <si>
    <t>ESD Rubber mat</t>
  </si>
  <si>
    <t>PM020010044AAK</t>
  </si>
  <si>
    <t>Wristrap with cord</t>
  </si>
  <si>
    <t>PM020010045AAK</t>
  </si>
  <si>
    <t>PCB rack</t>
  </si>
  <si>
    <t>PM020010046AAK</t>
  </si>
  <si>
    <t>Áo blouse chống tĩnh điện</t>
  </si>
  <si>
    <t>PM020010046AAW</t>
  </si>
  <si>
    <t>Áo trắng chống tĩnh điện</t>
  </si>
  <si>
    <t>PM020010047AAK</t>
  </si>
  <si>
    <t>Giày chống tĩnh điện</t>
  </si>
  <si>
    <t>PM020010048AAK</t>
  </si>
  <si>
    <t>Mũ chống tĩnh điện</t>
  </si>
  <si>
    <t>PM020010048AAW</t>
  </si>
  <si>
    <t>Mũ chống tĩnh điện trắng</t>
  </si>
  <si>
    <t>PM020010049AAK</t>
  </si>
  <si>
    <t>Giày chống tĩnh điện loại cũ</t>
  </si>
  <si>
    <t>PM020010050AAK</t>
  </si>
  <si>
    <t>Giày chống tĩnh điện cho nv kho</t>
  </si>
  <si>
    <t>PM020010051AAK</t>
  </si>
  <si>
    <t>Găng tay ngón</t>
  </si>
  <si>
    <t>PM0200100521AAK</t>
  </si>
  <si>
    <t>ĐẦU KIM 21</t>
  </si>
  <si>
    <t>PM0200100522AAK</t>
  </si>
  <si>
    <t>Đầu kim S2PRO 22</t>
  </si>
  <si>
    <t>PM0200100523AAK</t>
  </si>
  <si>
    <t>Đầu kim S2PRO 20G</t>
  </si>
  <si>
    <t>PM0200100524AAK</t>
  </si>
  <si>
    <t>Súng phun keo S2PRO</t>
  </si>
  <si>
    <t>PM020010052AAI</t>
  </si>
  <si>
    <t>Găng tay dệt kim</t>
  </si>
  <si>
    <t>PM020010053AAI</t>
  </si>
  <si>
    <t>Găng tay sợi</t>
  </si>
  <si>
    <t>PM020010054AAI</t>
  </si>
  <si>
    <t>Băng dính nền</t>
  </si>
  <si>
    <t>Băng dính bé</t>
  </si>
  <si>
    <t>PM020010056AAI</t>
  </si>
  <si>
    <t>Băng dính trong 5cm</t>
  </si>
  <si>
    <t>PM020010057AAI</t>
  </si>
  <si>
    <t>Máy cắt băng dính to</t>
  </si>
  <si>
    <t>PM020010058AAI</t>
  </si>
  <si>
    <t>Máy cắt băng dính bé</t>
  </si>
  <si>
    <t>PM020010059AAI</t>
  </si>
  <si>
    <t>Băng dính giấy 2cm</t>
  </si>
  <si>
    <t>PM020010060AAI</t>
  </si>
  <si>
    <t>Dập ghim</t>
  </si>
  <si>
    <t>PM020010061AAI</t>
  </si>
  <si>
    <t>Keo 502</t>
  </si>
  <si>
    <t>PM020010062AAI</t>
  </si>
  <si>
    <t>Đồng hồ vạn năng KYORITSU 1011</t>
  </si>
  <si>
    <t>PM020010063AAI</t>
  </si>
  <si>
    <t>Thẻ nhớ Micro SD 4GB</t>
  </si>
  <si>
    <t>PM020010064AAI</t>
  </si>
  <si>
    <t>USB Flash 4.04GB</t>
  </si>
  <si>
    <t>PM020010065AAI</t>
  </si>
  <si>
    <t>Băng dính 2 mặt nhỏ</t>
  </si>
  <si>
    <t>PM020010066AAI</t>
  </si>
  <si>
    <t>Chuột quang có dây Mitsumi USB</t>
  </si>
  <si>
    <t>PM020010067AAI</t>
  </si>
  <si>
    <t>Cồn tuyệt đối</t>
  </si>
  <si>
    <t>PM020010068AAI</t>
  </si>
  <si>
    <t>Quạt hút công nghiệp 130W</t>
  </si>
  <si>
    <t>PM020010069AAI</t>
  </si>
  <si>
    <t>Mỏ hàn thiếc 60W</t>
  </si>
  <si>
    <t>PM020010070AAI</t>
  </si>
  <si>
    <t>Nilon bao giầy</t>
  </si>
  <si>
    <t>PM020010071AAI</t>
  </si>
  <si>
    <t>99.5% alcohol</t>
  </si>
  <si>
    <t>PM020010072AAI</t>
  </si>
  <si>
    <t>Sơn công nghiệp</t>
  </si>
  <si>
    <t>PM020010073AAI</t>
  </si>
  <si>
    <t>Máy tính Casio</t>
  </si>
  <si>
    <t>PM020010074AAI</t>
  </si>
  <si>
    <t>Băng dính chịu nhiệt 1,5 cm (isolation sticker)</t>
  </si>
  <si>
    <t>PM020010075AAI</t>
  </si>
  <si>
    <t>Băng dính 2 mặt to</t>
  </si>
  <si>
    <t>PM020010076AAI</t>
  </si>
  <si>
    <t>Que đo của đồng hồ vạn năng</t>
  </si>
  <si>
    <t>PM020010077AAI</t>
  </si>
  <si>
    <t>Cle choong 13</t>
  </si>
  <si>
    <t>PM020010078AAI</t>
  </si>
  <si>
    <t>Keo ALTECO 110</t>
  </si>
  <si>
    <t>PM020010079AAI</t>
  </si>
  <si>
    <t>Đồng hồ đo độ ẩm và nhiệt độ phân dải dài TigerDirect HMAMT116</t>
  </si>
  <si>
    <t>PM020010080AAI</t>
  </si>
  <si>
    <t>Ổ cắm Lioa 6 chấu dây 5m</t>
  </si>
  <si>
    <t>PM020010081AAI</t>
  </si>
  <si>
    <t>Khẩu trang y tế</t>
  </si>
  <si>
    <t>PM020010082AAI</t>
  </si>
  <si>
    <t>Dầu RP7</t>
  </si>
  <si>
    <t>PM020010083AAI</t>
  </si>
  <si>
    <t>N-Hexane C6H14 0,5l</t>
  </si>
  <si>
    <t>PM020010084AAI</t>
  </si>
  <si>
    <t>Chuột quang Ensoho cổng USB</t>
  </si>
  <si>
    <t>PM020010085AAI</t>
  </si>
  <si>
    <t>Tai nghe Clovis AM1</t>
  </si>
  <si>
    <t>PM020010086AAI</t>
  </si>
  <si>
    <t>Ổ cắm Lioa 6 chấu dây 3m</t>
  </si>
  <si>
    <t>PM020010087AAI</t>
  </si>
  <si>
    <t>Thẻ nhớ Adata SDHC 8Gb class4</t>
  </si>
  <si>
    <t>PM020010088AAI</t>
  </si>
  <si>
    <t>Tô vít Ф6*150</t>
  </si>
  <si>
    <t>PM020010089AAI</t>
  </si>
  <si>
    <t>Tô vít Ф4*100 PAT.15620</t>
  </si>
  <si>
    <t>PM020010090AAI</t>
  </si>
  <si>
    <t>Khoan Ф2</t>
  </si>
  <si>
    <t>PM020010091AAI</t>
  </si>
  <si>
    <t>Khoan Ф2,5</t>
  </si>
  <si>
    <t>PM020010092AAI</t>
  </si>
  <si>
    <t>Khoan Ф3</t>
  </si>
  <si>
    <t>PM020010093AAI</t>
  </si>
  <si>
    <t>Taro Ф2,5</t>
  </si>
  <si>
    <t>PM020010094AAI</t>
  </si>
  <si>
    <t>Taro Ф3</t>
  </si>
  <si>
    <t>PM020010095AAI</t>
  </si>
  <si>
    <t>Búa cao su</t>
  </si>
  <si>
    <t>PM020010096AAI</t>
  </si>
  <si>
    <t>USB Flash mini HP 4Gb</t>
  </si>
  <si>
    <t>PM020010097AAI</t>
  </si>
  <si>
    <t>Tivi LED full HD Sharp 22'' LC-22DC30M</t>
  </si>
  <si>
    <t>PM020010098AAI</t>
  </si>
  <si>
    <t>Dây đồng hút thiếc</t>
  </si>
  <si>
    <t>PM020010099AAI</t>
  </si>
  <si>
    <t>Thiếc có chì Electroloy 63/37 1000g</t>
  </si>
  <si>
    <t>PM020010100AAI</t>
  </si>
  <si>
    <t>Thiếc có chì Promosol 63/37 500g</t>
  </si>
  <si>
    <t>PM020010101AAK</t>
  </si>
  <si>
    <t>Kem hàn NXG33 - Solder paste</t>
  </si>
  <si>
    <t>PM020010102AAI</t>
  </si>
  <si>
    <t>Giẻ lau máy</t>
  </si>
  <si>
    <t>PM020010103AAO</t>
  </si>
  <si>
    <t>Giầy chống tĩnh điện 4 lỗ xanh</t>
  </si>
  <si>
    <t>PM020010104AAO</t>
  </si>
  <si>
    <t>Găng tay kẻ sọc, không hạt</t>
  </si>
  <si>
    <t>PM020010105AAO</t>
  </si>
  <si>
    <t>Vòng đeo tay chống tĩnh điện</t>
  </si>
  <si>
    <t>PM020010106AAP</t>
  </si>
  <si>
    <t>Kem hàn M705-GRN360-K2-V</t>
  </si>
  <si>
    <t>PM020010107AAI</t>
  </si>
  <si>
    <t>Đầu mỏ hàn thiếc T18-C3</t>
  </si>
  <si>
    <t>PM020010108AAI</t>
  </si>
  <si>
    <t>Đầu mỏ hàn thiếc T18-K</t>
  </si>
  <si>
    <t>PM020010109AAI</t>
  </si>
  <si>
    <t>Vải lau tĩnh điện</t>
  </si>
  <si>
    <t>PM020010110AAO</t>
  </si>
  <si>
    <t>Khẩu trang thường</t>
  </si>
  <si>
    <t>PM020010111AAO</t>
  </si>
  <si>
    <t>Hộp nhựa đựng linh kiện</t>
  </si>
  <si>
    <t>PM020010112AAI</t>
  </si>
  <si>
    <t>Thước đo điện tử 2211722</t>
  </si>
  <si>
    <t>PM020010113AAI</t>
  </si>
  <si>
    <t>Thước đo rãnh khe 2608105</t>
  </si>
  <si>
    <t>PM020010114AAI</t>
  </si>
  <si>
    <t>Dụng cụ đo điện áp, điện trở Fluke 115</t>
  </si>
  <si>
    <t>PM020010115AAI</t>
  </si>
  <si>
    <t>Dụng cụ đo điện áp, điện trở Fluke 319</t>
  </si>
  <si>
    <t>PM020010116AAI</t>
  </si>
  <si>
    <t>Cân điện tử CAS SW-1D</t>
  </si>
  <si>
    <t>PM020010117AAI</t>
  </si>
  <si>
    <t>Máy đọc mã vạch Motorola symbol DS6708</t>
  </si>
  <si>
    <t>PM020010118AAI</t>
  </si>
  <si>
    <t>Giấy in nhãn ZEBRA Z- 3.25''x5.5''</t>
  </si>
  <si>
    <t>PM020010119AAI</t>
  </si>
  <si>
    <t>Mực ZEBRA Resin 40mm x 450m</t>
  </si>
  <si>
    <t>PM020010120AAI</t>
  </si>
  <si>
    <t>Mực in nhãn ZEBRA Z 89mm x 450 mm</t>
  </si>
  <si>
    <t>PM020010121AAI</t>
  </si>
  <si>
    <t>Túi zip #3, 100x70mm</t>
  </si>
  <si>
    <t>PM020010122AAI</t>
  </si>
  <si>
    <t>Túi zip #6, 170x120mm</t>
  </si>
  <si>
    <t>PM020010123AAI</t>
  </si>
  <si>
    <t>Túi zip #7, 200x140mm</t>
  </si>
  <si>
    <t>PM020010124AAI</t>
  </si>
  <si>
    <t>Mút chùi mỏ hàn</t>
  </si>
  <si>
    <t>PM020010125AAI</t>
  </si>
  <si>
    <t>Thẻ nhớ Micro SD 2GB</t>
  </si>
  <si>
    <t>PM020010126AAI</t>
  </si>
  <si>
    <t>SIM điện thoại Vinaphone</t>
  </si>
  <si>
    <t>PM020010127AAI</t>
  </si>
  <si>
    <t>Băng dính giấy 1cm</t>
  </si>
  <si>
    <t>PM020010128AAI</t>
  </si>
  <si>
    <t>Túi zip #0, 60x40mm</t>
  </si>
  <si>
    <t>PM020010130AAI</t>
  </si>
  <si>
    <t>SIM điện thoại Mobiphone</t>
  </si>
  <si>
    <t>PM020010131AAI</t>
  </si>
  <si>
    <t>SIM điện thoại Viettel</t>
  </si>
  <si>
    <t>PM020010132AAI</t>
  </si>
  <si>
    <t>Dung môi Isopropyl Alcohol 500ml</t>
  </si>
  <si>
    <t>PM020010133AAO</t>
  </si>
  <si>
    <t>Hộp nhựa đựng vật tư 600*500*300mm</t>
  </si>
  <si>
    <t>PM020010134AAI</t>
  </si>
  <si>
    <t>Thiếc hàn ECOSOLDER NEO-F3-M35 0.8mm 1kg</t>
  </si>
  <si>
    <t>PM020010135AAI</t>
  </si>
  <si>
    <t>Túi đựng dụng cụ</t>
  </si>
  <si>
    <t>PM020010136AAI</t>
  </si>
  <si>
    <t>Tô vít 4 cạnh mũi 000</t>
  </si>
  <si>
    <t>PM020010137AAI</t>
  </si>
  <si>
    <t>Tô vít 4 cạnh mũi 00</t>
  </si>
  <si>
    <t>PM020010138AAI</t>
  </si>
  <si>
    <t>Tô vít 4 cạnh mũi 0</t>
  </si>
  <si>
    <t>PM020010139AAI</t>
  </si>
  <si>
    <t>Tô vít 2 cạnh 1.5 mm</t>
  </si>
  <si>
    <t>PM020010140AAI</t>
  </si>
  <si>
    <t>Tô vít 2 cạnh 2.0 mm</t>
  </si>
  <si>
    <t>PM020010141AAI</t>
  </si>
  <si>
    <t>Tô vít 2 cạnh 2.5 mm</t>
  </si>
  <si>
    <t>PM020010142AAI</t>
  </si>
  <si>
    <t>Kìm cắt 115 mm</t>
  </si>
  <si>
    <t>PM020010143AAI</t>
  </si>
  <si>
    <t>Kìm nhọn 145 mm</t>
  </si>
  <si>
    <t>PM020010144AAI</t>
  </si>
  <si>
    <t>Panh thẳng 130 mm</t>
  </si>
  <si>
    <t>PM020010145AAI</t>
  </si>
  <si>
    <t>Dầu máy nén khí 20l/can</t>
  </si>
  <si>
    <t>PM020010146AAI</t>
  </si>
  <si>
    <t>Dung dịch rửa lưới in Kolb MultiEx NAO readymix (thùng 25l)</t>
  </si>
  <si>
    <t>PM020010147AAI</t>
  </si>
  <si>
    <t>Tem trắng không in 20x10mm</t>
  </si>
  <si>
    <t>PM020010148AAI</t>
  </si>
  <si>
    <t>Tem tròn đen không in Ø12mm</t>
  </si>
  <si>
    <t>PM020010149AAI</t>
  </si>
  <si>
    <t>Tem tròn nâu không in Ø12mm</t>
  </si>
  <si>
    <t>PM020010150AAI</t>
  </si>
  <si>
    <t>Tem tròn đỏ không in Ø12mm</t>
  </si>
  <si>
    <t>PM020010151AAI</t>
  </si>
  <si>
    <t>Tem tròn cam không in Ø12mm</t>
  </si>
  <si>
    <t>PM020010152AAI</t>
  </si>
  <si>
    <t>Tem tròn vàng không in Ø12mm</t>
  </si>
  <si>
    <t>PM020010153AAI</t>
  </si>
  <si>
    <t>Tem tròn lục không in Ø12mm</t>
  </si>
  <si>
    <t>PM020010154AAI</t>
  </si>
  <si>
    <t>Tem tròn lam không in Ø12mm</t>
  </si>
  <si>
    <t>PM020010155AAI</t>
  </si>
  <si>
    <t>Tem tròn tím không in Ø12mm</t>
  </si>
  <si>
    <t>PM020010156AAI</t>
  </si>
  <si>
    <t>Tem tròn xám không in Ø12mm</t>
  </si>
  <si>
    <t>PM020010157AAI</t>
  </si>
  <si>
    <t>Tem tròn trắng không in Ø12mm</t>
  </si>
  <si>
    <t>PM020010158AAI</t>
  </si>
  <si>
    <t>Tem trắng in mũi tên đỏ 7x5mm</t>
  </si>
  <si>
    <t>PM020010159AAI</t>
  </si>
  <si>
    <t>Tem "CHẤP NHẬN" xanh lá cây 50x70mm</t>
  </si>
  <si>
    <t>PM020010160AAI</t>
  </si>
  <si>
    <t>Tem "KHÔNG CHẤP NHẬN" màu đỏ 50x70mm</t>
  </si>
  <si>
    <t>PM020010161AAI</t>
  </si>
  <si>
    <t>Tem "CHẤP NHẬN ĐƯỢC" màu vàng 50x70mm</t>
  </si>
  <si>
    <t>PM020010162AAI</t>
  </si>
  <si>
    <t>Panh Vetus ESD-12 đầu nhọn</t>
  </si>
  <si>
    <t>PM020010163AAI</t>
  </si>
  <si>
    <t>Panh Vetus ESD-13 đầu tròn</t>
  </si>
  <si>
    <t>PM020010164AAI</t>
  </si>
  <si>
    <t>Găng tay ngón không chun</t>
  </si>
  <si>
    <t>Găng tay chống tĩnh điện</t>
  </si>
  <si>
    <t>PM020010166AAI</t>
  </si>
  <si>
    <t>Bàn chải tĩnh điện to</t>
  </si>
  <si>
    <t>PM020010167AAI</t>
  </si>
  <si>
    <t>Bàn chải tĩnh điện nhỏ</t>
  </si>
  <si>
    <t>PM020010168AAH</t>
  </si>
  <si>
    <t>Găng tay chống tĩnh điện kẻ sọc, có hạt</t>
  </si>
  <si>
    <t>PM020010169AAI</t>
  </si>
  <si>
    <t>Bộ cờ lê 440.JE18</t>
  </si>
  <si>
    <t>PM020010170AAI</t>
  </si>
  <si>
    <t>Tuốc nơ vít 2 cạnh AN2x75</t>
  </si>
  <si>
    <t>PM020010171AAI</t>
  </si>
  <si>
    <t>Tuốc nơ vít 2 cạnh AN2.5x75</t>
  </si>
  <si>
    <t>PM020010172AAI</t>
  </si>
  <si>
    <t>Tuốc nơ vít 2 cạnh AN3x100</t>
  </si>
  <si>
    <t>PM020010173AAI</t>
  </si>
  <si>
    <t>Tuốc nơ vít 2 cạnh AN3.5x100</t>
  </si>
  <si>
    <t>PM020010174AAI</t>
  </si>
  <si>
    <t>Tuốc nơ vít 2 cạnh AN4x100</t>
  </si>
  <si>
    <t>PM020010175AAI</t>
  </si>
  <si>
    <t>Tuốc nơ vít 4 cạnh ANP1x100</t>
  </si>
  <si>
    <t>PM020010176AAI</t>
  </si>
  <si>
    <t>Tuốc nơ vít 4 cạnh ANP2x125</t>
  </si>
  <si>
    <t>PM020010177AAI</t>
  </si>
  <si>
    <t>Tuốc nơ vít đóng NS.265M</t>
  </si>
  <si>
    <t>PM020010178AAI</t>
  </si>
  <si>
    <t>Mỏ lết mạc crome 113C.24C</t>
  </si>
  <si>
    <t>PM020010179AAI</t>
  </si>
  <si>
    <t>Bộ chìa sao 89.JL12</t>
  </si>
  <si>
    <t>PM020010180AAI</t>
  </si>
  <si>
    <t>Bộ chìa mở lục lăng hệ inche 83SH.JU8</t>
  </si>
  <si>
    <t>PM020010181AAI</t>
  </si>
  <si>
    <t>Gậy an ninh Rapiscan Metor 28</t>
  </si>
  <si>
    <t>PM020010182AAI</t>
  </si>
  <si>
    <t>Thẻ nạp tiền mạng Vinaphone 50000VND</t>
  </si>
  <si>
    <t>PM020010183AAI</t>
  </si>
  <si>
    <t>Thẻ nạp tiền mạng Viettel 50000VND</t>
  </si>
  <si>
    <t>PM020010184AAI</t>
  </si>
  <si>
    <t>Vòng đeo tay chống tĩnh điện không dây</t>
  </si>
  <si>
    <t>PM020010185AAI</t>
  </si>
  <si>
    <t>Thiết bị đo nhiệt độ Hakko-FG-100</t>
  </si>
  <si>
    <t>PM020010186AAI</t>
  </si>
  <si>
    <t>Parameter calibration fixture</t>
  </si>
  <si>
    <t>PM020010187AAI</t>
  </si>
  <si>
    <t>Firmware update fixture</t>
  </si>
  <si>
    <t>PM020010188AAI</t>
  </si>
  <si>
    <t>PCBA functional Fixture/tester</t>
  </si>
  <si>
    <t>PM020010189AAI</t>
  </si>
  <si>
    <t>Steel Stencil for Solder Paste to product</t>
  </si>
  <si>
    <t>PM020010190AAI</t>
  </si>
  <si>
    <t>Steel Stencil Sheet for Reparing</t>
  </si>
  <si>
    <t>PM020010191AAI</t>
  </si>
  <si>
    <t>SMD counting machine CR-1000</t>
  </si>
  <si>
    <t>PM020010192AAI</t>
  </si>
  <si>
    <t>Data cable</t>
  </si>
  <si>
    <t>PM020010193AAI</t>
  </si>
  <si>
    <t>Replacement Pins</t>
  </si>
  <si>
    <t>PM020010194AAI</t>
  </si>
  <si>
    <t>Separate PCB fixture</t>
  </si>
  <si>
    <t>PM020010195AAI</t>
  </si>
  <si>
    <t>Soldering Fixture1</t>
  </si>
  <si>
    <t>PM020010196AAI</t>
  </si>
  <si>
    <t>Soldering Fixture2</t>
  </si>
  <si>
    <t>PM020010197AAI</t>
  </si>
  <si>
    <t>Soldering Fixture3</t>
  </si>
  <si>
    <t>PM020010198AAI</t>
  </si>
  <si>
    <t>Locking Fixture</t>
  </si>
  <si>
    <t>PM020010199AAI</t>
  </si>
  <si>
    <t>Double side tape application fixture</t>
  </si>
  <si>
    <t>PM020010200AAI</t>
  </si>
  <si>
    <t>TP sealing press</t>
  </si>
  <si>
    <t>PM020010201AAI</t>
  </si>
  <si>
    <t>GPS Emulator</t>
  </si>
  <si>
    <t>PM020010202AAI</t>
  </si>
  <si>
    <t>WCDMA testing white card</t>
  </si>
  <si>
    <t>PM020010203AAI</t>
  </si>
  <si>
    <t>GSM testing white card</t>
  </si>
  <si>
    <t>PM020010204AAI</t>
  </si>
  <si>
    <t>G5-Lens cover press</t>
  </si>
  <si>
    <t>PM020010205AAI</t>
  </si>
  <si>
    <t>G-5 Proximity Sensor Calibration Fixture</t>
  </si>
  <si>
    <t>PM020010206AAI</t>
  </si>
  <si>
    <t>Earphone tester fixture</t>
  </si>
  <si>
    <t>PM020010207AAI</t>
  </si>
  <si>
    <t>Camera module fixture &amp;ISO12233 Resolution Chart</t>
  </si>
  <si>
    <t>PM020010208AAI</t>
  </si>
  <si>
    <t>Microphone and Speaker tester</t>
  </si>
  <si>
    <t>PM020010209AAI</t>
  </si>
  <si>
    <t>LCD panel tester fixture</t>
  </si>
  <si>
    <t>PM020010210AAI</t>
  </si>
  <si>
    <t>Touch panel tester fixture</t>
  </si>
  <si>
    <t>PM020010211AAI</t>
  </si>
  <si>
    <t>Stain Flim Meter</t>
  </si>
  <si>
    <t>PM020010212AAI</t>
  </si>
  <si>
    <t>Adaptor testing fixture</t>
  </si>
  <si>
    <t>PM020010213AAI</t>
  </si>
  <si>
    <t>Battery Capacity Testing System BK6808AR/3</t>
  </si>
  <si>
    <t>PM020010214AAI</t>
  </si>
  <si>
    <t>Giấy in nhãn ZEBRA Poly Pro 4000T 30mm x 12mm</t>
  </si>
  <si>
    <t>PM020010215AAI</t>
  </si>
  <si>
    <t>Xe đẩy nguyên vật liệu</t>
  </si>
  <si>
    <t>PM020010216AAI</t>
  </si>
  <si>
    <t>Xe treo cuộn linh kiện</t>
  </si>
  <si>
    <t>PM020010217AAI</t>
  </si>
  <si>
    <t>USB Flash mini HP 8Gb</t>
  </si>
  <si>
    <t>PM020010218AAI</t>
  </si>
  <si>
    <t>HDMI Cable HDMI/M to HDMI/M black 1.5M</t>
  </si>
  <si>
    <t>PM020010219AAO</t>
  </si>
  <si>
    <t>Kệ lắp ghép 1000*500*2000mm 4 tầng chứa hàng</t>
  </si>
  <si>
    <t>PM020010220AAO</t>
  </si>
  <si>
    <t>Xe đẩy 900*550*1300mm</t>
  </si>
  <si>
    <t>PM020010221AAO</t>
  </si>
  <si>
    <t>Giá inox chứa khuôn in</t>
  </si>
  <si>
    <t>PM020010222AAO</t>
  </si>
  <si>
    <t>Lò xo lực Himax</t>
  </si>
  <si>
    <t>PM020010223AAO</t>
  </si>
  <si>
    <t>Ống hút khói</t>
  </si>
  <si>
    <t>PM020010224AAI</t>
  </si>
  <si>
    <t>Rack 1500x600x2108 sơn tĩnh điện màu ghi xám</t>
  </si>
  <si>
    <t>PM020010225AAI</t>
  </si>
  <si>
    <t>Bộ nguồn điều khiển E3632A</t>
  </si>
  <si>
    <t>PM020010226AAI</t>
  </si>
  <si>
    <t>Băng dính giấy 5cm</t>
  </si>
  <si>
    <t>PM020010227AAI</t>
  </si>
  <si>
    <t>PIN CR 2025</t>
  </si>
  <si>
    <t>PM020010228AAI</t>
  </si>
  <si>
    <t>Đầu đọc thẻ All in One</t>
  </si>
  <si>
    <t>PM02001022965AAI</t>
  </si>
  <si>
    <t>Tay hàn 936</t>
  </si>
  <si>
    <t>PM020010230AAI</t>
  </si>
  <si>
    <t>Adaptor thẻ nhớ</t>
  </si>
  <si>
    <t>PM020010231AAI</t>
  </si>
  <si>
    <t>Màng phim bảo vệ SP 60 - 145mm x 200m</t>
  </si>
  <si>
    <t>PM020010232AAI</t>
  </si>
  <si>
    <t>Thẻ nhớ Micro SD 2GB Sandisk</t>
  </si>
  <si>
    <t>PM020010233AAI</t>
  </si>
  <si>
    <t>Găng tay sợi phủ cao su</t>
  </si>
  <si>
    <t>PM020010234AAI</t>
  </si>
  <si>
    <t>Găng tay sợi có hạt</t>
  </si>
  <si>
    <t>PM020010235AAI</t>
  </si>
  <si>
    <t>Thiết bị đo âm thanh Extech 407730</t>
  </si>
  <si>
    <t>PM020010236AAI</t>
  </si>
  <si>
    <t>Mực in mã vạch Resin NR302 50mm x 300m</t>
  </si>
  <si>
    <t>PM020010236AAN</t>
  </si>
  <si>
    <t>Thùng nhựa Danpla 600x500x320</t>
  </si>
  <si>
    <t>PM020010237AAK</t>
  </si>
  <si>
    <t>PVC Insulating Tape</t>
  </si>
  <si>
    <t>PM020010238AAI</t>
  </si>
  <si>
    <t>Cục đe bằng nhôm</t>
  </si>
  <si>
    <t>PM020010239AAI</t>
  </si>
  <si>
    <t>Ổ cắm 4 chấu dây 2m</t>
  </si>
  <si>
    <t>PM020010240AAI</t>
  </si>
  <si>
    <t>Ổ cắm điện IP 44</t>
  </si>
  <si>
    <t>PM020010241AAI</t>
  </si>
  <si>
    <t>Ổ cắm điện IP 55</t>
  </si>
  <si>
    <t>PM020010242AAI</t>
  </si>
  <si>
    <t>Sợi đốt máy hàn sóng</t>
  </si>
  <si>
    <t>PM020010243AAI</t>
  </si>
  <si>
    <t>Chổi dán tấm bảo vệ màn hình</t>
  </si>
  <si>
    <t>PM020010244AAI</t>
  </si>
  <si>
    <t>Chổi quét sơn</t>
  </si>
  <si>
    <t>PM020010245AAK</t>
  </si>
  <si>
    <t>Giấy lau máy in kem thiếc</t>
  </si>
  <si>
    <t>PM020010246AAK</t>
  </si>
  <si>
    <t>Băng dính nối cuộn linh kiện</t>
  </si>
  <si>
    <t>PM020010247AAI</t>
  </si>
  <si>
    <t>PIN ENERGIZER</t>
  </si>
  <si>
    <t>PM020010248AAI</t>
  </si>
  <si>
    <t>Đèn Pin sạc</t>
  </si>
  <si>
    <t>PM020010249AAI</t>
  </si>
  <si>
    <t>Đèn bàn</t>
  </si>
  <si>
    <t>PM020010250AAI</t>
  </si>
  <si>
    <t>Đèn kỹ thuật</t>
  </si>
  <si>
    <t>PM020010251AAI</t>
  </si>
  <si>
    <t>Súng nhiệt Steinel HG2310LCD</t>
  </si>
  <si>
    <t>PM020010252AAI</t>
  </si>
  <si>
    <t>Đầu thu loại nhỏ</t>
  </si>
  <si>
    <t>PM020010253AAI</t>
  </si>
  <si>
    <t>Đầu thu loại trung</t>
  </si>
  <si>
    <t>PM020010254AAI</t>
  </si>
  <si>
    <t>Đầu thu loại đại</t>
  </si>
  <si>
    <t>PM020010255AAI</t>
  </si>
  <si>
    <t>Khay để linh kiện</t>
  </si>
  <si>
    <t>PM020010256AAI</t>
  </si>
  <si>
    <t>Thanh nhựa mở thiết bị</t>
  </si>
  <si>
    <t>PM020010257AAI</t>
  </si>
  <si>
    <t>Miếng nhựa mở thiết bị</t>
  </si>
  <si>
    <t>PM020010258AAI</t>
  </si>
  <si>
    <t>Dây calibrate điện thoại</t>
  </si>
  <si>
    <t>PM020010259AAI</t>
  </si>
  <si>
    <t>Đầu calibrate điện thoại cho fixture (loại đầu hoa)</t>
  </si>
  <si>
    <t>PM020010260AAI</t>
  </si>
  <si>
    <t>Đầu calibrate điện thoại cho fixture</t>
  </si>
  <si>
    <t>PM020010261AAI</t>
  </si>
  <si>
    <t>USB Datatraveler 2.0 16Gb</t>
  </si>
  <si>
    <t>PM020010262AAI</t>
  </si>
  <si>
    <t>Thẻ nhớ SONY 8GB SC Card class 4 mã SF-8N4/T</t>
  </si>
  <si>
    <t>PM020010263AAI</t>
  </si>
  <si>
    <t>Cổng USB</t>
  </si>
  <si>
    <t>PM020010264AAI</t>
  </si>
  <si>
    <t>Khẩu trang vải</t>
  </si>
  <si>
    <t>PM020010265AAI</t>
  </si>
  <si>
    <t>Súng bắn sơn K3</t>
  </si>
  <si>
    <t>PM020010266AAI</t>
  </si>
  <si>
    <t>Mực in mã vạch Wax S245 120mm x 300m</t>
  </si>
  <si>
    <t>PM020010267AAI</t>
  </si>
  <si>
    <t>Mực in mã vạch Resin NR300 70mm x 300m</t>
  </si>
  <si>
    <t>PM020010268AAI</t>
  </si>
  <si>
    <t>Mỡ bôi trơn</t>
  </si>
  <si>
    <t>PM020010269AAI</t>
  </si>
  <si>
    <t>Panh Vetus ST-12 đầu nhọn</t>
  </si>
  <si>
    <t>PM020010270AAI</t>
  </si>
  <si>
    <t>Mực in mã vạch Resin 45mm x 300m</t>
  </si>
  <si>
    <t>PM020010271AAI</t>
  </si>
  <si>
    <t>Mực in mã vạch Resin 80mm x 300m</t>
  </si>
  <si>
    <t>PM020010272AAI</t>
  </si>
  <si>
    <t>Thiếc thanh 63BE20 LD BAR-Sn63/PB37</t>
  </si>
  <si>
    <t>PM020010273AAI</t>
  </si>
  <si>
    <t>Thiếc dây 63WF2617D08S100 LD Wire-SN62/PB37</t>
  </si>
  <si>
    <t>PM020010274AAI</t>
  </si>
  <si>
    <t>Thẻ nhớ USB Transcend JF300 8Gb USB2.0</t>
  </si>
  <si>
    <t>PM020010276AAI</t>
  </si>
  <si>
    <t>Mực in mã vạch wax S245 95mm x 300m</t>
  </si>
  <si>
    <t>PM020010277AAI</t>
  </si>
  <si>
    <t>Cạc mạng TP-Link</t>
  </si>
  <si>
    <t>PM020010278AAK</t>
  </si>
  <si>
    <t>Chế phẩm làm sạch bề mặt kim loại (flux)</t>
  </si>
  <si>
    <t>PM020010279AAI</t>
  </si>
  <si>
    <t>Đồng hồ đếm sản phẩm</t>
  </si>
  <si>
    <t>PM020010280AAI</t>
  </si>
  <si>
    <t>Kìm cắt Prokit</t>
  </si>
  <si>
    <t>PM020010281AAI</t>
  </si>
  <si>
    <t>Mực in mã vạch Wax S245 60mm x 300m</t>
  </si>
  <si>
    <t>PM020010282AAI-MHHK</t>
  </si>
  <si>
    <t>Máy hàn Hakko</t>
  </si>
  <si>
    <t>PM020010283AAI</t>
  </si>
  <si>
    <t>Kìm cắt keiba</t>
  </si>
  <si>
    <t>PM020010284AAI</t>
  </si>
  <si>
    <t>Kìm cắt linh kiện tiến lộc loại lớn</t>
  </si>
  <si>
    <t>PM020010285AAI</t>
  </si>
  <si>
    <t>Kìm cắt linh kiện tiến lộc loại nhỡ</t>
  </si>
  <si>
    <t>PM020010286AAI-C13</t>
  </si>
  <si>
    <t>C lê 13</t>
  </si>
  <si>
    <t>PM020010286AAI-C19</t>
  </si>
  <si>
    <t>c lê 19</t>
  </si>
  <si>
    <t>PM020010286AAI-C27</t>
  </si>
  <si>
    <t>C lê 27</t>
  </si>
  <si>
    <t>PM020010287AAI</t>
  </si>
  <si>
    <t>Thảm chống tĩnh điện</t>
  </si>
  <si>
    <t>PM020010288AAI</t>
  </si>
  <si>
    <t>Mực in mã vạch Wax S245 110mm x 300m</t>
  </si>
  <si>
    <t>PM020010289AAI</t>
  </si>
  <si>
    <t>sim test RF</t>
  </si>
  <si>
    <t>PM020010290AAI</t>
  </si>
  <si>
    <t>lôi hàn A1321 cho mỏ hàn hakko 936(mỏ hàn sứ)</t>
  </si>
  <si>
    <t>PM020010291AAI</t>
  </si>
  <si>
    <t>Máy  khò</t>
  </si>
  <si>
    <t>PM020010292AAI</t>
  </si>
  <si>
    <t>silicon</t>
  </si>
  <si>
    <t>PM020010293AAI</t>
  </si>
  <si>
    <t>thẻ nhớ SD 16 GB-Class 10</t>
  </si>
  <si>
    <t>PM020010295AAI</t>
  </si>
  <si>
    <t>Thanh kẹp bo mạch 1016013-04</t>
  </si>
  <si>
    <t>PM020010296AAI</t>
  </si>
  <si>
    <t>Đồng hồ vạn năng 9205A</t>
  </si>
  <si>
    <t>PM020010297AAI</t>
  </si>
  <si>
    <t>Belt timing 6T5/185</t>
  </si>
  <si>
    <t>PM020010298AAI</t>
  </si>
  <si>
    <t>Belt timing Y transfer</t>
  </si>
  <si>
    <t>Đầu mỏ hàn 900M-T-3C</t>
  </si>
  <si>
    <t>PM020010300AAI</t>
  </si>
  <si>
    <t>Đầu mỏ hàn M-T-B</t>
  </si>
  <si>
    <t>PM020010301AAI</t>
  </si>
  <si>
    <t>Keo A500</t>
  </si>
  <si>
    <t>PM020010302AAI</t>
  </si>
  <si>
    <t>DÉP CAO SU</t>
  </si>
  <si>
    <t>PM020010303AAI</t>
  </si>
  <si>
    <t>thiếc 50WF5920D12S100 LDWIRE-SN50/PB50</t>
  </si>
  <si>
    <t>PM020010304AAI</t>
  </si>
  <si>
    <t>thiếc LF315WF5930D08S100 LFWIRE-SN99/AV0.3/CU0.7</t>
  </si>
  <si>
    <t>PM020010305AAI</t>
  </si>
  <si>
    <t>Thùng nhựa Danpla 600x300x150mm</t>
  </si>
  <si>
    <t>PM020010306AAI</t>
  </si>
  <si>
    <t>Thùng nhựa Danpla 600x500x150mm</t>
  </si>
  <si>
    <t>Đầu mỏ hàn dao hako 900M-T-K loại bé</t>
  </si>
  <si>
    <t>PM020010308AAI</t>
  </si>
  <si>
    <t>Đầu mỏ hàn dao hako 900M-T-K loại lớn</t>
  </si>
  <si>
    <t>PM020010309AAI</t>
  </si>
  <si>
    <t>màng chít</t>
  </si>
  <si>
    <t>PM020010310AAI</t>
  </si>
  <si>
    <t>Túi PE loại dày 25x35 đựng packinglist</t>
  </si>
  <si>
    <t>PM020010311AAI</t>
  </si>
  <si>
    <t>ống hút khí</t>
  </si>
  <si>
    <t>PM020010312AAI</t>
  </si>
  <si>
    <t>đai ống hút khí</t>
  </si>
  <si>
    <t>PM020010313AAI</t>
  </si>
  <si>
    <t>Máy hàn HAKKO FX-888D, 220V</t>
  </si>
  <si>
    <t>PM020010314AAI</t>
  </si>
  <si>
    <t>"Thiết bị tạo ion khử tĩnh điễnER-VS02 Điều khiển nguồn khí bằng cảm biển (Panasonic CX-421) "</t>
  </si>
  <si>
    <t>PM020010315AAI</t>
  </si>
  <si>
    <t>Thiết bị tạo ion khử tĩnh điễn ER-VS02 Điều khiển nguồn khí bằng bàn đạp (SCNT TG25-J-08)</t>
  </si>
  <si>
    <t>PM020010316AAI</t>
  </si>
  <si>
    <t>Súng khí thường Korper SAB-502</t>
  </si>
  <si>
    <t>PM020010317AAI</t>
  </si>
  <si>
    <t>Tô vít điện Kilews SKD – 2200LC</t>
  </si>
  <si>
    <t>PM020010318AAI</t>
  </si>
  <si>
    <t>Tô vít điện Kilews SKD – 5300LC</t>
  </si>
  <si>
    <t>PM020010319AAI</t>
  </si>
  <si>
    <t>Ròng rọc treo Kilews KL – 1200</t>
  </si>
  <si>
    <t>PM020010320AAI</t>
  </si>
  <si>
    <t>Máy ra vit Kilews KFR – 1050</t>
  </si>
  <si>
    <t>PM020010321AAI</t>
  </si>
  <si>
    <t>Cana car cream</t>
  </si>
  <si>
    <t>PM020010321AAK</t>
  </si>
  <si>
    <t>Lưỡi cắt cho máy V-cut</t>
  </si>
  <si>
    <t>PM020010322AAK</t>
  </si>
  <si>
    <t>Dẫn hướng cho máy V-cut</t>
  </si>
  <si>
    <t>PM020010323AAI</t>
  </si>
  <si>
    <t>Panh inox</t>
  </si>
  <si>
    <t>PM020010323AAK</t>
  </si>
  <si>
    <t>Đĩa CD trắng</t>
  </si>
  <si>
    <t>PM020010324AAI</t>
  </si>
  <si>
    <t>USB 8gb flash drive (Adata)</t>
  </si>
  <si>
    <t>PM020010325AAI</t>
  </si>
  <si>
    <t>pin 9V</t>
  </si>
  <si>
    <t>PM020010326AAI</t>
  </si>
  <si>
    <t>quạt thông gió</t>
  </si>
  <si>
    <t>PM020010327AAI</t>
  </si>
  <si>
    <t>khuôn in nhỏ model BCM6318 reball ver3</t>
  </si>
  <si>
    <t>PM020010328AAI</t>
  </si>
  <si>
    <t>khuôn in nhỏ model BCM6318 reball ver4</t>
  </si>
  <si>
    <t>PM020010329AAI</t>
  </si>
  <si>
    <t>khuôn in nhỏ model BCM6318 reball ver5</t>
  </si>
  <si>
    <t>PM020010330AAI</t>
  </si>
  <si>
    <t>khuôn in nhỏ model ONTV1-BCM53125</t>
  </si>
  <si>
    <t>PM020010331AAI</t>
  </si>
  <si>
    <t>khuôn in nhỏ model CPU-BCM6318</t>
  </si>
  <si>
    <t>PM020010332AAI</t>
  </si>
  <si>
    <t>khuôn in nhỏ model BCM6318 reball ver2</t>
  </si>
  <si>
    <t>PM020010333AAI</t>
  </si>
  <si>
    <t>Giày chống tĩnh điện ĐQSD</t>
  </si>
  <si>
    <t>PM020010334AAI</t>
  </si>
  <si>
    <t>Khuôn đa năng 80x80</t>
  </si>
  <si>
    <t>PM020010335AAI</t>
  </si>
  <si>
    <t>Khuôn làm chân HT 80</t>
  </si>
  <si>
    <t>PM020010336AAI</t>
  </si>
  <si>
    <t>Cao su xốp 15 ly</t>
  </si>
  <si>
    <t>PM020010337AAI</t>
  </si>
  <si>
    <t>Lôi hàn sứ</t>
  </si>
  <si>
    <t>PM020010338AAI</t>
  </si>
  <si>
    <t>THẺ SD 16G TOSHIBA</t>
  </si>
  <si>
    <t>PM020010339AAI</t>
  </si>
  <si>
    <t>ĐẦU ĐỌC THẺ BUFALO</t>
  </si>
  <si>
    <t>PM020010340AAI</t>
  </si>
  <si>
    <t>USB-COM PL2303</t>
  </si>
  <si>
    <t>PM0200103411AAI</t>
  </si>
  <si>
    <t>Lọ đựng hóa chất 250ml</t>
  </si>
  <si>
    <t>PM020010341AAI</t>
  </si>
  <si>
    <t>PM0200103421AAI</t>
  </si>
  <si>
    <t>Lọ đựng hóa chất 200 ml trắng</t>
  </si>
  <si>
    <t>PM020010342AAI</t>
  </si>
  <si>
    <t>Dao cắt</t>
  </si>
  <si>
    <t>PM020010343AAI</t>
  </si>
  <si>
    <t>Thùng nhựa Danpla 600x530x150mm</t>
  </si>
  <si>
    <t>PM020010344AAI</t>
  </si>
  <si>
    <t>Ghim đồng nối liệu</t>
  </si>
  <si>
    <t>PM020010345AAI</t>
  </si>
  <si>
    <t>FOIL CAMP</t>
  </si>
  <si>
    <t>PM020010346AAI</t>
  </si>
  <si>
    <t>Maxell super poWer ace( pin R6P 4P X)</t>
  </si>
  <si>
    <t>PM020010347AAI</t>
  </si>
  <si>
    <t>Giấy lau máy in MPM</t>
  </si>
  <si>
    <t>PM020010347AAK</t>
  </si>
  <si>
    <t>Mũi khoan Minei</t>
  </si>
  <si>
    <t>PM020010348AAI</t>
  </si>
  <si>
    <t>Giấy lau máy in Dek</t>
  </si>
  <si>
    <t>PM020010348AAK</t>
  </si>
  <si>
    <t>Dũa</t>
  </si>
  <si>
    <t>PM020010349AAI</t>
  </si>
  <si>
    <t>Foil clamp</t>
  </si>
  <si>
    <t>PM020010349AAK</t>
  </si>
  <si>
    <t>Trở sứ 5w, 10R</t>
  </si>
  <si>
    <t>PM020010350AAI</t>
  </si>
  <si>
    <t>Quạt 12*12</t>
  </si>
  <si>
    <t>PM020010350AAK</t>
  </si>
  <si>
    <t>Module hiển thị 4 đèn, 7 thanh 0.36inch</t>
  </si>
  <si>
    <t>PM020010351AAI</t>
  </si>
  <si>
    <t>Giấy cách điện</t>
  </si>
  <si>
    <t>PM020010351AAK</t>
  </si>
  <si>
    <t>Đồng hồ đo điện L0015</t>
  </si>
  <si>
    <t>PM020010352AAI</t>
  </si>
  <si>
    <t>Thùng nhựa Danpla 400*300*150</t>
  </si>
  <si>
    <t>Keo 1101</t>
  </si>
  <si>
    <t>PM020010363AAI</t>
  </si>
  <si>
    <t>Kìm tuốt cáp</t>
  </si>
  <si>
    <t>PM020010364AAI-1</t>
  </si>
  <si>
    <t>Tem các tỉnh</t>
  </si>
  <si>
    <t>PM020010364AAI-2</t>
  </si>
  <si>
    <t>Tem Hồ Chí Minh</t>
  </si>
  <si>
    <t>PM020010364AAI-4</t>
  </si>
  <si>
    <t>Tem Logo VNPT</t>
  </si>
  <si>
    <t>PM020010364AAI-5</t>
  </si>
  <si>
    <t>Tem Hà Nội</t>
  </si>
  <si>
    <t>Băng dính tản nhiệt 3M9448A</t>
  </si>
  <si>
    <t>PM020010365-704</t>
  </si>
  <si>
    <t>Keo tản nhiệt 704</t>
  </si>
  <si>
    <t>PM020010366AAI</t>
  </si>
  <si>
    <t>FOIL CLAMP</t>
  </si>
  <si>
    <t>PM020010367AAI</t>
  </si>
  <si>
    <t>Gá đo Adapter</t>
  </si>
  <si>
    <t>PM020010368AAI</t>
  </si>
  <si>
    <t>PCB RACK</t>
  </si>
  <si>
    <t>PM020010705AAK</t>
  </si>
  <si>
    <t>Bộ 2 jack ( 1 nối TV+1 nối anten)</t>
  </si>
  <si>
    <t>PM020019301AAI</t>
  </si>
  <si>
    <t>Cân điện tử SW1S- 10kg</t>
  </si>
  <si>
    <t>PM020020458AAI</t>
  </si>
  <si>
    <t>Cân điện tử EDH - 30kg</t>
  </si>
  <si>
    <t>PM020020537AVG</t>
  </si>
  <si>
    <t>thiếc dây 2377</t>
  </si>
  <si>
    <t>PM02009875AAIL</t>
  </si>
  <si>
    <t>Mặt nạ phòng độc</t>
  </si>
  <si>
    <t>PM02009876AAIL</t>
  </si>
  <si>
    <t>Máy khoan</t>
  </si>
  <si>
    <t>PM02009877AAIL</t>
  </si>
  <si>
    <t>Thùng rác HDPE 240</t>
  </si>
  <si>
    <t>R19</t>
  </si>
  <si>
    <t>Rack 19''</t>
  </si>
  <si>
    <t>RACK 19</t>
  </si>
  <si>
    <t>Tủ rack 19"(2200*600*600mm) Tellabs Hub</t>
  </si>
  <si>
    <t>RAPOO-VT-9061</t>
  </si>
  <si>
    <t>RAPOO 2.4G Wireless Optical Mouse Model VT-9061</t>
  </si>
  <si>
    <t>RB001010001AAB</t>
  </si>
  <si>
    <t>Chân cao su</t>
  </si>
  <si>
    <t>RB002010001AAB</t>
  </si>
  <si>
    <t>Bịt cao su</t>
  </si>
  <si>
    <t>RFDCTO8</t>
  </si>
  <si>
    <t>Cáp RF Test 0.5m, đầu SMAm/SMAm, Frequency DC to 8 GHz</t>
  </si>
  <si>
    <t>RRUW</t>
  </si>
  <si>
    <t>Cáp quang cho RRUW</t>
  </si>
  <si>
    <t>RYYZP 300/500V</t>
  </si>
  <si>
    <t>MCMK/XCMK-HF 2X16+2.5 CABLE</t>
  </si>
  <si>
    <t>S8SFP</t>
  </si>
  <si>
    <t>Switch + 8 SFP 1GE 10Km</t>
  </si>
  <si>
    <t>SC/UPC SM 9/125</t>
  </si>
  <si>
    <t>Optical jumper cord Singlemode SC/UPC-SC/APC 5m SP</t>
  </si>
  <si>
    <t>SC/UPC-LC/UPC</t>
  </si>
  <si>
    <t>Dây nhảy quang LC/PC-SC/UPC 30m</t>
  </si>
  <si>
    <t>SC/UPC-SC/APC-50M</t>
  </si>
  <si>
    <t>Dây nhảy quang Single Mode SC/UPC-SC/APC 50m</t>
  </si>
  <si>
    <t>SC/UPC-SC/APC-5M</t>
  </si>
  <si>
    <t>Dây nhảy quang Single Mode SC/UPC-SC/APC 5m</t>
  </si>
  <si>
    <t>SDHFUNC</t>
  </si>
  <si>
    <t>SDH Function(NMS Basic)-SDH NE Manager,SDH E2E,MSTP Ethernet E2E modules</t>
  </si>
  <si>
    <t>SFP1000BASE-ZX</t>
  </si>
  <si>
    <t>SFP 1000Base-ZX,LC/70Km/1550nm/Single-Mode</t>
  </si>
  <si>
    <t>SFP1310NM</t>
  </si>
  <si>
    <t>Module quang SFP 1310nm SM LC</t>
  </si>
  <si>
    <t>SFP3.3V</t>
  </si>
  <si>
    <t>SFP footprint, 3.3V, LC connector, digital diagnostics, 80km</t>
  </si>
  <si>
    <t>SFP850NM</t>
  </si>
  <si>
    <t>Module quang SFP 850nm MM LC</t>
  </si>
  <si>
    <t>SFP-GIG-LH40</t>
  </si>
  <si>
    <t>1000Base-LH Gagabit Ethernet optical</t>
  </si>
  <si>
    <t>SFPSMF1550</t>
  </si>
  <si>
    <t>1.25G SFP SMF 1550nm LC 70km for Ericsson comp.</t>
  </si>
  <si>
    <t>SGSNHN</t>
  </si>
  <si>
    <t>SL2C16-2.5MM2LSZH-S-BK</t>
  </si>
  <si>
    <t>Power cable, two core 2*16-2.5mm² (48m/set)</t>
  </si>
  <si>
    <t>SLC</t>
  </si>
  <si>
    <t>Silicon</t>
  </si>
  <si>
    <t>SMB.01.MYT.1F</t>
  </si>
  <si>
    <t>MyTV sử dụng chip hỗ trợ security, màu trắng</t>
  </si>
  <si>
    <t>SMB.01.PRV.2F</t>
  </si>
  <si>
    <t>MyTV sử dụng chip không hỗ trợ Security, màu trắng</t>
  </si>
  <si>
    <t>SMP.02.ECO.11</t>
  </si>
  <si>
    <t>Smartphone Lotus S2 ECO 3G850 không có logo VNPT màu đen</t>
  </si>
  <si>
    <t>SMP.02.ECO.15</t>
  </si>
  <si>
    <t>Smartphone Lotus S2 ECO 3G850 không có logo VNPT màu xanh</t>
  </si>
  <si>
    <t>SMP.02.ECO.17</t>
  </si>
  <si>
    <t>Smartphone Lotus S2 ECO 3G850 không có logo VNPT màu vàng</t>
  </si>
  <si>
    <t>SMP.02.ECO.19</t>
  </si>
  <si>
    <t>Smartphone Lotus S2 ECO 3G850 không có logo VNPT màu hồng</t>
  </si>
  <si>
    <t>SMP.02.ECO.1F</t>
  </si>
  <si>
    <t>Smartphone Lotus S2 ECO 3G850 không có logo VNPT màu trắng</t>
  </si>
  <si>
    <t>SMP.02.ECO.1XXX</t>
  </si>
  <si>
    <t>Smartphone Lotus S2 ECO 3G850 PCBA</t>
  </si>
  <si>
    <t>SMP.02.ECO.21</t>
  </si>
  <si>
    <t>Smartphone Lotus S2 ECO 3G900 không có logo VNPT màu đen</t>
  </si>
  <si>
    <t>SMP.02.ECO.23XX</t>
  </si>
  <si>
    <t>Smartphone Lotus S2 ECO 3G900 PCBA</t>
  </si>
  <si>
    <t>SMP.02.ECO.25</t>
  </si>
  <si>
    <t>Smartphone Lotus S2 ECO 3G900 không có logo VNPT màu xanh</t>
  </si>
  <si>
    <t>SMP.02.ECO.27</t>
  </si>
  <si>
    <t>Smartphone Lotus S2 ECO 3G900 không có logo VNPT màu vàng</t>
  </si>
  <si>
    <t>SMP.02.ECO.29</t>
  </si>
  <si>
    <t>Smartphone Lotus S2 ECO 3G900 không có logo VNPT màu hồng</t>
  </si>
  <si>
    <t>SMP.02.ECO.2F</t>
  </si>
  <si>
    <t>Smartphone Lotus S2 ECO 3G900 không có logo VNPT màu trắng</t>
  </si>
  <si>
    <t>SMP.02.ECO.31</t>
  </si>
  <si>
    <t>Smartphone Lotus S2 ECO 3G900 có logo VNPT màu đen</t>
  </si>
  <si>
    <t>SMP.02.ECO.35</t>
  </si>
  <si>
    <t>Smartphone Lotus S2 ECO 3G900 có logo VNPT màu xanh</t>
  </si>
  <si>
    <t>SMP.02.ECO.37</t>
  </si>
  <si>
    <t>Smartphone Lotus S2 ECO 3G900 có logo VNPT màu vàng</t>
  </si>
  <si>
    <t>SMP.02.ECO.39</t>
  </si>
  <si>
    <t>Smartphone Lotus S2 ECO 3G900 có logo VNPT màu hồng</t>
  </si>
  <si>
    <t>SMP.02.ECO.3F</t>
  </si>
  <si>
    <t>Smartphone Lotus S2 ECO 3G900 có logo VNPT màu trắng</t>
  </si>
  <si>
    <t>SMP.02.PRO.11</t>
  </si>
  <si>
    <t>Smartphone Lotus S2 PRO 3G850 không có logo VNPT màu đen</t>
  </si>
  <si>
    <t>SMP.02.PRO.17</t>
  </si>
  <si>
    <t>Smartphone Lotus S2 PRO 3G850 không có logo VNPT màu vàng</t>
  </si>
  <si>
    <t>SMP.02.PRO.1F</t>
  </si>
  <si>
    <t>Smartphone Lotus S2 PRO 3G850 không có logo VNPT màu trắng</t>
  </si>
  <si>
    <t>Smartphone Lotus S2 PRO 3G900 không có logo VNPT màu đen</t>
  </si>
  <si>
    <t>SMP.02.PRO.27</t>
  </si>
  <si>
    <t>Smartphone Lotus S2 PRO 3G900 không có logo VNPT màu vàng</t>
  </si>
  <si>
    <t>Smartphone Lotus S2 PRO 3G900 không có logo VNPT màu trắng</t>
  </si>
  <si>
    <t>SMP.02.PRO.2XXX</t>
  </si>
  <si>
    <t>Smartphone Lotus S2PRO  PCBA</t>
  </si>
  <si>
    <t>Smartphone Lotus S2 ULC 3G900 không có logo VNPT màu đen</t>
  </si>
  <si>
    <t>SMP.02.ULC.12XX</t>
  </si>
  <si>
    <t>Smartphone Lotus S2 ULC 3G900 PCBA</t>
  </si>
  <si>
    <t>SMP.02.ULC.15</t>
  </si>
  <si>
    <t>Smartphone Lotus S2 ULC 3G900 không có logo VNPT màu xanh</t>
  </si>
  <si>
    <t>SMP.02.ULC.17</t>
  </si>
  <si>
    <t>Smartphone Lotus S2 ULC 3G900 không có logo VNPT màu vàng</t>
  </si>
  <si>
    <t>SMP.02.ULC.19</t>
  </si>
  <si>
    <t>Smartphone Lotus S2 ULC 3G900 không có logo VNPT màu hồng</t>
  </si>
  <si>
    <t>Smartphone Lotus S2 ULC 3G900 không có logo VNPT màu trắng</t>
  </si>
  <si>
    <t>SMP.02.ULC.21</t>
  </si>
  <si>
    <t>Smartphone Lotus S2 ULC 3G900 có logo VNPT màu đen</t>
  </si>
  <si>
    <t>SMP.02.ULC.25</t>
  </si>
  <si>
    <t>Smartphone Lotus S2 ULC 3G900 có logo VNPT màu xanh</t>
  </si>
  <si>
    <t>SMP.02.ULC.27</t>
  </si>
  <si>
    <t>Smartphone Lotus S2 ULC 3G900 có logo VNPT màu vàng</t>
  </si>
  <si>
    <t>SMP.02.ULC.29</t>
  </si>
  <si>
    <t>Smartphone Lotus S2 ULC 3G900 có logo VNPT màu hồng</t>
  </si>
  <si>
    <t>SMP.02.ULC.2F</t>
  </si>
  <si>
    <t>Smartphone Lotus S2 ULC 3G900 có logo VNPT màu trắng</t>
  </si>
  <si>
    <t>SP010010101AAA</t>
  </si>
  <si>
    <t>PCBA ES001 đã lắp đủ</t>
  </si>
  <si>
    <t>SP010020101AAA</t>
  </si>
  <si>
    <t>PCBA máy tính bảng</t>
  </si>
  <si>
    <t>SP010020102AAA</t>
  </si>
  <si>
    <t>Processor Board máy tính bảng</t>
  </si>
  <si>
    <t>SP020010110AAA</t>
  </si>
  <si>
    <t>Dây nguồn mới</t>
  </si>
  <si>
    <t>SPDSLWM4E2AH1</t>
  </si>
  <si>
    <t>iGate AW300N PCBA</t>
  </si>
  <si>
    <t>SP-SF-125-130-01</t>
  </si>
  <si>
    <t>SP-SF-125-130-04</t>
  </si>
  <si>
    <t>SSN1AUX</t>
  </si>
  <si>
    <t>System Auxiliary Interface Board</t>
  </si>
  <si>
    <t>SSN1PIUB</t>
  </si>
  <si>
    <t>Power Interface Unit</t>
  </si>
  <si>
    <t>SSN1SLT1</t>
  </si>
  <si>
    <t>12xSTM-1 Optical Interface Board(S-1.1,LC)</t>
  </si>
  <si>
    <t>SSN1SUBRACK01</t>
  </si>
  <si>
    <t>Type III Subrack</t>
  </si>
  <si>
    <t>SSN2SLO1</t>
  </si>
  <si>
    <t>SSN3PSXCSA</t>
  </si>
  <si>
    <t>OSN 3500-200G TDM and 100G Packet Switching and Synchronous Timing Board</t>
  </si>
  <si>
    <t>SSN4GSCC</t>
  </si>
  <si>
    <t>System Control and Communication Board</t>
  </si>
  <si>
    <t>SSNB9RACK05</t>
  </si>
  <si>
    <t>N63E Assemble Rack(2200x600x300mm),Type III</t>
  </si>
  <si>
    <t>SSND00EGS412</t>
  </si>
  <si>
    <t>4-port Gigabit Ethernet Switching Processing Board(1000BASE-LX,1310-LC)</t>
  </si>
  <si>
    <t>SSND0SLD6402</t>
  </si>
  <si>
    <t>SSND0SLQ1602</t>
  </si>
  <si>
    <t>4xSTM-16 Optical Interface Board(S-16.1,LC)</t>
  </si>
  <si>
    <t>S-WAVE 0809/U-65-18CV8</t>
  </si>
  <si>
    <t>Antenna Dual- band 900/2100 Mhz, X-pol 18dBi</t>
  </si>
  <si>
    <t>S-WAVE U-65-18DV10</t>
  </si>
  <si>
    <t>SWOSN3500</t>
  </si>
  <si>
    <t>OptiX OSN 3500-Basic Software Package,V100R008(Per Subrack)</t>
  </si>
  <si>
    <t>SWPCN2000</t>
  </si>
  <si>
    <t>Software Service,Trend Micro,05280169,Original Manufacturer Service, 1 Year,7*24 Standard Service,10 users</t>
  </si>
  <si>
    <t>SWP-N2000-CLIENT</t>
  </si>
  <si>
    <t>Client amount license</t>
  </si>
  <si>
    <t>SW-U2000</t>
  </si>
  <si>
    <t>Client Access Amount License-U2000</t>
  </si>
  <si>
    <t>TC</t>
  </si>
  <si>
    <t>Cable Ladder Set (10m / set)</t>
  </si>
  <si>
    <t>TN</t>
  </si>
  <si>
    <t>Bộ tem nhãn</t>
  </si>
  <si>
    <t>TR01</t>
  </si>
  <si>
    <t>TỜ RƠI</t>
  </si>
  <si>
    <t>Sim VinaXtra</t>
  </si>
  <si>
    <t>VNP100K</t>
  </si>
  <si>
    <t>Thẻ Vinaphone mệnh giá 100000 đồng</t>
  </si>
  <si>
    <t>VNP13A38</t>
  </si>
  <si>
    <t>Bộ SIMCARD Vinaphone</t>
  </si>
  <si>
    <t>VNP200K</t>
  </si>
  <si>
    <t>Thẻ Vinaphone mệnh giá 200000 đồng</t>
  </si>
  <si>
    <t>VNP20K</t>
  </si>
  <si>
    <t>Thẻ Vinaphone mệnh giá 20000 đồng</t>
  </si>
  <si>
    <t>VNP50K</t>
  </si>
  <si>
    <t>Thẻ Vinaphone mệnh giá 50000 đồng</t>
  </si>
  <si>
    <t>VNT001B-M001</t>
  </si>
  <si>
    <t>IC DDR</t>
  </si>
  <si>
    <t>VNT001B-M002</t>
  </si>
  <si>
    <t>WiFi Module (non-transceiver)</t>
  </si>
  <si>
    <t>VNT001B-M003</t>
  </si>
  <si>
    <t>Transformer</t>
  </si>
  <si>
    <t>VNT001B-M004</t>
  </si>
  <si>
    <t>SD port</t>
  </si>
  <si>
    <t>VNT001B-M005</t>
  </si>
  <si>
    <t>Reset Button</t>
  </si>
  <si>
    <t>VNT001B-M006</t>
  </si>
  <si>
    <t>LED Cover</t>
  </si>
  <si>
    <t>VNT001B-M007</t>
  </si>
  <si>
    <t>CPU</t>
  </si>
  <si>
    <t>VNT001B-M008</t>
  </si>
  <si>
    <t>Switch</t>
  </si>
  <si>
    <t>VNT001B-M009</t>
  </si>
  <si>
    <t>USB port</t>
  </si>
  <si>
    <t>VNT001B-M010</t>
  </si>
  <si>
    <t>LED</t>
  </si>
  <si>
    <t>VNT001B-M011</t>
  </si>
  <si>
    <t>Power adaper</t>
  </si>
  <si>
    <t>VNT001SB</t>
  </si>
  <si>
    <t>VNPT Technology Smart Box</t>
  </si>
  <si>
    <t>VNT-DSL-WM-4E2AH-1.0</t>
  </si>
  <si>
    <t>PCB for Modem ADSL</t>
  </si>
  <si>
    <t>VNT-XB-HW4F</t>
  </si>
  <si>
    <t>PCB 2 Layers</t>
  </si>
  <si>
    <t>VOSMARTBOX</t>
  </si>
  <si>
    <t>Thùng carton 3 lớp VNPT Smartbox</t>
  </si>
  <si>
    <t>VR08050R068F20</t>
  </si>
  <si>
    <t>WAP.01.ONA.1F</t>
  </si>
  <si>
    <t>Outdoor AP, 2 radio 3x3 hỗ trợ chuẩn 802.11a/b/g/n/ac, Dải tần 2.4GHz + 5GHz, 2 ăng-ten MIMO 3x3</t>
  </si>
  <si>
    <t>WAP.01.ONN.1F</t>
  </si>
  <si>
    <t>AP VNPT Technology loại 2 RF</t>
  </si>
  <si>
    <t>WAP.01.ONN.OF</t>
  </si>
  <si>
    <t>AP VNPT Technology loại 1 RF</t>
  </si>
  <si>
    <t>Z4V4ULCP003</t>
  </si>
  <si>
    <t>Phôi tem thiếc bạc 18x50mm</t>
  </si>
  <si>
    <t>ZN4PD1 - 63 - S+</t>
  </si>
  <si>
    <t>PWR DIV / SMA / RoHS</t>
  </si>
  <si>
    <t>Đvt</t>
  </si>
  <si>
    <t>cai</t>
  </si>
  <si>
    <t>bo</t>
  </si>
  <si>
    <t>hop</t>
  </si>
  <si>
    <t>CAI</t>
  </si>
  <si>
    <t>met</t>
  </si>
  <si>
    <t>lo</t>
  </si>
  <si>
    <t>tram</t>
  </si>
  <si>
    <t>mét</t>
  </si>
  <si>
    <t>bình</t>
  </si>
  <si>
    <t>kg</t>
  </si>
  <si>
    <t>dv</t>
  </si>
  <si>
    <t>quyển</t>
  </si>
  <si>
    <t>lọ</t>
  </si>
  <si>
    <t>cuộn</t>
  </si>
  <si>
    <t>đôi</t>
  </si>
  <si>
    <t>túi</t>
  </si>
  <si>
    <t>hộp</t>
  </si>
  <si>
    <t>lít</t>
  </si>
  <si>
    <t>thanh</t>
  </si>
  <si>
    <t>thung</t>
  </si>
  <si>
    <t>doi</t>
  </si>
  <si>
    <t>sợi</t>
  </si>
  <si>
    <t>Tk vật tư</t>
  </si>
  <si>
    <t>1561</t>
  </si>
  <si>
    <t>15211</t>
  </si>
  <si>
    <t>1531</t>
  </si>
  <si>
    <t>15216A</t>
  </si>
  <si>
    <t>15216B</t>
  </si>
  <si>
    <t>15214</t>
  </si>
  <si>
    <t>15215</t>
  </si>
  <si>
    <t>15218</t>
  </si>
  <si>
    <t>15216C</t>
  </si>
  <si>
    <t>15216D</t>
  </si>
  <si>
    <t>15216E</t>
  </si>
  <si>
    <t>15226D</t>
  </si>
  <si>
    <t>15511</t>
  </si>
  <si>
    <t>15228</t>
  </si>
  <si>
    <t>15224</t>
  </si>
  <si>
    <t>15223</t>
  </si>
  <si>
    <t>15212</t>
  </si>
  <si>
    <t>15213</t>
  </si>
  <si>
    <t>15221</t>
  </si>
  <si>
    <t>15222</t>
  </si>
  <si>
    <t>2411</t>
  </si>
  <si>
    <t>2422</t>
  </si>
  <si>
    <t>15225</t>
  </si>
  <si>
    <t>1541.01</t>
  </si>
  <si>
    <t>KHO XUẤT</t>
  </si>
  <si>
    <t>Tk nợ</t>
  </si>
  <si>
    <t>Phiếu yêu cầu xuất kho YCX003, YCX004, YCX005</t>
  </si>
  <si>
    <t xml:space="preserve"> Ngày 11 tháng 12 năm 2015</t>
  </si>
  <si>
    <t>154376</t>
  </si>
  <si>
    <t>Sửa ONTV2</t>
  </si>
  <si>
    <t>Phiếu yêu cầu xuất kho YCX024A</t>
  </si>
  <si>
    <t>Ngày 12 tháng 12 năm 2015</t>
  </si>
  <si>
    <t>NMĐT1</t>
  </si>
  <si>
    <t>J</t>
  </si>
  <si>
    <t>M</t>
  </si>
  <si>
    <t>2VICTLV62080DSG</t>
  </si>
  <si>
    <t>Mạch in PCB 4 lớp, mạ bạc</t>
  </si>
  <si>
    <t>Phiếu yêu cầu xuất kho YCX023</t>
  </si>
  <si>
    <t xml:space="preserve"> Ngày 12 tháng 12 năm 2015</t>
  </si>
  <si>
    <t>MÃ NHẬP XUẤT</t>
  </si>
  <si>
    <t>1521</t>
  </si>
  <si>
    <t>LOẠI</t>
  </si>
  <si>
    <t>MÃ NX</t>
  </si>
  <si>
    <t>SMT</t>
  </si>
  <si>
    <t>ASM</t>
  </si>
  <si>
    <t>smt</t>
  </si>
  <si>
    <t>asm</t>
  </si>
  <si>
    <t>15518</t>
  </si>
  <si>
    <t>6272</t>
  </si>
  <si>
    <t>TP kho Tx</t>
  </si>
  <si>
    <t>1548</t>
  </si>
  <si>
    <t>33881</t>
  </si>
  <si>
    <t>6273</t>
  </si>
  <si>
    <t>1522</t>
  </si>
  <si>
    <t>157</t>
  </si>
  <si>
    <t>HH</t>
  </si>
  <si>
    <t>6415</t>
  </si>
  <si>
    <t>PXK-</t>
  </si>
  <si>
    <t>PDC- KHO XUAT TP-KHO NHAP TX</t>
  </si>
  <si>
    <t>155</t>
  </si>
  <si>
    <t>154378</t>
  </si>
  <si>
    <t>Ngày 14 tháng 12 năm 2015</t>
  </si>
  <si>
    <t>Nhà máy SX ONTV2</t>
  </si>
  <si>
    <t>Phiếu yêu cầu xuất kho YCX014, YCX015</t>
  </si>
  <si>
    <t>154379</t>
  </si>
  <si>
    <t>Nhà máy SX 12V</t>
  </si>
  <si>
    <t>Phiếu yêu cầu xuất kho YCX024, YCX025</t>
  </si>
  <si>
    <t>154380</t>
  </si>
  <si>
    <t>Nhà máy ép 12V VKX</t>
  </si>
  <si>
    <t>(Kho NVL, TP)</t>
  </si>
  <si>
    <t>NVL, TP</t>
  </si>
  <si>
    <t>Phiếu yêu cầu xuất kho YCX016, YCX017, YCX018</t>
  </si>
  <si>
    <t>1541</t>
  </si>
  <si>
    <t>1542</t>
  </si>
  <si>
    <t>Phiếu yêu cầu xuất kho YCX019</t>
  </si>
  <si>
    <t>Xuất Nhà máy SX Adapter 12V</t>
  </si>
  <si>
    <t>Phiếu yêu cầu xuất kho YCX032</t>
  </si>
  <si>
    <t xml:space="preserve"> Ngày 14 tháng 12 năm 2015</t>
  </si>
  <si>
    <t>Phiếu yêu cầu xuất kho YCX033</t>
  </si>
  <si>
    <t>Phiếu yêu cầu xuất kho YCX029, YCX030, YCX031</t>
  </si>
  <si>
    <t>154386</t>
  </si>
  <si>
    <t>1VC0603106M0JX5R</t>
  </si>
  <si>
    <t>Phiếu yêu cầu xuất kho YCX035</t>
  </si>
  <si>
    <t>154387</t>
  </si>
  <si>
    <t>Sửa ANT - AVG</t>
  </si>
  <si>
    <t>Xuất sửa ADSL - ONT</t>
  </si>
  <si>
    <t>1VC080515OJ2</t>
  </si>
  <si>
    <t>IND 10uH 20% SMD 0603</t>
  </si>
  <si>
    <t>CAP CER 15pF 25V 5%, SMD, 0805</t>
  </si>
  <si>
    <t>Phiếu yêu cầu xuất kho YCX046</t>
  </si>
  <si>
    <t>XUẤT DC</t>
  </si>
  <si>
    <t>cpc</t>
  </si>
  <si>
    <t>Phiếu yêu cầu xuất kho YCX026, YCX027</t>
  </si>
  <si>
    <t>Ngày 15 tháng 12 năm 2015</t>
  </si>
  <si>
    <t>154389</t>
  </si>
  <si>
    <t>Xuất thử nghiệm dự án HDMI Dongle cho TTCN</t>
  </si>
  <si>
    <t xml:space="preserve"> Ngày 15 tháng 12 năm 2015</t>
  </si>
  <si>
    <t>Phiếu yêu cầu xuất kho TECH-TTCN/151215-01</t>
  </si>
  <si>
    <t>TTCN</t>
  </si>
  <si>
    <t>NGUYỄN VĂN HUY</t>
  </si>
  <si>
    <t>154388A</t>
  </si>
  <si>
    <t>Xuất bán ONT2 cho ANSV</t>
  </si>
  <si>
    <t>Bộ</t>
  </si>
  <si>
    <t>NGUYỄN ĐỨC TOÀN</t>
  </si>
  <si>
    <t>154388B</t>
  </si>
  <si>
    <t>154390</t>
  </si>
  <si>
    <t xml:space="preserve">Xuất phục vụ giới thiệu khách hàng </t>
  </si>
  <si>
    <t>Phiếu yêu cầu xuất kho TECH-TTCN/121515-02</t>
  </si>
  <si>
    <t>NGUYỄN THANH BÌNH</t>
  </si>
  <si>
    <t>154391</t>
  </si>
  <si>
    <t>154392</t>
  </si>
  <si>
    <t>Xuất bán cho TBC</t>
  </si>
  <si>
    <t>Phiếu yêu cầu chuẩn bị hàng VNTech-TTKD/2015/12/15-2</t>
  </si>
  <si>
    <t>154385A</t>
  </si>
  <si>
    <t>154385B</t>
  </si>
  <si>
    <t>Phiếu yêu cầu xuất kho YCX028</t>
  </si>
  <si>
    <t>Xuất bán cho ANSV</t>
  </si>
  <si>
    <t>154394</t>
  </si>
  <si>
    <t>(Kho )</t>
  </si>
  <si>
    <t>Kiểm tra, làm mới 100 máy ULC New của TELEQ</t>
  </si>
  <si>
    <t>Quyển</t>
  </si>
  <si>
    <t>Phiếu yêu cầu xuất kho YCX034</t>
  </si>
  <si>
    <t>154395</t>
  </si>
  <si>
    <t>154396</t>
  </si>
  <si>
    <t>Nhà máy sản xuất Adapter 12V</t>
  </si>
  <si>
    <t>154397</t>
  </si>
  <si>
    <t>Phiếu yêu cầu xuất kho YCX036</t>
  </si>
  <si>
    <t>Phiếu yêu cầu xuất kho YCX047</t>
  </si>
  <si>
    <t>Xuất đổi lỗi phiếu YCN029 (ASM)</t>
  </si>
  <si>
    <t>Xuất vật tư tiêu hao phục vụ SX (Dự án VTTD)</t>
  </si>
  <si>
    <t>Xuất cho dự án DVB-t2</t>
  </si>
  <si>
    <t>Phiếu yêu cầu xuất kho TECH-TTCN/151215-03</t>
  </si>
  <si>
    <t>154399</t>
  </si>
  <si>
    <t>154398</t>
  </si>
  <si>
    <t>154400</t>
  </si>
  <si>
    <t xml:space="preserve">Xuất vật tư tiêu hao phục vụ SX </t>
  </si>
  <si>
    <t>Túi</t>
  </si>
  <si>
    <t>Tuýt</t>
  </si>
  <si>
    <t>Phiếu yêu cầu xuất kho YCX048</t>
  </si>
  <si>
    <t>Phiếu yêu cầu xuất kho YCX037, YCX044</t>
  </si>
  <si>
    <t>154375A</t>
  </si>
  <si>
    <t>Phiếu yêu cầu xuất kho YCX041, YCX042, YCX043</t>
  </si>
  <si>
    <t>3VPH3M0025X25X015</t>
  </si>
  <si>
    <t>Hộp</t>
  </si>
  <si>
    <t>Lít</t>
  </si>
  <si>
    <t>Băng keo 2 mặt 3M-9448A</t>
  </si>
  <si>
    <t>Phiếu yêu cầu xuất kho YCX067</t>
  </si>
  <si>
    <t>154402</t>
  </si>
  <si>
    <t>Phục vụ cho xuất hàng</t>
  </si>
  <si>
    <t>Tem logo VNPT</t>
  </si>
  <si>
    <t>nvl</t>
  </si>
  <si>
    <t>154403</t>
  </si>
  <si>
    <t>Ngày 16 tháng 12 năm 2015</t>
  </si>
  <si>
    <t>154404</t>
  </si>
  <si>
    <t>Xuất cho dự án MyTV IPSTB để sx prototype ver3</t>
  </si>
  <si>
    <t>Phiếu yêu cầu xuất kho TECH-TTCN/161215-02</t>
  </si>
  <si>
    <t xml:space="preserve"> Ngày 16 tháng 12 năm 2015</t>
  </si>
  <si>
    <t>154401B</t>
  </si>
  <si>
    <t>154401A</t>
  </si>
  <si>
    <t>Phiếu yêu cầu xuất kho YCX040</t>
  </si>
  <si>
    <t>Nhà máy SX Adapter 12V</t>
  </si>
  <si>
    <t>Phiếu yêu cầu xuất kho YCX049, YCX050</t>
  </si>
  <si>
    <t>Phiếu yêu cầu xuất kho YCX045, YCX060</t>
  </si>
  <si>
    <t>154406</t>
  </si>
  <si>
    <t>Sửa chữa ASM</t>
  </si>
  <si>
    <t xml:space="preserve">Phiếu yêu cầu xuất kho </t>
  </si>
  <si>
    <t>154407</t>
  </si>
  <si>
    <t>Phiếu yêu cầu xuất kho YCX051</t>
  </si>
  <si>
    <t>154408</t>
  </si>
  <si>
    <t>Phiếu yêu cầu xuất kho YCX038B, YCX039, YCX053</t>
  </si>
  <si>
    <t>154405</t>
  </si>
  <si>
    <t>VTTH</t>
  </si>
  <si>
    <t>15216</t>
  </si>
  <si>
    <t>15217</t>
  </si>
  <si>
    <t>15219</t>
  </si>
  <si>
    <t>15220</t>
  </si>
  <si>
    <t>pdc</t>
  </si>
  <si>
    <t xml:space="preserve">15228                           </t>
  </si>
  <si>
    <t xml:space="preserve">1531                            </t>
  </si>
  <si>
    <t xml:space="preserve">15221                           </t>
  </si>
  <si>
    <t>154409</t>
  </si>
  <si>
    <t>154410</t>
  </si>
  <si>
    <t>154411</t>
  </si>
  <si>
    <t>Xuất 06 box AON CPE hoàn thiện phục vụ giới thiệu khách hàng</t>
  </si>
  <si>
    <t>3VSLPP253515</t>
  </si>
  <si>
    <t>3VSCM2.5L08ST</t>
  </si>
  <si>
    <t>3VPVBAFTT014NU1F-01</t>
  </si>
  <si>
    <t>Phiếu yêu cầu xuất kho TECH-TTCN/161215-01</t>
  </si>
  <si>
    <t>154412</t>
  </si>
  <si>
    <t>Phiếu yêu cầu xuất kho YCX056, YCX057, YCX058</t>
  </si>
  <si>
    <t>1523</t>
  </si>
  <si>
    <t>1524</t>
  </si>
  <si>
    <t>4V7290019-9A</t>
  </si>
  <si>
    <t>Phiếu yêu cầu xuất kho YCX064</t>
  </si>
  <si>
    <t>154414</t>
  </si>
  <si>
    <t>Phiếu yêu cầu xuất kho YCX065</t>
  </si>
  <si>
    <t>154415</t>
  </si>
  <si>
    <t>Nhà máy sản xuất Adapter 5V</t>
  </si>
  <si>
    <t>Phiếu yêu cầu xuất kho YCX077, YCX078</t>
  </si>
  <si>
    <t>154416</t>
  </si>
  <si>
    <t>Phiếu yêu cầu xuất kho YCX052</t>
  </si>
  <si>
    <t>154417</t>
  </si>
  <si>
    <t>Phiếu yêu cầu xuất kho YCX061, YCX062</t>
  </si>
  <si>
    <t>Tem barcode</t>
  </si>
  <si>
    <t>Tấm</t>
  </si>
  <si>
    <t>Phiếu yêu cầu xuất kho YCX072</t>
  </si>
  <si>
    <t>154418</t>
  </si>
  <si>
    <t>Xuất cho sản xuất Prototype</t>
  </si>
  <si>
    <t>Phiếu yêu cầu xuất kho TTCN</t>
  </si>
  <si>
    <t>3VMORLT8188ETV</t>
  </si>
  <si>
    <t>Module Wifi RLT8188ETV</t>
  </si>
  <si>
    <t>Xuất bán cho Pico</t>
  </si>
  <si>
    <t>Ngày 17 tháng 12 năm 2015</t>
  </si>
  <si>
    <t>Phiếu yêu cầu chuẩn bị hàng VNTech-TTKD/2015/12/17-2</t>
  </si>
  <si>
    <t xml:space="preserve"> Ngày 17 tháng 12 năm 2015</t>
  </si>
  <si>
    <t>Phiếu yêu cầu chuẩn bị hàng VNTech-TTKD/2015/12/17-3</t>
  </si>
  <si>
    <t>Phiếu yêu cầu xuất kho YCX093</t>
  </si>
  <si>
    <t>Xuất VTTH cho Nhà máy</t>
  </si>
  <si>
    <t>154426</t>
  </si>
  <si>
    <t>154427</t>
  </si>
  <si>
    <t>Xuất phục vụ hoàn thiện 06 box AON CPE giới thiệu khách hàng</t>
  </si>
  <si>
    <t>SFP Module</t>
  </si>
  <si>
    <t>Phiếu yêu cầu xuất kho TECH-TTCN/171215-01</t>
  </si>
  <si>
    <t>Phục vụ QA kiểm tra chất lượng</t>
  </si>
  <si>
    <t>Phiếu yêu cầu xuất kho YCX082</t>
  </si>
  <si>
    <t>(Kho CCDC)</t>
  </si>
  <si>
    <t>CCDC</t>
  </si>
  <si>
    <t>154421</t>
  </si>
  <si>
    <t>Phiếu yêu cầu xuất kho YCX059</t>
  </si>
  <si>
    <t>154428</t>
  </si>
  <si>
    <t>Phiếu yêu cầu xuất kho YCX075, YCX076</t>
  </si>
  <si>
    <t>154429</t>
  </si>
  <si>
    <t>Phiếu yêu cầu xuất kho YCX054, YCX068, YCX069</t>
  </si>
  <si>
    <t>Phiếu yêu cầu xuất kho YCX079</t>
  </si>
  <si>
    <t>154431</t>
  </si>
  <si>
    <t>NGÔ ANH TUẤN</t>
  </si>
  <si>
    <t>Thử nghiệm dự án ONTV3</t>
  </si>
  <si>
    <t>Mạch in 4 lớp mạ bạc 3</t>
  </si>
  <si>
    <t>Phiếu yêu cầu xuất kho YCX094</t>
  </si>
  <si>
    <t>154430</t>
  </si>
  <si>
    <t>154432</t>
  </si>
  <si>
    <t>Phiếu yêu cầu xuất kho YCX071, YCX073, YCX074</t>
  </si>
  <si>
    <t>6418</t>
  </si>
  <si>
    <t>6428</t>
  </si>
  <si>
    <t>3VM0AD5V2A</t>
  </si>
  <si>
    <t>Phiếu yêu cầu chuẩn bị hàng VNPTTECH-TASCVN/2015/12/18-2</t>
  </si>
  <si>
    <t>Ngày 18 tháng 12 năm 2015</t>
  </si>
  <si>
    <t xml:space="preserve"> Ngày 18 tháng 12 năm 2015</t>
  </si>
  <si>
    <t>Xuất bảo hành cho TASC</t>
  </si>
  <si>
    <t>Bộ nguồn AC/DC 5V</t>
  </si>
  <si>
    <t xml:space="preserve"> Ngày 19 tháng 12 năm 2015</t>
  </si>
  <si>
    <t>Ngày 19 tháng 12 năm 2015</t>
  </si>
  <si>
    <t>154447</t>
  </si>
  <si>
    <t>154433</t>
  </si>
  <si>
    <t>15519</t>
  </si>
  <si>
    <t>tp</t>
  </si>
  <si>
    <t>Phiếu yêu cầu xuất kho YCX080, YCX091</t>
  </si>
  <si>
    <t>Phiếu yêu cầu xuất kho YCX092, YCX133</t>
  </si>
  <si>
    <t>154435</t>
  </si>
  <si>
    <t>Phiếu yêu cầu xuất kho YCX105</t>
  </si>
  <si>
    <t>IND, FXD, 0805, 1.2uH, 5%, 325mA, 900mOhm</t>
  </si>
  <si>
    <t>Phiếu yêu cầu xuất kho YCX083</t>
  </si>
  <si>
    <t>154438</t>
  </si>
  <si>
    <t>Phiếu yêu cầu xuất kho YCX081, YCX128</t>
  </si>
  <si>
    <t>154439</t>
  </si>
  <si>
    <t>Phiếu yêu cầu xuất kho YCX085, YCX086</t>
  </si>
  <si>
    <t>Phiếu yêu cầu xuất kho YCX084</t>
  </si>
  <si>
    <t>Phiếu yêu cầu xuất kho YCX070, YCX087, YCX088, YCX089, YCX090, YCX099</t>
  </si>
  <si>
    <t>Phiếu yêu cầu xuất kho YCX131</t>
  </si>
  <si>
    <t>154442</t>
  </si>
  <si>
    <t>Phiếu yêu cầu xuất kho YCX137</t>
  </si>
  <si>
    <t>Xuất trả sạc lỗi của VKX cho VKX</t>
  </si>
  <si>
    <t>154450</t>
  </si>
  <si>
    <t>154443</t>
  </si>
  <si>
    <t>154451</t>
  </si>
  <si>
    <t>154445</t>
  </si>
  <si>
    <t>Phiếu yêu cầu xuất kho YCX104, YCX116</t>
  </si>
  <si>
    <t>154446</t>
  </si>
  <si>
    <t>154452</t>
  </si>
  <si>
    <t>Phiếu yêu cầu xuất kho YCX102, YCX103</t>
  </si>
  <si>
    <t>154453</t>
  </si>
  <si>
    <t>Phiếu yêu cầu xuất kho YCX115, YCX136</t>
  </si>
  <si>
    <t>154454</t>
  </si>
  <si>
    <t>Xuất VTTH phục vụ sản xuất</t>
  </si>
  <si>
    <t>154455</t>
  </si>
  <si>
    <t>Ngày 21 tháng 12 năm 2015</t>
  </si>
  <si>
    <t>Xuất bán và biếu tặng</t>
  </si>
  <si>
    <t>Phiếu yêu cầu chuẩn bị hàng VNTech-TTKD/2015/12/21-2</t>
  </si>
  <si>
    <t xml:space="preserve"> Ngày 21 tháng 12 năm 2015</t>
  </si>
  <si>
    <t>Xuất bổ sung điện thoại Pro đã xuất trước cho TBC</t>
  </si>
  <si>
    <t>Phiếu yêu cầu chuẩn bị hàng VNTech-TTKD/2015/12/21-1</t>
  </si>
  <si>
    <t>Phiếu yêu cầu chuẩn bị hàng VNTech-TTKD/2015/12/21-3</t>
  </si>
  <si>
    <t>154456</t>
  </si>
  <si>
    <t>154457</t>
  </si>
  <si>
    <t>Phiếu yêu cầu xuất kho YCX129</t>
  </si>
  <si>
    <t>154462</t>
  </si>
  <si>
    <t>Phiếu yêu cầu xuất kho YCX095, YCX096</t>
  </si>
  <si>
    <t>Phiếu yêu cầu xuất kho YCX097, YCX098, YCX100, YCX101, YCX110</t>
  </si>
  <si>
    <t>Phiếu yêu cầu xuất kho YCX108, YCX109, YCX111, YCX112, YCX122</t>
  </si>
  <si>
    <t>154463</t>
  </si>
  <si>
    <t>Phiếu yêu cầu xuất kho YCX140</t>
  </si>
  <si>
    <t>154464</t>
  </si>
  <si>
    <t>Ngày 22 tháng 12 năm 2015</t>
  </si>
  <si>
    <t>Phiếu yêu cầu chuẩn bị hàng VNTech-TTKD/2015/12/22-1</t>
  </si>
  <si>
    <t xml:space="preserve"> Ngày 22 tháng 12 năm 2015</t>
  </si>
  <si>
    <t>2,5</t>
  </si>
  <si>
    <t>Phiếu yêu cầu xuất kho YCX138, YCX137</t>
  </si>
  <si>
    <t>154465</t>
  </si>
  <si>
    <t>battery cover components BLACK</t>
  </si>
  <si>
    <t>battery cover components WHITE</t>
  </si>
  <si>
    <t>Phiếu yêu cầu xuất kho YCX142</t>
  </si>
  <si>
    <t>Xuất cho phòng Marketing mượn</t>
  </si>
  <si>
    <t>HOÀNG MỸ HẠNH</t>
  </si>
  <si>
    <t>PTSP</t>
  </si>
  <si>
    <t>Phiếu yêu cầu xuất kho ngày 22/12</t>
  </si>
  <si>
    <t>DIL16W/SOIC16ZIF</t>
  </si>
  <si>
    <t>Đế nạp flash</t>
  </si>
  <si>
    <t>Phiếu yêu cầu xuất kho YCX141</t>
  </si>
  <si>
    <t>DIL48/TSOP48ZIF</t>
  </si>
  <si>
    <t>Kỹ thuật giữ để thay cho dây chuyền</t>
  </si>
  <si>
    <t>Phiếu yêu cầu xuất kho YCX106, YCX107, YCX119</t>
  </si>
  <si>
    <t>154466</t>
  </si>
  <si>
    <t>CPC</t>
  </si>
  <si>
    <t>154467</t>
  </si>
  <si>
    <t>Phiếu yêu cầu xuất kho YCX126, YCX141</t>
  </si>
  <si>
    <t>154468</t>
  </si>
  <si>
    <t>Xuất bán ONTV2 cho ANSV</t>
  </si>
  <si>
    <t>154469</t>
  </si>
  <si>
    <t>Phiếu yêu cầu xuất kho YCX120, YCX121, YCX123, YCX124</t>
  </si>
  <si>
    <t>Ngày 23 tháng 12 năm 2015</t>
  </si>
  <si>
    <t>154486</t>
  </si>
  <si>
    <t>Xuất thử nghiệm cho DO</t>
  </si>
  <si>
    <t xml:space="preserve"> Ngày 23 tháng 12 năm 2015</t>
  </si>
  <si>
    <t>Phiếu yêu cầu công việc DO số 31/15</t>
  </si>
  <si>
    <t>HOÀNG NGỌC SƠN</t>
  </si>
  <si>
    <t>Phiếu yêu cầu xuất kho YCX145</t>
  </si>
  <si>
    <t>154471</t>
  </si>
  <si>
    <t>Phiếu yêu cầu xuất kho YCX125</t>
  </si>
  <si>
    <t>154472</t>
  </si>
  <si>
    <t>Xuất sửa bảo hành</t>
  </si>
  <si>
    <t>Phiếu yêu cầu xuất kho YCX143</t>
  </si>
  <si>
    <t>154477</t>
  </si>
  <si>
    <t>Phiếu yêu cầu xuất kho YCX154</t>
  </si>
  <si>
    <t>154478</t>
  </si>
  <si>
    <t>Xuất sửa ONTV2 - Adapter 12V</t>
  </si>
  <si>
    <t>2VICTLV70212</t>
  </si>
  <si>
    <t>Phiếu yêu cầu xuất kho YCX144</t>
  </si>
  <si>
    <t>154479</t>
  </si>
  <si>
    <t>Nhà máy nâng cấp sản phẩm AP 0F thành ONA</t>
  </si>
  <si>
    <t>154480</t>
  </si>
  <si>
    <t>154481</t>
  </si>
  <si>
    <t>Xuất đổi lỗi,  sx S2 PRO</t>
  </si>
  <si>
    <t>75</t>
  </si>
  <si>
    <t>ccdc</t>
  </si>
  <si>
    <t>Phiếu yêu cầu xuất kho YCX170</t>
  </si>
  <si>
    <t>Phiếu yêu cầu xuất kho YCX156, YCX157</t>
  </si>
  <si>
    <t>Phiếu yêu cầu xuất kho YCX134</t>
  </si>
  <si>
    <t>Phiếu yêu cầu xuất kho YCX130, YCX</t>
  </si>
  <si>
    <t>154482</t>
  </si>
  <si>
    <t>154485</t>
  </si>
  <si>
    <t>Phiếu yêu cầu xuất kho YCX118</t>
  </si>
  <si>
    <t>154483</t>
  </si>
  <si>
    <t>154484</t>
  </si>
  <si>
    <t>Phiếu yêu cầu xuất kho YCX148, YCX149, YCX150, YCX151, YCX152</t>
  </si>
  <si>
    <t>Phiếu yêu cầu xuất kho YCX117</t>
  </si>
  <si>
    <t>154488</t>
  </si>
  <si>
    <t>Phiếu yêu cầu xuất kho YCX146, YCX47</t>
  </si>
  <si>
    <t>154489</t>
  </si>
  <si>
    <t>Phiếu yêu cầu xuất kho YCX153</t>
  </si>
  <si>
    <t>154490</t>
  </si>
  <si>
    <t>Xuất tem phục vụ sản xuất</t>
  </si>
  <si>
    <t>Phiếu yêu cầu xuất kho YCX172</t>
  </si>
  <si>
    <t>154491</t>
  </si>
  <si>
    <t>Ngày 24 tháng 12 năm 2015</t>
  </si>
  <si>
    <t>154501</t>
  </si>
  <si>
    <t>CHIẾC</t>
  </si>
  <si>
    <t>Phiếu yêu cầu chuẩn bị hàng VNPTTECH-TASCVN/2015/12/24-1</t>
  </si>
  <si>
    <t xml:space="preserve"> Ngày 24 tháng 12 năm 2015</t>
  </si>
  <si>
    <t xml:space="preserve">Xuất hàng bảo hành cho TASC </t>
  </si>
  <si>
    <t>Phiếu yêu cầu xuất kho ngày 23/12</t>
  </si>
  <si>
    <t>Tờ</t>
  </si>
  <si>
    <t>Đôi</t>
  </si>
  <si>
    <t>154502</t>
  </si>
  <si>
    <t>Xuất test thử nghiệm tại Becamex Bình Dương trong 3 tháng</t>
  </si>
  <si>
    <t>BỘ</t>
  </si>
  <si>
    <t xml:space="preserve">Phiếu yêu cầu công việc DO-SCC số 71/15 </t>
  </si>
  <si>
    <t>154503</t>
  </si>
  <si>
    <t>Xuất phục vụ đóng hàng</t>
  </si>
  <si>
    <t>Phiếu yêu cầu chuẩn bị hàng ANSV-TTKDSPCN/2015/12/24-1</t>
  </si>
  <si>
    <t>154504</t>
  </si>
  <si>
    <t>154500</t>
  </si>
  <si>
    <t>Ngày 25 tháng 12 năm 2015</t>
  </si>
  <si>
    <t>154513</t>
  </si>
  <si>
    <t>TÔ THÀNH LUÂN</t>
  </si>
  <si>
    <t>Xuất cho bộ phận an ninh, văn phòng</t>
  </si>
  <si>
    <t>ĐÔI</t>
  </si>
  <si>
    <t>Phiếu yêu cầu xuất kho ngày 25/12</t>
  </si>
  <si>
    <t xml:space="preserve"> Ngày 25 tháng 12 năm 2015</t>
  </si>
  <si>
    <t>(Kho NVL, CCDC)</t>
  </si>
  <si>
    <t>NVL, CCDC</t>
  </si>
  <si>
    <t>154499</t>
  </si>
  <si>
    <t>Phiếu yêu cầu xuất kho YCX173</t>
  </si>
  <si>
    <t>154498</t>
  </si>
  <si>
    <t>Xuất cho Nhà máy phục vụ sản xuất</t>
  </si>
  <si>
    <t>Phiếu yêu cầu xuất kho YCX183</t>
  </si>
  <si>
    <t>154497</t>
  </si>
  <si>
    <t>Phiếu yêu cầu xuất kho YCX155</t>
  </si>
  <si>
    <t>Phiếu yêu cầu xuất kho YCX169</t>
  </si>
  <si>
    <t>154492</t>
  </si>
  <si>
    <t>154493</t>
  </si>
  <si>
    <t>Nhà máy sx adapter 5v</t>
  </si>
  <si>
    <t>Phiếu yêu cầu xuất kho YCX171</t>
  </si>
  <si>
    <t>154494</t>
  </si>
  <si>
    <t>Phiếu yêu cầu xuất kho YCX113,  YCX167</t>
  </si>
  <si>
    <t>154495</t>
  </si>
  <si>
    <t>Xuất phục vụ sản xuất S2 ULC New</t>
  </si>
  <si>
    <t>Phiếu yêu cầu xuất kho ngày 24/12</t>
  </si>
  <si>
    <t>154505</t>
  </si>
  <si>
    <t>Phiếu yêu cầu xuất kho YCX159</t>
  </si>
  <si>
    <t>Phiếu yêu cầu xuất kho YCX166, YCX165</t>
  </si>
  <si>
    <t>154506</t>
  </si>
  <si>
    <t>SUM</t>
  </si>
  <si>
    <t>Phiếu yêu cầu xuất kho YCX160, YCX161, YCX162, YCX163, YCX164</t>
  </si>
  <si>
    <t xml:space="preserve">Xuất phục vụ sản xuất </t>
  </si>
  <si>
    <t>154515</t>
  </si>
  <si>
    <t>154512</t>
  </si>
  <si>
    <t>Nhà máy SX Adapter 5V</t>
  </si>
  <si>
    <t>Phiếu yêu cầu xuất kho YCX168, YCX196</t>
  </si>
  <si>
    <t>154511</t>
  </si>
  <si>
    <t>Phiếu yêu cầu xuất kho YCX176, YCX177, YCX178, YCX179, YCX180</t>
  </si>
  <si>
    <t>154510</t>
  </si>
  <si>
    <t>Phiếu yêu cầu xuất kho YCX195</t>
  </si>
  <si>
    <t>154509</t>
  </si>
  <si>
    <t>Phiếu yêu cầu xuất kho YCX181</t>
  </si>
  <si>
    <t>154508</t>
  </si>
  <si>
    <t>Làm mới, kiểm tra lại 361 TP AVG cũ</t>
  </si>
  <si>
    <t>Phiếu yêu cầu xuất kho YCX198</t>
  </si>
  <si>
    <t>154507</t>
  </si>
  <si>
    <t>154516</t>
  </si>
  <si>
    <t>Nhà máy sản xuất 500 ULC trắng</t>
  </si>
  <si>
    <t>Phiếu yêu cầu xuất kho YCX192</t>
  </si>
  <si>
    <t>154517</t>
  </si>
  <si>
    <t>Phiếu yêu cầu xuất kho YCX182</t>
  </si>
  <si>
    <t>4VNULCS030-W-No VNPT</t>
  </si>
  <si>
    <t>Phiếu yêu cầu xuất kho YCX174, YCX175, YCX184</t>
  </si>
  <si>
    <t>154518</t>
  </si>
  <si>
    <t>Phiếu yêu cầu xuất kho YCX197</t>
  </si>
  <si>
    <t>154519</t>
  </si>
  <si>
    <t>154514B</t>
  </si>
  <si>
    <t>Ngày 28 tháng 12 năm 2015</t>
  </si>
  <si>
    <t>Phiếu yêu cầu xuất kho YCX211</t>
  </si>
  <si>
    <t xml:space="preserve"> Ngày 28 tháng 12 năm 2015</t>
  </si>
  <si>
    <t>Ngày 26 tháng 12 năm 2015</t>
  </si>
  <si>
    <t>154520</t>
  </si>
  <si>
    <t xml:space="preserve"> Ngày 26 tháng 12 năm 2015</t>
  </si>
  <si>
    <t>Phiếu yêu cầu xuất kho YCX193</t>
  </si>
  <si>
    <t>154522</t>
  </si>
  <si>
    <t>Phiếu yêu cầu xuất kho YCX191</t>
  </si>
  <si>
    <t>Phiếu yêu cầu xuất kho YCX186, YCX187, YCX188, YCX189, YCX190</t>
  </si>
  <si>
    <t>154534</t>
  </si>
  <si>
    <t>TRẦN HOÀNG VIỆT</t>
  </si>
  <si>
    <t>Xuất test cho đối tác Lào -Skytelecom</t>
  </si>
  <si>
    <t>154525</t>
  </si>
  <si>
    <t>154526</t>
  </si>
  <si>
    <t>Phiếu yêu cầu xuất kho YCX204, YCX205, YCX206, YCX207, YCX208</t>
  </si>
  <si>
    <t>154527</t>
  </si>
  <si>
    <t>Phiếu yêu cầu xuất kho YCX194, YCX210</t>
  </si>
  <si>
    <t>154528</t>
  </si>
  <si>
    <t>PM020010102AAK</t>
  </si>
  <si>
    <t>Kem hàn hồng</t>
  </si>
  <si>
    <t xml:space="preserve">3VPH3M0025X25X015               </t>
  </si>
  <si>
    <t>BĂNG KEO 2 MẶT 3M-9448A</t>
  </si>
  <si>
    <t xml:space="preserve">                                </t>
  </si>
  <si>
    <t>154529</t>
  </si>
  <si>
    <t>Xuất vật tư phục vụ sản xuất</t>
  </si>
  <si>
    <t>Phiếu yêu cầu xuất kho YCX229 ngày 26/12</t>
  </si>
  <si>
    <t>Ngày 29 tháng 12 năm 2015</t>
  </si>
  <si>
    <t>154542</t>
  </si>
  <si>
    <t>TRẦN THANH NGA</t>
  </si>
  <si>
    <t>Xuất tem chống mở cho TASC</t>
  </si>
  <si>
    <t>Phiếu yêu cầu chuẩn bị hàng VNPTTECH-TASCVN/2015/12/29-1</t>
  </si>
  <si>
    <t xml:space="preserve"> Ngày 29 tháng 12 năm 2015</t>
  </si>
  <si>
    <t>154530</t>
  </si>
  <si>
    <t>Nhà máy SX ADAPTER 5V</t>
  </si>
  <si>
    <t>Phiếu yêu cầu xuất kho YCX234</t>
  </si>
  <si>
    <t>154532</t>
  </si>
  <si>
    <t>Phiếu yêu cầu xuất kho YCX212</t>
  </si>
  <si>
    <t>154533</t>
  </si>
  <si>
    <t>Nhà máy sản xuất 500 ULC New trắng</t>
  </si>
  <si>
    <t>Phiếu yêu cầu xuất kho YCX219</t>
  </si>
  <si>
    <t>Phiếu yêu cầu xuất kho ngày 23/12, YCX216, YCX218, YCX230, YCX231, YCX 235B, YCX ngày 28/12</t>
  </si>
  <si>
    <t>154523A</t>
  </si>
  <si>
    <t>154523B</t>
  </si>
  <si>
    <t>Phiếu yêu cầu xuất kho YCX185</t>
  </si>
  <si>
    <t>154535</t>
  </si>
  <si>
    <t>Phiếu yêu cầu xuất kho YCX201, YCX202, YCX220</t>
  </si>
  <si>
    <t>154536</t>
  </si>
  <si>
    <t>Xuất sửa chữa Main hỏng, lỗi</t>
  </si>
  <si>
    <t>Phiếu yêu cầu xuất kho ngày 28/12, YCX213</t>
  </si>
  <si>
    <t>154537</t>
  </si>
  <si>
    <t>Xuất phục vụ sửa chữa</t>
  </si>
  <si>
    <t>Phiếu yêu cầu xuất kho YCX217</t>
  </si>
  <si>
    <t>154543</t>
  </si>
  <si>
    <t>Xuất bán cho TELEQ</t>
  </si>
  <si>
    <t>Phiếu yêu cầu chuẩn bị hàng VNTECH-TELEQ/2015/12/29-2</t>
  </si>
  <si>
    <t>154544</t>
  </si>
  <si>
    <t>Phiếu yêu cầu xuất kho YCX215</t>
  </si>
  <si>
    <t>Nhà máy sản xuất 15k ONTV2</t>
  </si>
  <si>
    <t>154541</t>
  </si>
  <si>
    <t>154546</t>
  </si>
  <si>
    <t>Xuất dự phòng biếu tặng trong đợt công tác Phú Yên</t>
  </si>
  <si>
    <t>Phiếu yêu cầu chuẩn bị hàng VNTECH-TELEQ/2015/12/30-1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</si>
</sst>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.00\ [$€]_-;\-* #,##0.00\ [$€]_-;_-* &quot;-&quot;??\ [$€]_-;_-@_-"/>
    <numFmt numFmtId="171" formatCode="\(\ \)"/>
    <numFmt numFmtId="172" formatCode="00"/>
    <numFmt numFmtId="173" formatCode="#,##0.0"/>
    <numFmt numFmtId="174" formatCode="General\ &quot; /mm&quot;"/>
    <numFmt numFmtId="175" formatCode="_ * #,##0_ ;_ * \-#,##0_ ;_ * &quot;-&quot;_ ;_ @_ "/>
    <numFmt numFmtId="176" formatCode="0.000"/>
    <numFmt numFmtId="177" formatCode="General_)"/>
    <numFmt numFmtId="178" formatCode="0\ \ "/>
    <numFmt numFmtId="179" formatCode="#,##0\ \ "/>
    <numFmt numFmtId="180" formatCode="#,##0.0000"/>
    <numFmt numFmtId="181" formatCode="_ &quot;\&quot;* #,##0_ ;_ &quot;\&quot;* \-#,##0_ ;_ &quot;\&quot;* &quot;-&quot;_ ;_ @_ "/>
    <numFmt numFmtId="182" formatCode="00\-000"/>
    <numFmt numFmtId="183" formatCode="_ &quot;\&quot;* #,##0.00_ ;_ &quot;\&quot;* \-#,##0.00_ ;_ &quot;\&quot;* &quot;-&quot;??_ ;_ @_ "/>
    <numFmt numFmtId="184" formatCode="m/d"/>
    <numFmt numFmtId="185" formatCode="0000"/>
    <numFmt numFmtId="186" formatCode="_ * #,##0.00_ ;_ * \-#,##0.00_ ;_ * &quot;-&quot;??_ ;_ @_ "/>
    <numFmt numFmtId="187" formatCode="_ * #,##0_)&quot;F&quot;_ ;_ * \(#,##0\)&quot;F&quot;_ ;_ * &quot;-&quot;_)&quot;F&quot;_ ;_ @_ "/>
    <numFmt numFmtId="188" formatCode="&quot;开&quot;;&quot;开&quot;;&quot;关&quot;"/>
    <numFmt numFmtId="189" formatCode="_ * #,##0.00_)&quot;L&quot;_ ;_ * \(#,##0.00\)&quot;L&quot;_ ;_ * &quot;-&quot;??_)&quot;L&quot;_ ;_ @_ "/>
    <numFmt numFmtId="190" formatCode="&quot;$&quot;#,##0.00;\-&quot;$&quot;#,##0.00"/>
    <numFmt numFmtId="191" formatCode="\$#,##0\ ;\(\$#,##0\)"/>
    <numFmt numFmtId="192" formatCode="_(&quot;฿&quot;* #,##0.00_);_(&quot;฿&quot;* \(#,##0.00\);_(&quot;฿&quot;* &quot;-&quot;??_);_(@_)"/>
    <numFmt numFmtId="193" formatCode="_-* #,##0\ _D_M_-;\-* #,##0\ _D_M_-;_-* &quot;-&quot;\ _D_M_-;_-@_-"/>
    <numFmt numFmtId="194" formatCode="_-* #,##0.00\ _D_M_-;\-* #,##0.00\ _D_M_-;_-* &quot;-&quot;??\ _D_M_-;_-@_-"/>
    <numFmt numFmtId="195" formatCode="_-* #,##0\ _£_-;\-* #,##0\ _£_-;_-* &quot;-&quot;\ _£_-;_-@_-"/>
    <numFmt numFmtId="196" formatCode="0.0%"/>
    <numFmt numFmtId="197" formatCode="#."/>
    <numFmt numFmtId="198" formatCode="#,##0\ &quot;BF&quot;;[Red]\-#,##0\ &quot;BF&quot;"/>
    <numFmt numFmtId="199" formatCode="#,##0\ &quot;BF&quot;;\-#,##0\ &quot;BF&quot;"/>
    <numFmt numFmtId="200" formatCode="#.00"/>
    <numFmt numFmtId="201" formatCode="0.000000"/>
    <numFmt numFmtId="202" formatCode="&quot;SE = &quot;0"/>
    <numFmt numFmtId="203" formatCode="0_);[Red]\(0\)"/>
    <numFmt numFmtId="204" formatCode="0.0"/>
    <numFmt numFmtId="205" formatCode="#,###"/>
    <numFmt numFmtId="206" formatCode="_-* #,##0\ _P_t_a_-;\-* #,##0\ _P_t_a_-;_-* &quot;-&quot;\ _P_t_a_-;_-@_-"/>
    <numFmt numFmtId="207" formatCode="_-* #,##0\ _F_-;\-* #,##0\ _F_-;_-* &quot;-&quot;\ _F_-;_-@_-"/>
    <numFmt numFmtId="208" formatCode="_-* #,##0.00\ _F_-;\-* #,##0.00\ _F_-;_-* &quot;-&quot;??\ _F_-;_-@_-"/>
    <numFmt numFmtId="209" formatCode="_-* #,##0\ &quot;F&quot;_-;\-* #,##0\ &quot;F&quot;_-;_-* &quot;-&quot;\ &quot;F&quot;_-;_-@_-"/>
    <numFmt numFmtId="210" formatCode="_-* #,##0.00\ &quot;F&quot;_-;\-* #,##0.00\ &quot;F&quot;_-;_-* &quot;-&quot;??\ &quot;F&quot;_-;_-@_-"/>
    <numFmt numFmtId="211" formatCode="_ * #,##0.00_)\ &quot;F&quot;_ ;_ * \(#,##0.00\)\ &quot;F&quot;_ ;_ * &quot;-&quot;??_)\ &quot;F&quot;_ ;_ @_ "/>
    <numFmt numFmtId="212" formatCode="#,##0\ &quot;F&quot;_-;#,##0\ &quot;F&quot;\-"/>
    <numFmt numFmtId="213" formatCode="_-&quot;F&quot;* #,##0.00_-;\-&quot;F&quot;* #,##0.00_-;_-&quot;F&quot;* &quot;-&quot;??_-;_-@_-"/>
    <numFmt numFmtId="214" formatCode="_ * #,##0.00_)&quot;F&quot;_ ;_ * \(#,##0.00\)&quot;F&quot;_ ;_ * &quot;-&quot;??_)&quot;F&quot;_ ;_ @_ "/>
    <numFmt numFmtId="215" formatCode="\$#.00"/>
    <numFmt numFmtId="216" formatCode="_-* #,##0.0\ &quot;F&quot;_-;\-* #,##0.0\ &quot;F&quot;_-;_-* &quot;-&quot;??\ &quot;F&quot;_-;_-@_-"/>
    <numFmt numFmtId="217" formatCode="0%;\(0%\)"/>
    <numFmt numFmtId="218" formatCode="#,##0\ &quot;£&quot;;\-#,##0\ &quot;£&quot;"/>
    <numFmt numFmtId="219" formatCode="_(&quot;?&quot;* #,##0_);_(&quot;?&quot;* \(#,##0\);_(&quot;?&quot;* &quot;-&quot;_);_(@_)"/>
    <numFmt numFmtId="220" formatCode="_-* #,##0\ &quot;Pta&quot;_-;\-* #,##0\ &quot;Pta&quot;_-;_-* &quot;-&quot;\ &quot;Pta&quot;_-;_-@_-"/>
    <numFmt numFmtId="221" formatCode="&quot;+&quot;0.0%;&quot;-&quot;0.0%;"/>
    <numFmt numFmtId="222" formatCode="&quot;$&quot;#,##0.0_);\(&quot;$&quot;#,##0.0\)"/>
    <numFmt numFmtId="223" formatCode="_ * #,##0.0,_);_ * \(#,##0.0,\);_ * &quot;-&quot;??_);_ @_ "/>
    <numFmt numFmtId="224" formatCode="_ * #,##0,_);_ * \(#,##0,\);_ * &quot;-&quot;??_);_ @_ "/>
    <numFmt numFmtId="225" formatCode="_-* #,##0\ _k_r_-;\-* #,##0\ _k_r_-;_-* &quot;-&quot;\ _k_r_-;_-@_-"/>
    <numFmt numFmtId="226" formatCode="_-* #,##0.00\ _k_r_-;\-* #,##0.00\ _k_r_-;_-* &quot;-&quot;??\ _k_r_-;_-@_-"/>
    <numFmt numFmtId="227" formatCode="#,##0\ &quot;F&quot;;\-#,##0\ &quot;F&quot;"/>
    <numFmt numFmtId="228" formatCode="_-* #,##0\ &quot;DM&quot;_-;\-* #,##0\ &quot;DM&quot;_-;_-* &quot;-&quot;\ &quot;DM&quot;_-;_-@_-"/>
    <numFmt numFmtId="229" formatCode="_-* #,##0.00\ &quot;DM&quot;_-;\-* #,##0.00\ &quot;DM&quot;_-;_-* &quot;-&quot;??\ &quot;DM&quot;_-;_-@_-"/>
    <numFmt numFmtId="230" formatCode="_-* #,##0\ &quot;DEM&quot;_-;\-* #,##0\ &quot;DEM&quot;_-;_-* &quot;-&quot;\ &quot;DEM&quot;_-;_-@_-"/>
    <numFmt numFmtId="231" formatCode="_-* #,##0.00\ &quot;DEM&quot;_-;\-* #,##0.00\ &quot;DEM&quot;_-;_-* &quot;-&quot;??\ &quot;DEM&quot;_-;_-@_-"/>
    <numFmt numFmtId="232" formatCode="yyyy"/>
    <numFmt numFmtId="233" formatCode="_-&quot;฿&quot;* #,##0_-;\-&quot;฿&quot;* #,##0_-;_-&quot;฿&quot;* &quot;-&quot;_-;_-@_-"/>
    <numFmt numFmtId="234" formatCode="_-&quot;฿&quot;* #,##0.00_-;\-&quot;฿&quot;* #,##0.00_-;_-&quot;฿&quot;* &quot;-&quot;??_-;_-@_-"/>
    <numFmt numFmtId="235" formatCode="&quot;\&quot;#,##0.00;[Red]&quot;\&quot;\-#,##0.00"/>
    <numFmt numFmtId="236" formatCode="&quot;\&quot;#,##0;[Red]&quot;\&quot;\-#,##0"/>
    <numFmt numFmtId="237" formatCode="_-&quot;$&quot;* #,##0_-;\-&quot;$&quot;* #,##0_-;_-&quot;$&quot;* &quot;-&quot;_-;_-@_-"/>
    <numFmt numFmtId="238" formatCode="_-&quot;$&quot;* #,##0.00_-;\-&quot;$&quot;* #,##0.00_-;_-&quot;$&quot;* &quot;-&quot;??_-;_-@_-"/>
    <numFmt numFmtId="239" formatCode="#,##0_ ;\-#,##0\ "/>
  </numFmts>
  <fonts count="27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sz val="14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 Narrow"/>
      <family val="2"/>
    </font>
    <font>
      <i/>
      <sz val="10"/>
      <name val="Arial"/>
      <family val="2"/>
    </font>
    <font>
      <sz val="10"/>
      <name val="Geneva"/>
      <family val="2"/>
    </font>
    <font>
      <sz val="10"/>
      <name val="Arial"/>
      <family val="2"/>
      <charset val="163"/>
    </font>
    <font>
      <sz val="12"/>
      <name val="Times New Roman"/>
      <family val="1"/>
    </font>
    <font>
      <sz val="14"/>
      <name val="??"/>
      <family val="3"/>
      <charset val="129"/>
    </font>
    <font>
      <sz val="12"/>
      <name val="???"/>
      <family val="1"/>
      <charset val="129"/>
    </font>
    <font>
      <sz val="11"/>
      <name val="??"/>
      <family val="3"/>
      <charset val="129"/>
    </font>
    <font>
      <sz val="10"/>
      <name val="???"/>
      <family val="3"/>
      <charset val="129"/>
    </font>
    <font>
      <sz val="10"/>
      <name val="MS Sans Serif"/>
      <family val="2"/>
    </font>
    <font>
      <sz val="10"/>
      <name val="Helv"/>
      <family val="2"/>
    </font>
    <font>
      <sz val="10"/>
      <color indexed="8"/>
      <name val="Arial"/>
      <family val="2"/>
      <charset val="163"/>
    </font>
    <font>
      <sz val="10"/>
      <color indexed="8"/>
      <name val="Arial"/>
      <family val="2"/>
    </font>
    <font>
      <sz val="10"/>
      <name val="Helv"/>
      <charset val="204"/>
    </font>
    <font>
      <b/>
      <u/>
      <sz val="10"/>
      <color indexed="12"/>
      <name val="Arial"/>
      <family val="2"/>
      <charset val="177"/>
    </font>
    <font>
      <sz val="10"/>
      <color indexed="8"/>
      <name val="MS Sans Serif"/>
      <family val="2"/>
    </font>
    <font>
      <sz val="10"/>
      <name val="Tahoma"/>
      <family val="2"/>
      <charset val="222"/>
    </font>
    <font>
      <sz val="11"/>
      <name val="lr o–พ’ฉ"/>
      <family val="1"/>
      <charset val="128"/>
    </font>
    <font>
      <sz val="10"/>
      <name val="Courier"/>
      <family val="3"/>
    </font>
    <font>
      <sz val="11"/>
      <name val="¾©"/>
      <family val="1"/>
    </font>
    <font>
      <sz val="12"/>
      <name val="宋体"/>
      <charset val="134"/>
    </font>
    <font>
      <sz val="12"/>
      <name val="新細明體"/>
      <family val="1"/>
      <charset val="255"/>
    </font>
    <font>
      <sz val="11"/>
      <color indexed="8"/>
      <name val="宋体"/>
      <charset val="134"/>
    </font>
    <font>
      <sz val="12"/>
      <name val="¹ÙÅÁÃ¼"/>
      <family val="1"/>
      <charset val="129"/>
    </font>
    <font>
      <sz val="10"/>
      <color theme="1"/>
      <name val="Arial"/>
      <family val="2"/>
    </font>
    <font>
      <sz val="11"/>
      <color theme="1"/>
      <name val="Calibri"/>
      <family val="2"/>
      <charset val="163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128"/>
      <scheme val="minor"/>
    </font>
    <font>
      <sz val="10"/>
      <color indexed="8"/>
      <name val="Trebuchet MS"/>
      <family val="2"/>
    </font>
    <font>
      <sz val="10"/>
      <name val="FuturaA Bk BT"/>
    </font>
    <font>
      <sz val="10"/>
      <color theme="0"/>
      <name val="Arial"/>
      <family val="2"/>
    </font>
    <font>
      <sz val="11"/>
      <color indexed="9"/>
      <name val="Calibri"/>
      <family val="2"/>
    </font>
    <font>
      <sz val="11"/>
      <color theme="0"/>
      <name val="Calibri"/>
      <family val="2"/>
      <charset val="128"/>
      <scheme val="minor"/>
    </font>
    <font>
      <sz val="11"/>
      <color theme="0"/>
      <name val="Calibri"/>
      <family val="2"/>
      <charset val="163"/>
      <scheme val="minor"/>
    </font>
    <font>
      <sz val="10"/>
      <color indexed="9"/>
      <name val="Trebuchet MS"/>
      <family val="2"/>
    </font>
    <font>
      <sz val="14"/>
      <name val="AngsanaUPC"/>
      <family val="2"/>
    </font>
    <font>
      <sz val="12"/>
      <name val="Helv"/>
      <family val="2"/>
    </font>
    <font>
      <sz val="12"/>
      <name val="¹UAAA¼"/>
      <family val="3"/>
      <charset val="129"/>
    </font>
    <font>
      <sz val="11"/>
      <name val="µ¸¿ò"/>
      <family val="3"/>
    </font>
    <font>
      <sz val="8"/>
      <name val="Arial"/>
      <family val="2"/>
    </font>
    <font>
      <sz val="8"/>
      <name val="Times New Roman"/>
      <family val="1"/>
    </font>
    <font>
      <b/>
      <i/>
      <sz val="11"/>
      <name val="Arial"/>
      <family val="2"/>
    </font>
    <font>
      <b/>
      <i/>
      <u/>
      <sz val="10"/>
      <color indexed="8"/>
      <name val="Arial"/>
      <family val="2"/>
    </font>
    <font>
      <sz val="10"/>
      <color rgb="FF9C0006"/>
      <name val="Arial"/>
      <family val="2"/>
    </font>
    <font>
      <sz val="11"/>
      <color indexed="20"/>
      <name val="Calibri"/>
      <family val="2"/>
    </font>
    <font>
      <sz val="11"/>
      <color rgb="FF9C0006"/>
      <name val="Calibri"/>
      <family val="2"/>
      <charset val="128"/>
      <scheme val="minor"/>
    </font>
    <font>
      <sz val="11"/>
      <color rgb="FF9C0006"/>
      <name val="Calibri"/>
      <family val="2"/>
      <charset val="163"/>
      <scheme val="minor"/>
    </font>
    <font>
      <u/>
      <sz val="10"/>
      <color indexed="36"/>
      <name val="Arial"/>
      <family val="2"/>
    </font>
    <font>
      <sz val="12"/>
      <name val="Tms Rmn"/>
      <family val="1"/>
    </font>
    <font>
      <sz val="12"/>
      <name val="±¼¸²Ã¼"/>
      <family val="3"/>
      <charset val="129"/>
    </font>
    <font>
      <sz val="12"/>
      <name val="¹ÙÅÁÃ¼"/>
      <family val="1"/>
    </font>
    <font>
      <sz val="10"/>
      <color indexed="16"/>
      <name val="MS Sans Serif"/>
      <family val="2"/>
    </font>
    <font>
      <b/>
      <sz val="10"/>
      <color rgb="FFFA7D00"/>
      <name val="Arial"/>
      <family val="2"/>
    </font>
    <font>
      <b/>
      <sz val="11"/>
      <color indexed="52"/>
      <name val="Calibri"/>
      <family val="2"/>
    </font>
    <font>
      <b/>
      <sz val="11"/>
      <color rgb="FFFA7D00"/>
      <name val="Calibri"/>
      <family val="2"/>
      <charset val="128"/>
      <scheme val="minor"/>
    </font>
    <font>
      <b/>
      <sz val="11"/>
      <color rgb="FFFA7D00"/>
      <name val="Calibri"/>
      <family val="2"/>
      <charset val="163"/>
      <scheme val="minor"/>
    </font>
    <font>
      <b/>
      <sz val="10"/>
      <name val="Helv"/>
    </font>
    <font>
      <sz val="10"/>
      <color indexed="12"/>
      <name val="Arial"/>
      <family val="2"/>
    </font>
    <font>
      <b/>
      <sz val="10"/>
      <color theme="0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28"/>
      <scheme val="minor"/>
    </font>
    <font>
      <b/>
      <sz val="11"/>
      <color theme="0"/>
      <name val="Calibri"/>
      <family val="2"/>
      <charset val="163"/>
      <scheme val="minor"/>
    </font>
    <font>
      <u/>
      <sz val="7.5"/>
      <color indexed="12"/>
      <name val="Arial"/>
      <family val="2"/>
    </font>
    <font>
      <u/>
      <sz val="7.5"/>
      <color indexed="36"/>
      <name val="Arial"/>
      <family val="2"/>
    </font>
    <font>
      <sz val="11"/>
      <color theme="1"/>
      <name val="Calibri"/>
      <family val="1"/>
      <charset val="136"/>
      <scheme val="minor"/>
    </font>
    <font>
      <sz val="12"/>
      <color theme="1"/>
      <name val="Calibri"/>
      <family val="1"/>
      <charset val="136"/>
      <scheme val="minor"/>
    </font>
    <font>
      <sz val="14"/>
      <name val="Cordia New"/>
      <family val="2"/>
    </font>
    <font>
      <sz val="10"/>
      <name val="MS Serif"/>
      <family val="1"/>
    </font>
    <font>
      <sz val="10"/>
      <name val="FuturaA Bk BT"/>
      <family val="2"/>
    </font>
    <font>
      <sz val="14"/>
      <name val="AngsanaUPC"/>
      <family val="1"/>
      <charset val="222"/>
    </font>
    <font>
      <sz val="14"/>
      <name val="CordiaUPC"/>
      <family val="2"/>
    </font>
    <font>
      <sz val="10"/>
      <color indexed="16"/>
      <name val="MS Serif"/>
      <family val="1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10"/>
      <color indexed="14"/>
      <name val="Arial"/>
      <family val="2"/>
    </font>
    <font>
      <sz val="8"/>
      <name val="LinePrinter"/>
      <family val="2"/>
    </font>
    <font>
      <i/>
      <sz val="10"/>
      <color rgb="FF7F7F7F"/>
      <name val="Arial"/>
      <family val="2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28"/>
      <scheme val="minor"/>
    </font>
    <font>
      <i/>
      <sz val="11"/>
      <color rgb="FF7F7F7F"/>
      <name val="Calibri"/>
      <family val="2"/>
      <charset val="163"/>
      <scheme val="minor"/>
    </font>
    <font>
      <sz val="12"/>
      <name val="Courier"/>
      <family val="3"/>
    </font>
    <font>
      <sz val="1"/>
      <color indexed="8"/>
      <name val="Courier"/>
      <family val="3"/>
    </font>
    <font>
      <sz val="10"/>
      <color indexed="24"/>
      <name val="Arial"/>
      <family val="2"/>
    </font>
    <font>
      <b/>
      <u/>
      <sz val="8"/>
      <name val="Arial"/>
      <family val="2"/>
    </font>
    <font>
      <sz val="12"/>
      <name val="Arial MT"/>
      <family val="2"/>
    </font>
    <font>
      <sz val="11"/>
      <color indexed="17"/>
      <name val="宋体"/>
      <charset val="134"/>
    </font>
    <font>
      <sz val="11"/>
      <color indexed="17"/>
      <name val="Calibri"/>
      <family val="2"/>
    </font>
    <font>
      <sz val="10"/>
      <color rgb="FF006100"/>
      <name val="Arial"/>
      <family val="2"/>
    </font>
    <font>
      <sz val="11"/>
      <color rgb="FF006100"/>
      <name val="Calibri"/>
      <family val="2"/>
      <charset val="128"/>
      <scheme val="minor"/>
    </font>
    <font>
      <sz val="11"/>
      <color rgb="FF006100"/>
      <name val="Calibri"/>
      <family val="2"/>
      <charset val="163"/>
      <scheme val="minor"/>
    </font>
    <font>
      <b/>
      <sz val="12"/>
      <name val="Helv"/>
    </font>
    <font>
      <b/>
      <sz val="12"/>
      <name val="Helv"/>
      <family val="2"/>
    </font>
    <font>
      <b/>
      <sz val="12"/>
      <name val="Arial"/>
      <family val="2"/>
      <charset val="177"/>
    </font>
    <font>
      <b/>
      <sz val="12"/>
      <name val="Arial"/>
      <family val="2"/>
    </font>
    <font>
      <b/>
      <sz val="15"/>
      <color theme="3"/>
      <name val="Arial"/>
      <family val="2"/>
    </font>
    <font>
      <b/>
      <sz val="15"/>
      <color indexed="56"/>
      <name val="Calibri"/>
      <family val="2"/>
    </font>
    <font>
      <b/>
      <sz val="15"/>
      <color theme="3"/>
      <name val="Calibri"/>
      <family val="2"/>
      <charset val="128"/>
      <scheme val="min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Arial"/>
      <family val="2"/>
    </font>
    <font>
      <b/>
      <sz val="13"/>
      <color indexed="56"/>
      <name val="Calibri"/>
      <family val="2"/>
    </font>
    <font>
      <b/>
      <sz val="13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Arial"/>
      <family val="2"/>
    </font>
    <font>
      <b/>
      <sz val="11"/>
      <color indexed="56"/>
      <name val="Calibri"/>
      <family val="2"/>
    </font>
    <font>
      <b/>
      <sz val="11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63"/>
      <scheme val="minor"/>
    </font>
    <font>
      <b/>
      <sz val="8"/>
      <name val="MS Sans Serif"/>
      <family val="2"/>
    </font>
    <font>
      <b/>
      <sz val="10"/>
      <name val=".VnTime"/>
      <family val="2"/>
    </font>
    <font>
      <sz val="10"/>
      <color indexed="9"/>
      <name val="MS Sans Serif"/>
      <family val="2"/>
    </font>
    <font>
      <sz val="10"/>
      <color indexed="9"/>
      <name val="Arial"/>
      <family val="2"/>
    </font>
    <font>
      <sz val="9"/>
      <name val="Futura Md BT"/>
      <family val="2"/>
    </font>
    <font>
      <sz val="11"/>
      <name val="Futura Hv BT"/>
      <family val="2"/>
    </font>
    <font>
      <u/>
      <sz val="10"/>
      <color indexed="14"/>
      <name val="MS Sans Serif"/>
      <family val="2"/>
    </font>
    <font>
      <u/>
      <sz val="5"/>
      <color indexed="12"/>
      <name val="Arial"/>
      <family val="2"/>
    </font>
    <font>
      <b/>
      <sz val="14"/>
      <name val=".VnTimeH"/>
      <family val="2"/>
    </font>
    <font>
      <b/>
      <sz val="8"/>
      <color indexed="8"/>
      <name val="Helv"/>
      <family val="2"/>
    </font>
    <font>
      <sz val="10"/>
      <color rgb="FF3F3F76"/>
      <name val="Arial"/>
      <family val="2"/>
    </font>
    <font>
      <sz val="11"/>
      <color indexed="62"/>
      <name val="Calibri"/>
      <family val="2"/>
    </font>
    <font>
      <sz val="11"/>
      <color rgb="FF3F3F76"/>
      <name val="Calibri"/>
      <family val="2"/>
      <charset val="128"/>
      <scheme val="minor"/>
    </font>
    <font>
      <sz val="11"/>
      <color rgb="FF3F3F76"/>
      <name val="Calibri"/>
      <family val="2"/>
      <charset val="163"/>
      <scheme val="minor"/>
    </font>
    <font>
      <b/>
      <i/>
      <sz val="10"/>
      <color indexed="8"/>
      <name val="Arial"/>
      <family val="2"/>
    </font>
    <font>
      <b/>
      <sz val="9"/>
      <name val="arial"/>
      <family val="2"/>
    </font>
    <font>
      <b/>
      <sz val="14"/>
      <name val="Arial"/>
      <family val="2"/>
    </font>
    <font>
      <u/>
      <sz val="10"/>
      <color indexed="12"/>
      <name val="Arial"/>
      <family val="2"/>
    </font>
    <font>
      <u/>
      <sz val="10"/>
      <color indexed="36"/>
      <name val="FuturaA Bk BT"/>
      <family val="2"/>
    </font>
    <font>
      <sz val="10"/>
      <color rgb="FFFA7D00"/>
      <name val="Arial"/>
      <family val="2"/>
    </font>
    <font>
      <sz val="11"/>
      <color indexed="52"/>
      <name val="Calibri"/>
      <family val="2"/>
    </font>
    <font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63"/>
      <scheme val="minor"/>
    </font>
    <font>
      <b/>
      <sz val="10"/>
      <name val="Times New Roman"/>
      <family val="1"/>
    </font>
    <font>
      <sz val="10"/>
      <color indexed="11"/>
      <name val="Helv"/>
      <family val="2"/>
    </font>
    <font>
      <sz val="10"/>
      <name val="Helv"/>
    </font>
    <font>
      <sz val="10"/>
      <name val="Futura Bk BT"/>
    </font>
    <font>
      <b/>
      <sz val="11"/>
      <name val="Helv"/>
    </font>
    <font>
      <sz val="9"/>
      <name val="FuturaA Bk BT"/>
    </font>
    <font>
      <sz val="1"/>
      <color indexed="18"/>
      <name val="Courier"/>
      <family val="3"/>
    </font>
    <font>
      <sz val="8"/>
      <name val="Helv"/>
    </font>
    <font>
      <sz val="12"/>
      <name val="Arial"/>
      <family val="2"/>
    </font>
    <font>
      <sz val="10"/>
      <color rgb="FF9C6500"/>
      <name val="Arial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charset val="128"/>
      <scheme val="minor"/>
    </font>
    <font>
      <sz val="11"/>
      <color rgb="FF9C6500"/>
      <name val="Calibri"/>
      <family val="2"/>
      <charset val="163"/>
      <scheme val="minor"/>
    </font>
    <font>
      <sz val="10"/>
      <name val="Times New Roman"/>
      <family val="1"/>
    </font>
    <font>
      <sz val="7"/>
      <name val="Small Fonts"/>
      <family val="2"/>
    </font>
    <font>
      <sz val="10"/>
      <name val="Microsoft Sans Serif"/>
      <family val="2"/>
    </font>
    <font>
      <sz val="11"/>
      <color theme="1"/>
      <name val="Calibri"/>
      <family val="1"/>
      <scheme val="minor"/>
    </font>
    <font>
      <sz val="12"/>
      <color indexed="8"/>
      <name val="新細明體"/>
      <family val="1"/>
      <charset val="136"/>
    </font>
    <font>
      <sz val="12"/>
      <name val=".VnTime"/>
      <family val="2"/>
    </font>
    <font>
      <sz val="8.5"/>
      <name val="MS Sans Serif"/>
      <family val="2"/>
    </font>
    <font>
      <sz val="11"/>
      <color theme="1"/>
      <name val="Calibri"/>
      <family val="2"/>
      <charset val="136"/>
      <scheme val="minor"/>
    </font>
    <font>
      <sz val="12"/>
      <color theme="1"/>
      <name val="Segoe UI"/>
      <family val="2"/>
    </font>
    <font>
      <sz val="11"/>
      <color rgb="FF000000"/>
      <name val="Calibri"/>
      <family val="2"/>
    </font>
    <font>
      <b/>
      <sz val="10"/>
      <color rgb="FF3F3F3F"/>
      <name val="Arial"/>
      <family val="2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28"/>
      <scheme val="minor"/>
    </font>
    <font>
      <b/>
      <sz val="11"/>
      <color rgb="FF3F3F3F"/>
      <name val="Calibri"/>
      <family val="2"/>
      <charset val="163"/>
      <scheme val="minor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0"/>
      <name val="Futura Hv BT"/>
      <family val="2"/>
    </font>
    <font>
      <sz val="9"/>
      <name val="Futura Hv BT"/>
      <family val="2"/>
    </font>
    <font>
      <sz val="8"/>
      <name val="Futura Md BT"/>
      <family val="2"/>
    </font>
    <font>
      <sz val="9"/>
      <name val="Futura Lt BT"/>
      <family val="2"/>
    </font>
    <font>
      <sz val="10"/>
      <color indexed="10"/>
      <name val="Futura Md BT"/>
      <family val="2"/>
    </font>
    <font>
      <sz val="10"/>
      <color indexed="14"/>
      <name val="Geneva"/>
      <family val="2"/>
    </font>
    <font>
      <b/>
      <sz val="8"/>
      <color indexed="8"/>
      <name val="LinePrinter"/>
      <family val="2"/>
    </font>
    <font>
      <b/>
      <sz val="11"/>
      <color indexed="8"/>
      <name val="Arial"/>
      <family val="2"/>
    </font>
    <font>
      <sz val="8"/>
      <name val="Futura Lt BT"/>
      <family val="2"/>
    </font>
    <font>
      <sz val="10"/>
      <name val="Futura Md BT"/>
      <family val="2"/>
    </font>
    <font>
      <sz val="12"/>
      <name val="Futura Hv BT"/>
      <family val="2"/>
    </font>
    <font>
      <sz val="10"/>
      <name val="Futura Bk BT"/>
      <family val="2"/>
    </font>
    <font>
      <i/>
      <sz val="10"/>
      <color indexed="10"/>
      <name val="Futura Bk BT"/>
      <family val="2"/>
    </font>
    <font>
      <sz val="10"/>
      <color indexed="18"/>
      <name val="MS Sans Serif"/>
      <family val="2"/>
    </font>
    <font>
      <sz val="8"/>
      <name val="Wingdings"/>
      <charset val="2"/>
    </font>
    <font>
      <sz val="8"/>
      <name val="MS Sans Serif"/>
      <family val="2"/>
    </font>
    <font>
      <sz val="9"/>
      <name val="Arial"/>
      <family val="2"/>
    </font>
    <font>
      <i/>
      <sz val="10"/>
      <color indexed="13"/>
      <name val="MS Sans Serif"/>
      <family val="2"/>
    </font>
    <font>
      <b/>
      <sz val="10"/>
      <color indexed="10"/>
      <name val="Helv"/>
      <family val="2"/>
    </font>
    <font>
      <sz val="10"/>
      <name val="Courier New"/>
      <family val="3"/>
    </font>
    <font>
      <b/>
      <sz val="10"/>
      <name val="FuturaA Bk BT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63"/>
      <scheme val="major"/>
    </font>
    <font>
      <b/>
      <sz val="18"/>
      <color theme="3"/>
      <name val="Cambria"/>
      <family val="2"/>
      <charset val="128"/>
      <scheme val="major"/>
    </font>
    <font>
      <sz val="26"/>
      <name val="FuturaA Bk BT"/>
      <family val="2"/>
    </font>
    <font>
      <b/>
      <sz val="11"/>
      <name val="FuturaA Bk BT"/>
      <family val="2"/>
    </font>
    <font>
      <b/>
      <sz val="9"/>
      <name val="FuturaA Bk BT"/>
      <family val="2"/>
    </font>
    <font>
      <b/>
      <sz val="10"/>
      <color theme="1"/>
      <name val="Arial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  <charset val="163"/>
      <scheme val="minor"/>
    </font>
    <font>
      <b/>
      <i/>
      <sz val="12"/>
      <name val="Arial"/>
      <family val="2"/>
    </font>
    <font>
      <b/>
      <sz val="14"/>
      <name val="Times New Roman"/>
      <family val="1"/>
    </font>
    <font>
      <sz val="14"/>
      <name val="?l?r –?’?"/>
      <family val="3"/>
      <charset val="128"/>
    </font>
    <font>
      <sz val="10"/>
      <color indexed="19"/>
      <name val="Arial"/>
      <family val="2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10"/>
      <name val=".VnTime"/>
      <family val="2"/>
    </font>
    <font>
      <sz val="9"/>
      <name val=".VnTime"/>
      <family val="2"/>
    </font>
    <font>
      <b/>
      <sz val="10"/>
      <color indexed="10"/>
      <name val="Arial"/>
      <family val="2"/>
    </font>
    <font>
      <sz val="10"/>
      <color rgb="FFFF0000"/>
      <name val="Arial"/>
      <family val="2"/>
    </font>
    <font>
      <sz val="11"/>
      <color indexed="10"/>
      <name val="Calibri"/>
      <family val="2"/>
    </font>
    <font>
      <sz val="11"/>
      <color rgb="FFFF0000"/>
      <name val="Calibri"/>
      <family val="2"/>
      <charset val="128"/>
      <scheme val="minor"/>
    </font>
    <font>
      <sz val="11"/>
      <color rgb="FFFF0000"/>
      <name val="Calibri"/>
      <family val="2"/>
      <charset val="163"/>
      <scheme val="minor"/>
    </font>
    <font>
      <sz val="14"/>
      <name val=".VnArial"/>
      <family val="2"/>
    </font>
    <font>
      <sz val="14"/>
      <name val="Cordia New"/>
      <family val="2"/>
      <charset val="222"/>
    </font>
    <font>
      <sz val="10"/>
      <name val="Tahoma"/>
      <family val="2"/>
    </font>
    <font>
      <sz val="12"/>
      <name val="นูลมรผ"/>
      <family val="1"/>
      <charset val="129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2"/>
      <name val="바탕체"/>
      <family val="3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宋体"/>
    </font>
    <font>
      <u/>
      <sz val="12"/>
      <color indexed="36"/>
      <name val="宋体"/>
      <charset val="134"/>
    </font>
    <font>
      <sz val="10"/>
      <color indexed="17"/>
      <name val="Trebuchet MS"/>
      <family val="2"/>
    </font>
    <font>
      <sz val="10"/>
      <color indexed="20"/>
      <name val="Trebuchet MS"/>
      <family val="2"/>
    </font>
    <font>
      <sz val="11"/>
      <color indexed="20"/>
      <name val="宋体"/>
      <charset val="134"/>
    </font>
    <font>
      <sz val="11"/>
      <name val="돋움"/>
      <family val="2"/>
      <charset val="129"/>
    </font>
    <font>
      <sz val="12"/>
      <name val="Arial"/>
      <family val="1"/>
      <charset val="128"/>
    </font>
    <font>
      <b/>
      <sz val="18"/>
      <color indexed="56"/>
      <name val="宋体"/>
      <charset val="134"/>
    </font>
    <font>
      <b/>
      <sz val="15"/>
      <color indexed="56"/>
      <name val="Trebuchet MS"/>
      <family val="2"/>
    </font>
    <font>
      <b/>
      <sz val="13"/>
      <color indexed="56"/>
      <name val="Trebuchet MS"/>
      <family val="2"/>
    </font>
    <font>
      <b/>
      <sz val="11"/>
      <color indexed="56"/>
      <name val="Trebuchet MS"/>
      <family val="2"/>
    </font>
    <font>
      <sz val="11"/>
      <name val="ＭＳ 明朝"/>
      <family val="3"/>
      <charset val="128"/>
    </font>
    <font>
      <b/>
      <sz val="10"/>
      <color indexed="9"/>
      <name val="Trebuchet MS"/>
      <family val="2"/>
    </font>
    <font>
      <sz val="10"/>
      <name val="ＭＳ ゴシック"/>
      <family val="3"/>
      <charset val="128"/>
    </font>
    <font>
      <sz val="11"/>
      <color indexed="12"/>
      <name val="Arial"/>
      <family val="2"/>
    </font>
    <font>
      <b/>
      <sz val="10"/>
      <color indexed="8"/>
      <name val="Trebuchet MS"/>
      <family val="2"/>
    </font>
    <font>
      <i/>
      <sz val="10"/>
      <color indexed="23"/>
      <name val="Trebuchet MS"/>
      <family val="2"/>
    </font>
    <font>
      <sz val="10"/>
      <color indexed="10"/>
      <name val="Trebuchet MS"/>
      <family val="2"/>
    </font>
    <font>
      <b/>
      <sz val="10"/>
      <color indexed="52"/>
      <name val="Trebuchet MS"/>
      <family val="2"/>
    </font>
    <font>
      <sz val="11"/>
      <name val="FuturaA Bk BT"/>
      <family val="2"/>
    </font>
    <font>
      <u/>
      <sz val="12"/>
      <color indexed="12"/>
      <name val="宋体"/>
      <charset val="134"/>
    </font>
    <font>
      <u/>
      <sz val="11"/>
      <color indexed="12"/>
      <name val="宋体"/>
      <charset val="134"/>
    </font>
    <font>
      <u/>
      <sz val="11"/>
      <color theme="10"/>
      <name val="宋体"/>
      <charset val="134"/>
    </font>
    <font>
      <sz val="10"/>
      <color indexed="62"/>
      <name val="Trebuchet MS"/>
      <family val="2"/>
    </font>
    <font>
      <b/>
      <sz val="10"/>
      <color indexed="63"/>
      <name val="Trebuchet MS"/>
      <family val="2"/>
    </font>
    <font>
      <sz val="10"/>
      <color indexed="60"/>
      <name val="Trebuchet MS"/>
      <family val="2"/>
    </font>
    <font>
      <sz val="10"/>
      <color indexed="52"/>
      <name val="Trebuchet MS"/>
      <family val="2"/>
    </font>
    <font>
      <u/>
      <sz val="12"/>
      <color indexed="36"/>
      <name val="新細明體"/>
      <family val="1"/>
      <charset val="136"/>
    </font>
    <font>
      <sz val="14"/>
      <color rgb="FFFF0000"/>
      <name val="Arial"/>
      <family val="2"/>
    </font>
    <font>
      <sz val="11"/>
      <color theme="1"/>
      <name val="Times New Roman"/>
      <family val="1"/>
    </font>
    <font>
      <sz val="10"/>
      <color theme="1"/>
      <name val="Arial Narrow"/>
      <family val="2"/>
    </font>
    <font>
      <sz val="10"/>
      <name val="Arial Narrow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</fonts>
  <fills count="8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lightUp">
        <bgColor indexed="46"/>
      </patternFill>
    </fill>
    <fill>
      <patternFill patternType="darkGray">
        <fgColor indexed="9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22"/>
      </patternFill>
    </fill>
    <fill>
      <patternFill patternType="solid">
        <fgColor indexed="9"/>
        <bgColor indexed="9"/>
      </patternFill>
    </fill>
    <fill>
      <patternFill patternType="lightGray">
        <fgColor indexed="13"/>
      </patternFill>
    </fill>
    <fill>
      <patternFill patternType="solid">
        <fgColor indexed="55"/>
      </patternFill>
    </fill>
    <fill>
      <patternFill patternType="darkGray">
        <fgColor indexed="9"/>
        <bgColor indexed="13"/>
      </patternFill>
    </fill>
    <fill>
      <patternFill patternType="solid">
        <fgColor indexed="21"/>
        <bgColor indexed="24"/>
      </patternFill>
    </fill>
    <fill>
      <patternFill patternType="lightGray"/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22"/>
      </patternFill>
    </fill>
    <fill>
      <patternFill patternType="lightTrellis">
        <bgColor indexed="46"/>
      </patternFill>
    </fill>
    <fill>
      <patternFill patternType="solid">
        <fgColor indexed="27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darkVertical"/>
    </fill>
    <fill>
      <patternFill patternType="mediumGray">
        <fgColor indexed="8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solid">
        <fgColor indexed="9"/>
        <bgColor indexed="15"/>
      </patternFill>
    </fill>
  </fills>
  <borders count="5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23"/>
      </right>
      <top style="thin">
        <color indexed="9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5187">
    <xf numFmtId="0" fontId="0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4" fontId="25" fillId="0" borderId="0" applyProtection="0">
      <alignment horizontal="left"/>
    </xf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27" fillId="0" borderId="0"/>
    <xf numFmtId="170" fontId="28" fillId="0" borderId="0" applyFont="0" applyFill="0" applyBorder="0" applyAlignment="0" applyProtection="0"/>
    <xf numFmtId="175" fontId="29" fillId="0" borderId="0" applyFon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9" fontId="30" fillId="0" borderId="0" applyFont="0" applyFill="0" applyBorder="0" applyAlignment="0" applyProtection="0"/>
    <xf numFmtId="170" fontId="31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33" fillId="0" borderId="0"/>
    <xf numFmtId="170" fontId="18" fillId="0" borderId="0"/>
    <xf numFmtId="170" fontId="18" fillId="0" borderId="0"/>
    <xf numFmtId="170" fontId="18" fillId="0" borderId="0">
      <alignment vertical="top"/>
    </xf>
    <xf numFmtId="170" fontId="27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4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5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34" fillId="0" borderId="0">
      <alignment vertical="top"/>
    </xf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33" fillId="0" borderId="0"/>
    <xf numFmtId="170" fontId="27" fillId="0" borderId="0"/>
    <xf numFmtId="170" fontId="32" fillId="0" borderId="0"/>
    <xf numFmtId="170" fontId="36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3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27" fillId="0" borderId="0"/>
    <xf numFmtId="170" fontId="27" fillId="0" borderId="0"/>
    <xf numFmtId="170" fontId="37" fillId="0" borderId="0" applyNumberFormat="0" applyFill="0" applyBorder="0" applyAlignment="0" applyProtection="0"/>
    <xf numFmtId="170" fontId="33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38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 applyNumberFormat="0" applyFill="0" applyBorder="0" applyAlignment="0" applyProtection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32" fillId="0" borderId="0"/>
    <xf numFmtId="170" fontId="32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33" fillId="0" borderId="0"/>
    <xf numFmtId="170" fontId="27" fillId="0" borderId="0"/>
    <xf numFmtId="170" fontId="27" fillId="0" borderId="0"/>
    <xf numFmtId="170" fontId="33" fillId="0" borderId="0"/>
    <xf numFmtId="170" fontId="33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2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33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18" fillId="0" borderId="0"/>
    <xf numFmtId="170" fontId="18" fillId="0" borderId="0"/>
    <xf numFmtId="170" fontId="33" fillId="0" borderId="0"/>
    <xf numFmtId="170" fontId="18" fillId="0" borderId="0">
      <alignment vertical="top"/>
    </xf>
    <xf numFmtId="170" fontId="18" fillId="0" borderId="0">
      <alignment vertical="top"/>
    </xf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33" fillId="0" borderId="0"/>
    <xf numFmtId="170" fontId="33" fillId="0" borderId="0"/>
    <xf numFmtId="170" fontId="33" fillId="0" borderId="0"/>
    <xf numFmtId="170" fontId="33" fillId="0" borderId="0"/>
    <xf numFmtId="170" fontId="37" fillId="0" borderId="0" applyNumberFormat="0" applyFill="0" applyBorder="0" applyAlignment="0" applyProtection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38" fillId="0" borderId="0" applyNumberFormat="0" applyFill="0" applyBorder="0" applyAlignment="0" applyProtection="0"/>
    <xf numFmtId="170" fontId="27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27" fillId="0" borderId="0"/>
    <xf numFmtId="170" fontId="27" fillId="0" borderId="0"/>
    <xf numFmtId="170" fontId="27" fillId="0" borderId="0"/>
    <xf numFmtId="170" fontId="3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32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32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33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26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32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33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26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6" fillId="0" borderId="0"/>
    <xf numFmtId="170" fontId="26" fillId="0" borderId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18" fillId="0" borderId="0" applyNumberFormat="0" applyFill="0" applyBorder="0" applyAlignment="0" applyProtection="0"/>
    <xf numFmtId="170" fontId="27" fillId="0" borderId="0"/>
    <xf numFmtId="170" fontId="27" fillId="0" borderId="0"/>
    <xf numFmtId="170" fontId="27" fillId="0" borderId="0"/>
    <xf numFmtId="170" fontId="27" fillId="0" borderId="0"/>
    <xf numFmtId="170" fontId="33" fillId="0" borderId="0"/>
    <xf numFmtId="170" fontId="27" fillId="0" borderId="0"/>
    <xf numFmtId="170" fontId="27" fillId="0" borderId="0"/>
    <xf numFmtId="176" fontId="39" fillId="0" borderId="0" applyFont="0" applyFill="0" applyBorder="0" applyAlignment="0" applyProtection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25" fillId="0" borderId="0"/>
    <xf numFmtId="170" fontId="40" fillId="0" borderId="0"/>
    <xf numFmtId="177" fontId="41" fillId="0" borderId="0"/>
    <xf numFmtId="41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42" fillId="0" borderId="0"/>
    <xf numFmtId="170" fontId="43" fillId="0" borderId="0"/>
    <xf numFmtId="170" fontId="43" fillId="0" borderId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18" fillId="0" borderId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4" fillId="0" borderId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5" fillId="0" borderId="0" applyBorder="0"/>
    <xf numFmtId="178" fontId="18" fillId="0" borderId="0" applyFont="0" applyFill="0" applyBorder="0" applyAlignment="0" applyProtection="0"/>
    <xf numFmtId="179" fontId="18" fillId="0" borderId="16" applyFont="0" applyFill="0" applyBorder="0" applyAlignment="0" applyProtection="0">
      <alignment horizontal="center"/>
    </xf>
    <xf numFmtId="179" fontId="18" fillId="0" borderId="16" applyFont="0" applyFill="0" applyBorder="0" applyAlignment="0" applyProtection="0">
      <alignment horizontal="center"/>
    </xf>
    <xf numFmtId="9" fontId="46" fillId="0" borderId="0" applyFont="0" applyFill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0" fontId="47" fillId="10" borderId="0" applyNumberFormat="0" applyBorder="0" applyAlignment="0" applyProtection="0"/>
    <xf numFmtId="0" fontId="47" fillId="10" borderId="0" applyNumberFormat="0" applyBorder="0" applyAlignment="0" applyProtection="0"/>
    <xf numFmtId="170" fontId="47" fillId="10" borderId="0" applyNumberFormat="0" applyBorder="0" applyAlignment="0" applyProtection="0"/>
    <xf numFmtId="0" fontId="49" fillId="34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9" fillId="34" borderId="0" applyNumberFormat="0" applyBorder="0" applyAlignment="0" applyProtection="0"/>
    <xf numFmtId="170" fontId="49" fillId="34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9" fillId="34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0" fontId="47" fillId="10" borderId="0" applyNumberFormat="0" applyBorder="0" applyAlignment="0" applyProtection="0"/>
    <xf numFmtId="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9" fillId="34" borderId="0" applyNumberFormat="0" applyBorder="0" applyAlignment="0" applyProtection="0"/>
    <xf numFmtId="170" fontId="49" fillId="34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0" fontId="49" fillId="34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9" fillId="34" borderId="0" applyNumberFormat="0" applyBorder="0" applyAlignment="0" applyProtection="0"/>
    <xf numFmtId="170" fontId="49" fillId="34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0" fontId="49" fillId="34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50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1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7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8" fillId="10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0" fontId="47" fillId="14" borderId="0" applyNumberFormat="0" applyBorder="0" applyAlignment="0" applyProtection="0"/>
    <xf numFmtId="0" fontId="47" fillId="14" borderId="0" applyNumberFormat="0" applyBorder="0" applyAlignment="0" applyProtection="0"/>
    <xf numFmtId="170" fontId="47" fillId="14" borderId="0" applyNumberFormat="0" applyBorder="0" applyAlignment="0" applyProtection="0"/>
    <xf numFmtId="0" fontId="49" fillId="35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9" fillId="35" borderId="0" applyNumberFormat="0" applyBorder="0" applyAlignment="0" applyProtection="0"/>
    <xf numFmtId="170" fontId="49" fillId="35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9" fillId="35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0" fontId="47" fillId="14" borderId="0" applyNumberFormat="0" applyBorder="0" applyAlignment="0" applyProtection="0"/>
    <xf numFmtId="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9" fillId="35" borderId="0" applyNumberFormat="0" applyBorder="0" applyAlignment="0" applyProtection="0"/>
    <xf numFmtId="170" fontId="49" fillId="35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0" fontId="49" fillId="35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9" fillId="35" borderId="0" applyNumberFormat="0" applyBorder="0" applyAlignment="0" applyProtection="0"/>
    <xf numFmtId="170" fontId="49" fillId="35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0" fontId="49" fillId="35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50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7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8" fillId="14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170" fontId="47" fillId="18" borderId="0" applyNumberFormat="0" applyBorder="0" applyAlignment="0" applyProtection="0"/>
    <xf numFmtId="0" fontId="49" fillId="36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9" fillId="36" borderId="0" applyNumberFormat="0" applyBorder="0" applyAlignment="0" applyProtection="0"/>
    <xf numFmtId="170" fontId="49" fillId="36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9" fillId="36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9" fillId="36" borderId="0" applyNumberFormat="0" applyBorder="0" applyAlignment="0" applyProtection="0"/>
    <xf numFmtId="170" fontId="49" fillId="36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0" fontId="49" fillId="36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9" fillId="36" borderId="0" applyNumberFormat="0" applyBorder="0" applyAlignment="0" applyProtection="0"/>
    <xf numFmtId="170" fontId="49" fillId="36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0" fontId="49" fillId="36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50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1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7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8" fillId="18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170" fontId="47" fillId="22" borderId="0" applyNumberFormat="0" applyBorder="0" applyAlignment="0" applyProtection="0"/>
    <xf numFmtId="0" fontId="49" fillId="37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9" fillId="37" borderId="0" applyNumberFormat="0" applyBorder="0" applyAlignment="0" applyProtection="0"/>
    <xf numFmtId="170" fontId="49" fillId="37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9" fillId="37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9" fillId="37" borderId="0" applyNumberFormat="0" applyBorder="0" applyAlignment="0" applyProtection="0"/>
    <xf numFmtId="170" fontId="49" fillId="37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0" fontId="49" fillId="37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9" fillId="37" borderId="0" applyNumberFormat="0" applyBorder="0" applyAlignment="0" applyProtection="0"/>
    <xf numFmtId="170" fontId="49" fillId="37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0" fontId="49" fillId="37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50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1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7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8" fillId="22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170" fontId="47" fillId="26" borderId="0" applyNumberFormat="0" applyBorder="0" applyAlignment="0" applyProtection="0"/>
    <xf numFmtId="0" fontId="49" fillId="38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9" fillId="38" borderId="0" applyNumberFormat="0" applyBorder="0" applyAlignment="0" applyProtection="0"/>
    <xf numFmtId="170" fontId="49" fillId="38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9" fillId="38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9" fillId="38" borderId="0" applyNumberFormat="0" applyBorder="0" applyAlignment="0" applyProtection="0"/>
    <xf numFmtId="170" fontId="49" fillId="38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0" fontId="49" fillId="38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9" fillId="38" borderId="0" applyNumberFormat="0" applyBorder="0" applyAlignment="0" applyProtection="0"/>
    <xf numFmtId="170" fontId="49" fillId="38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0" fontId="49" fillId="38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50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1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7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8" fillId="26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170" fontId="47" fillId="30" borderId="0" applyNumberFormat="0" applyBorder="0" applyAlignment="0" applyProtection="0"/>
    <xf numFmtId="0" fontId="49" fillId="39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9" fillId="39" borderId="0" applyNumberFormat="0" applyBorder="0" applyAlignment="0" applyProtection="0"/>
    <xf numFmtId="170" fontId="49" fillId="39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9" fillId="39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9" fillId="39" borderId="0" applyNumberFormat="0" applyBorder="0" applyAlignment="0" applyProtection="0"/>
    <xf numFmtId="170" fontId="49" fillId="39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0" fontId="49" fillId="39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9" fillId="39" borderId="0" applyNumberFormat="0" applyBorder="0" applyAlignment="0" applyProtection="0"/>
    <xf numFmtId="170" fontId="49" fillId="39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0" fontId="49" fillId="39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50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1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7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48" fillId="30" borderId="0" applyNumberFormat="0" applyBorder="0" applyAlignment="0" applyProtection="0"/>
    <xf numFmtId="170" fontId="51" fillId="34" borderId="0" applyNumberFormat="0" applyBorder="0" applyAlignment="0" applyProtection="0">
      <alignment vertical="center"/>
    </xf>
    <xf numFmtId="170" fontId="51" fillId="35" borderId="0" applyNumberFormat="0" applyBorder="0" applyAlignment="0" applyProtection="0">
      <alignment vertical="center"/>
    </xf>
    <xf numFmtId="170" fontId="51" fillId="36" borderId="0" applyNumberFormat="0" applyBorder="0" applyAlignment="0" applyProtection="0">
      <alignment vertical="center"/>
    </xf>
    <xf numFmtId="170" fontId="51" fillId="37" borderId="0" applyNumberFormat="0" applyBorder="0" applyAlignment="0" applyProtection="0">
      <alignment vertical="center"/>
    </xf>
    <xf numFmtId="170" fontId="51" fillId="38" borderId="0" applyNumberFormat="0" applyBorder="0" applyAlignment="0" applyProtection="0">
      <alignment vertical="center"/>
    </xf>
    <xf numFmtId="170" fontId="51" fillId="39" borderId="0" applyNumberFormat="0" applyBorder="0" applyAlignment="0" applyProtection="0">
      <alignment vertical="center"/>
    </xf>
    <xf numFmtId="170" fontId="52" fillId="0" borderId="0"/>
    <xf numFmtId="170" fontId="52" fillId="0" borderId="0"/>
    <xf numFmtId="170" fontId="52" fillId="0" borderId="0"/>
    <xf numFmtId="170" fontId="52" fillId="0" borderId="0"/>
    <xf numFmtId="170" fontId="52" fillId="0" borderId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0" fontId="47" fillId="11" borderId="0" applyNumberFormat="0" applyBorder="0" applyAlignment="0" applyProtection="0"/>
    <xf numFmtId="0" fontId="47" fillId="11" borderId="0" applyNumberFormat="0" applyBorder="0" applyAlignment="0" applyProtection="0"/>
    <xf numFmtId="170" fontId="47" fillId="11" borderId="0" applyNumberFormat="0" applyBorder="0" applyAlignment="0" applyProtection="0"/>
    <xf numFmtId="0" fontId="49" fillId="40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9" fillId="40" borderId="0" applyNumberFormat="0" applyBorder="0" applyAlignment="0" applyProtection="0"/>
    <xf numFmtId="170" fontId="49" fillId="40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9" fillId="40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0" fontId="47" fillId="11" borderId="0" applyNumberFormat="0" applyBorder="0" applyAlignment="0" applyProtection="0"/>
    <xf numFmtId="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9" fillId="40" borderId="0" applyNumberFormat="0" applyBorder="0" applyAlignment="0" applyProtection="0"/>
    <xf numFmtId="170" fontId="49" fillId="40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0" fontId="49" fillId="40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9" fillId="40" borderId="0" applyNumberFormat="0" applyBorder="0" applyAlignment="0" applyProtection="0"/>
    <xf numFmtId="170" fontId="49" fillId="40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0" fontId="49" fillId="40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50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1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7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8" fillId="1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0" fontId="47" fillId="15" borderId="0" applyNumberFormat="0" applyBorder="0" applyAlignment="0" applyProtection="0"/>
    <xf numFmtId="0" fontId="47" fillId="15" borderId="0" applyNumberFormat="0" applyBorder="0" applyAlignment="0" applyProtection="0"/>
    <xf numFmtId="170" fontId="47" fillId="15" borderId="0" applyNumberFormat="0" applyBorder="0" applyAlignment="0" applyProtection="0"/>
    <xf numFmtId="0" fontId="49" fillId="4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9" fillId="41" borderId="0" applyNumberFormat="0" applyBorder="0" applyAlignment="0" applyProtection="0"/>
    <xf numFmtId="170" fontId="49" fillId="4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9" fillId="4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0" fontId="47" fillId="15" borderId="0" applyNumberFormat="0" applyBorder="0" applyAlignment="0" applyProtection="0"/>
    <xf numFmtId="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9" fillId="41" borderId="0" applyNumberFormat="0" applyBorder="0" applyAlignment="0" applyProtection="0"/>
    <xf numFmtId="170" fontId="49" fillId="4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0" fontId="49" fillId="4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9" fillId="41" borderId="0" applyNumberFormat="0" applyBorder="0" applyAlignment="0" applyProtection="0"/>
    <xf numFmtId="170" fontId="49" fillId="41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0" fontId="49" fillId="41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50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1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7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8" fillId="15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170" fontId="47" fillId="19" borderId="0" applyNumberFormat="0" applyBorder="0" applyAlignment="0" applyProtection="0"/>
    <xf numFmtId="0" fontId="49" fillId="42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9" fillId="42" borderId="0" applyNumberFormat="0" applyBorder="0" applyAlignment="0" applyProtection="0"/>
    <xf numFmtId="170" fontId="49" fillId="42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9" fillId="42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9" fillId="42" borderId="0" applyNumberFormat="0" applyBorder="0" applyAlignment="0" applyProtection="0"/>
    <xf numFmtId="170" fontId="49" fillId="42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0" fontId="49" fillId="42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9" fillId="42" borderId="0" applyNumberFormat="0" applyBorder="0" applyAlignment="0" applyProtection="0"/>
    <xf numFmtId="170" fontId="49" fillId="42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0" fontId="49" fillId="42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50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1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7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8" fillId="19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170" fontId="47" fillId="23" borderId="0" applyNumberFormat="0" applyBorder="0" applyAlignment="0" applyProtection="0"/>
    <xf numFmtId="0" fontId="49" fillId="37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9" fillId="37" borderId="0" applyNumberFormat="0" applyBorder="0" applyAlignment="0" applyProtection="0"/>
    <xf numFmtId="170" fontId="49" fillId="37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9" fillId="37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9" fillId="37" borderId="0" applyNumberFormat="0" applyBorder="0" applyAlignment="0" applyProtection="0"/>
    <xf numFmtId="170" fontId="49" fillId="37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0" fontId="49" fillId="37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9" fillId="37" borderId="0" applyNumberFormat="0" applyBorder="0" applyAlignment="0" applyProtection="0"/>
    <xf numFmtId="170" fontId="49" fillId="37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0" fontId="49" fillId="37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50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1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7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8" fillId="23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170" fontId="47" fillId="27" borderId="0" applyNumberFormat="0" applyBorder="0" applyAlignment="0" applyProtection="0"/>
    <xf numFmtId="0" fontId="49" fillId="40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9" fillId="40" borderId="0" applyNumberFormat="0" applyBorder="0" applyAlignment="0" applyProtection="0"/>
    <xf numFmtId="170" fontId="49" fillId="40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9" fillId="40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9" fillId="40" borderId="0" applyNumberFormat="0" applyBorder="0" applyAlignment="0" applyProtection="0"/>
    <xf numFmtId="170" fontId="49" fillId="40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0" fontId="49" fillId="40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9" fillId="40" borderId="0" applyNumberFormat="0" applyBorder="0" applyAlignment="0" applyProtection="0"/>
    <xf numFmtId="170" fontId="49" fillId="40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0" fontId="49" fillId="40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50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1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7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8" fillId="27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170" fontId="47" fillId="31" borderId="0" applyNumberFormat="0" applyBorder="0" applyAlignment="0" applyProtection="0"/>
    <xf numFmtId="0" fontId="49" fillId="43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9" fillId="43" borderId="0" applyNumberFormat="0" applyBorder="0" applyAlignment="0" applyProtection="0"/>
    <xf numFmtId="170" fontId="49" fillId="43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9" fillId="43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9" fillId="43" borderId="0" applyNumberFormat="0" applyBorder="0" applyAlignment="0" applyProtection="0"/>
    <xf numFmtId="170" fontId="49" fillId="43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0" fontId="49" fillId="43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9" fillId="43" borderId="0" applyNumberFormat="0" applyBorder="0" applyAlignment="0" applyProtection="0"/>
    <xf numFmtId="170" fontId="49" fillId="43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0" fontId="49" fillId="43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50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1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7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48" fillId="31" borderId="0" applyNumberFormat="0" applyBorder="0" applyAlignment="0" applyProtection="0"/>
    <xf numFmtId="170" fontId="51" fillId="40" borderId="0" applyNumberFormat="0" applyBorder="0" applyAlignment="0" applyProtection="0">
      <alignment vertical="center"/>
    </xf>
    <xf numFmtId="170" fontId="51" fillId="41" borderId="0" applyNumberFormat="0" applyBorder="0" applyAlignment="0" applyProtection="0">
      <alignment vertical="center"/>
    </xf>
    <xf numFmtId="170" fontId="51" fillId="42" borderId="0" applyNumberFormat="0" applyBorder="0" applyAlignment="0" applyProtection="0">
      <alignment vertical="center"/>
    </xf>
    <xf numFmtId="170" fontId="51" fillId="37" borderId="0" applyNumberFormat="0" applyBorder="0" applyAlignment="0" applyProtection="0">
      <alignment vertical="center"/>
    </xf>
    <xf numFmtId="170" fontId="51" fillId="40" borderId="0" applyNumberFormat="0" applyBorder="0" applyAlignment="0" applyProtection="0">
      <alignment vertical="center"/>
    </xf>
    <xf numFmtId="170" fontId="51" fillId="43" borderId="0" applyNumberFormat="0" applyBorder="0" applyAlignment="0" applyProtection="0">
      <alignment vertical="center"/>
    </xf>
    <xf numFmtId="170" fontId="17" fillId="12" borderId="0" applyNumberFormat="0" applyBorder="0" applyAlignment="0" applyProtection="0"/>
    <xf numFmtId="170" fontId="53" fillId="12" borderId="0" applyNumberFormat="0" applyBorder="0" applyAlignment="0" applyProtection="0"/>
    <xf numFmtId="17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17" fillId="12" borderId="0" applyNumberFormat="0" applyBorder="0" applyAlignment="0" applyProtection="0"/>
    <xf numFmtId="170" fontId="17" fillId="12" borderId="0" applyNumberFormat="0" applyBorder="0" applyAlignment="0" applyProtection="0"/>
    <xf numFmtId="170" fontId="54" fillId="44" borderId="0" applyNumberFormat="0" applyBorder="0" applyAlignment="0" applyProtection="0"/>
    <xf numFmtId="0" fontId="54" fillId="44" borderId="0" applyNumberFormat="0" applyBorder="0" applyAlignment="0" applyProtection="0"/>
    <xf numFmtId="170" fontId="17" fillId="12" borderId="0" applyNumberFormat="0" applyBorder="0" applyAlignment="0" applyProtection="0"/>
    <xf numFmtId="170" fontId="54" fillId="44" borderId="0" applyNumberFormat="0" applyBorder="0" applyAlignment="0" applyProtection="0"/>
    <xf numFmtId="0" fontId="54" fillId="44" borderId="0" applyNumberFormat="0" applyBorder="0" applyAlignment="0" applyProtection="0"/>
    <xf numFmtId="170" fontId="17" fillId="12" borderId="0" applyNumberFormat="0" applyBorder="0" applyAlignment="0" applyProtection="0"/>
    <xf numFmtId="170" fontId="17" fillId="12" borderId="0" applyNumberFormat="0" applyBorder="0" applyAlignment="0" applyProtection="0"/>
    <xf numFmtId="170" fontId="54" fillId="44" borderId="0" applyNumberFormat="0" applyBorder="0" applyAlignment="0" applyProtection="0"/>
    <xf numFmtId="170" fontId="55" fillId="12" borderId="0" applyNumberFormat="0" applyBorder="0" applyAlignment="0" applyProtection="0"/>
    <xf numFmtId="170" fontId="56" fillId="12" borderId="0" applyNumberFormat="0" applyBorder="0" applyAlignment="0" applyProtection="0"/>
    <xf numFmtId="170" fontId="17" fillId="16" borderId="0" applyNumberFormat="0" applyBorder="0" applyAlignment="0" applyProtection="0"/>
    <xf numFmtId="170" fontId="53" fillId="16" borderId="0" applyNumberFormat="0" applyBorder="0" applyAlignment="0" applyProtection="0"/>
    <xf numFmtId="170" fontId="54" fillId="41" borderId="0" applyNumberFormat="0" applyBorder="0" applyAlignment="0" applyProtection="0"/>
    <xf numFmtId="0" fontId="54" fillId="41" borderId="0" applyNumberFormat="0" applyBorder="0" applyAlignment="0" applyProtection="0"/>
    <xf numFmtId="0" fontId="17" fillId="16" borderId="0" applyNumberFormat="0" applyBorder="0" applyAlignment="0" applyProtection="0"/>
    <xf numFmtId="170" fontId="17" fillId="16" borderId="0" applyNumberFormat="0" applyBorder="0" applyAlignment="0" applyProtection="0"/>
    <xf numFmtId="170" fontId="54" fillId="41" borderId="0" applyNumberFormat="0" applyBorder="0" applyAlignment="0" applyProtection="0"/>
    <xf numFmtId="0" fontId="54" fillId="41" borderId="0" applyNumberFormat="0" applyBorder="0" applyAlignment="0" applyProtection="0"/>
    <xf numFmtId="170" fontId="17" fillId="16" borderId="0" applyNumberFormat="0" applyBorder="0" applyAlignment="0" applyProtection="0"/>
    <xf numFmtId="170" fontId="54" fillId="41" borderId="0" applyNumberFormat="0" applyBorder="0" applyAlignment="0" applyProtection="0"/>
    <xf numFmtId="0" fontId="54" fillId="41" borderId="0" applyNumberFormat="0" applyBorder="0" applyAlignment="0" applyProtection="0"/>
    <xf numFmtId="170" fontId="17" fillId="16" borderId="0" applyNumberFormat="0" applyBorder="0" applyAlignment="0" applyProtection="0"/>
    <xf numFmtId="170" fontId="17" fillId="16" borderId="0" applyNumberFormat="0" applyBorder="0" applyAlignment="0" applyProtection="0"/>
    <xf numFmtId="170" fontId="54" fillId="41" borderId="0" applyNumberFormat="0" applyBorder="0" applyAlignment="0" applyProtection="0"/>
    <xf numFmtId="170" fontId="55" fillId="16" borderId="0" applyNumberFormat="0" applyBorder="0" applyAlignment="0" applyProtection="0"/>
    <xf numFmtId="170" fontId="56" fillId="16" borderId="0" applyNumberFormat="0" applyBorder="0" applyAlignment="0" applyProtection="0"/>
    <xf numFmtId="170" fontId="17" fillId="20" borderId="0" applyNumberFormat="0" applyBorder="0" applyAlignment="0" applyProtection="0"/>
    <xf numFmtId="170" fontId="53" fillId="20" borderId="0" applyNumberFormat="0" applyBorder="0" applyAlignment="0" applyProtection="0"/>
    <xf numFmtId="170" fontId="54" fillId="42" borderId="0" applyNumberFormat="0" applyBorder="0" applyAlignment="0" applyProtection="0"/>
    <xf numFmtId="0" fontId="54" fillId="42" borderId="0" applyNumberFormat="0" applyBorder="0" applyAlignment="0" applyProtection="0"/>
    <xf numFmtId="0" fontId="17" fillId="20" borderId="0" applyNumberFormat="0" applyBorder="0" applyAlignment="0" applyProtection="0"/>
    <xf numFmtId="170" fontId="17" fillId="20" borderId="0" applyNumberFormat="0" applyBorder="0" applyAlignment="0" applyProtection="0"/>
    <xf numFmtId="170" fontId="54" fillId="42" borderId="0" applyNumberFormat="0" applyBorder="0" applyAlignment="0" applyProtection="0"/>
    <xf numFmtId="0" fontId="54" fillId="42" borderId="0" applyNumberFormat="0" applyBorder="0" applyAlignment="0" applyProtection="0"/>
    <xf numFmtId="170" fontId="17" fillId="20" borderId="0" applyNumberFormat="0" applyBorder="0" applyAlignment="0" applyProtection="0"/>
    <xf numFmtId="170" fontId="54" fillId="42" borderId="0" applyNumberFormat="0" applyBorder="0" applyAlignment="0" applyProtection="0"/>
    <xf numFmtId="0" fontId="54" fillId="42" borderId="0" applyNumberFormat="0" applyBorder="0" applyAlignment="0" applyProtection="0"/>
    <xf numFmtId="170" fontId="17" fillId="20" borderId="0" applyNumberFormat="0" applyBorder="0" applyAlignment="0" applyProtection="0"/>
    <xf numFmtId="170" fontId="17" fillId="20" borderId="0" applyNumberFormat="0" applyBorder="0" applyAlignment="0" applyProtection="0"/>
    <xf numFmtId="170" fontId="54" fillId="42" borderId="0" applyNumberFormat="0" applyBorder="0" applyAlignment="0" applyProtection="0"/>
    <xf numFmtId="170" fontId="55" fillId="20" borderId="0" applyNumberFormat="0" applyBorder="0" applyAlignment="0" applyProtection="0"/>
    <xf numFmtId="170" fontId="56" fillId="20" borderId="0" applyNumberFormat="0" applyBorder="0" applyAlignment="0" applyProtection="0"/>
    <xf numFmtId="170" fontId="17" fillId="24" borderId="0" applyNumberFormat="0" applyBorder="0" applyAlignment="0" applyProtection="0"/>
    <xf numFmtId="170" fontId="53" fillId="24" borderId="0" applyNumberFormat="0" applyBorder="0" applyAlignment="0" applyProtection="0"/>
    <xf numFmtId="17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17" fillId="24" borderId="0" applyNumberFormat="0" applyBorder="0" applyAlignment="0" applyProtection="0"/>
    <xf numFmtId="170" fontId="17" fillId="24" borderId="0" applyNumberFormat="0" applyBorder="0" applyAlignment="0" applyProtection="0"/>
    <xf numFmtId="170" fontId="54" fillId="45" borderId="0" applyNumberFormat="0" applyBorder="0" applyAlignment="0" applyProtection="0"/>
    <xf numFmtId="0" fontId="54" fillId="45" borderId="0" applyNumberFormat="0" applyBorder="0" applyAlignment="0" applyProtection="0"/>
    <xf numFmtId="170" fontId="17" fillId="24" borderId="0" applyNumberFormat="0" applyBorder="0" applyAlignment="0" applyProtection="0"/>
    <xf numFmtId="170" fontId="54" fillId="45" borderId="0" applyNumberFormat="0" applyBorder="0" applyAlignment="0" applyProtection="0"/>
    <xf numFmtId="0" fontId="54" fillId="45" borderId="0" applyNumberFormat="0" applyBorder="0" applyAlignment="0" applyProtection="0"/>
    <xf numFmtId="170" fontId="17" fillId="24" borderId="0" applyNumberFormat="0" applyBorder="0" applyAlignment="0" applyProtection="0"/>
    <xf numFmtId="170" fontId="17" fillId="24" borderId="0" applyNumberFormat="0" applyBorder="0" applyAlignment="0" applyProtection="0"/>
    <xf numFmtId="170" fontId="54" fillId="45" borderId="0" applyNumberFormat="0" applyBorder="0" applyAlignment="0" applyProtection="0"/>
    <xf numFmtId="170" fontId="55" fillId="24" borderId="0" applyNumberFormat="0" applyBorder="0" applyAlignment="0" applyProtection="0"/>
    <xf numFmtId="170" fontId="56" fillId="24" borderId="0" applyNumberFormat="0" applyBorder="0" applyAlignment="0" applyProtection="0"/>
    <xf numFmtId="170" fontId="17" fillId="28" borderId="0" applyNumberFormat="0" applyBorder="0" applyAlignment="0" applyProtection="0"/>
    <xf numFmtId="170" fontId="53" fillId="28" borderId="0" applyNumberFormat="0" applyBorder="0" applyAlignment="0" applyProtection="0"/>
    <xf numFmtId="17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17" fillId="28" borderId="0" applyNumberFormat="0" applyBorder="0" applyAlignment="0" applyProtection="0"/>
    <xf numFmtId="170" fontId="17" fillId="28" borderId="0" applyNumberFormat="0" applyBorder="0" applyAlignment="0" applyProtection="0"/>
    <xf numFmtId="170" fontId="54" fillId="46" borderId="0" applyNumberFormat="0" applyBorder="0" applyAlignment="0" applyProtection="0"/>
    <xf numFmtId="0" fontId="54" fillId="46" borderId="0" applyNumberFormat="0" applyBorder="0" applyAlignment="0" applyProtection="0"/>
    <xf numFmtId="170" fontId="17" fillId="28" borderId="0" applyNumberFormat="0" applyBorder="0" applyAlignment="0" applyProtection="0"/>
    <xf numFmtId="170" fontId="54" fillId="46" borderId="0" applyNumberFormat="0" applyBorder="0" applyAlignment="0" applyProtection="0"/>
    <xf numFmtId="0" fontId="54" fillId="46" borderId="0" applyNumberFormat="0" applyBorder="0" applyAlignment="0" applyProtection="0"/>
    <xf numFmtId="170" fontId="17" fillId="28" borderId="0" applyNumberFormat="0" applyBorder="0" applyAlignment="0" applyProtection="0"/>
    <xf numFmtId="170" fontId="17" fillId="28" borderId="0" applyNumberFormat="0" applyBorder="0" applyAlignment="0" applyProtection="0"/>
    <xf numFmtId="170" fontId="54" fillId="46" borderId="0" applyNumberFormat="0" applyBorder="0" applyAlignment="0" applyProtection="0"/>
    <xf numFmtId="170" fontId="55" fillId="28" borderId="0" applyNumberFormat="0" applyBorder="0" applyAlignment="0" applyProtection="0"/>
    <xf numFmtId="170" fontId="56" fillId="28" borderId="0" applyNumberFormat="0" applyBorder="0" applyAlignment="0" applyProtection="0"/>
    <xf numFmtId="170" fontId="17" fillId="32" borderId="0" applyNumberFormat="0" applyBorder="0" applyAlignment="0" applyProtection="0"/>
    <xf numFmtId="170" fontId="53" fillId="32" borderId="0" applyNumberFormat="0" applyBorder="0" applyAlignment="0" applyProtection="0"/>
    <xf numFmtId="170" fontId="54" fillId="47" borderId="0" applyNumberFormat="0" applyBorder="0" applyAlignment="0" applyProtection="0"/>
    <xf numFmtId="0" fontId="54" fillId="47" borderId="0" applyNumberFormat="0" applyBorder="0" applyAlignment="0" applyProtection="0"/>
    <xf numFmtId="0" fontId="17" fillId="32" borderId="0" applyNumberFormat="0" applyBorder="0" applyAlignment="0" applyProtection="0"/>
    <xf numFmtId="170" fontId="17" fillId="32" borderId="0" applyNumberFormat="0" applyBorder="0" applyAlignment="0" applyProtection="0"/>
    <xf numFmtId="170" fontId="54" fillId="47" borderId="0" applyNumberFormat="0" applyBorder="0" applyAlignment="0" applyProtection="0"/>
    <xf numFmtId="0" fontId="54" fillId="47" borderId="0" applyNumberFormat="0" applyBorder="0" applyAlignment="0" applyProtection="0"/>
    <xf numFmtId="170" fontId="17" fillId="32" borderId="0" applyNumberFormat="0" applyBorder="0" applyAlignment="0" applyProtection="0"/>
    <xf numFmtId="170" fontId="54" fillId="47" borderId="0" applyNumberFormat="0" applyBorder="0" applyAlignment="0" applyProtection="0"/>
    <xf numFmtId="0" fontId="54" fillId="47" borderId="0" applyNumberFormat="0" applyBorder="0" applyAlignment="0" applyProtection="0"/>
    <xf numFmtId="170" fontId="17" fillId="32" borderId="0" applyNumberFormat="0" applyBorder="0" applyAlignment="0" applyProtection="0"/>
    <xf numFmtId="170" fontId="17" fillId="32" borderId="0" applyNumberFormat="0" applyBorder="0" applyAlignment="0" applyProtection="0"/>
    <xf numFmtId="170" fontId="54" fillId="47" borderId="0" applyNumberFormat="0" applyBorder="0" applyAlignment="0" applyProtection="0"/>
    <xf numFmtId="170" fontId="55" fillId="32" borderId="0" applyNumberFormat="0" applyBorder="0" applyAlignment="0" applyProtection="0"/>
    <xf numFmtId="170" fontId="56" fillId="32" borderId="0" applyNumberFormat="0" applyBorder="0" applyAlignment="0" applyProtection="0"/>
    <xf numFmtId="170" fontId="57" fillId="44" borderId="0" applyNumberFormat="0" applyBorder="0" applyAlignment="0" applyProtection="0">
      <alignment vertical="center"/>
    </xf>
    <xf numFmtId="170" fontId="57" fillId="41" borderId="0" applyNumberFormat="0" applyBorder="0" applyAlignment="0" applyProtection="0">
      <alignment vertical="center"/>
    </xf>
    <xf numFmtId="170" fontId="57" fillId="42" borderId="0" applyNumberFormat="0" applyBorder="0" applyAlignment="0" applyProtection="0">
      <alignment vertical="center"/>
    </xf>
    <xf numFmtId="170" fontId="57" fillId="45" borderId="0" applyNumberFormat="0" applyBorder="0" applyAlignment="0" applyProtection="0">
      <alignment vertical="center"/>
    </xf>
    <xf numFmtId="170" fontId="57" fillId="46" borderId="0" applyNumberFormat="0" applyBorder="0" applyAlignment="0" applyProtection="0">
      <alignment vertical="center"/>
    </xf>
    <xf numFmtId="170" fontId="57" fillId="47" borderId="0" applyNumberFormat="0" applyBorder="0" applyAlignment="0" applyProtection="0">
      <alignment vertical="center"/>
    </xf>
    <xf numFmtId="9" fontId="58" fillId="0" borderId="0"/>
    <xf numFmtId="170" fontId="59" fillId="0" borderId="17" applyBorder="0"/>
    <xf numFmtId="170" fontId="17" fillId="9" borderId="0" applyNumberFormat="0" applyBorder="0" applyAlignment="0" applyProtection="0"/>
    <xf numFmtId="170" fontId="53" fillId="9" borderId="0" applyNumberFormat="0" applyBorder="0" applyAlignment="0" applyProtection="0"/>
    <xf numFmtId="170" fontId="54" fillId="48" borderId="0" applyNumberFormat="0" applyBorder="0" applyAlignment="0" applyProtection="0"/>
    <xf numFmtId="0" fontId="54" fillId="48" borderId="0" applyNumberFormat="0" applyBorder="0" applyAlignment="0" applyProtection="0"/>
    <xf numFmtId="0" fontId="17" fillId="9" borderId="0" applyNumberFormat="0" applyBorder="0" applyAlignment="0" applyProtection="0"/>
    <xf numFmtId="170" fontId="17" fillId="9" borderId="0" applyNumberFormat="0" applyBorder="0" applyAlignment="0" applyProtection="0"/>
    <xf numFmtId="170" fontId="54" fillId="48" borderId="0" applyNumberFormat="0" applyBorder="0" applyAlignment="0" applyProtection="0"/>
    <xf numFmtId="0" fontId="54" fillId="48" borderId="0" applyNumberFormat="0" applyBorder="0" applyAlignment="0" applyProtection="0"/>
    <xf numFmtId="170" fontId="17" fillId="9" borderId="0" applyNumberFormat="0" applyBorder="0" applyAlignment="0" applyProtection="0"/>
    <xf numFmtId="170" fontId="54" fillId="48" borderId="0" applyNumberFormat="0" applyBorder="0" applyAlignment="0" applyProtection="0"/>
    <xf numFmtId="0" fontId="54" fillId="48" borderId="0" applyNumberFormat="0" applyBorder="0" applyAlignment="0" applyProtection="0"/>
    <xf numFmtId="170" fontId="17" fillId="9" borderId="0" applyNumberFormat="0" applyBorder="0" applyAlignment="0" applyProtection="0"/>
    <xf numFmtId="170" fontId="17" fillId="9" borderId="0" applyNumberFormat="0" applyBorder="0" applyAlignment="0" applyProtection="0"/>
    <xf numFmtId="170" fontId="54" fillId="48" borderId="0" applyNumberFormat="0" applyBorder="0" applyAlignment="0" applyProtection="0"/>
    <xf numFmtId="170" fontId="55" fillId="9" borderId="0" applyNumberFormat="0" applyBorder="0" applyAlignment="0" applyProtection="0"/>
    <xf numFmtId="170" fontId="56" fillId="9" borderId="0" applyNumberFormat="0" applyBorder="0" applyAlignment="0" applyProtection="0"/>
    <xf numFmtId="170" fontId="17" fillId="13" borderId="0" applyNumberFormat="0" applyBorder="0" applyAlignment="0" applyProtection="0"/>
    <xf numFmtId="170" fontId="53" fillId="13" borderId="0" applyNumberFormat="0" applyBorder="0" applyAlignment="0" applyProtection="0"/>
    <xf numFmtId="17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17" fillId="13" borderId="0" applyNumberFormat="0" applyBorder="0" applyAlignment="0" applyProtection="0"/>
    <xf numFmtId="170" fontId="17" fillId="13" borderId="0" applyNumberFormat="0" applyBorder="0" applyAlignment="0" applyProtection="0"/>
    <xf numFmtId="170" fontId="54" fillId="49" borderId="0" applyNumberFormat="0" applyBorder="0" applyAlignment="0" applyProtection="0"/>
    <xf numFmtId="0" fontId="54" fillId="49" borderId="0" applyNumberFormat="0" applyBorder="0" applyAlignment="0" applyProtection="0"/>
    <xf numFmtId="170" fontId="17" fillId="13" borderId="0" applyNumberFormat="0" applyBorder="0" applyAlignment="0" applyProtection="0"/>
    <xf numFmtId="170" fontId="54" fillId="49" borderId="0" applyNumberFormat="0" applyBorder="0" applyAlignment="0" applyProtection="0"/>
    <xf numFmtId="0" fontId="54" fillId="49" borderId="0" applyNumberFormat="0" applyBorder="0" applyAlignment="0" applyProtection="0"/>
    <xf numFmtId="170" fontId="17" fillId="13" borderId="0" applyNumberFormat="0" applyBorder="0" applyAlignment="0" applyProtection="0"/>
    <xf numFmtId="170" fontId="17" fillId="13" borderId="0" applyNumberFormat="0" applyBorder="0" applyAlignment="0" applyProtection="0"/>
    <xf numFmtId="170" fontId="54" fillId="49" borderId="0" applyNumberFormat="0" applyBorder="0" applyAlignment="0" applyProtection="0"/>
    <xf numFmtId="170" fontId="55" fillId="13" borderId="0" applyNumberFormat="0" applyBorder="0" applyAlignment="0" applyProtection="0"/>
    <xf numFmtId="170" fontId="56" fillId="13" borderId="0" applyNumberFormat="0" applyBorder="0" applyAlignment="0" applyProtection="0"/>
    <xf numFmtId="170" fontId="17" fillId="17" borderId="0" applyNumberFormat="0" applyBorder="0" applyAlignment="0" applyProtection="0"/>
    <xf numFmtId="170" fontId="53" fillId="17" borderId="0" applyNumberFormat="0" applyBorder="0" applyAlignment="0" applyProtection="0"/>
    <xf numFmtId="17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17" fillId="17" borderId="0" applyNumberFormat="0" applyBorder="0" applyAlignment="0" applyProtection="0"/>
    <xf numFmtId="170" fontId="17" fillId="17" borderId="0" applyNumberFormat="0" applyBorder="0" applyAlignment="0" applyProtection="0"/>
    <xf numFmtId="170" fontId="54" fillId="50" borderId="0" applyNumberFormat="0" applyBorder="0" applyAlignment="0" applyProtection="0"/>
    <xf numFmtId="0" fontId="54" fillId="50" borderId="0" applyNumberFormat="0" applyBorder="0" applyAlignment="0" applyProtection="0"/>
    <xf numFmtId="170" fontId="17" fillId="17" borderId="0" applyNumberFormat="0" applyBorder="0" applyAlignment="0" applyProtection="0"/>
    <xf numFmtId="170" fontId="54" fillId="50" borderId="0" applyNumberFormat="0" applyBorder="0" applyAlignment="0" applyProtection="0"/>
    <xf numFmtId="0" fontId="54" fillId="50" borderId="0" applyNumberFormat="0" applyBorder="0" applyAlignment="0" applyProtection="0"/>
    <xf numFmtId="170" fontId="17" fillId="17" borderId="0" applyNumberFormat="0" applyBorder="0" applyAlignment="0" applyProtection="0"/>
    <xf numFmtId="170" fontId="17" fillId="17" borderId="0" applyNumberFormat="0" applyBorder="0" applyAlignment="0" applyProtection="0"/>
    <xf numFmtId="170" fontId="54" fillId="50" borderId="0" applyNumberFormat="0" applyBorder="0" applyAlignment="0" applyProtection="0"/>
    <xf numFmtId="170" fontId="55" fillId="17" borderId="0" applyNumberFormat="0" applyBorder="0" applyAlignment="0" applyProtection="0"/>
    <xf numFmtId="170" fontId="56" fillId="17" borderId="0" applyNumberFormat="0" applyBorder="0" applyAlignment="0" applyProtection="0"/>
    <xf numFmtId="170" fontId="17" fillId="21" borderId="0" applyNumberFormat="0" applyBorder="0" applyAlignment="0" applyProtection="0"/>
    <xf numFmtId="170" fontId="53" fillId="21" borderId="0" applyNumberFormat="0" applyBorder="0" applyAlignment="0" applyProtection="0"/>
    <xf numFmtId="170" fontId="54" fillId="45" borderId="0" applyNumberFormat="0" applyBorder="0" applyAlignment="0" applyProtection="0"/>
    <xf numFmtId="0" fontId="54" fillId="45" borderId="0" applyNumberFormat="0" applyBorder="0" applyAlignment="0" applyProtection="0"/>
    <xf numFmtId="0" fontId="17" fillId="21" borderId="0" applyNumberFormat="0" applyBorder="0" applyAlignment="0" applyProtection="0"/>
    <xf numFmtId="170" fontId="17" fillId="21" borderId="0" applyNumberFormat="0" applyBorder="0" applyAlignment="0" applyProtection="0"/>
    <xf numFmtId="170" fontId="54" fillId="45" borderId="0" applyNumberFormat="0" applyBorder="0" applyAlignment="0" applyProtection="0"/>
    <xf numFmtId="0" fontId="54" fillId="45" borderId="0" applyNumberFormat="0" applyBorder="0" applyAlignment="0" applyProtection="0"/>
    <xf numFmtId="170" fontId="17" fillId="21" borderId="0" applyNumberFormat="0" applyBorder="0" applyAlignment="0" applyProtection="0"/>
    <xf numFmtId="170" fontId="54" fillId="45" borderId="0" applyNumberFormat="0" applyBorder="0" applyAlignment="0" applyProtection="0"/>
    <xf numFmtId="0" fontId="54" fillId="45" borderId="0" applyNumberFormat="0" applyBorder="0" applyAlignment="0" applyProtection="0"/>
    <xf numFmtId="170" fontId="17" fillId="21" borderId="0" applyNumberFormat="0" applyBorder="0" applyAlignment="0" applyProtection="0"/>
    <xf numFmtId="170" fontId="17" fillId="21" borderId="0" applyNumberFormat="0" applyBorder="0" applyAlignment="0" applyProtection="0"/>
    <xf numFmtId="170" fontId="54" fillId="45" borderId="0" applyNumberFormat="0" applyBorder="0" applyAlignment="0" applyProtection="0"/>
    <xf numFmtId="170" fontId="55" fillId="21" borderId="0" applyNumberFormat="0" applyBorder="0" applyAlignment="0" applyProtection="0"/>
    <xf numFmtId="170" fontId="56" fillId="21" borderId="0" applyNumberFormat="0" applyBorder="0" applyAlignment="0" applyProtection="0"/>
    <xf numFmtId="170" fontId="17" fillId="25" borderId="0" applyNumberFormat="0" applyBorder="0" applyAlignment="0" applyProtection="0"/>
    <xf numFmtId="170" fontId="53" fillId="25" borderId="0" applyNumberFormat="0" applyBorder="0" applyAlignment="0" applyProtection="0"/>
    <xf numFmtId="17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17" fillId="25" borderId="0" applyNumberFormat="0" applyBorder="0" applyAlignment="0" applyProtection="0"/>
    <xf numFmtId="170" fontId="17" fillId="25" borderId="0" applyNumberFormat="0" applyBorder="0" applyAlignment="0" applyProtection="0"/>
    <xf numFmtId="170" fontId="54" fillId="46" borderId="0" applyNumberFormat="0" applyBorder="0" applyAlignment="0" applyProtection="0"/>
    <xf numFmtId="0" fontId="54" fillId="46" borderId="0" applyNumberFormat="0" applyBorder="0" applyAlignment="0" applyProtection="0"/>
    <xf numFmtId="170" fontId="17" fillId="25" borderId="0" applyNumberFormat="0" applyBorder="0" applyAlignment="0" applyProtection="0"/>
    <xf numFmtId="170" fontId="54" fillId="46" borderId="0" applyNumberFormat="0" applyBorder="0" applyAlignment="0" applyProtection="0"/>
    <xf numFmtId="0" fontId="54" fillId="46" borderId="0" applyNumberFormat="0" applyBorder="0" applyAlignment="0" applyProtection="0"/>
    <xf numFmtId="170" fontId="17" fillId="25" borderId="0" applyNumberFormat="0" applyBorder="0" applyAlignment="0" applyProtection="0"/>
    <xf numFmtId="170" fontId="17" fillId="25" borderId="0" applyNumberFormat="0" applyBorder="0" applyAlignment="0" applyProtection="0"/>
    <xf numFmtId="170" fontId="54" fillId="46" borderId="0" applyNumberFormat="0" applyBorder="0" applyAlignment="0" applyProtection="0"/>
    <xf numFmtId="170" fontId="55" fillId="25" borderId="0" applyNumberFormat="0" applyBorder="0" applyAlignment="0" applyProtection="0"/>
    <xf numFmtId="170" fontId="56" fillId="25" borderId="0" applyNumberFormat="0" applyBorder="0" applyAlignment="0" applyProtection="0"/>
    <xf numFmtId="170" fontId="17" fillId="29" borderId="0" applyNumberFormat="0" applyBorder="0" applyAlignment="0" applyProtection="0"/>
    <xf numFmtId="170" fontId="53" fillId="29" borderId="0" applyNumberFormat="0" applyBorder="0" applyAlignment="0" applyProtection="0"/>
    <xf numFmtId="170" fontId="54" fillId="51" borderId="0" applyNumberFormat="0" applyBorder="0" applyAlignment="0" applyProtection="0"/>
    <xf numFmtId="0" fontId="54" fillId="51" borderId="0" applyNumberFormat="0" applyBorder="0" applyAlignment="0" applyProtection="0"/>
    <xf numFmtId="0" fontId="17" fillId="29" borderId="0" applyNumberFormat="0" applyBorder="0" applyAlignment="0" applyProtection="0"/>
    <xf numFmtId="170" fontId="17" fillId="29" borderId="0" applyNumberFormat="0" applyBorder="0" applyAlignment="0" applyProtection="0"/>
    <xf numFmtId="170" fontId="54" fillId="51" borderId="0" applyNumberFormat="0" applyBorder="0" applyAlignment="0" applyProtection="0"/>
    <xf numFmtId="0" fontId="54" fillId="51" borderId="0" applyNumberFormat="0" applyBorder="0" applyAlignment="0" applyProtection="0"/>
    <xf numFmtId="170" fontId="17" fillId="29" borderId="0" applyNumberFormat="0" applyBorder="0" applyAlignment="0" applyProtection="0"/>
    <xf numFmtId="170" fontId="54" fillId="51" borderId="0" applyNumberFormat="0" applyBorder="0" applyAlignment="0" applyProtection="0"/>
    <xf numFmtId="0" fontId="54" fillId="51" borderId="0" applyNumberFormat="0" applyBorder="0" applyAlignment="0" applyProtection="0"/>
    <xf numFmtId="170" fontId="17" fillId="29" borderId="0" applyNumberFormat="0" applyBorder="0" applyAlignment="0" applyProtection="0"/>
    <xf numFmtId="170" fontId="17" fillId="29" borderId="0" applyNumberFormat="0" applyBorder="0" applyAlignment="0" applyProtection="0"/>
    <xf numFmtId="170" fontId="54" fillId="51" borderId="0" applyNumberFormat="0" applyBorder="0" applyAlignment="0" applyProtection="0"/>
    <xf numFmtId="170" fontId="55" fillId="29" borderId="0" applyNumberFormat="0" applyBorder="0" applyAlignment="0" applyProtection="0"/>
    <xf numFmtId="170" fontId="56" fillId="29" borderId="0" applyNumberFormat="0" applyBorder="0" applyAlignment="0" applyProtection="0"/>
    <xf numFmtId="18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181" fontId="61" fillId="0" borderId="0" applyFont="0" applyFill="0" applyBorder="0" applyAlignment="0" applyProtection="0"/>
    <xf numFmtId="182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183" fontId="61" fillId="0" borderId="0" applyFont="0" applyFill="0" applyBorder="0" applyAlignment="0" applyProtection="0"/>
    <xf numFmtId="170" fontId="18" fillId="0" borderId="0"/>
    <xf numFmtId="170" fontId="62" fillId="52" borderId="14" applyNumberFormat="0" applyFont="0" applyBorder="0" applyAlignment="0">
      <alignment horizontal="center" vertical="center"/>
    </xf>
    <xf numFmtId="170" fontId="62" fillId="52" borderId="14" applyNumberFormat="0" applyFont="0" applyBorder="0" applyAlignment="0">
      <alignment horizontal="center" vertical="center"/>
    </xf>
    <xf numFmtId="170" fontId="62" fillId="52" borderId="14" applyNumberFormat="0" applyFont="0" applyBorder="0" applyAlignment="0">
      <alignment horizontal="center" vertical="center"/>
    </xf>
    <xf numFmtId="170" fontId="62" fillId="52" borderId="14" applyNumberFormat="0" applyFont="0" applyBorder="0" applyAlignment="0">
      <alignment horizontal="center" vertical="center"/>
    </xf>
    <xf numFmtId="170" fontId="46" fillId="0" borderId="0"/>
    <xf numFmtId="170" fontId="63" fillId="0" borderId="0">
      <alignment horizontal="center" wrapText="1"/>
      <protection locked="0"/>
    </xf>
    <xf numFmtId="170" fontId="64" fillId="0" borderId="0"/>
    <xf numFmtId="170" fontId="65" fillId="53" borderId="0" applyNumberFormat="0" applyFill="0" applyBorder="0" applyAlignment="0"/>
    <xf numFmtId="184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175" fontId="61" fillId="0" borderId="0" applyFont="0" applyFill="0" applyBorder="0" applyAlignment="0" applyProtection="0"/>
    <xf numFmtId="185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186" fontId="61" fillId="0" borderId="0" applyFont="0" applyFill="0" applyBorder="0" applyAlignment="0" applyProtection="0"/>
    <xf numFmtId="170" fontId="62" fillId="54" borderId="14" applyNumberFormat="0" applyFont="0" applyBorder="0" applyAlignment="0">
      <alignment horizontal="center" vertical="center"/>
    </xf>
    <xf numFmtId="170" fontId="62" fillId="54" borderId="14" applyNumberFormat="0" applyFont="0" applyBorder="0" applyAlignment="0">
      <alignment horizontal="center" vertical="center"/>
    </xf>
    <xf numFmtId="170" fontId="62" fillId="54" borderId="14" applyNumberFormat="0" applyFont="0" applyBorder="0" applyAlignment="0">
      <alignment horizontal="center" vertical="center"/>
    </xf>
    <xf numFmtId="170" fontId="62" fillId="54" borderId="14" applyNumberFormat="0" applyFont="0" applyBorder="0" applyAlignment="0">
      <alignment horizontal="center" vertical="center"/>
    </xf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18" fillId="55" borderId="0"/>
    <xf numFmtId="170" fontId="7" fillId="3" borderId="0" applyNumberFormat="0" applyBorder="0" applyAlignment="0" applyProtection="0"/>
    <xf numFmtId="170" fontId="66" fillId="3" borderId="0" applyNumberFormat="0" applyBorder="0" applyAlignment="0" applyProtection="0"/>
    <xf numFmtId="170" fontId="67" fillId="35" borderId="0" applyNumberFormat="0" applyBorder="0" applyAlignment="0" applyProtection="0"/>
    <xf numFmtId="0" fontId="67" fillId="35" borderId="0" applyNumberFormat="0" applyBorder="0" applyAlignment="0" applyProtection="0"/>
    <xf numFmtId="0" fontId="7" fillId="3" borderId="0" applyNumberFormat="0" applyBorder="0" applyAlignment="0" applyProtection="0"/>
    <xf numFmtId="170" fontId="7" fillId="3" borderId="0" applyNumberFormat="0" applyBorder="0" applyAlignment="0" applyProtection="0"/>
    <xf numFmtId="170" fontId="67" fillId="35" borderId="0" applyNumberFormat="0" applyBorder="0" applyAlignment="0" applyProtection="0"/>
    <xf numFmtId="0" fontId="67" fillId="35" borderId="0" applyNumberFormat="0" applyBorder="0" applyAlignment="0" applyProtection="0"/>
    <xf numFmtId="170" fontId="7" fillId="3" borderId="0" applyNumberFormat="0" applyBorder="0" applyAlignment="0" applyProtection="0"/>
    <xf numFmtId="170" fontId="67" fillId="35" borderId="0" applyNumberFormat="0" applyBorder="0" applyAlignment="0" applyProtection="0"/>
    <xf numFmtId="0" fontId="67" fillId="35" borderId="0" applyNumberFormat="0" applyBorder="0" applyAlignment="0" applyProtection="0"/>
    <xf numFmtId="170" fontId="7" fillId="3" borderId="0" applyNumberFormat="0" applyBorder="0" applyAlignment="0" applyProtection="0"/>
    <xf numFmtId="170" fontId="7" fillId="3" borderId="0" applyNumberFormat="0" applyBorder="0" applyAlignment="0" applyProtection="0"/>
    <xf numFmtId="170" fontId="67" fillId="35" borderId="0" applyNumberFormat="0" applyBorder="0" applyAlignment="0" applyProtection="0"/>
    <xf numFmtId="170" fontId="68" fillId="3" borderId="0" applyNumberFormat="0" applyBorder="0" applyAlignment="0" applyProtection="0"/>
    <xf numFmtId="170" fontId="69" fillId="3" borderId="0" applyNumberFormat="0" applyBorder="0" applyAlignment="0" applyProtection="0"/>
    <xf numFmtId="170" fontId="70" fillId="0" borderId="0" applyNumberFormat="0" applyFill="0" applyBorder="0" applyAlignment="0" applyProtection="0">
      <alignment vertical="top"/>
      <protection locked="0"/>
    </xf>
    <xf numFmtId="170" fontId="71" fillId="0" borderId="0" applyNumberFormat="0" applyFill="0" applyBorder="0" applyAlignment="0" applyProtection="0"/>
    <xf numFmtId="170" fontId="60" fillId="0" borderId="0"/>
    <xf numFmtId="170" fontId="72" fillId="0" borderId="0"/>
    <xf numFmtId="170" fontId="60" fillId="0" borderId="0"/>
    <xf numFmtId="170" fontId="73" fillId="0" borderId="0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7" fontId="18" fillId="0" borderId="14"/>
    <xf numFmtId="188" fontId="43" fillId="0" borderId="0" applyFill="0" applyBorder="0" applyAlignment="0"/>
    <xf numFmtId="3" fontId="74" fillId="0" borderId="0" applyFill="0" applyBorder="0" applyProtection="0"/>
    <xf numFmtId="170" fontId="11" fillId="6" borderId="4" applyNumberFormat="0" applyAlignment="0" applyProtection="0"/>
    <xf numFmtId="170" fontId="75" fillId="6" borderId="4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0" fontId="11" fillId="6" borderId="4" applyNumberFormat="0" applyAlignment="0" applyProtection="0"/>
    <xf numFmtId="170" fontId="11" fillId="6" borderId="4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0" fontId="76" fillId="55" borderId="18" applyNumberFormat="0" applyAlignment="0" applyProtection="0"/>
    <xf numFmtId="170" fontId="11" fillId="6" borderId="4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0" fontId="76" fillId="55" borderId="18" applyNumberFormat="0" applyAlignment="0" applyProtection="0"/>
    <xf numFmtId="170" fontId="11" fillId="6" borderId="4" applyNumberFormat="0" applyAlignment="0" applyProtection="0"/>
    <xf numFmtId="170" fontId="11" fillId="6" borderId="4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6" fillId="55" borderId="18" applyNumberFormat="0" applyAlignment="0" applyProtection="0"/>
    <xf numFmtId="170" fontId="77" fillId="6" borderId="4" applyNumberFormat="0" applyAlignment="0" applyProtection="0"/>
    <xf numFmtId="170" fontId="78" fillId="6" borderId="4" applyNumberFormat="0" applyAlignment="0" applyProtection="0"/>
    <xf numFmtId="170" fontId="79" fillId="0" borderId="0"/>
    <xf numFmtId="3" fontId="80" fillId="56" borderId="19" applyNumberFormat="0" applyFill="0" applyBorder="0" applyAlignment="0">
      <protection locked="0"/>
    </xf>
    <xf numFmtId="3" fontId="80" fillId="56" borderId="19" applyNumberFormat="0" applyFill="0" applyBorder="0" applyAlignment="0">
      <protection locked="0"/>
    </xf>
    <xf numFmtId="3" fontId="80" fillId="56" borderId="19" applyNumberFormat="0" applyFill="0" applyBorder="0" applyAlignment="0">
      <protection locked="0"/>
    </xf>
    <xf numFmtId="3" fontId="80" fillId="56" borderId="19" applyNumberFormat="0" applyFill="0" applyBorder="0" applyAlignment="0">
      <protection locked="0"/>
    </xf>
    <xf numFmtId="3" fontId="80" fillId="57" borderId="0">
      <protection locked="0"/>
    </xf>
    <xf numFmtId="170" fontId="13" fillId="7" borderId="7" applyNumberFormat="0" applyAlignment="0" applyProtection="0"/>
    <xf numFmtId="170" fontId="81" fillId="7" borderId="7" applyNumberFormat="0" applyAlignment="0" applyProtection="0"/>
    <xf numFmtId="170" fontId="82" fillId="58" borderId="20" applyNumberFormat="0" applyAlignment="0" applyProtection="0"/>
    <xf numFmtId="0" fontId="82" fillId="58" borderId="20" applyNumberFormat="0" applyAlignment="0" applyProtection="0"/>
    <xf numFmtId="0" fontId="13" fillId="7" borderId="7" applyNumberFormat="0" applyAlignment="0" applyProtection="0"/>
    <xf numFmtId="170" fontId="13" fillId="7" borderId="7" applyNumberFormat="0" applyAlignment="0" applyProtection="0"/>
    <xf numFmtId="170" fontId="82" fillId="58" borderId="20" applyNumberFormat="0" applyAlignment="0" applyProtection="0"/>
    <xf numFmtId="0" fontId="82" fillId="58" borderId="20" applyNumberFormat="0" applyAlignment="0" applyProtection="0"/>
    <xf numFmtId="170" fontId="13" fillId="7" borderId="7" applyNumberFormat="0" applyAlignment="0" applyProtection="0"/>
    <xf numFmtId="170" fontId="82" fillId="58" borderId="20" applyNumberFormat="0" applyAlignment="0" applyProtection="0"/>
    <xf numFmtId="0" fontId="82" fillId="58" borderId="20" applyNumberFormat="0" applyAlignment="0" applyProtection="0"/>
    <xf numFmtId="170" fontId="13" fillId="7" borderId="7" applyNumberFormat="0" applyAlignment="0" applyProtection="0"/>
    <xf numFmtId="170" fontId="13" fillId="7" borderId="7" applyNumberFormat="0" applyAlignment="0" applyProtection="0"/>
    <xf numFmtId="170" fontId="82" fillId="58" borderId="20" applyNumberFormat="0" applyAlignment="0" applyProtection="0"/>
    <xf numFmtId="170" fontId="83" fillId="7" borderId="7" applyNumberFormat="0" applyAlignment="0" applyProtection="0"/>
    <xf numFmtId="170" fontId="84" fillId="7" borderId="7" applyNumberFormat="0" applyAlignment="0" applyProtection="0"/>
    <xf numFmtId="170" fontId="85" fillId="0" borderId="0" applyNumberFormat="0" applyFill="0" applyBorder="0" applyAlignment="0" applyProtection="0">
      <alignment vertical="top"/>
      <protection locked="0"/>
    </xf>
    <xf numFmtId="170" fontId="86" fillId="0" borderId="0" applyNumberFormat="0" applyFill="0" applyBorder="0" applyAlignment="0" applyProtection="0">
      <alignment vertical="top"/>
      <protection locked="0"/>
    </xf>
    <xf numFmtId="170" fontId="85" fillId="0" borderId="0" applyNumberFormat="0" applyFill="0" applyBorder="0" applyAlignment="0" applyProtection="0">
      <alignment vertical="top"/>
      <protection locked="0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6" fontId="1" fillId="0" borderId="0" applyFont="0" applyFill="0" applyBorder="0" applyAlignment="0" applyProtection="0">
      <alignment vertical="center"/>
    </xf>
    <xf numFmtId="169" fontId="87" fillId="0" borderId="0" applyFont="0" applyFill="0" applyBorder="0" applyAlignment="0" applyProtection="0">
      <alignment vertical="center"/>
    </xf>
    <xf numFmtId="169" fontId="87" fillId="0" borderId="0" applyFont="0" applyFill="0" applyBorder="0" applyAlignment="0" applyProtection="0">
      <alignment vertical="center"/>
    </xf>
    <xf numFmtId="169" fontId="18" fillId="0" borderId="0" applyFont="0" applyFill="0" applyBorder="0" applyAlignment="0" applyProtection="0"/>
    <xf numFmtId="186" fontId="1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/>
    <xf numFmtId="169" fontId="88" fillId="0" borderId="0" applyFont="0" applyFill="0" applyBorder="0" applyAlignment="0" applyProtection="0">
      <alignment vertical="center"/>
    </xf>
    <xf numFmtId="169" fontId="88" fillId="0" borderId="0" applyFont="0" applyFill="0" applyBorder="0" applyAlignment="0" applyProtection="0">
      <alignment vertical="center"/>
    </xf>
    <xf numFmtId="169" fontId="1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26" fillId="0" borderId="0" applyFont="0" applyFill="0" applyBorder="0" applyAlignment="0" applyProtection="0"/>
    <xf numFmtId="190" fontId="89" fillId="0" borderId="0"/>
    <xf numFmtId="3" fontId="18" fillId="0" borderId="0" applyFont="0" applyFill="0" applyBorder="0" applyAlignment="0" applyProtection="0"/>
    <xf numFmtId="170" fontId="90" fillId="0" borderId="0" applyNumberFormat="0" applyAlignment="0">
      <alignment horizontal="left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91" fontId="18" fillId="0" borderId="0" applyFont="0" applyFill="0" applyBorder="0" applyAlignment="0" applyProtection="0"/>
    <xf numFmtId="192" fontId="89" fillId="0" borderId="0"/>
    <xf numFmtId="3" fontId="35" fillId="59" borderId="0" applyBorder="0" applyAlignment="0"/>
    <xf numFmtId="3" fontId="35" fillId="59" borderId="0" applyBorder="0" applyAlignment="0"/>
    <xf numFmtId="3" fontId="35" fillId="59" borderId="0" applyBorder="0" applyAlignment="0"/>
    <xf numFmtId="3" fontId="35" fillId="59" borderId="0" applyBorder="0" applyAlignment="0"/>
    <xf numFmtId="3" fontId="35" fillId="59" borderId="0" applyBorder="0" applyAlignment="0"/>
    <xf numFmtId="3" fontId="35" fillId="59" borderId="0" applyBorder="0" applyAlignment="0"/>
    <xf numFmtId="3" fontId="35" fillId="59" borderId="0" applyBorder="0" applyAlignment="0"/>
    <xf numFmtId="170" fontId="18" fillId="0" borderId="0" applyFont="0" applyFill="0" applyBorder="0" applyAlignment="0" applyProtection="0"/>
    <xf numFmtId="170" fontId="52" fillId="0" borderId="0"/>
    <xf numFmtId="170" fontId="52" fillId="0" borderId="0"/>
    <xf numFmtId="170" fontId="52" fillId="0" borderId="0"/>
    <xf numFmtId="170" fontId="52" fillId="0" borderId="0"/>
    <xf numFmtId="193" fontId="91" fillId="0" borderId="0" applyFont="0" applyFill="0" applyBorder="0" applyAlignment="0" applyProtection="0"/>
    <xf numFmtId="194" fontId="91" fillId="0" borderId="0" applyFont="0" applyFill="0" applyBorder="0" applyAlignment="0" applyProtection="0"/>
    <xf numFmtId="195" fontId="62" fillId="0" borderId="14">
      <alignment horizontal="center"/>
    </xf>
    <xf numFmtId="195" fontId="62" fillId="0" borderId="14">
      <alignment horizontal="center"/>
    </xf>
    <xf numFmtId="195" fontId="62" fillId="0" borderId="14">
      <alignment horizontal="center"/>
    </xf>
    <xf numFmtId="195" fontId="62" fillId="0" borderId="14">
      <alignment horizontal="center"/>
    </xf>
    <xf numFmtId="196" fontId="92" fillId="0" borderId="0"/>
    <xf numFmtId="194" fontId="52" fillId="0" borderId="0" applyFill="0" applyBorder="0">
      <protection locked="0"/>
    </xf>
    <xf numFmtId="170" fontId="93" fillId="0" borderId="0" applyNumberFormat="0" applyFill="0" applyBorder="0" applyAlignment="0" applyProtection="0"/>
    <xf numFmtId="170" fontId="93" fillId="0" borderId="0" applyNumberFormat="0" applyFill="0" applyBorder="0" applyAlignment="0" applyProtection="0"/>
    <xf numFmtId="170" fontId="94" fillId="0" borderId="0" applyNumberFormat="0" applyAlignment="0">
      <alignment horizontal="left"/>
    </xf>
    <xf numFmtId="170" fontId="95" fillId="0" borderId="0" applyNumberFormat="0" applyFill="0" applyBorder="0" applyAlignment="0" applyProtection="0"/>
    <xf numFmtId="170" fontId="96" fillId="0" borderId="0" applyNumberFormat="0" applyFill="0" applyBorder="0" applyAlignment="0" applyProtection="0"/>
    <xf numFmtId="197" fontId="97" fillId="0" borderId="0">
      <protection locked="0"/>
    </xf>
    <xf numFmtId="197" fontId="97" fillId="0" borderId="0">
      <protection locked="0"/>
    </xf>
    <xf numFmtId="3" fontId="98" fillId="0" borderId="0" applyNumberFormat="0" applyFill="0" applyBorder="0" applyProtection="0">
      <protection locked="0"/>
    </xf>
    <xf numFmtId="170" fontId="62" fillId="54" borderId="14"/>
    <xf numFmtId="170" fontId="62" fillId="54" borderId="14"/>
    <xf numFmtId="170" fontId="62" fillId="54" borderId="14"/>
    <xf numFmtId="170" fontId="62" fillId="54" borderId="14"/>
    <xf numFmtId="170" fontId="93" fillId="0" borderId="0" applyNumberFormat="0" applyFill="0" applyBorder="0" applyAlignment="0" applyProtection="0"/>
    <xf numFmtId="170" fontId="93" fillId="0" borderId="0" applyNumberFormat="0" applyFill="0" applyBorder="0" applyAlignment="0" applyProtection="0"/>
    <xf numFmtId="170" fontId="35" fillId="0" borderId="21">
      <alignment vertical="top"/>
    </xf>
    <xf numFmtId="170" fontId="35" fillId="0" borderId="21">
      <alignment vertical="top"/>
    </xf>
    <xf numFmtId="170" fontId="35" fillId="0" borderId="21">
      <alignment vertical="top"/>
    </xf>
    <xf numFmtId="170" fontId="35" fillId="0" borderId="21">
      <alignment vertical="top"/>
    </xf>
    <xf numFmtId="170" fontId="35" fillId="0" borderId="21">
      <alignment vertical="top"/>
    </xf>
    <xf numFmtId="170" fontId="35" fillId="0" borderId="21">
      <alignment vertical="top"/>
    </xf>
    <xf numFmtId="170" fontId="35" fillId="0" borderId="21">
      <alignment vertical="top"/>
    </xf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8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0" borderId="0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60" borderId="22"/>
    <xf numFmtId="199" fontId="18" fillId="0" borderId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99" fillId="0" borderId="0">
      <alignment horizontal="left"/>
    </xf>
    <xf numFmtId="170" fontId="15" fillId="0" borderId="0" applyNumberFormat="0" applyFill="0" applyBorder="0" applyAlignment="0" applyProtection="0"/>
    <xf numFmtId="170" fontId="100" fillId="0" borderId="0" applyNumberFormat="0" applyFill="0" applyBorder="0" applyAlignment="0" applyProtection="0"/>
    <xf numFmtId="17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70" fontId="15" fillId="0" borderId="0" applyNumberFormat="0" applyFill="0" applyBorder="0" applyAlignment="0" applyProtection="0"/>
    <xf numFmtId="17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170" fontId="15" fillId="0" borderId="0" applyNumberFormat="0" applyFill="0" applyBorder="0" applyAlignment="0" applyProtection="0"/>
    <xf numFmtId="170" fontId="101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170" fontId="15" fillId="0" borderId="0" applyNumberFormat="0" applyFill="0" applyBorder="0" applyAlignment="0" applyProtection="0"/>
    <xf numFmtId="170" fontId="15" fillId="0" borderId="0" applyNumberFormat="0" applyFill="0" applyBorder="0" applyAlignment="0" applyProtection="0"/>
    <xf numFmtId="170" fontId="101" fillId="0" borderId="0" applyNumberFormat="0" applyFill="0" applyBorder="0" applyAlignment="0" applyProtection="0"/>
    <xf numFmtId="170" fontId="102" fillId="0" borderId="0" applyNumberFormat="0" applyFill="0" applyBorder="0" applyAlignment="0" applyProtection="0"/>
    <xf numFmtId="170" fontId="103" fillId="0" borderId="0" applyNumberFormat="0" applyFill="0" applyBorder="0" applyAlignment="0" applyProtection="0"/>
    <xf numFmtId="170" fontId="18" fillId="0" borderId="0" applyFill="0" applyBorder="0">
      <alignment wrapText="1"/>
    </xf>
    <xf numFmtId="170" fontId="104" fillId="57" borderId="0" applyNumberFormat="0" applyFont="0" applyBorder="0" applyAlignment="0" applyProtection="0">
      <alignment horizontal="center"/>
      <protection locked="0" hidden="1"/>
    </xf>
    <xf numFmtId="4" fontId="105" fillId="0" borderId="0">
      <protection locked="0"/>
    </xf>
    <xf numFmtId="3" fontId="106" fillId="0" borderId="0" applyFont="0" applyFill="0" applyBorder="0" applyAlignment="0" applyProtection="0"/>
    <xf numFmtId="200" fontId="105" fillId="0" borderId="0">
      <protection locked="0"/>
    </xf>
    <xf numFmtId="2" fontId="18" fillId="0" borderId="0" applyFont="0" applyFill="0" applyBorder="0" applyAlignment="0" applyProtection="0"/>
    <xf numFmtId="170" fontId="62" fillId="0" borderId="0"/>
    <xf numFmtId="170" fontId="107" fillId="61" borderId="0"/>
    <xf numFmtId="201" fontId="108" fillId="0" borderId="0"/>
    <xf numFmtId="170" fontId="62" fillId="62" borderId="14" applyNumberFormat="0">
      <alignment horizontal="center" vertical="center"/>
    </xf>
    <xf numFmtId="170" fontId="62" fillId="62" borderId="14" applyNumberFormat="0">
      <alignment horizontal="center" vertical="center"/>
    </xf>
    <xf numFmtId="170" fontId="62" fillId="62" borderId="14" applyNumberFormat="0">
      <alignment horizontal="center" vertical="center"/>
    </xf>
    <xf numFmtId="170" fontId="62" fillId="62" borderId="14" applyNumberFormat="0">
      <alignment horizontal="center"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6" fillId="2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0" fontId="6" fillId="2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11" fillId="2" borderId="0" applyNumberFormat="0" applyBorder="0" applyAlignment="0" applyProtection="0"/>
    <xf numFmtId="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6" fillId="2" borderId="0" applyNumberFormat="0" applyBorder="0" applyAlignment="0" applyProtection="0"/>
    <xf numFmtId="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6" fillId="2" borderId="0" applyNumberFormat="0" applyBorder="0" applyAlignment="0" applyProtection="0"/>
    <xf numFmtId="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6" fillId="2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6" fillId="2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10" fillId="36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12" fillId="2" borderId="0" applyNumberFormat="0" applyBorder="0" applyAlignment="0" applyProtection="0"/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13" fillId="2" borderId="0" applyNumberFormat="0" applyBorder="0" applyAlignment="0" applyProtection="0"/>
    <xf numFmtId="38" fontId="62" fillId="63" borderId="0" applyNumberFormat="0" applyBorder="0" applyAlignment="0" applyProtection="0"/>
    <xf numFmtId="170" fontId="114" fillId="0" borderId="0">
      <alignment horizontal="left"/>
    </xf>
    <xf numFmtId="170" fontId="115" fillId="64" borderId="23"/>
    <xf numFmtId="170" fontId="116" fillId="1" borderId="0">
      <alignment horizontal="left" vertical="center"/>
    </xf>
    <xf numFmtId="170" fontId="117" fillId="0" borderId="24" applyNumberFormat="0" applyAlignment="0" applyProtection="0">
      <alignment horizontal="left" vertical="center"/>
    </xf>
    <xf numFmtId="170" fontId="117" fillId="0" borderId="25">
      <alignment horizontal="left" vertical="center"/>
    </xf>
    <xf numFmtId="170" fontId="117" fillId="0" borderId="25">
      <alignment horizontal="left" vertical="center"/>
    </xf>
    <xf numFmtId="170" fontId="117" fillId="0" borderId="25">
      <alignment horizontal="left" vertical="center"/>
    </xf>
    <xf numFmtId="170" fontId="117" fillId="0" borderId="25">
      <alignment horizontal="left" vertical="center"/>
    </xf>
    <xf numFmtId="170" fontId="19" fillId="65" borderId="26">
      <alignment vertical="center" wrapText="1"/>
    </xf>
    <xf numFmtId="170" fontId="3" fillId="0" borderId="1" applyNumberFormat="0" applyFill="0" applyAlignment="0" applyProtection="0"/>
    <xf numFmtId="170" fontId="118" fillId="0" borderId="1" applyNumberFormat="0" applyFill="0" applyAlignment="0" applyProtection="0"/>
    <xf numFmtId="170" fontId="119" fillId="0" borderId="27" applyNumberFormat="0" applyFill="0" applyAlignment="0" applyProtection="0"/>
    <xf numFmtId="170" fontId="119" fillId="0" borderId="27" applyNumberFormat="0" applyFill="0" applyAlignment="0" applyProtection="0"/>
    <xf numFmtId="170" fontId="118" fillId="0" borderId="1" applyNumberFormat="0" applyFill="0" applyAlignment="0" applyProtection="0"/>
    <xf numFmtId="170" fontId="20" fillId="0" borderId="0" applyNumberFormat="0" applyFill="0" applyBorder="0" applyAlignment="0" applyProtection="0"/>
    <xf numFmtId="0" fontId="119" fillId="0" borderId="27" applyNumberFormat="0" applyFill="0" applyAlignment="0" applyProtection="0"/>
    <xf numFmtId="170" fontId="20" fillId="0" borderId="0" applyNumberFormat="0" applyFill="0" applyBorder="0" applyAlignment="0" applyProtection="0"/>
    <xf numFmtId="170" fontId="20" fillId="0" borderId="0" applyNumberFormat="0" applyFill="0" applyBorder="0" applyAlignment="0" applyProtection="0"/>
    <xf numFmtId="170" fontId="20" fillId="0" borderId="0" applyNumberFormat="0" applyFill="0" applyBorder="0" applyAlignment="0" applyProtection="0"/>
    <xf numFmtId="170" fontId="20" fillId="0" borderId="0" applyNumberFormat="0" applyFill="0" applyBorder="0" applyAlignment="0" applyProtection="0"/>
    <xf numFmtId="170" fontId="3" fillId="0" borderId="1" applyNumberFormat="0" applyFill="0" applyAlignment="0" applyProtection="0"/>
    <xf numFmtId="170" fontId="20" fillId="0" borderId="0" applyNumberFormat="0" applyFill="0" applyBorder="0" applyAlignment="0" applyProtection="0"/>
    <xf numFmtId="0" fontId="3" fillId="0" borderId="1" applyNumberFormat="0" applyFill="0" applyAlignment="0" applyProtection="0"/>
    <xf numFmtId="170" fontId="3" fillId="0" borderId="1" applyNumberFormat="0" applyFill="0" applyAlignment="0" applyProtection="0"/>
    <xf numFmtId="170" fontId="119" fillId="0" borderId="27" applyNumberFormat="0" applyFill="0" applyAlignment="0" applyProtection="0"/>
    <xf numFmtId="0" fontId="119" fillId="0" borderId="27" applyNumberFormat="0" applyFill="0" applyAlignment="0" applyProtection="0"/>
    <xf numFmtId="170" fontId="3" fillId="0" borderId="1" applyNumberFormat="0" applyFill="0" applyAlignment="0" applyProtection="0"/>
    <xf numFmtId="170" fontId="119" fillId="0" borderId="27" applyNumberFormat="0" applyFill="0" applyAlignment="0" applyProtection="0"/>
    <xf numFmtId="0" fontId="119" fillId="0" borderId="27" applyNumberFormat="0" applyFill="0" applyAlignment="0" applyProtection="0"/>
    <xf numFmtId="170" fontId="3" fillId="0" borderId="1" applyNumberFormat="0" applyFill="0" applyAlignment="0" applyProtection="0"/>
    <xf numFmtId="170" fontId="3" fillId="0" borderId="1" applyNumberFormat="0" applyFill="0" applyAlignment="0" applyProtection="0"/>
    <xf numFmtId="170" fontId="119" fillId="0" borderId="27" applyNumberFormat="0" applyFill="0" applyAlignment="0" applyProtection="0"/>
    <xf numFmtId="170" fontId="120" fillId="0" borderId="1" applyNumberFormat="0" applyFill="0" applyAlignment="0" applyProtection="0"/>
    <xf numFmtId="170" fontId="121" fillId="0" borderId="1" applyNumberFormat="0" applyFill="0" applyAlignment="0" applyProtection="0"/>
    <xf numFmtId="170" fontId="4" fillId="0" borderId="2" applyNumberFormat="0" applyFill="0" applyAlignment="0" applyProtection="0"/>
    <xf numFmtId="170" fontId="122" fillId="0" borderId="2" applyNumberFormat="0" applyFill="0" applyAlignment="0" applyProtection="0"/>
    <xf numFmtId="170" fontId="123" fillId="0" borderId="28" applyNumberFormat="0" applyFill="0" applyAlignment="0" applyProtection="0"/>
    <xf numFmtId="170" fontId="123" fillId="0" borderId="28" applyNumberFormat="0" applyFill="0" applyAlignment="0" applyProtection="0"/>
    <xf numFmtId="170" fontId="122" fillId="0" borderId="2" applyNumberFormat="0" applyFill="0" applyAlignment="0" applyProtection="0"/>
    <xf numFmtId="170" fontId="117" fillId="0" borderId="0" applyNumberFormat="0" applyFill="0" applyBorder="0" applyAlignment="0" applyProtection="0"/>
    <xf numFmtId="0" fontId="123" fillId="0" borderId="28" applyNumberFormat="0" applyFill="0" applyAlignment="0" applyProtection="0"/>
    <xf numFmtId="170" fontId="117" fillId="0" borderId="0" applyNumberFormat="0" applyFill="0" applyBorder="0" applyAlignment="0" applyProtection="0"/>
    <xf numFmtId="170" fontId="117" fillId="0" borderId="0" applyNumberFormat="0" applyFill="0" applyBorder="0" applyAlignment="0" applyProtection="0"/>
    <xf numFmtId="170" fontId="117" fillId="0" borderId="0" applyNumberFormat="0" applyFill="0" applyBorder="0" applyAlignment="0" applyProtection="0"/>
    <xf numFmtId="170" fontId="117" fillId="0" borderId="0" applyNumberFormat="0" applyFill="0" applyBorder="0" applyAlignment="0" applyProtection="0"/>
    <xf numFmtId="170" fontId="4" fillId="0" borderId="2" applyNumberFormat="0" applyFill="0" applyAlignment="0" applyProtection="0"/>
    <xf numFmtId="170" fontId="117" fillId="0" borderId="0" applyNumberFormat="0" applyFill="0" applyBorder="0" applyAlignment="0" applyProtection="0"/>
    <xf numFmtId="0" fontId="4" fillId="0" borderId="2" applyNumberFormat="0" applyFill="0" applyAlignment="0" applyProtection="0"/>
    <xf numFmtId="170" fontId="4" fillId="0" borderId="2" applyNumberFormat="0" applyFill="0" applyAlignment="0" applyProtection="0"/>
    <xf numFmtId="170" fontId="123" fillId="0" borderId="28" applyNumberFormat="0" applyFill="0" applyAlignment="0" applyProtection="0"/>
    <xf numFmtId="0" fontId="123" fillId="0" borderId="28" applyNumberFormat="0" applyFill="0" applyAlignment="0" applyProtection="0"/>
    <xf numFmtId="170" fontId="4" fillId="0" borderId="2" applyNumberFormat="0" applyFill="0" applyAlignment="0" applyProtection="0"/>
    <xf numFmtId="170" fontId="123" fillId="0" borderId="28" applyNumberFormat="0" applyFill="0" applyAlignment="0" applyProtection="0"/>
    <xf numFmtId="0" fontId="123" fillId="0" borderId="28" applyNumberFormat="0" applyFill="0" applyAlignment="0" applyProtection="0"/>
    <xf numFmtId="170" fontId="4" fillId="0" borderId="2" applyNumberFormat="0" applyFill="0" applyAlignment="0" applyProtection="0"/>
    <xf numFmtId="170" fontId="4" fillId="0" borderId="2" applyNumberFormat="0" applyFill="0" applyAlignment="0" applyProtection="0"/>
    <xf numFmtId="170" fontId="123" fillId="0" borderId="28" applyNumberFormat="0" applyFill="0" applyAlignment="0" applyProtection="0"/>
    <xf numFmtId="170" fontId="124" fillId="0" borderId="2" applyNumberFormat="0" applyFill="0" applyAlignment="0" applyProtection="0"/>
    <xf numFmtId="170" fontId="125" fillId="0" borderId="2" applyNumberFormat="0" applyFill="0" applyAlignment="0" applyProtection="0"/>
    <xf numFmtId="170" fontId="5" fillId="0" borderId="3" applyNumberFormat="0" applyFill="0" applyAlignment="0" applyProtection="0"/>
    <xf numFmtId="170" fontId="126" fillId="0" borderId="3" applyNumberFormat="0" applyFill="0" applyAlignment="0" applyProtection="0"/>
    <xf numFmtId="170" fontId="127" fillId="0" borderId="29" applyNumberFormat="0" applyFill="0" applyAlignment="0" applyProtection="0"/>
    <xf numFmtId="0" fontId="127" fillId="0" borderId="29" applyNumberFormat="0" applyFill="0" applyAlignment="0" applyProtection="0"/>
    <xf numFmtId="0" fontId="5" fillId="0" borderId="3" applyNumberFormat="0" applyFill="0" applyAlignment="0" applyProtection="0"/>
    <xf numFmtId="170" fontId="5" fillId="0" borderId="3" applyNumberFormat="0" applyFill="0" applyAlignment="0" applyProtection="0"/>
    <xf numFmtId="170" fontId="127" fillId="0" borderId="29" applyNumberFormat="0" applyFill="0" applyAlignment="0" applyProtection="0"/>
    <xf numFmtId="0" fontId="127" fillId="0" borderId="29" applyNumberFormat="0" applyFill="0" applyAlignment="0" applyProtection="0"/>
    <xf numFmtId="170" fontId="5" fillId="0" borderId="3" applyNumberFormat="0" applyFill="0" applyAlignment="0" applyProtection="0"/>
    <xf numFmtId="170" fontId="127" fillId="0" borderId="29" applyNumberFormat="0" applyFill="0" applyAlignment="0" applyProtection="0"/>
    <xf numFmtId="0" fontId="127" fillId="0" borderId="29" applyNumberFormat="0" applyFill="0" applyAlignment="0" applyProtection="0"/>
    <xf numFmtId="170" fontId="5" fillId="0" borderId="3" applyNumberFormat="0" applyFill="0" applyAlignment="0" applyProtection="0"/>
    <xf numFmtId="170" fontId="5" fillId="0" borderId="3" applyNumberFormat="0" applyFill="0" applyAlignment="0" applyProtection="0"/>
    <xf numFmtId="170" fontId="127" fillId="0" borderId="29" applyNumberFormat="0" applyFill="0" applyAlignment="0" applyProtection="0"/>
    <xf numFmtId="170" fontId="128" fillId="0" borderId="3" applyNumberFormat="0" applyFill="0" applyAlignment="0" applyProtection="0"/>
    <xf numFmtId="170" fontId="129" fillId="0" borderId="3" applyNumberFormat="0" applyFill="0" applyAlignment="0" applyProtection="0"/>
    <xf numFmtId="170" fontId="5" fillId="0" borderId="0" applyNumberFormat="0" applyFill="0" applyBorder="0" applyAlignment="0" applyProtection="0"/>
    <xf numFmtId="170" fontId="126" fillId="0" borderId="0" applyNumberFormat="0" applyFill="0" applyBorder="0" applyAlignment="0" applyProtection="0"/>
    <xf numFmtId="17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0" fontId="5" fillId="0" borderId="0" applyNumberFormat="0" applyFill="0" applyBorder="0" applyAlignment="0" applyProtection="0"/>
    <xf numFmtId="17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70" fontId="5" fillId="0" borderId="0" applyNumberFormat="0" applyFill="0" applyBorder="0" applyAlignment="0" applyProtection="0"/>
    <xf numFmtId="17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70" fontId="5" fillId="0" borderId="0" applyNumberFormat="0" applyFill="0" applyBorder="0" applyAlignment="0" applyProtection="0"/>
    <xf numFmtId="170" fontId="5" fillId="0" borderId="0" applyNumberFormat="0" applyFill="0" applyBorder="0" applyAlignment="0" applyProtection="0"/>
    <xf numFmtId="170" fontId="127" fillId="0" borderId="0" applyNumberFormat="0" applyFill="0" applyBorder="0" applyAlignment="0" applyProtection="0"/>
    <xf numFmtId="170" fontId="128" fillId="0" borderId="0" applyNumberFormat="0" applyFill="0" applyBorder="0" applyAlignment="0" applyProtection="0"/>
    <xf numFmtId="170" fontId="129" fillId="0" borderId="0" applyNumberFormat="0" applyFill="0" applyBorder="0" applyAlignment="0" applyProtection="0"/>
    <xf numFmtId="197" fontId="97" fillId="0" borderId="0">
      <protection locked="0"/>
    </xf>
    <xf numFmtId="197" fontId="97" fillId="0" borderId="0">
      <protection locked="0"/>
    </xf>
    <xf numFmtId="170" fontId="130" fillId="0" borderId="30">
      <alignment horizontal="center"/>
    </xf>
    <xf numFmtId="170" fontId="130" fillId="0" borderId="0">
      <alignment horizontal="center"/>
    </xf>
    <xf numFmtId="164" fontId="131" fillId="66" borderId="14" applyNumberFormat="0" applyAlignment="0">
      <alignment horizontal="left" vertical="top"/>
    </xf>
    <xf numFmtId="164" fontId="131" fillId="66" borderId="14" applyNumberFormat="0" applyAlignment="0">
      <alignment horizontal="left" vertical="top"/>
    </xf>
    <xf numFmtId="164" fontId="131" fillId="66" borderId="14" applyNumberFormat="0" applyAlignment="0">
      <alignment horizontal="left" vertical="top"/>
    </xf>
    <xf numFmtId="164" fontId="131" fillId="66" borderId="14" applyNumberFormat="0" applyAlignment="0">
      <alignment horizontal="left" vertical="top"/>
    </xf>
    <xf numFmtId="170" fontId="132" fillId="0" borderId="0" applyNumberFormat="0" applyBorder="0"/>
    <xf numFmtId="170" fontId="133" fillId="0" borderId="31" applyNumberFormat="0" applyBorder="0" applyAlignment="0">
      <protection hidden="1"/>
    </xf>
    <xf numFmtId="170" fontId="134" fillId="0" borderId="0" applyFill="0" applyBorder="0" applyProtection="0"/>
    <xf numFmtId="170" fontId="135" fillId="0" borderId="17" applyFill="0" applyBorder="0" applyProtection="0">
      <protection locked="0"/>
    </xf>
    <xf numFmtId="170" fontId="85" fillId="0" borderId="0" applyNumberFormat="0" applyFill="0" applyBorder="0" applyAlignment="0" applyProtection="0">
      <alignment vertical="top"/>
      <protection locked="0"/>
    </xf>
    <xf numFmtId="170" fontId="136" fillId="0" borderId="0" applyNumberFormat="0" applyFill="0" applyBorder="0" applyAlignment="0" applyProtection="0"/>
    <xf numFmtId="170" fontId="137" fillId="0" borderId="0" applyNumberFormat="0" applyFill="0" applyBorder="0" applyAlignment="0" applyProtection="0">
      <alignment vertical="top"/>
      <protection locked="0"/>
    </xf>
    <xf numFmtId="49" fontId="138" fillId="0" borderId="14">
      <alignment vertical="center"/>
    </xf>
    <xf numFmtId="49" fontId="138" fillId="0" borderId="14">
      <alignment vertical="center"/>
    </xf>
    <xf numFmtId="49" fontId="138" fillId="0" borderId="14">
      <alignment vertical="center"/>
    </xf>
    <xf numFmtId="49" fontId="138" fillId="0" borderId="14">
      <alignment vertical="center"/>
    </xf>
    <xf numFmtId="170" fontId="139" fillId="0" borderId="0" applyNumberFormat="0" applyAlignment="0">
      <alignment horizontal="left"/>
    </xf>
    <xf numFmtId="170" fontId="80" fillId="0" borderId="32" applyNumberFormat="0" applyBorder="0" applyAlignment="0"/>
    <xf numFmtId="10" fontId="62" fillId="63" borderId="14" applyNumberFormat="0" applyBorder="0" applyAlignment="0" applyProtection="0"/>
    <xf numFmtId="10" fontId="62" fillId="63" borderId="14" applyNumberFormat="0" applyBorder="0" applyAlignment="0" applyProtection="0"/>
    <xf numFmtId="10" fontId="62" fillId="63" borderId="14" applyNumberFormat="0" applyBorder="0" applyAlignment="0" applyProtection="0"/>
    <xf numFmtId="10" fontId="62" fillId="63" borderId="14" applyNumberFormat="0" applyBorder="0" applyAlignment="0" applyProtection="0"/>
    <xf numFmtId="170" fontId="9" fillId="5" borderId="4" applyNumberFormat="0" applyAlignment="0" applyProtection="0"/>
    <xf numFmtId="170" fontId="140" fillId="5" borderId="4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0" fontId="9" fillId="5" borderId="4" applyNumberFormat="0" applyAlignment="0" applyProtection="0"/>
    <xf numFmtId="170" fontId="9" fillId="5" borderId="4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0" fontId="141" fillId="39" borderId="18" applyNumberFormat="0" applyAlignment="0" applyProtection="0"/>
    <xf numFmtId="170" fontId="9" fillId="5" borderId="4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0" fontId="141" fillId="39" borderId="18" applyNumberFormat="0" applyAlignment="0" applyProtection="0"/>
    <xf numFmtId="170" fontId="9" fillId="5" borderId="4" applyNumberFormat="0" applyAlignment="0" applyProtection="0"/>
    <xf numFmtId="170" fontId="9" fillId="5" borderId="4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1" fillId="39" borderId="18" applyNumberFormat="0" applyAlignment="0" applyProtection="0"/>
    <xf numFmtId="170" fontId="142" fillId="5" borderId="4" applyNumberFormat="0" applyAlignment="0" applyProtection="0"/>
    <xf numFmtId="170" fontId="143" fillId="5" borderId="4" applyNumberFormat="0" applyAlignment="0" applyProtection="0"/>
    <xf numFmtId="3" fontId="35" fillId="67" borderId="0" applyBorder="0" applyAlignment="0">
      <alignment horizontal="left"/>
      <protection hidden="1"/>
    </xf>
    <xf numFmtId="3" fontId="35" fillId="67" borderId="0" applyBorder="0" applyAlignment="0">
      <alignment horizontal="left"/>
      <protection hidden="1"/>
    </xf>
    <xf numFmtId="3" fontId="35" fillId="67" borderId="0" applyBorder="0" applyAlignment="0">
      <alignment horizontal="left"/>
      <protection hidden="1"/>
    </xf>
    <xf numFmtId="3" fontId="35" fillId="67" borderId="0" applyBorder="0" applyAlignment="0">
      <alignment horizontal="left"/>
      <protection hidden="1"/>
    </xf>
    <xf numFmtId="3" fontId="35" fillId="67" borderId="0" applyBorder="0" applyAlignment="0">
      <alignment horizontal="left"/>
      <protection hidden="1"/>
    </xf>
    <xf numFmtId="3" fontId="35" fillId="67" borderId="0" applyBorder="0" applyAlignment="0">
      <alignment horizontal="left"/>
      <protection hidden="1"/>
    </xf>
    <xf numFmtId="3" fontId="35" fillId="67" borderId="0" applyBorder="0" applyAlignment="0">
      <alignment horizontal="left"/>
      <protection hidden="1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170" fontId="144" fillId="56" borderId="16" applyBorder="0"/>
    <xf numFmtId="170" fontId="144" fillId="56" borderId="16" applyBorder="0"/>
    <xf numFmtId="170" fontId="145" fillId="0" borderId="33" applyBorder="0">
      <alignment horizontal="left" vertical="top"/>
    </xf>
    <xf numFmtId="170" fontId="62" fillId="0" borderId="33" applyBorder="0">
      <alignment horizontal="left" vertical="top"/>
    </xf>
    <xf numFmtId="170" fontId="62" fillId="0" borderId="34" applyBorder="0">
      <alignment horizontal="left" vertical="top"/>
    </xf>
    <xf numFmtId="203" fontId="27" fillId="0" borderId="22" applyFont="0" applyFill="0" applyBorder="0" applyAlignment="0" applyProtection="0">
      <alignment horizontal="center"/>
    </xf>
    <xf numFmtId="170" fontId="25" fillId="0" borderId="0"/>
    <xf numFmtId="170" fontId="32" fillId="0" borderId="0"/>
    <xf numFmtId="49" fontId="20" fillId="0" borderId="0"/>
    <xf numFmtId="49" fontId="146" fillId="0" borderId="0" applyNumberFormat="0"/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48" fillId="0" borderId="0" applyNumberFormat="0" applyFill="0" applyBorder="0" applyAlignment="0" applyProtection="0">
      <alignment vertical="top"/>
      <protection locked="0"/>
    </xf>
    <xf numFmtId="170" fontId="147" fillId="0" borderId="0" applyNumberFormat="0" applyFill="0" applyBorder="0" applyAlignment="0" applyProtection="0">
      <alignment vertical="top"/>
      <protection locked="0"/>
    </xf>
    <xf numFmtId="170" fontId="12" fillId="0" borderId="6" applyNumberFormat="0" applyFill="0" applyAlignment="0" applyProtection="0"/>
    <xf numFmtId="170" fontId="149" fillId="0" borderId="6" applyNumberFormat="0" applyFill="0" applyAlignment="0" applyProtection="0"/>
    <xf numFmtId="170" fontId="150" fillId="0" borderId="35" applyNumberFormat="0" applyFill="0" applyAlignment="0" applyProtection="0"/>
    <xf numFmtId="0" fontId="150" fillId="0" borderId="35" applyNumberFormat="0" applyFill="0" applyAlignment="0" applyProtection="0"/>
    <xf numFmtId="0" fontId="12" fillId="0" borderId="6" applyNumberFormat="0" applyFill="0" applyAlignment="0" applyProtection="0"/>
    <xf numFmtId="170" fontId="12" fillId="0" borderId="6" applyNumberFormat="0" applyFill="0" applyAlignment="0" applyProtection="0"/>
    <xf numFmtId="170" fontId="150" fillId="0" borderId="35" applyNumberFormat="0" applyFill="0" applyAlignment="0" applyProtection="0"/>
    <xf numFmtId="0" fontId="150" fillId="0" borderId="35" applyNumberFormat="0" applyFill="0" applyAlignment="0" applyProtection="0"/>
    <xf numFmtId="170" fontId="12" fillId="0" borderId="6" applyNumberFormat="0" applyFill="0" applyAlignment="0" applyProtection="0"/>
    <xf numFmtId="170" fontId="150" fillId="0" borderId="35" applyNumberFormat="0" applyFill="0" applyAlignment="0" applyProtection="0"/>
    <xf numFmtId="0" fontId="150" fillId="0" borderId="35" applyNumberFormat="0" applyFill="0" applyAlignment="0" applyProtection="0"/>
    <xf numFmtId="170" fontId="12" fillId="0" borderId="6" applyNumberFormat="0" applyFill="0" applyAlignment="0" applyProtection="0"/>
    <xf numFmtId="170" fontId="12" fillId="0" borderId="6" applyNumberFormat="0" applyFill="0" applyAlignment="0" applyProtection="0"/>
    <xf numFmtId="170" fontId="150" fillId="0" borderId="35" applyNumberFormat="0" applyFill="0" applyAlignment="0" applyProtection="0"/>
    <xf numFmtId="170" fontId="151" fillId="0" borderId="6" applyNumberFormat="0" applyFill="0" applyAlignment="0" applyProtection="0"/>
    <xf numFmtId="170" fontId="152" fillId="0" borderId="6" applyNumberFormat="0" applyFill="0" applyAlignment="0" applyProtection="0"/>
    <xf numFmtId="204" fontId="25" fillId="0" borderId="36">
      <alignment horizontal="center"/>
      <protection hidden="1"/>
    </xf>
    <xf numFmtId="170" fontId="62" fillId="68" borderId="14" applyNumberFormat="0" applyFont="0" applyBorder="0" applyAlignment="0">
      <alignment horizontal="center" vertical="center"/>
    </xf>
    <xf numFmtId="170" fontId="62" fillId="68" borderId="14" applyNumberFormat="0" applyFont="0" applyBorder="0" applyAlignment="0">
      <alignment horizontal="center" vertical="center"/>
    </xf>
    <xf numFmtId="170" fontId="62" fillId="68" borderId="14" applyNumberFormat="0" applyFont="0" applyBorder="0" applyAlignment="0">
      <alignment horizontal="center" vertical="center"/>
    </xf>
    <xf numFmtId="170" fontId="62" fillId="68" borderId="14" applyNumberFormat="0" applyFont="0" applyBorder="0" applyAlignment="0">
      <alignment horizontal="center" vertical="center"/>
    </xf>
    <xf numFmtId="204" fontId="153" fillId="0" borderId="37">
      <alignment horizontal="right"/>
    </xf>
    <xf numFmtId="205" fontId="154" fillId="0" borderId="22" applyNumberFormat="0" applyFill="0" applyBorder="0" applyAlignment="0" applyProtection="0">
      <alignment horizontal="center"/>
    </xf>
    <xf numFmtId="170" fontId="155" fillId="63" borderId="0" applyNumberFormat="0" applyFont="0" applyBorder="0" applyAlignment="0" applyProtection="0"/>
    <xf numFmtId="3" fontId="156" fillId="69" borderId="0"/>
    <xf numFmtId="193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206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07" fontId="52" fillId="0" borderId="0" applyFont="0" applyFill="0" applyBorder="0" applyAlignment="0" applyProtection="0"/>
    <xf numFmtId="208" fontId="52" fillId="0" borderId="0" applyFont="0" applyFill="0" applyBorder="0" applyAlignment="0" applyProtection="0"/>
    <xf numFmtId="170" fontId="157" fillId="0" borderId="30"/>
    <xf numFmtId="209" fontId="52" fillId="0" borderId="0" applyFont="0" applyFill="0" applyBorder="0" applyAlignment="0" applyProtection="0"/>
    <xf numFmtId="210" fontId="5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9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9" fontId="52" fillId="0" borderId="0" applyFont="0" applyFill="0" applyBorder="0" applyAlignment="0" applyProtection="0"/>
    <xf numFmtId="202" fontId="18" fillId="0" borderId="0">
      <protection locked="0"/>
    </xf>
    <xf numFmtId="166" fontId="18" fillId="0" borderId="0" applyFont="0" applyFill="0" applyBorder="0" applyAlignment="0" applyProtection="0"/>
    <xf numFmtId="202" fontId="18" fillId="0" borderId="0">
      <protection locked="0"/>
    </xf>
    <xf numFmtId="187" fontId="158" fillId="0" borderId="0" applyFont="0" applyFill="0" applyBorder="0" applyAlignment="0" applyProtection="0"/>
    <xf numFmtId="197" fontId="159" fillId="0" borderId="0">
      <protection locked="0"/>
    </xf>
    <xf numFmtId="211" fontId="18" fillId="0" borderId="0" applyFont="0" applyFill="0" applyBorder="0" applyAlignment="0" applyProtection="0"/>
    <xf numFmtId="202" fontId="18" fillId="0" borderId="0">
      <protection locked="0"/>
    </xf>
    <xf numFmtId="170" fontId="25" fillId="0" borderId="0" applyFont="0" applyFill="0" applyBorder="0" applyAlignment="0" applyProtection="0"/>
    <xf numFmtId="202" fontId="18" fillId="0" borderId="0">
      <protection locked="0"/>
    </xf>
    <xf numFmtId="187" fontId="158" fillId="0" borderId="0" applyFont="0" applyFill="0" applyBorder="0" applyAlignment="0" applyProtection="0"/>
    <xf numFmtId="202" fontId="18" fillId="0" borderId="0">
      <protection locked="0"/>
    </xf>
    <xf numFmtId="187" fontId="18" fillId="0" borderId="0" applyFont="0" applyFill="0" applyBorder="0" applyAlignment="0" applyProtection="0"/>
    <xf numFmtId="212" fontId="18" fillId="0" borderId="0">
      <protection locked="0"/>
    </xf>
    <xf numFmtId="170" fontId="32" fillId="0" borderId="0" applyFont="0" applyFill="0" applyBorder="0" applyAlignment="0" applyProtection="0"/>
    <xf numFmtId="170" fontId="18" fillId="0" borderId="0">
      <protection locked="0"/>
    </xf>
    <xf numFmtId="213" fontId="18" fillId="0" borderId="0" applyFont="0" applyFill="0" applyBorder="0" applyAlignment="0" applyProtection="0"/>
    <xf numFmtId="202" fontId="18" fillId="0" borderId="0">
      <protection locked="0"/>
    </xf>
    <xf numFmtId="209" fontId="18" fillId="0" borderId="0" applyFont="0" applyFill="0" applyBorder="0" applyAlignment="0" applyProtection="0"/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02" fontId="18" fillId="0" borderId="0">
      <protection locked="0"/>
    </xf>
    <xf numFmtId="210" fontId="52" fillId="0" borderId="0" applyFont="0" applyFill="0" applyBorder="0" applyAlignment="0" applyProtection="0"/>
    <xf numFmtId="202" fontId="18" fillId="0" borderId="0">
      <protection locked="0"/>
    </xf>
    <xf numFmtId="170" fontId="18" fillId="0" borderId="0" applyFont="0" applyFill="0" applyBorder="0" applyAlignment="0" applyProtection="0"/>
    <xf numFmtId="202" fontId="18" fillId="0" borderId="0">
      <protection locked="0"/>
    </xf>
    <xf numFmtId="214" fontId="158" fillId="0" borderId="0" applyFont="0" applyFill="0" applyBorder="0" applyAlignment="0" applyProtection="0"/>
    <xf numFmtId="215" fontId="105" fillId="0" borderId="0">
      <protection locked="0"/>
    </xf>
    <xf numFmtId="170" fontId="18" fillId="0" borderId="0" applyFont="0" applyFill="0" applyBorder="0" applyAlignment="0" applyProtection="0"/>
    <xf numFmtId="202" fontId="18" fillId="0" borderId="0">
      <protection locked="0"/>
    </xf>
    <xf numFmtId="170" fontId="25" fillId="0" borderId="0" applyFont="0" applyFill="0" applyBorder="0" applyAlignment="0" applyProtection="0"/>
    <xf numFmtId="202" fontId="18" fillId="0" borderId="0">
      <protection locked="0"/>
    </xf>
    <xf numFmtId="214" fontId="158" fillId="0" borderId="0" applyFont="0" applyFill="0" applyBorder="0" applyAlignment="0" applyProtection="0"/>
    <xf numFmtId="202" fontId="18" fillId="0" borderId="0">
      <protection locked="0"/>
    </xf>
    <xf numFmtId="170" fontId="32" fillId="0" borderId="0" applyFont="0" applyFill="0" applyBorder="0" applyAlignment="0" applyProtection="0"/>
    <xf numFmtId="170" fontId="18" fillId="0" borderId="0">
      <protection locked="0"/>
    </xf>
    <xf numFmtId="216" fontId="18" fillId="0" borderId="0" applyFont="0" applyFill="0" applyBorder="0" applyAlignment="0" applyProtection="0"/>
    <xf numFmtId="202" fontId="18" fillId="0" borderId="0">
      <protection locked="0"/>
    </xf>
    <xf numFmtId="210" fontId="18" fillId="0" borderId="0" applyFont="0" applyFill="0" applyBorder="0" applyAlignment="0" applyProtection="0"/>
    <xf numFmtId="202" fontId="18" fillId="0" borderId="0">
      <protection locked="0"/>
    </xf>
    <xf numFmtId="168" fontId="18" fillId="0" borderId="0" applyFont="0" applyFill="0" applyBorder="0" applyAlignment="0" applyProtection="0"/>
    <xf numFmtId="170" fontId="26" fillId="0" borderId="0">
      <protection locked="0"/>
    </xf>
    <xf numFmtId="170" fontId="106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93" fillId="0" borderId="0" applyFont="0" applyFill="0" applyBorder="0" applyAlignment="0" applyProtection="0"/>
    <xf numFmtId="170" fontId="160" fillId="0" borderId="16" applyNumberFormat="0" applyBorder="0"/>
    <xf numFmtId="170" fontId="160" fillId="0" borderId="16" applyNumberFormat="0" applyBorder="0"/>
    <xf numFmtId="170" fontId="161" fillId="0" borderId="0" applyNumberFormat="0" applyFont="0" applyFill="0" applyAlignment="0"/>
    <xf numFmtId="170" fontId="8" fillId="4" borderId="0" applyNumberFormat="0" applyBorder="0" applyAlignment="0" applyProtection="0"/>
    <xf numFmtId="170" fontId="162" fillId="4" borderId="0" applyNumberFormat="0" applyBorder="0" applyAlignment="0" applyProtection="0"/>
    <xf numFmtId="170" fontId="163" fillId="70" borderId="0" applyNumberFormat="0" applyBorder="0" applyAlignment="0" applyProtection="0"/>
    <xf numFmtId="0" fontId="163" fillId="70" borderId="0" applyNumberFormat="0" applyBorder="0" applyAlignment="0" applyProtection="0"/>
    <xf numFmtId="0" fontId="8" fillId="4" borderId="0" applyNumberFormat="0" applyBorder="0" applyAlignment="0" applyProtection="0"/>
    <xf numFmtId="170" fontId="8" fillId="4" borderId="0" applyNumberFormat="0" applyBorder="0" applyAlignment="0" applyProtection="0"/>
    <xf numFmtId="170" fontId="163" fillId="70" borderId="0" applyNumberFormat="0" applyBorder="0" applyAlignment="0" applyProtection="0"/>
    <xf numFmtId="0" fontId="163" fillId="70" borderId="0" applyNumberFormat="0" applyBorder="0" applyAlignment="0" applyProtection="0"/>
    <xf numFmtId="170" fontId="8" fillId="4" borderId="0" applyNumberFormat="0" applyBorder="0" applyAlignment="0" applyProtection="0"/>
    <xf numFmtId="170" fontId="163" fillId="70" borderId="0" applyNumberFormat="0" applyBorder="0" applyAlignment="0" applyProtection="0"/>
    <xf numFmtId="0" fontId="163" fillId="70" borderId="0" applyNumberFormat="0" applyBorder="0" applyAlignment="0" applyProtection="0"/>
    <xf numFmtId="170" fontId="8" fillId="4" borderId="0" applyNumberFormat="0" applyBorder="0" applyAlignment="0" applyProtection="0"/>
    <xf numFmtId="170" fontId="8" fillId="4" borderId="0" applyNumberFormat="0" applyBorder="0" applyAlignment="0" applyProtection="0"/>
    <xf numFmtId="170" fontId="163" fillId="70" borderId="0" applyNumberFormat="0" applyBorder="0" applyAlignment="0" applyProtection="0"/>
    <xf numFmtId="170" fontId="164" fillId="4" borderId="0" applyNumberFormat="0" applyBorder="0" applyAlignment="0" applyProtection="0"/>
    <xf numFmtId="170" fontId="165" fillId="4" borderId="0" applyNumberFormat="0" applyBorder="0" applyAlignment="0" applyProtection="0"/>
    <xf numFmtId="170" fontId="166" fillId="0" borderId="0"/>
    <xf numFmtId="170" fontId="52" fillId="0" borderId="0" applyNumberFormat="0" applyFill="0" applyBorder="0" applyAlignment="0" applyProtection="0"/>
    <xf numFmtId="170" fontId="52" fillId="0" borderId="0" applyNumberFormat="0" applyFill="0" applyBorder="0" applyAlignment="0" applyProtection="0"/>
    <xf numFmtId="37" fontId="167" fillId="0" borderId="0"/>
    <xf numFmtId="217" fontId="18" fillId="0" borderId="0"/>
    <xf numFmtId="170" fontId="18" fillId="0" borderId="0"/>
    <xf numFmtId="170" fontId="18" fillId="0" borderId="0"/>
    <xf numFmtId="170" fontId="108" fillId="0" borderId="0"/>
    <xf numFmtId="170" fontId="108" fillId="0" borderId="0"/>
    <xf numFmtId="170" fontId="108" fillId="0" borderId="0"/>
    <xf numFmtId="170" fontId="108" fillId="0" borderId="0"/>
    <xf numFmtId="170" fontId="108" fillId="0" borderId="0"/>
    <xf numFmtId="170" fontId="108" fillId="0" borderId="0"/>
    <xf numFmtId="170" fontId="108" fillId="0" borderId="0"/>
    <xf numFmtId="170" fontId="108" fillId="0" borderId="0"/>
    <xf numFmtId="170" fontId="18" fillId="0" borderId="0"/>
    <xf numFmtId="170" fontId="168" fillId="0" borderId="0">
      <alignment vertical="top"/>
    </xf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/>
    <xf numFmtId="170" fontId="169" fillId="0" borderId="0"/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/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" fillId="0" borderId="0"/>
    <xf numFmtId="170" fontId="48" fillId="0" borderId="0"/>
    <xf numFmtId="170" fontId="168" fillId="0" borderId="0">
      <alignment vertical="top"/>
    </xf>
    <xf numFmtId="170" fontId="48" fillId="0" borderId="0"/>
    <xf numFmtId="170" fontId="1" fillId="0" borderId="0"/>
    <xf numFmtId="0" fontId="48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170" fontId="168" fillId="0" borderId="0">
      <alignment vertical="top"/>
    </xf>
    <xf numFmtId="170" fontId="168" fillId="0" borderId="0">
      <alignment vertical="top"/>
    </xf>
    <xf numFmtId="170" fontId="1" fillId="0" borderId="0"/>
    <xf numFmtId="0" fontId="168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47" fillId="0" borderId="0"/>
    <xf numFmtId="170" fontId="168" fillId="0" borderId="0">
      <alignment vertical="top"/>
    </xf>
    <xf numFmtId="170" fontId="47" fillId="0" borderId="0"/>
    <xf numFmtId="170" fontId="47" fillId="0" borderId="0"/>
    <xf numFmtId="170" fontId="47" fillId="0" borderId="0"/>
    <xf numFmtId="0" fontId="47" fillId="0" borderId="0"/>
    <xf numFmtId="0" fontId="47" fillId="0" borderId="0"/>
    <xf numFmtId="170" fontId="168" fillId="0" borderId="0">
      <alignment vertical="top"/>
    </xf>
    <xf numFmtId="170" fontId="47" fillId="0" borderId="0"/>
    <xf numFmtId="170" fontId="47" fillId="0" borderId="0"/>
    <xf numFmtId="170" fontId="47" fillId="0" borderId="0"/>
    <xf numFmtId="170" fontId="26" fillId="0" borderId="0"/>
    <xf numFmtId="170" fontId="47" fillId="0" borderId="0"/>
    <xf numFmtId="0" fontId="168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>
      <alignment vertical="top"/>
    </xf>
    <xf numFmtId="170" fontId="26" fillId="0" borderId="0"/>
    <xf numFmtId="170" fontId="1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/>
    <xf numFmtId="170" fontId="168" fillId="0" borderId="0">
      <alignment vertical="top"/>
    </xf>
    <xf numFmtId="170" fontId="18" fillId="0" borderId="0"/>
    <xf numFmtId="170" fontId="168" fillId="0" borderId="0">
      <alignment vertical="top"/>
    </xf>
    <xf numFmtId="0" fontId="18" fillId="0" borderId="0"/>
    <xf numFmtId="170" fontId="168" fillId="0" borderId="0">
      <alignment vertical="top"/>
    </xf>
    <xf numFmtId="170" fontId="1" fillId="0" borderId="0"/>
    <xf numFmtId="0" fontId="16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26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/>
    <xf numFmtId="170" fontId="18" fillId="0" borderId="0"/>
    <xf numFmtId="170" fontId="168" fillId="0" borderId="0">
      <alignment vertical="top"/>
    </xf>
    <xf numFmtId="170" fontId="1" fillId="0" borderId="0"/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/>
    <xf numFmtId="170" fontId="26" fillId="0" borderId="0"/>
    <xf numFmtId="170" fontId="26" fillId="0" borderId="0"/>
    <xf numFmtId="170" fontId="168" fillId="0" borderId="0">
      <alignment vertical="top"/>
    </xf>
    <xf numFmtId="170" fontId="1" fillId="0" borderId="0"/>
    <xf numFmtId="0" fontId="26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26" fillId="0" borderId="0"/>
    <xf numFmtId="170" fontId="26" fillId="0" borderId="0"/>
    <xf numFmtId="170" fontId="168" fillId="0" borderId="0">
      <alignment vertical="top"/>
    </xf>
    <xf numFmtId="170" fontId="1" fillId="0" borderId="0"/>
    <xf numFmtId="0" fontId="26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26" fillId="0" borderId="0"/>
    <xf numFmtId="170" fontId="26" fillId="0" borderId="0"/>
    <xf numFmtId="170" fontId="168" fillId="0" borderId="0">
      <alignment vertical="top"/>
    </xf>
    <xf numFmtId="170" fontId="1" fillId="0" borderId="0"/>
    <xf numFmtId="0" fontId="26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70" fillId="0" borderId="0">
      <alignment vertical="center"/>
    </xf>
    <xf numFmtId="170" fontId="171" fillId="0" borderId="0"/>
    <xf numFmtId="170" fontId="168" fillId="0" borderId="0">
      <alignment vertical="top"/>
    </xf>
    <xf numFmtId="170" fontId="171" fillId="0" borderId="0"/>
    <xf numFmtId="0" fontId="171" fillId="0" borderId="0"/>
    <xf numFmtId="170" fontId="170" fillId="0" borderId="0">
      <alignment vertical="center"/>
    </xf>
    <xf numFmtId="170" fontId="170" fillId="0" borderId="0">
      <alignment vertical="center"/>
    </xf>
    <xf numFmtId="170" fontId="18" fillId="0" borderId="0"/>
    <xf numFmtId="0" fontId="170" fillId="0" borderId="0">
      <alignment vertical="center"/>
    </xf>
    <xf numFmtId="170" fontId="87" fillId="0" borderId="0"/>
    <xf numFmtId="170" fontId="87" fillId="0" borderId="0"/>
    <xf numFmtId="170" fontId="171" fillId="0" borderId="0"/>
    <xf numFmtId="170" fontId="18" fillId="0" borderId="0"/>
    <xf numFmtId="0" fontId="87" fillId="0" borderId="0"/>
    <xf numFmtId="170" fontId="18" fillId="0" borderId="0"/>
    <xf numFmtId="170" fontId="170" fillId="0" borderId="0">
      <alignment vertical="center"/>
    </xf>
    <xf numFmtId="0" fontId="170" fillId="0" borderId="0">
      <alignment vertical="center"/>
    </xf>
    <xf numFmtId="170" fontId="18" fillId="0" borderId="0"/>
    <xf numFmtId="170" fontId="170" fillId="0" borderId="0">
      <alignment vertical="center"/>
    </xf>
    <xf numFmtId="170" fontId="170" fillId="0" borderId="0">
      <alignment vertical="center"/>
    </xf>
    <xf numFmtId="170" fontId="18" fillId="0" borderId="0"/>
    <xf numFmtId="170" fontId="169" fillId="0" borderId="0"/>
    <xf numFmtId="0" fontId="170" fillId="0" borderId="0">
      <alignment vertical="center"/>
    </xf>
    <xf numFmtId="170" fontId="18" fillId="0" borderId="0"/>
    <xf numFmtId="170" fontId="170" fillId="0" borderId="0">
      <alignment vertical="center"/>
    </xf>
    <xf numFmtId="170" fontId="18" fillId="0" borderId="0"/>
    <xf numFmtId="170" fontId="168" fillId="0" borderId="0">
      <alignment vertical="top"/>
    </xf>
    <xf numFmtId="0" fontId="170" fillId="0" borderId="0">
      <alignment vertical="center"/>
    </xf>
    <xf numFmtId="170" fontId="18" fillId="0" borderId="0"/>
    <xf numFmtId="170" fontId="18" fillId="0" borderId="0"/>
    <xf numFmtId="0" fontId="18" fillId="0" borderId="0"/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/>
    <xf numFmtId="170" fontId="18" fillId="0" borderId="0"/>
    <xf numFmtId="170" fontId="168" fillId="0" borderId="0">
      <alignment vertical="top"/>
    </xf>
    <xf numFmtId="170" fontId="1" fillId="0" borderId="0"/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26" fillId="0" borderId="0"/>
    <xf numFmtId="170" fontId="26" fillId="0" borderId="0"/>
    <xf numFmtId="170" fontId="168" fillId="0" borderId="0">
      <alignment vertical="top"/>
    </xf>
    <xf numFmtId="170" fontId="1" fillId="0" borderId="0"/>
    <xf numFmtId="0" fontId="26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>
      <alignment vertical="top"/>
    </xf>
    <xf numFmtId="170" fontId="18" fillId="0" borderId="0"/>
    <xf numFmtId="170" fontId="18" fillId="0" borderId="0"/>
    <xf numFmtId="170" fontId="18" fillId="0" borderId="0">
      <alignment vertical="top"/>
    </xf>
    <xf numFmtId="170" fontId="1" fillId="0" borderId="0"/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>
      <alignment vertical="top"/>
    </xf>
    <xf numFmtId="170" fontId="18" fillId="0" borderId="0"/>
    <xf numFmtId="170" fontId="18" fillId="0" borderId="0"/>
    <xf numFmtId="170" fontId="18" fillId="0" borderId="0">
      <alignment vertical="top"/>
    </xf>
    <xf numFmtId="0" fontId="18" fillId="0" borderId="0"/>
    <xf numFmtId="170" fontId="18" fillId="0" borderId="0"/>
    <xf numFmtId="170" fontId="18" fillId="0" borderId="0"/>
    <xf numFmtId="170" fontId="1" fillId="0" borderId="0"/>
    <xf numFmtId="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" fillId="0" borderId="0"/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" fillId="0" borderId="0"/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" fillId="0" borderId="0"/>
    <xf numFmtId="170" fontId="26" fillId="0" borderId="0"/>
    <xf numFmtId="170" fontId="26" fillId="0" borderId="0"/>
    <xf numFmtId="170" fontId="1" fillId="0" borderId="0"/>
    <xf numFmtId="170" fontId="168" fillId="0" borderId="0">
      <alignment vertical="top"/>
    </xf>
    <xf numFmtId="170" fontId="1" fillId="0" borderId="0"/>
    <xf numFmtId="170" fontId="18" fillId="0" borderId="0"/>
    <xf numFmtId="170" fontId="1" fillId="0" borderId="0"/>
    <xf numFmtId="170" fontId="168" fillId="0" borderId="0">
      <alignment vertical="top"/>
    </xf>
    <xf numFmtId="170" fontId="1" fillId="0" borderId="0"/>
    <xf numFmtId="170" fontId="1" fillId="0" borderId="0"/>
    <xf numFmtId="170" fontId="1" fillId="0" borderId="0"/>
    <xf numFmtId="170" fontId="1" fillId="0" borderId="0"/>
    <xf numFmtId="17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18" fillId="0" borderId="0"/>
    <xf numFmtId="170" fontId="26" fillId="0" borderId="0">
      <alignment vertical="top"/>
    </xf>
    <xf numFmtId="170" fontId="26" fillId="0" borderId="0">
      <alignment vertical="top"/>
    </xf>
    <xf numFmtId="170" fontId="18" fillId="0" borderId="0"/>
    <xf numFmtId="170" fontId="18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1" fillId="0" borderId="0"/>
    <xf numFmtId="170" fontId="18" fillId="0" borderId="0"/>
    <xf numFmtId="170" fontId="1" fillId="0" borderId="0"/>
    <xf numFmtId="170" fontId="1" fillId="0" borderId="0"/>
    <xf numFmtId="170" fontId="47" fillId="0" borderId="0"/>
    <xf numFmtId="170" fontId="47" fillId="0" borderId="0"/>
    <xf numFmtId="170" fontId="1" fillId="0" borderId="0"/>
    <xf numFmtId="0" fontId="1" fillId="0" borderId="0"/>
    <xf numFmtId="0" fontId="1" fillId="0" borderId="0"/>
    <xf numFmtId="170" fontId="1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/>
    <xf numFmtId="0" fontId="18" fillId="0" borderId="0"/>
    <xf numFmtId="170" fontId="47" fillId="0" borderId="0"/>
    <xf numFmtId="170" fontId="47" fillId="0" borderId="0"/>
    <xf numFmtId="170" fontId="47" fillId="0" borderId="0"/>
    <xf numFmtId="170" fontId="43" fillId="0" borderId="0">
      <alignment vertical="center"/>
    </xf>
    <xf numFmtId="0" fontId="47" fillId="0" borderId="0"/>
    <xf numFmtId="0" fontId="47" fillId="0" borderId="0"/>
    <xf numFmtId="170" fontId="88" fillId="0" borderId="0">
      <alignment vertical="center"/>
    </xf>
    <xf numFmtId="170" fontId="88" fillId="0" borderId="0">
      <alignment vertical="center"/>
    </xf>
    <xf numFmtId="170" fontId="18" fillId="0" borderId="0"/>
    <xf numFmtId="170" fontId="43" fillId="0" borderId="0">
      <alignment vertical="center"/>
    </xf>
    <xf numFmtId="0" fontId="88" fillId="0" borderId="0">
      <alignment vertical="center"/>
    </xf>
    <xf numFmtId="170" fontId="168" fillId="0" borderId="0">
      <alignment vertical="top"/>
    </xf>
    <xf numFmtId="170" fontId="47" fillId="0" borderId="0"/>
    <xf numFmtId="170" fontId="47" fillId="0" borderId="0"/>
    <xf numFmtId="170" fontId="47" fillId="0" borderId="0"/>
    <xf numFmtId="170" fontId="168" fillId="0" borderId="0">
      <alignment vertical="top"/>
    </xf>
    <xf numFmtId="170" fontId="172" fillId="0" borderId="0"/>
    <xf numFmtId="0" fontId="47" fillId="0" borderId="0"/>
    <xf numFmtId="0" fontId="47" fillId="0" borderId="0"/>
    <xf numFmtId="170" fontId="47" fillId="0" borderId="0"/>
    <xf numFmtId="170" fontId="47" fillId="0" borderId="0"/>
    <xf numFmtId="170" fontId="47" fillId="0" borderId="0"/>
    <xf numFmtId="0" fontId="47" fillId="0" borderId="0"/>
    <xf numFmtId="0" fontId="47" fillId="0" borderId="0"/>
    <xf numFmtId="170" fontId="18" fillId="0" borderId="0"/>
    <xf numFmtId="0" fontId="18" fillId="0" borderId="0"/>
    <xf numFmtId="170" fontId="47" fillId="0" borderId="0"/>
    <xf numFmtId="170" fontId="47" fillId="0" borderId="0"/>
    <xf numFmtId="170" fontId="47" fillId="0" borderId="0"/>
    <xf numFmtId="0" fontId="47" fillId="0" borderId="0"/>
    <xf numFmtId="0" fontId="47" fillId="0" borderId="0"/>
    <xf numFmtId="0" fontId="18" fillId="0" borderId="0"/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8" fillId="0" borderId="0"/>
    <xf numFmtId="170" fontId="168" fillId="0" borderId="0">
      <alignment vertical="top"/>
    </xf>
    <xf numFmtId="170" fontId="62" fillId="0" borderId="0">
      <alignment vertical="top"/>
    </xf>
    <xf numFmtId="0" fontId="18" fillId="0" borderId="0"/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/>
    <xf numFmtId="170" fontId="18" fillId="0" borderId="0">
      <alignment vertical="top"/>
    </xf>
    <xf numFmtId="170" fontId="18" fillId="0" borderId="0"/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/>
    <xf numFmtId="170" fontId="168" fillId="0" borderId="0">
      <alignment vertical="top"/>
    </xf>
    <xf numFmtId="170" fontId="18" fillId="0" borderId="0"/>
    <xf numFmtId="0" fontId="18" fillId="0" borderId="0"/>
    <xf numFmtId="170" fontId="168" fillId="0" borderId="0">
      <alignment vertical="top"/>
    </xf>
    <xf numFmtId="170" fontId="173" fillId="0" borderId="0"/>
    <xf numFmtId="170" fontId="173" fillId="0" borderId="0"/>
    <xf numFmtId="170" fontId="168" fillId="0" borderId="0">
      <alignment vertical="top"/>
    </xf>
    <xf numFmtId="170" fontId="166" fillId="0" borderId="0"/>
    <xf numFmtId="0" fontId="173" fillId="0" borderId="0"/>
    <xf numFmtId="0" fontId="18" fillId="0" borderId="0"/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/>
    <xf numFmtId="170" fontId="168" fillId="0" borderId="0">
      <alignment vertical="top"/>
    </xf>
    <xf numFmtId="170" fontId="18" fillId="0" borderId="0"/>
    <xf numFmtId="170" fontId="18" fillId="0" borderId="0"/>
    <xf numFmtId="170" fontId="168" fillId="0" borderId="0">
      <alignment vertical="top"/>
    </xf>
    <xf numFmtId="170" fontId="26" fillId="0" borderId="0"/>
    <xf numFmtId="0" fontId="18" fillId="0" borderId="0"/>
    <xf numFmtId="170" fontId="168" fillId="0" borderId="0">
      <alignment vertical="top"/>
    </xf>
    <xf numFmtId="170" fontId="173" fillId="0" borderId="0"/>
    <xf numFmtId="0" fontId="173" fillId="0" borderId="0"/>
    <xf numFmtId="0" fontId="18" fillId="0" borderId="0"/>
    <xf numFmtId="170" fontId="1" fillId="0" borderId="0"/>
    <xf numFmtId="170" fontId="18" fillId="0" borderId="0">
      <alignment vertical="top"/>
    </xf>
    <xf numFmtId="170" fontId="168" fillId="0" borderId="0">
      <alignment vertical="top"/>
    </xf>
    <xf numFmtId="170" fontId="1" fillId="0" borderId="0"/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6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74" fillId="0" borderId="0"/>
    <xf numFmtId="170" fontId="18" fillId="0" borderId="0">
      <alignment vertical="top"/>
    </xf>
    <xf numFmtId="170" fontId="174" fillId="0" borderId="0"/>
    <xf numFmtId="170" fontId="18" fillId="0" borderId="0">
      <alignment vertical="top"/>
    </xf>
    <xf numFmtId="170" fontId="18" fillId="0" borderId="0"/>
    <xf numFmtId="170" fontId="168" fillId="0" borderId="0">
      <alignment vertical="top"/>
    </xf>
    <xf numFmtId="170" fontId="18" fillId="0" borderId="0"/>
    <xf numFmtId="170" fontId="18" fillId="0" borderId="0"/>
    <xf numFmtId="170" fontId="168" fillId="0" borderId="0">
      <alignment vertical="top"/>
    </xf>
    <xf numFmtId="170" fontId="34" fillId="0" borderId="0">
      <alignment vertical="top"/>
    </xf>
    <xf numFmtId="0" fontId="18" fillId="0" borderId="0"/>
    <xf numFmtId="170" fontId="168" fillId="0" borderId="0">
      <alignment vertical="top"/>
    </xf>
    <xf numFmtId="170" fontId="173" fillId="0" borderId="0"/>
    <xf numFmtId="0" fontId="173" fillId="0" borderId="0"/>
    <xf numFmtId="0" fontId="18" fillId="0" borderId="0"/>
    <xf numFmtId="170" fontId="18" fillId="0" borderId="0">
      <alignment vertical="top"/>
    </xf>
    <xf numFmtId="170" fontId="18" fillId="0" borderId="0">
      <alignment vertical="top"/>
    </xf>
    <xf numFmtId="170" fontId="175" fillId="0" borderId="0"/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/>
    <xf numFmtId="170" fontId="168" fillId="0" borderId="0">
      <alignment vertical="top"/>
    </xf>
    <xf numFmtId="170" fontId="168" fillId="0" borderId="0">
      <alignment vertical="top"/>
    </xf>
    <xf numFmtId="0" fontId="18" fillId="0" borderId="0"/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/>
    <xf numFmtId="170" fontId="168" fillId="0" borderId="0">
      <alignment vertical="top"/>
    </xf>
    <xf numFmtId="170" fontId="168" fillId="0" borderId="0">
      <alignment vertical="top"/>
    </xf>
    <xf numFmtId="0" fontId="18" fillId="0" borderId="0"/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18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26" fillId="0" borderId="0">
      <alignment vertical="top"/>
    </xf>
    <xf numFmtId="170" fontId="52" fillId="0" borderId="0"/>
    <xf numFmtId="170" fontId="33" fillId="0" borderId="0"/>
    <xf numFmtId="170" fontId="38" fillId="0" borderId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47" fillId="8" borderId="8" applyNumberFormat="0" applyFont="0" applyAlignment="0" applyProtection="0"/>
    <xf numFmtId="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18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18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18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47" fillId="8" borderId="8" applyNumberFormat="0" applyFont="0" applyAlignment="0" applyProtection="0"/>
    <xf numFmtId="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47" fillId="8" borderId="8" applyNumberFormat="0" applyFont="0" applyAlignment="0" applyProtection="0"/>
    <xf numFmtId="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9" fillId="71" borderId="38" applyNumberFormat="0" applyFont="0" applyAlignment="0" applyProtection="0"/>
    <xf numFmtId="170" fontId="49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8" fillId="71" borderId="38" applyNumberFormat="0" applyFont="0" applyAlignment="0" applyProtection="0"/>
    <xf numFmtId="170" fontId="1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50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1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18" fillId="71" borderId="3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7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48" fillId="8" borderId="8" applyNumberFormat="0" applyFont="0" applyAlignment="0" applyProtection="0"/>
    <xf numFmtId="170" fontId="18" fillId="0" borderId="0" applyFont="0" applyFill="0" applyBorder="0" applyAlignment="0" applyProtection="0"/>
    <xf numFmtId="170" fontId="166" fillId="0" borderId="0"/>
    <xf numFmtId="170" fontId="10" fillId="6" borderId="5" applyNumberFormat="0" applyAlignment="0" applyProtection="0"/>
    <xf numFmtId="170" fontId="176" fillId="6" borderId="5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0" fontId="177" fillId="55" borderId="39" applyNumberFormat="0" applyAlignment="0" applyProtection="0"/>
    <xf numFmtId="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0" fontId="10" fillId="6" borderId="5" applyNumberFormat="0" applyAlignment="0" applyProtection="0"/>
    <xf numFmtId="170" fontId="10" fillId="6" borderId="5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0" fontId="177" fillId="55" borderId="39" applyNumberFormat="0" applyAlignment="0" applyProtection="0"/>
    <xf numFmtId="0" fontId="177" fillId="55" borderId="39" applyNumberFormat="0" applyAlignment="0" applyProtection="0"/>
    <xf numFmtId="170" fontId="10" fillId="6" borderId="5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0" fontId="177" fillId="55" borderId="39" applyNumberFormat="0" applyAlignment="0" applyProtection="0"/>
    <xf numFmtId="0" fontId="177" fillId="55" borderId="39" applyNumberFormat="0" applyAlignment="0" applyProtection="0"/>
    <xf numFmtId="170" fontId="10" fillId="6" borderId="5" applyNumberFormat="0" applyAlignment="0" applyProtection="0"/>
    <xf numFmtId="170" fontId="10" fillId="6" borderId="5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7" fillId="55" borderId="39" applyNumberFormat="0" applyAlignment="0" applyProtection="0"/>
    <xf numFmtId="170" fontId="178" fillId="6" borderId="5" applyNumberFormat="0" applyAlignment="0" applyProtection="0"/>
    <xf numFmtId="170" fontId="179" fillId="6" borderId="5" applyNumberFormat="0" applyAlignment="0" applyProtection="0"/>
    <xf numFmtId="40" fontId="180" fillId="63" borderId="0">
      <alignment horizontal="right"/>
    </xf>
    <xf numFmtId="170" fontId="181" fillId="63" borderId="0">
      <alignment horizontal="right"/>
    </xf>
    <xf numFmtId="170" fontId="182" fillId="63" borderId="37"/>
    <xf numFmtId="170" fontId="182" fillId="0" borderId="0" applyBorder="0">
      <alignment horizontal="centerContinuous"/>
    </xf>
    <xf numFmtId="170" fontId="183" fillId="0" borderId="0" applyBorder="0">
      <alignment horizontal="centerContinuous"/>
    </xf>
    <xf numFmtId="1" fontId="19" fillId="0" borderId="14" applyFill="0" applyProtection="0">
      <alignment horizontal="center" vertical="top" wrapText="1"/>
    </xf>
    <xf numFmtId="1" fontId="19" fillId="0" borderId="14" applyFill="0" applyProtection="0">
      <alignment horizontal="center" vertical="top" wrapText="1"/>
    </xf>
    <xf numFmtId="1" fontId="19" fillId="0" borderId="14" applyFill="0" applyProtection="0">
      <alignment horizontal="center" vertical="top" wrapText="1"/>
    </xf>
    <xf numFmtId="1" fontId="19" fillId="0" borderId="14" applyFill="0" applyProtection="0">
      <alignment horizontal="center" vertical="top" wrapText="1"/>
    </xf>
    <xf numFmtId="14" fontId="63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10" fontId="184" fillId="0" borderId="40" applyFill="0" applyBorder="0" applyProtection="0">
      <alignment horizontal="right"/>
    </xf>
    <xf numFmtId="10" fontId="185" fillId="0" borderId="0" applyFill="0" applyBorder="0" applyProtection="0">
      <alignment horizontal="right"/>
    </xf>
    <xf numFmtId="10" fontId="186" fillId="0" borderId="0" applyFill="0" applyBorder="0" applyProtection="0">
      <alignment horizontal="right"/>
    </xf>
    <xf numFmtId="10" fontId="187" fillId="0" borderId="0" applyFill="0" applyBorder="0" applyProtection="0">
      <alignment horizontal="right"/>
    </xf>
    <xf numFmtId="10" fontId="188" fillId="0" borderId="0" applyFill="0" applyBorder="0" applyProtection="0">
      <alignment horizontal="right"/>
    </xf>
    <xf numFmtId="10" fontId="186" fillId="0" borderId="0">
      <alignment horizontal="right"/>
    </xf>
    <xf numFmtId="10" fontId="134" fillId="0" borderId="0">
      <alignment horizontal="right"/>
    </xf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218" fontId="18" fillId="0" borderId="0"/>
    <xf numFmtId="9" fontId="189" fillId="0" borderId="37">
      <alignment horizontal="center"/>
    </xf>
    <xf numFmtId="10" fontId="106" fillId="0" borderId="0" applyFont="0" applyFill="0" applyBorder="0" applyAlignment="0" applyProtection="0"/>
    <xf numFmtId="170" fontId="62" fillId="72" borderId="14"/>
    <xf numFmtId="170" fontId="62" fillId="72" borderId="14"/>
    <xf numFmtId="170" fontId="62" fillId="72" borderId="14"/>
    <xf numFmtId="170" fontId="62" fillId="72" borderId="14"/>
    <xf numFmtId="170" fontId="190" fillId="0" borderId="0">
      <alignment horizontal="left"/>
    </xf>
    <xf numFmtId="3" fontId="184" fillId="0" borderId="0" applyFill="0" applyBorder="0" applyProtection="0"/>
    <xf numFmtId="3" fontId="185" fillId="0" borderId="41" applyFill="0" applyBorder="0" applyProtection="0">
      <alignment horizontal="right"/>
    </xf>
    <xf numFmtId="170" fontId="191" fillId="63" borderId="0" applyBorder="0" applyAlignment="0">
      <alignment horizontal="left"/>
      <protection locked="0"/>
    </xf>
    <xf numFmtId="3" fontId="192" fillId="0" borderId="42" applyFill="0" applyBorder="0" applyProtection="0">
      <alignment horizontal="right"/>
    </xf>
    <xf numFmtId="3" fontId="187" fillId="0" borderId="0" applyFill="0" applyBorder="0" applyProtection="0">
      <alignment horizontal="right"/>
    </xf>
    <xf numFmtId="3" fontId="193" fillId="0" borderId="0" applyFill="0" applyBorder="0" applyProtection="0">
      <alignment horizontal="right"/>
      <protection locked="0"/>
    </xf>
    <xf numFmtId="3" fontId="186" fillId="0" borderId="0" applyFill="0" applyBorder="0">
      <alignment horizontal="right"/>
    </xf>
    <xf numFmtId="3" fontId="134" fillId="0" borderId="0" applyFill="0" applyBorder="0" applyProtection="0">
      <alignment horizontal="right"/>
    </xf>
    <xf numFmtId="170" fontId="52" fillId="0" borderId="0">
      <protection locked="0"/>
    </xf>
    <xf numFmtId="170" fontId="194" fillId="0" borderId="0" applyNumberFormat="0" applyFill="0" applyBorder="0">
      <alignment horizontal="centerContinuous"/>
      <protection locked="0"/>
    </xf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37" fontId="18" fillId="0" borderId="0" applyFont="0" applyFill="0" applyBorder="0" applyAlignment="0" applyProtection="0"/>
    <xf numFmtId="170" fontId="166" fillId="0" borderId="0"/>
    <xf numFmtId="170" fontId="35" fillId="59" borderId="0" applyNumberFormat="0" applyFill="0" applyBorder="0" applyAlignment="0"/>
    <xf numFmtId="170" fontId="35" fillId="59" borderId="0" applyNumberFormat="0" applyFill="0" applyBorder="0" applyAlignment="0"/>
    <xf numFmtId="170" fontId="35" fillId="59" borderId="0" applyNumberFormat="0" applyFill="0" applyBorder="0" applyAlignment="0"/>
    <xf numFmtId="170" fontId="35" fillId="59" borderId="0" applyNumberFormat="0" applyFill="0" applyBorder="0" applyAlignment="0"/>
    <xf numFmtId="170" fontId="35" fillId="59" borderId="0" applyNumberFormat="0" applyFill="0" applyBorder="0" applyAlignment="0"/>
    <xf numFmtId="170" fontId="35" fillId="59" borderId="0" applyNumberFormat="0" applyFill="0" applyBorder="0" applyAlignment="0"/>
    <xf numFmtId="170" fontId="35" fillId="59" borderId="0" applyNumberFormat="0" applyFill="0" applyBorder="0" applyAlignment="0"/>
    <xf numFmtId="219" fontId="18" fillId="0" borderId="14">
      <alignment horizontal="center" vertical="center"/>
    </xf>
    <xf numFmtId="219" fontId="18" fillId="0" borderId="14">
      <alignment horizontal="center" vertical="center"/>
    </xf>
    <xf numFmtId="219" fontId="18" fillId="0" borderId="14">
      <alignment horizontal="center" vertical="center"/>
    </xf>
    <xf numFmtId="219" fontId="18" fillId="0" borderId="14">
      <alignment horizontal="center" vertical="center"/>
    </xf>
    <xf numFmtId="170" fontId="195" fillId="0" borderId="43" applyBorder="0">
      <alignment vertical="top"/>
      <protection locked="0"/>
    </xf>
    <xf numFmtId="219" fontId="18" fillId="0" borderId="14">
      <alignment horizontal="center" vertical="center"/>
    </xf>
    <xf numFmtId="219" fontId="18" fillId="0" borderId="14">
      <alignment horizontal="center" vertical="center"/>
    </xf>
    <xf numFmtId="219" fontId="18" fillId="0" borderId="14">
      <alignment horizontal="center" vertical="center"/>
    </xf>
    <xf numFmtId="219" fontId="18" fillId="0" borderId="14">
      <alignment horizontal="center" vertical="center"/>
    </xf>
    <xf numFmtId="170" fontId="195" fillId="0" borderId="43" applyBorder="0">
      <alignment vertical="top"/>
      <protection locked="0"/>
    </xf>
    <xf numFmtId="170" fontId="196" fillId="0" borderId="14">
      <alignment horizontal="center" vertical="center"/>
    </xf>
    <xf numFmtId="170" fontId="196" fillId="0" borderId="14">
      <alignment horizontal="center" vertical="center"/>
    </xf>
    <xf numFmtId="170" fontId="196" fillId="0" borderId="14">
      <alignment horizontal="center" vertical="center"/>
    </xf>
    <xf numFmtId="170" fontId="196" fillId="0" borderId="14">
      <alignment horizontal="center" vertical="center"/>
    </xf>
    <xf numFmtId="170" fontId="195" fillId="0" borderId="43" applyBorder="0">
      <alignment vertical="top"/>
      <protection locked="0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220" fontId="18" fillId="72" borderId="14">
      <alignment horizontal="center"/>
    </xf>
    <xf numFmtId="3" fontId="197" fillId="0" borderId="0" applyFill="0" applyBorder="0" applyProtection="0"/>
    <xf numFmtId="170" fontId="198" fillId="73" borderId="0" applyNumberFormat="0" applyFont="0" applyBorder="0" applyAlignment="0">
      <alignment horizontal="center"/>
    </xf>
    <xf numFmtId="221" fontId="52" fillId="54" borderId="0" applyAlignment="0">
      <alignment horizontal="righ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95" fontId="18" fillId="0" borderId="0" applyNumberFormat="0" applyFill="0" applyBorder="0" applyAlignment="0" applyProtection="0">
      <alignment horizontal="left"/>
    </xf>
    <xf numFmtId="170" fontId="18" fillId="0" borderId="0"/>
    <xf numFmtId="170" fontId="166" fillId="0" borderId="0"/>
    <xf numFmtId="207" fontId="52" fillId="0" borderId="0" applyFont="0" applyFill="0" applyBorder="0" applyAlignment="0" applyProtection="0"/>
    <xf numFmtId="208" fontId="52" fillId="0" borderId="0" applyFont="0" applyFill="0" applyBorder="0" applyAlignment="0" applyProtection="0"/>
    <xf numFmtId="170" fontId="198" fillId="1" borderId="25" applyNumberFormat="0" applyFont="0" applyAlignment="0">
      <alignment horizontal="center"/>
    </xf>
    <xf numFmtId="170" fontId="198" fillId="1" borderId="25" applyNumberFormat="0" applyFont="0" applyAlignment="0">
      <alignment horizontal="center"/>
    </xf>
    <xf numFmtId="170" fontId="198" fillId="1" borderId="25" applyNumberFormat="0" applyFont="0" applyAlignment="0">
      <alignment horizontal="center"/>
    </xf>
    <xf numFmtId="170" fontId="198" fillId="1" borderId="25" applyNumberFormat="0" applyFont="0" applyAlignment="0">
      <alignment horizontal="center"/>
    </xf>
    <xf numFmtId="170" fontId="19" fillId="74" borderId="0" applyNumberFormat="0" applyFont="0" applyBorder="0">
      <alignment vertical="center"/>
    </xf>
    <xf numFmtId="170" fontId="18" fillId="0" borderId="22">
      <alignment vertical="top" wrapText="1"/>
    </xf>
    <xf numFmtId="170" fontId="19" fillId="0" borderId="0" applyNumberFormat="0" applyFill="0" applyBorder="0" applyAlignment="0" applyProtection="0"/>
    <xf numFmtId="170" fontId="199" fillId="0" borderId="0" applyNumberFormat="0" applyFill="0" applyBorder="0" applyAlignment="0">
      <alignment horizontal="center"/>
    </xf>
    <xf numFmtId="170" fontId="200" fillId="56" borderId="44" applyNumberFormat="0" applyFont="0" applyFill="0" applyBorder="0" applyAlignment="0" applyProtection="0">
      <alignment horizontal="left" vertical="center" wrapText="1"/>
    </xf>
    <xf numFmtId="222" fontId="18" fillId="0" borderId="0">
      <alignment horizontal="center"/>
    </xf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27" fillId="0" borderId="0"/>
    <xf numFmtId="3" fontId="201" fillId="0" borderId="0" applyNumberFormat="0" applyAlignment="0">
      <alignment horizontal="right"/>
    </xf>
    <xf numFmtId="170" fontId="157" fillId="0" borderId="0"/>
    <xf numFmtId="40" fontId="139" fillId="0" borderId="0" applyBorder="0">
      <alignment horizontal="right"/>
    </xf>
    <xf numFmtId="205" fontId="202" fillId="0" borderId="22" applyNumberFormat="0" applyFill="0" applyBorder="0" applyAlignment="0" applyProtection="0">
      <alignment horizontal="center"/>
    </xf>
    <xf numFmtId="170" fontId="64" fillId="0" borderId="0" applyNumberFormat="0" applyFont="0" applyFill="0" applyAlignment="0" applyProtection="0">
      <alignment horizontal="left"/>
      <protection locked="0"/>
    </xf>
    <xf numFmtId="3" fontId="18" fillId="0" borderId="14" applyNumberFormat="0" applyFont="0" applyFill="0" applyAlignment="0" applyProtection="0">
      <alignment vertical="center"/>
    </xf>
    <xf numFmtId="3" fontId="18" fillId="0" borderId="14" applyNumberFormat="0" applyFont="0" applyFill="0" applyAlignment="0" applyProtection="0">
      <alignment vertical="center"/>
    </xf>
    <xf numFmtId="3" fontId="18" fillId="0" borderId="14" applyNumberFormat="0" applyFont="0" applyFill="0" applyAlignment="0" applyProtection="0">
      <alignment vertical="center"/>
    </xf>
    <xf numFmtId="3" fontId="18" fillId="0" borderId="14" applyNumberFormat="0" applyFont="0" applyFill="0" applyAlignment="0" applyProtection="0">
      <alignment vertical="center"/>
    </xf>
    <xf numFmtId="170" fontId="91" fillId="0" borderId="17">
      <alignment horizontal="center" vertical="center"/>
    </xf>
    <xf numFmtId="170" fontId="203" fillId="0" borderId="0"/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170" fontId="18" fillId="0" borderId="0" applyNumberFormat="0" applyFont="0" applyFill="0" applyBorder="0" applyProtection="0">
      <alignment horizontal="right"/>
    </xf>
    <xf numFmtId="3" fontId="91" fillId="72" borderId="14">
      <alignment horizontal="right" vertical="top"/>
      <protection locked="0"/>
    </xf>
    <xf numFmtId="3" fontId="91" fillId="72" borderId="14">
      <alignment horizontal="right" vertical="top"/>
      <protection locked="0"/>
    </xf>
    <xf numFmtId="3" fontId="91" fillId="72" borderId="14">
      <alignment horizontal="right" vertical="top"/>
      <protection locked="0"/>
    </xf>
    <xf numFmtId="3" fontId="91" fillId="72" borderId="14">
      <alignment horizontal="right" vertical="top"/>
      <protection locked="0"/>
    </xf>
    <xf numFmtId="3" fontId="204" fillId="72" borderId="45">
      <alignment horizontal="right" vertical="top" wrapText="1"/>
      <protection locked="0"/>
    </xf>
    <xf numFmtId="170" fontId="204" fillId="63" borderId="14">
      <alignment vertical="top"/>
      <protection locked="0"/>
    </xf>
    <xf numFmtId="170" fontId="204" fillId="63" borderId="14">
      <alignment vertical="top"/>
      <protection locked="0"/>
    </xf>
    <xf numFmtId="170" fontId="204" fillId="63" borderId="14">
      <alignment vertical="top"/>
      <protection locked="0"/>
    </xf>
    <xf numFmtId="170" fontId="204" fillId="63" borderId="14">
      <alignment vertical="top"/>
      <protection locked="0"/>
    </xf>
    <xf numFmtId="170" fontId="204" fillId="63" borderId="45">
      <alignment vertical="top"/>
      <protection locked="0"/>
    </xf>
    <xf numFmtId="223" fontId="91" fillId="0" borderId="0" applyFont="0" applyFill="0" applyBorder="0" applyAlignment="0"/>
    <xf numFmtId="224" fontId="91" fillId="0" borderId="0" applyFont="0" applyFill="0" applyBorder="0" applyAlignment="0"/>
    <xf numFmtId="40" fontId="205" fillId="0" borderId="0"/>
    <xf numFmtId="170" fontId="2" fillId="0" borderId="0" applyNumberFormat="0" applyFill="0" applyBorder="0" applyAlignment="0" applyProtection="0"/>
    <xf numFmtId="17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170" fontId="207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17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170" fontId="208" fillId="0" borderId="0" applyNumberFormat="0" applyFill="0" applyBorder="0" applyAlignment="0" applyProtection="0"/>
    <xf numFmtId="17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170" fontId="207" fillId="0" borderId="0" applyNumberFormat="0" applyFill="0" applyBorder="0" applyAlignment="0" applyProtection="0"/>
    <xf numFmtId="170" fontId="209" fillId="0" borderId="0"/>
    <xf numFmtId="49" fontId="210" fillId="0" borderId="0">
      <alignment vertical="top" wrapText="1"/>
    </xf>
    <xf numFmtId="170" fontId="211" fillId="0" borderId="0">
      <alignment vertical="top" wrapText="1"/>
    </xf>
    <xf numFmtId="170" fontId="211" fillId="0" borderId="0">
      <alignment vertical="top"/>
    </xf>
    <xf numFmtId="170" fontId="193" fillId="0" borderId="0"/>
    <xf numFmtId="170" fontId="20" fillId="0" borderId="0">
      <alignment vertical="center"/>
    </xf>
    <xf numFmtId="170" fontId="16" fillId="0" borderId="9" applyNumberFormat="0" applyFill="0" applyAlignment="0" applyProtection="0"/>
    <xf numFmtId="170" fontId="212" fillId="0" borderId="9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2" fillId="0" borderId="9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18" fillId="0" borderId="47" applyNumberFormat="0" applyFon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0" fontId="213" fillId="0" borderId="46" applyNumberFormat="0" applyFill="0" applyAlignment="0" applyProtection="0"/>
    <xf numFmtId="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18" fillId="0" borderId="47" applyNumberFormat="0" applyFont="0" applyFill="0" applyAlignment="0" applyProtection="0"/>
    <xf numFmtId="170" fontId="18" fillId="0" borderId="47" applyNumberFormat="0" applyFont="0" applyFill="0" applyAlignment="0" applyProtection="0"/>
    <xf numFmtId="170" fontId="18" fillId="0" borderId="47" applyNumberFormat="0" applyFont="0" applyFill="0" applyAlignment="0" applyProtection="0"/>
    <xf numFmtId="170" fontId="18" fillId="0" borderId="47" applyNumberFormat="0" applyFont="0" applyFill="0" applyAlignment="0" applyProtection="0"/>
    <xf numFmtId="170" fontId="16" fillId="0" borderId="9" applyNumberFormat="0" applyFill="0" applyAlignment="0" applyProtection="0"/>
    <xf numFmtId="170" fontId="18" fillId="0" borderId="47" applyNumberFormat="0" applyFont="0" applyFill="0" applyAlignment="0" applyProtection="0"/>
    <xf numFmtId="0" fontId="16" fillId="0" borderId="9" applyNumberFormat="0" applyFill="0" applyAlignment="0" applyProtection="0"/>
    <xf numFmtId="170" fontId="16" fillId="0" borderId="9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0" fontId="213" fillId="0" borderId="46" applyNumberFormat="0" applyFill="0" applyAlignment="0" applyProtection="0"/>
    <xf numFmtId="0" fontId="213" fillId="0" borderId="46" applyNumberFormat="0" applyFill="0" applyAlignment="0" applyProtection="0"/>
    <xf numFmtId="170" fontId="16" fillId="0" borderId="9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0" fontId="213" fillId="0" borderId="46" applyNumberFormat="0" applyFill="0" applyAlignment="0" applyProtection="0"/>
    <xf numFmtId="0" fontId="213" fillId="0" borderId="46" applyNumberFormat="0" applyFill="0" applyAlignment="0" applyProtection="0"/>
    <xf numFmtId="170" fontId="16" fillId="0" borderId="9" applyNumberFormat="0" applyFill="0" applyAlignment="0" applyProtection="0"/>
    <xf numFmtId="170" fontId="16" fillId="0" borderId="9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3" fillId="0" borderId="46" applyNumberFormat="0" applyFill="0" applyAlignment="0" applyProtection="0"/>
    <xf numFmtId="170" fontId="214" fillId="0" borderId="9" applyNumberFormat="0" applyFill="0" applyAlignment="0" applyProtection="0"/>
    <xf numFmtId="170" fontId="215" fillId="0" borderId="9" applyNumberFormat="0" applyFill="0" applyAlignment="0" applyProtection="0"/>
    <xf numFmtId="3" fontId="216" fillId="75" borderId="24">
      <alignment horizontal="left" vertical="center"/>
      <protection locked="0"/>
    </xf>
    <xf numFmtId="225" fontId="18" fillId="0" borderId="0" applyFont="0" applyFill="0" applyBorder="0" applyAlignment="0" applyProtection="0"/>
    <xf numFmtId="226" fontId="18" fillId="0" borderId="0" applyFont="0" applyFill="0" applyBorder="0" applyAlignment="0" applyProtection="0"/>
    <xf numFmtId="170" fontId="217" fillId="72" borderId="0"/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35" fillId="63" borderId="48" applyNumberFormat="0" applyFill="0" applyBorder="0" applyAlignment="0">
      <alignment horizontal="left"/>
      <protection locked="0"/>
    </xf>
    <xf numFmtId="170" fontId="218" fillId="0" borderId="0"/>
    <xf numFmtId="42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1" fontId="219" fillId="0" borderId="22" applyNumberFormat="0" applyFill="0" applyAlignment="0" applyProtection="0">
      <alignment horizontal="left"/>
    </xf>
    <xf numFmtId="2" fontId="106" fillId="0" borderId="0" applyFont="0" applyFill="0" applyBorder="0" applyAlignment="0" applyProtection="0"/>
    <xf numFmtId="164" fontId="220" fillId="76" borderId="10">
      <alignment vertical="top"/>
    </xf>
    <xf numFmtId="164" fontId="220" fillId="76" borderId="10">
      <alignment vertical="top"/>
    </xf>
    <xf numFmtId="164" fontId="220" fillId="76" borderId="10">
      <alignment vertical="top"/>
    </xf>
    <xf numFmtId="164" fontId="220" fillId="76" borderId="10">
      <alignment vertical="top"/>
    </xf>
    <xf numFmtId="170" fontId="221" fillId="77" borderId="14">
      <alignment horizontal="left" vertical="center"/>
    </xf>
    <xf numFmtId="170" fontId="221" fillId="77" borderId="14">
      <alignment horizontal="left" vertical="center"/>
    </xf>
    <xf numFmtId="170" fontId="221" fillId="77" borderId="14">
      <alignment horizontal="left" vertical="center"/>
    </xf>
    <xf numFmtId="170" fontId="221" fillId="77" borderId="14">
      <alignment horizontal="left" vertical="center"/>
    </xf>
    <xf numFmtId="165" fontId="222" fillId="78" borderId="10"/>
    <xf numFmtId="165" fontId="222" fillId="78" borderId="10"/>
    <xf numFmtId="165" fontId="222" fillId="78" borderId="10"/>
    <xf numFmtId="165" fontId="222" fillId="78" borderId="10"/>
    <xf numFmtId="227" fontId="131" fillId="0" borderId="10">
      <alignment horizontal="left" vertical="top"/>
    </xf>
    <xf numFmtId="227" fontId="131" fillId="0" borderId="10">
      <alignment horizontal="left" vertical="top"/>
    </xf>
    <xf numFmtId="227" fontId="131" fillId="0" borderId="10">
      <alignment horizontal="left" vertical="top"/>
    </xf>
    <xf numFmtId="227" fontId="131" fillId="0" borderId="10">
      <alignment horizontal="left" vertical="top"/>
    </xf>
    <xf numFmtId="170" fontId="223" fillId="79" borderId="0">
      <alignment horizontal="left" vertical="center"/>
    </xf>
    <xf numFmtId="170" fontId="224" fillId="0" borderId="22">
      <alignment horizontal="left" vertical="top"/>
    </xf>
    <xf numFmtId="177" fontId="224" fillId="0" borderId="22">
      <alignment horizontal="left" vertical="top"/>
    </xf>
    <xf numFmtId="170" fontId="225" fillId="0" borderId="22">
      <alignment horizontal="left" vertical="center"/>
    </xf>
    <xf numFmtId="228" fontId="18" fillId="0" borderId="0" applyFont="0" applyFill="0" applyBorder="0" applyAlignment="0" applyProtection="0"/>
    <xf numFmtId="229" fontId="18" fillId="0" borderId="0" applyFont="0" applyFill="0" applyBorder="0" applyAlignment="0" applyProtection="0"/>
    <xf numFmtId="228" fontId="91" fillId="0" borderId="0" applyFont="0" applyFill="0" applyBorder="0" applyAlignment="0" applyProtection="0"/>
    <xf numFmtId="229" fontId="91" fillId="0" borderId="0" applyFont="0" applyFill="0" applyBorder="0" applyAlignment="0" applyProtection="0"/>
    <xf numFmtId="170" fontId="226" fillId="80" borderId="0" applyNumberFormat="0" applyFill="0" applyBorder="0" applyAlignment="0"/>
    <xf numFmtId="170" fontId="14" fillId="0" borderId="0" applyNumberFormat="0" applyFill="0" applyBorder="0" applyAlignment="0" applyProtection="0"/>
    <xf numFmtId="170" fontId="227" fillId="0" borderId="0" applyNumberFormat="0" applyFill="0" applyBorder="0" applyAlignment="0" applyProtection="0"/>
    <xf numFmtId="170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70" fontId="14" fillId="0" borderId="0" applyNumberFormat="0" applyFill="0" applyBorder="0" applyAlignment="0" applyProtection="0"/>
    <xf numFmtId="170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170" fontId="14" fillId="0" borderId="0" applyNumberFormat="0" applyFill="0" applyBorder="0" applyAlignment="0" applyProtection="0"/>
    <xf numFmtId="170" fontId="228" fillId="0" borderId="0" applyNumberFormat="0" applyFill="0" applyBorder="0" applyAlignment="0" applyProtection="0"/>
    <xf numFmtId="0" fontId="228" fillId="0" borderId="0" applyNumberFormat="0" applyFill="0" applyBorder="0" applyAlignment="0" applyProtection="0"/>
    <xf numFmtId="170" fontId="14" fillId="0" borderId="0" applyNumberFormat="0" applyFill="0" applyBorder="0" applyAlignment="0" applyProtection="0"/>
    <xf numFmtId="170" fontId="14" fillId="0" borderId="0" applyNumberFormat="0" applyFill="0" applyBorder="0" applyAlignment="0" applyProtection="0"/>
    <xf numFmtId="170" fontId="228" fillId="0" borderId="0" applyNumberFormat="0" applyFill="0" applyBorder="0" applyAlignment="0" applyProtection="0"/>
    <xf numFmtId="170" fontId="229" fillId="0" borderId="0" applyNumberFormat="0" applyFill="0" applyBorder="0" applyAlignment="0" applyProtection="0"/>
    <xf numFmtId="170" fontId="230" fillId="0" borderId="0" applyNumberFormat="0" applyFill="0" applyBorder="0" applyAlignment="0" applyProtection="0"/>
    <xf numFmtId="170" fontId="59" fillId="0" borderId="49"/>
    <xf numFmtId="228" fontId="18" fillId="0" borderId="0" applyFont="0" applyFill="0" applyBorder="0" applyAlignment="0" applyProtection="0"/>
    <xf numFmtId="229" fontId="18" fillId="0" borderId="0" applyFont="0" applyFill="0" applyBorder="0" applyAlignment="0" applyProtection="0"/>
    <xf numFmtId="230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170" fontId="231" fillId="0" borderId="0" applyNumberFormat="0" applyFill="0" applyBorder="0" applyAlignment="0" applyProtection="0"/>
    <xf numFmtId="232" fontId="71" fillId="1" borderId="0">
      <alignment horizontal="left"/>
    </xf>
    <xf numFmtId="170" fontId="62" fillId="0" borderId="0"/>
    <xf numFmtId="3" fontId="216" fillId="0" borderId="50" applyProtection="0"/>
    <xf numFmtId="170" fontId="91" fillId="54" borderId="14">
      <alignment vertical="top"/>
      <protection locked="0"/>
    </xf>
    <xf numFmtId="170" fontId="18" fillId="0" borderId="0"/>
    <xf numFmtId="41" fontId="232" fillId="0" borderId="0" applyFont="0" applyFill="0" applyBorder="0" applyAlignment="0" applyProtection="0"/>
    <xf numFmtId="43" fontId="233" fillId="0" borderId="0" applyFont="0" applyFill="0" applyBorder="0" applyAlignment="0" applyProtection="0"/>
    <xf numFmtId="233" fontId="232" fillId="0" borderId="0" applyFont="0" applyFill="0" applyBorder="0" applyAlignment="0" applyProtection="0"/>
    <xf numFmtId="234" fontId="232" fillId="0" borderId="0" applyFont="0" applyFill="0" applyBorder="0" applyAlignment="0" applyProtection="0"/>
    <xf numFmtId="9" fontId="234" fillId="0" borderId="0" applyFont="0" applyFill="0" applyBorder="0" applyAlignment="0" applyProtection="0"/>
    <xf numFmtId="170" fontId="62" fillId="0" borderId="0"/>
    <xf numFmtId="170" fontId="234" fillId="0" borderId="0"/>
    <xf numFmtId="175" fontId="234" fillId="0" borderId="0" applyFont="0" applyFill="0" applyBorder="0" applyAlignment="0" applyProtection="0"/>
    <xf numFmtId="186" fontId="234" fillId="0" borderId="0" applyFont="0" applyFill="0" applyBorder="0" applyAlignment="0" applyProtection="0"/>
    <xf numFmtId="181" fontId="234" fillId="0" borderId="0" applyFont="0" applyFill="0" applyBorder="0" applyAlignment="0" applyProtection="0"/>
    <xf numFmtId="183" fontId="234" fillId="0" borderId="0" applyFont="0" applyFill="0" applyBorder="0" applyAlignment="0" applyProtection="0"/>
    <xf numFmtId="170" fontId="234" fillId="0" borderId="0"/>
    <xf numFmtId="170" fontId="235" fillId="0" borderId="0" applyFont="0" applyFill="0" applyBorder="0" applyAlignment="0" applyProtection="0"/>
    <xf numFmtId="170" fontId="235" fillId="0" borderId="0" applyFont="0" applyFill="0" applyBorder="0" applyAlignment="0" applyProtection="0"/>
    <xf numFmtId="170" fontId="27" fillId="0" borderId="0">
      <alignment vertical="center"/>
    </xf>
    <xf numFmtId="40" fontId="236" fillId="0" borderId="0" applyFont="0" applyFill="0" applyBorder="0" applyAlignment="0" applyProtection="0"/>
    <xf numFmtId="38" fontId="236" fillId="0" borderId="0" applyFont="0" applyFill="0" applyBorder="0" applyAlignment="0" applyProtection="0"/>
    <xf numFmtId="170" fontId="236" fillId="0" borderId="0" applyFont="0" applyFill="0" applyBorder="0" applyAlignment="0" applyProtection="0"/>
    <xf numFmtId="170" fontId="236" fillId="0" borderId="0" applyFont="0" applyFill="0" applyBorder="0" applyAlignment="0" applyProtection="0"/>
    <xf numFmtId="9" fontId="237" fillId="0" borderId="0" applyFont="0" applyFill="0" applyBorder="0" applyAlignment="0" applyProtection="0"/>
    <xf numFmtId="170" fontId="238" fillId="0" borderId="0"/>
    <xf numFmtId="170" fontId="239" fillId="0" borderId="0" applyFont="0" applyFill="0" applyBorder="0" applyAlignment="0" applyProtection="0"/>
    <xf numFmtId="170" fontId="239" fillId="0" borderId="0" applyFont="0" applyFill="0" applyBorder="0" applyAlignment="0" applyProtection="0"/>
    <xf numFmtId="235" fontId="240" fillId="0" borderId="0" applyFont="0" applyFill="0" applyBorder="0" applyAlignment="0" applyProtection="0"/>
    <xf numFmtId="236" fontId="240" fillId="0" borderId="0" applyFont="0" applyFill="0" applyBorder="0" applyAlignment="0" applyProtection="0"/>
    <xf numFmtId="170" fontId="241" fillId="0" borderId="0"/>
    <xf numFmtId="170" fontId="242" fillId="0" borderId="0"/>
    <xf numFmtId="170" fontId="173" fillId="0" borderId="0"/>
    <xf numFmtId="0" fontId="173" fillId="0" borderId="0"/>
    <xf numFmtId="0" fontId="242" fillId="0" borderId="0"/>
    <xf numFmtId="170" fontId="161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186" fontId="43" fillId="0" borderId="0" applyFont="0" applyFill="0" applyBorder="0" applyAlignment="0" applyProtection="0">
      <alignment vertical="center"/>
    </xf>
    <xf numFmtId="186" fontId="43" fillId="0" borderId="0" applyFont="0" applyFill="0" applyBorder="0" applyAlignment="0" applyProtection="0">
      <alignment vertical="center"/>
    </xf>
    <xf numFmtId="167" fontId="43" fillId="0" borderId="0" applyFont="0" applyFill="0" applyBorder="0" applyAlignment="0" applyProtection="0"/>
    <xf numFmtId="169" fontId="43" fillId="0" borderId="0" applyFont="0" applyFill="0" applyBorder="0" applyAlignment="0" applyProtection="0"/>
    <xf numFmtId="41" fontId="200" fillId="0" borderId="0" applyFont="0" applyFill="0" applyBorder="0" applyAlignment="0" applyProtection="0"/>
    <xf numFmtId="43" fontId="200" fillId="0" borderId="0" applyFont="0" applyFill="0" applyBorder="0" applyAlignment="0" applyProtection="0"/>
    <xf numFmtId="170" fontId="243" fillId="0" borderId="0" applyNumberFormat="0" applyFill="0" applyBorder="0" applyAlignment="0" applyProtection="0">
      <alignment vertical="top"/>
      <protection locked="0"/>
    </xf>
    <xf numFmtId="170" fontId="244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109" fillId="36" borderId="0" applyNumberFormat="0" applyBorder="0" applyAlignment="0" applyProtection="0">
      <alignment vertical="center"/>
    </xf>
    <xf numFmtId="170" fontId="245" fillId="35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246" fillId="35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7" fillId="3" borderId="0" applyNumberFormat="0" applyBorder="0" applyAlignment="0" applyProtection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3" fillId="0" borderId="0"/>
    <xf numFmtId="170" fontId="43" fillId="0" borderId="0"/>
    <xf numFmtId="170" fontId="43" fillId="0" borderId="0"/>
    <xf numFmtId="170" fontId="43" fillId="0" borderId="0"/>
    <xf numFmtId="170" fontId="43" fillId="0" borderId="0"/>
    <xf numFmtId="170" fontId="43" fillId="0" borderId="0"/>
    <xf numFmtId="170" fontId="43" fillId="0" borderId="0"/>
    <xf numFmtId="170" fontId="43" fillId="0" borderId="0"/>
    <xf numFmtId="170" fontId="43" fillId="0" borderId="0"/>
    <xf numFmtId="170" fontId="43" fillId="0" borderId="0"/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8" fillId="0" borderId="0" quotePrefix="1">
      <protection hidden="1"/>
    </xf>
    <xf numFmtId="170" fontId="1" fillId="0" borderId="0"/>
    <xf numFmtId="170" fontId="43" fillId="0" borderId="0" applyBorder="0"/>
    <xf numFmtId="170" fontId="1" fillId="0" borderId="0"/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3" fillId="0" borderId="0" applyBorder="0"/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/>
    <xf numFmtId="170" fontId="1" fillId="0" borderId="0"/>
    <xf numFmtId="170" fontId="1" fillId="0" borderId="0"/>
    <xf numFmtId="170" fontId="1" fillId="0" borderId="0"/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43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247" fillId="0" borderId="0"/>
    <xf numFmtId="170" fontId="45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70" fontId="43" fillId="0" borderId="0"/>
    <xf numFmtId="170" fontId="57" fillId="48" borderId="0" applyNumberFormat="0" applyBorder="0" applyAlignment="0" applyProtection="0">
      <alignment vertical="center"/>
    </xf>
    <xf numFmtId="170" fontId="57" fillId="49" borderId="0" applyNumberFormat="0" applyBorder="0" applyAlignment="0" applyProtection="0">
      <alignment vertical="center"/>
    </xf>
    <xf numFmtId="170" fontId="57" fillId="50" borderId="0" applyNumberFormat="0" applyBorder="0" applyAlignment="0" applyProtection="0">
      <alignment vertical="center"/>
    </xf>
    <xf numFmtId="170" fontId="57" fillId="45" borderId="0" applyNumberFormat="0" applyBorder="0" applyAlignment="0" applyProtection="0">
      <alignment vertical="center"/>
    </xf>
    <xf numFmtId="170" fontId="57" fillId="46" borderId="0" applyNumberFormat="0" applyBorder="0" applyAlignment="0" applyProtection="0">
      <alignment vertical="center"/>
    </xf>
    <xf numFmtId="170" fontId="57" fillId="51" borderId="0" applyNumberFormat="0" applyBorder="0" applyAlignment="0" applyProtection="0">
      <alignment vertical="center"/>
    </xf>
    <xf numFmtId="170" fontId="43" fillId="0" borderId="0"/>
    <xf numFmtId="170" fontId="248" fillId="0" borderId="0"/>
    <xf numFmtId="170" fontId="249" fillId="0" borderId="0" applyNumberFormat="0" applyFill="0" applyBorder="0" applyAlignment="0" applyProtection="0">
      <alignment vertical="center"/>
    </xf>
    <xf numFmtId="170" fontId="250" fillId="0" borderId="27" applyNumberFormat="0" applyFill="0" applyAlignment="0" applyProtection="0">
      <alignment vertical="center"/>
    </xf>
    <xf numFmtId="170" fontId="251" fillId="0" borderId="28" applyNumberFormat="0" applyFill="0" applyAlignment="0" applyProtection="0">
      <alignment vertical="center"/>
    </xf>
    <xf numFmtId="170" fontId="252" fillId="0" borderId="29" applyNumberFormat="0" applyFill="0" applyAlignment="0" applyProtection="0">
      <alignment vertical="center"/>
    </xf>
    <xf numFmtId="170" fontId="252" fillId="0" borderId="0" applyNumberFormat="0" applyFill="0" applyBorder="0" applyAlignment="0" applyProtection="0">
      <alignment vertical="center"/>
    </xf>
    <xf numFmtId="170" fontId="18" fillId="0" borderId="0"/>
    <xf numFmtId="40" fontId="253" fillId="0" borderId="0" applyFont="0" applyFill="0" applyBorder="0" applyAlignment="0" applyProtection="0"/>
    <xf numFmtId="167" fontId="18" fillId="0" borderId="0" applyFont="0" applyFill="0" applyBorder="0" applyAlignment="0" applyProtection="0"/>
    <xf numFmtId="170" fontId="254" fillId="58" borderId="20" applyNumberFormat="0" applyAlignment="0" applyProtection="0">
      <alignment vertical="center"/>
    </xf>
    <xf numFmtId="170" fontId="255" fillId="0" borderId="0"/>
    <xf numFmtId="38" fontId="256" fillId="0" borderId="51" applyNumberFormat="0" applyBorder="0" applyAlignment="0"/>
    <xf numFmtId="170" fontId="257" fillId="0" borderId="46" applyNumberFormat="0" applyFill="0" applyAlignment="0" applyProtection="0">
      <alignment vertical="center"/>
    </xf>
    <xf numFmtId="170" fontId="257" fillId="0" borderId="46" applyNumberFormat="0" applyFill="0" applyAlignment="0" applyProtection="0">
      <alignment vertical="center"/>
    </xf>
    <xf numFmtId="170" fontId="257" fillId="0" borderId="46" applyNumberFormat="0" applyFill="0" applyAlignment="0" applyProtection="0">
      <alignment vertical="center"/>
    </xf>
    <xf numFmtId="170" fontId="51" fillId="71" borderId="38" applyNumberFormat="0" applyFont="0" applyAlignment="0" applyProtection="0">
      <alignment vertical="center"/>
    </xf>
    <xf numFmtId="170" fontId="51" fillId="71" borderId="38" applyNumberFormat="0" applyFont="0" applyAlignment="0" applyProtection="0">
      <alignment vertical="center"/>
    </xf>
    <xf numFmtId="170" fontId="51" fillId="71" borderId="38" applyNumberFormat="0" applyFont="0" applyAlignment="0" applyProtection="0">
      <alignment vertical="center"/>
    </xf>
    <xf numFmtId="170" fontId="258" fillId="0" borderId="0" applyNumberFormat="0" applyFill="0" applyBorder="0" applyAlignment="0" applyProtection="0">
      <alignment vertical="center"/>
    </xf>
    <xf numFmtId="170" fontId="259" fillId="0" borderId="0" applyNumberFormat="0" applyFill="0" applyBorder="0" applyAlignment="0" applyProtection="0">
      <alignment vertical="center"/>
    </xf>
    <xf numFmtId="170" fontId="260" fillId="55" borderId="18" applyNumberFormat="0" applyAlignment="0" applyProtection="0">
      <alignment vertical="center"/>
    </xf>
    <xf numFmtId="170" fontId="260" fillId="55" borderId="18" applyNumberFormat="0" applyAlignment="0" applyProtection="0">
      <alignment vertical="center"/>
    </xf>
    <xf numFmtId="170" fontId="260" fillId="55" borderId="18" applyNumberFormat="0" applyAlignment="0" applyProtection="0">
      <alignment vertical="center"/>
    </xf>
    <xf numFmtId="237" fontId="200" fillId="0" borderId="0" applyFont="0" applyFill="0" applyBorder="0" applyAlignment="0" applyProtection="0"/>
    <xf numFmtId="165" fontId="104" fillId="0" borderId="0" applyFont="0" applyFill="0" applyBorder="0" applyAlignment="0" applyProtection="0"/>
    <xf numFmtId="238" fontId="200" fillId="0" borderId="0" applyFont="0" applyFill="0" applyBorder="0" applyAlignment="0" applyProtection="0"/>
    <xf numFmtId="166" fontId="261" fillId="0" borderId="0" applyFont="0" applyFill="0" applyBorder="0" applyAlignment="0" applyProtection="0"/>
    <xf numFmtId="168" fontId="261" fillId="0" borderId="0" applyFont="0" applyFill="0" applyBorder="0" applyAlignment="0" applyProtection="0"/>
    <xf numFmtId="170" fontId="262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3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4" fillId="0" borderId="0" applyNumberFormat="0" applyFill="0" applyBorder="0" applyAlignment="0" applyProtection="0">
      <alignment vertical="top"/>
      <protection locked="0"/>
    </xf>
    <xf numFmtId="170" fontId="265" fillId="39" borderId="18" applyNumberFormat="0" applyAlignment="0" applyProtection="0">
      <alignment vertical="center"/>
    </xf>
    <xf numFmtId="170" fontId="265" fillId="39" borderId="18" applyNumberFormat="0" applyAlignment="0" applyProtection="0">
      <alignment vertical="center"/>
    </xf>
    <xf numFmtId="170" fontId="265" fillId="39" borderId="18" applyNumberFormat="0" applyAlignment="0" applyProtection="0">
      <alignment vertical="center"/>
    </xf>
    <xf numFmtId="170" fontId="266" fillId="55" borderId="39" applyNumberFormat="0" applyAlignment="0" applyProtection="0">
      <alignment vertical="center"/>
    </xf>
    <xf numFmtId="170" fontId="266" fillId="55" borderId="39" applyNumberFormat="0" applyAlignment="0" applyProtection="0">
      <alignment vertical="center"/>
    </xf>
    <xf numFmtId="170" fontId="266" fillId="55" borderId="39" applyNumberFormat="0" applyAlignment="0" applyProtection="0">
      <alignment vertical="center"/>
    </xf>
    <xf numFmtId="170" fontId="267" fillId="70" borderId="0" applyNumberFormat="0" applyBorder="0" applyAlignment="0" applyProtection="0">
      <alignment vertical="center"/>
    </xf>
    <xf numFmtId="235" fontId="253" fillId="0" borderId="0" applyFont="0" applyFill="0" applyBorder="0" applyAlignment="0" applyProtection="0"/>
    <xf numFmtId="236" fontId="253" fillId="0" borderId="0" applyFont="0" applyFill="0" applyBorder="0" applyAlignment="0" applyProtection="0"/>
    <xf numFmtId="170" fontId="268" fillId="0" borderId="35" applyNumberFormat="0" applyFill="0" applyAlignment="0" applyProtection="0">
      <alignment vertical="center"/>
    </xf>
    <xf numFmtId="170" fontId="269" fillId="0" borderId="0" applyNumberFormat="0" applyFill="0" applyBorder="0" applyAlignment="0" applyProtection="0">
      <alignment vertical="top"/>
      <protection locked="0"/>
    </xf>
    <xf numFmtId="170" fontId="18" fillId="0" borderId="0"/>
    <xf numFmtId="170" fontId="18" fillId="0" borderId="0"/>
  </cellStyleXfs>
  <cellXfs count="443">
    <xf numFmtId="0" fontId="0" fillId="0" borderId="0" xfId="0"/>
    <xf numFmtId="3" fontId="18" fillId="0" borderId="0" xfId="1" applyNumberFormat="1" applyFont="1" applyFill="1" applyAlignment="1">
      <alignment vertical="top"/>
    </xf>
    <xf numFmtId="170" fontId="18" fillId="0" borderId="0" xfId="1" applyFont="1" applyFill="1" applyAlignment="1">
      <alignment vertical="top"/>
    </xf>
    <xf numFmtId="170" fontId="19" fillId="0" borderId="0" xfId="1" applyFont="1" applyFill="1" applyAlignment="1">
      <alignment vertical="top"/>
    </xf>
    <xf numFmtId="170" fontId="18" fillId="0" borderId="0" xfId="1" applyFont="1" applyFill="1" applyAlignment="1">
      <alignment horizontal="center" vertical="top"/>
    </xf>
    <xf numFmtId="3" fontId="18" fillId="0" borderId="0" xfId="1" applyNumberFormat="1" applyFont="1" applyFill="1" applyAlignment="1">
      <alignment horizontal="center" vertical="top"/>
    </xf>
    <xf numFmtId="3" fontId="18" fillId="0" borderId="0" xfId="1" applyNumberFormat="1"/>
    <xf numFmtId="1" fontId="18" fillId="0" borderId="0" xfId="1" applyNumberFormat="1" applyFont="1"/>
    <xf numFmtId="170" fontId="18" fillId="0" borderId="0" xfId="1" applyFont="1"/>
    <xf numFmtId="170" fontId="18" fillId="0" borderId="0" xfId="1" applyFont="1" applyFill="1" applyAlignment="1">
      <alignment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left" vertical="top"/>
    </xf>
    <xf numFmtId="14" fontId="18" fillId="0" borderId="0" xfId="1" applyNumberFormat="1" applyFont="1" applyFill="1" applyAlignment="1">
      <alignment horizontal="center" vertical="top"/>
    </xf>
    <xf numFmtId="172" fontId="19" fillId="0" borderId="0" xfId="1" quotePrefix="1" applyNumberFormat="1" applyFont="1" applyFill="1" applyAlignment="1">
      <alignment horizontal="left" vertical="top"/>
    </xf>
    <xf numFmtId="3" fontId="18" fillId="0" borderId="0" xfId="1" quotePrefix="1" applyNumberFormat="1" applyFont="1" applyFill="1" applyAlignment="1">
      <alignment vertical="top"/>
    </xf>
    <xf numFmtId="49" fontId="18" fillId="0" borderId="0" xfId="1" quotePrefix="1" applyNumberFormat="1" applyFont="1" applyFill="1" applyAlignment="1">
      <alignment vertical="top"/>
    </xf>
    <xf numFmtId="170" fontId="22" fillId="0" borderId="0" xfId="1" applyFont="1" applyFill="1" applyAlignment="1">
      <alignment vertical="top"/>
    </xf>
    <xf numFmtId="3" fontId="19" fillId="0" borderId="0" xfId="1" applyNumberFormat="1" applyFont="1" applyFill="1" applyAlignment="1">
      <alignment horizontal="center" vertical="top"/>
    </xf>
    <xf numFmtId="170" fontId="18" fillId="0" borderId="0" xfId="1" quotePrefix="1" applyFont="1" applyFill="1" applyAlignment="1">
      <alignment vertical="top"/>
    </xf>
    <xf numFmtId="49" fontId="18" fillId="0" borderId="0" xfId="1" applyNumberFormat="1" applyFont="1" applyFill="1" applyAlignment="1">
      <alignment vertical="top"/>
    </xf>
    <xf numFmtId="170" fontId="19" fillId="0" borderId="0" xfId="1" applyFont="1" applyFill="1" applyAlignment="1">
      <alignment horizontal="left" vertical="top"/>
    </xf>
    <xf numFmtId="49" fontId="18" fillId="0" borderId="0" xfId="1" applyNumberFormat="1" applyFont="1" applyFill="1" applyAlignment="1">
      <alignment horizontal="left" vertical="top"/>
    </xf>
    <xf numFmtId="49" fontId="18" fillId="0" borderId="0" xfId="1" applyNumberFormat="1" applyFont="1" applyFill="1" applyAlignment="1">
      <alignment horizontal="center" vertical="top"/>
    </xf>
    <xf numFmtId="3" fontId="18" fillId="0" borderId="10" xfId="1" applyNumberFormat="1" applyFont="1" applyFill="1" applyBorder="1" applyAlignment="1">
      <alignment horizontal="center" vertical="top" wrapText="1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0" xfId="1" applyFont="1" applyFill="1" applyBorder="1" applyAlignment="1">
      <alignment horizontal="center" vertical="top" wrapText="1"/>
    </xf>
    <xf numFmtId="1" fontId="18" fillId="0" borderId="0" xfId="1" applyNumberFormat="1" applyFont="1" applyFill="1" applyAlignment="1">
      <alignment horizontal="center" vertical="top"/>
    </xf>
    <xf numFmtId="3" fontId="18" fillId="0" borderId="13" xfId="1" applyNumberFormat="1" applyFont="1" applyFill="1" applyBorder="1" applyAlignment="1">
      <alignment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8" fillId="0" borderId="14" xfId="1" applyNumberFormat="1" applyFont="1" applyFill="1" applyBorder="1" applyAlignment="1">
      <alignment horizontal="center" vertical="top" wrapText="1"/>
    </xf>
    <xf numFmtId="3" fontId="18" fillId="0" borderId="12" xfId="1" applyNumberFormat="1" applyFont="1" applyFill="1" applyBorder="1" applyAlignment="1">
      <alignment horizontal="center" vertical="top"/>
    </xf>
    <xf numFmtId="3" fontId="18" fillId="0" borderId="0" xfId="1" applyNumberFormat="1" applyFont="1"/>
    <xf numFmtId="170" fontId="23" fillId="0" borderId="14" xfId="1" applyFont="1" applyBorder="1" applyAlignment="1">
      <alignment horizontal="left" vertical="top" wrapText="1"/>
    </xf>
    <xf numFmtId="1" fontId="18" fillId="0" borderId="14" xfId="1" applyNumberFormat="1" applyFont="1" applyFill="1" applyBorder="1" applyAlignment="1">
      <alignment vertical="top" wrapText="1"/>
    </xf>
    <xf numFmtId="170" fontId="18" fillId="0" borderId="15" xfId="1" applyFont="1" applyFill="1" applyBorder="1" applyAlignment="1">
      <alignment horizontal="center" vertical="top" wrapText="1"/>
    </xf>
    <xf numFmtId="3" fontId="18" fillId="0" borderId="13" xfId="1" applyNumberFormat="1" applyFont="1" applyFill="1" applyBorder="1" applyAlignment="1">
      <alignment horizontal="center" vertical="top" wrapText="1"/>
    </xf>
    <xf numFmtId="3" fontId="18" fillId="0" borderId="14" xfId="1" applyNumberFormat="1" applyBorder="1" applyAlignment="1">
      <alignment horizontal="center" vertical="top"/>
    </xf>
    <xf numFmtId="173" fontId="18" fillId="0" borderId="0" xfId="1" applyNumberFormat="1"/>
    <xf numFmtId="3" fontId="18" fillId="0" borderId="0" xfId="2" applyNumberFormat="1" applyFont="1" applyFill="1" applyAlignment="1">
      <alignment vertical="top"/>
    </xf>
    <xf numFmtId="170" fontId="23" fillId="33" borderId="14" xfId="1" applyFont="1" applyFill="1" applyBorder="1" applyAlignment="1">
      <alignment horizontal="left" vertical="top" wrapText="1"/>
    </xf>
    <xf numFmtId="170" fontId="18" fillId="0" borderId="0" xfId="1"/>
    <xf numFmtId="3" fontId="18" fillId="0" borderId="0" xfId="1" applyNumberFormat="1" applyFont="1" applyFill="1" applyBorder="1" applyAlignment="1">
      <alignment horizontal="center" vertical="top"/>
    </xf>
    <xf numFmtId="170" fontId="18" fillId="0" borderId="0" xfId="1" applyFont="1" applyFill="1" applyBorder="1" applyAlignment="1">
      <alignment horizontal="center" vertical="top"/>
    </xf>
    <xf numFmtId="170" fontId="18" fillId="0" borderId="0" xfId="1" applyFont="1" applyFill="1" applyBorder="1" applyAlignment="1">
      <alignment vertical="top" wrapText="1"/>
    </xf>
    <xf numFmtId="170" fontId="18" fillId="0" borderId="0" xfId="1" quotePrefix="1" applyFont="1" applyFill="1" applyAlignment="1">
      <alignment horizontal="left" vertical="top" wrapText="1"/>
    </xf>
    <xf numFmtId="3" fontId="18" fillId="0" borderId="0" xfId="1" quotePrefix="1" applyNumberFormat="1" applyFont="1" applyFill="1" applyAlignment="1">
      <alignment horizontal="center" vertical="top" wrapText="1"/>
    </xf>
    <xf numFmtId="1" fontId="18" fillId="0" borderId="0" xfId="1" applyNumberFormat="1" applyFont="1" applyFill="1" applyAlignment="1">
      <alignment vertical="top"/>
    </xf>
    <xf numFmtId="170" fontId="19" fillId="0" borderId="0" xfId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 wrapText="1"/>
    </xf>
    <xf numFmtId="170" fontId="19" fillId="0" borderId="0" xfId="1" applyFont="1" applyFill="1" applyAlignment="1">
      <alignment vertical="top" wrapText="1"/>
    </xf>
    <xf numFmtId="170" fontId="24" fillId="0" borderId="0" xfId="1" applyFont="1" applyFill="1" applyAlignment="1">
      <alignment horizontal="center" vertical="top" wrapText="1"/>
    </xf>
    <xf numFmtId="170" fontId="24" fillId="0" borderId="0" xfId="1" applyFont="1" applyFill="1" applyAlignment="1">
      <alignment vertical="top"/>
    </xf>
    <xf numFmtId="170" fontId="24" fillId="0" borderId="0" xfId="1" applyFont="1" applyFill="1" applyAlignment="1">
      <alignment vertical="top" wrapText="1"/>
    </xf>
    <xf numFmtId="3" fontId="24" fillId="0" borderId="0" xfId="1" applyNumberFormat="1" applyFont="1" applyFill="1" applyAlignment="1">
      <alignment horizontal="center" vertical="top" wrapText="1"/>
    </xf>
    <xf numFmtId="170" fontId="18" fillId="0" borderId="0" xfId="1" applyFont="1" applyFill="1" applyAlignment="1">
      <alignment horizontal="center" vertical="top"/>
    </xf>
    <xf numFmtId="172" fontId="18" fillId="0" borderId="0" xfId="1" applyNumberFormat="1" applyFont="1" applyFill="1" applyAlignment="1">
      <alignment horizontal="center" vertical="top"/>
    </xf>
    <xf numFmtId="3" fontId="18" fillId="0" borderId="14" xfId="1" applyNumberFormat="1" applyBorder="1"/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8" fillId="0" borderId="0" xfId="21762" applyNumberFormat="1"/>
    <xf numFmtId="1" fontId="18" fillId="0" borderId="0" xfId="21762" applyNumberFormat="1" applyFont="1"/>
    <xf numFmtId="170" fontId="18" fillId="0" borderId="0" xfId="21762" applyFont="1"/>
    <xf numFmtId="170" fontId="227" fillId="0" borderId="0" xfId="1" applyFont="1" applyFill="1" applyAlignment="1">
      <alignment horizontal="center" vertical="top"/>
    </xf>
    <xf numFmtId="49" fontId="227" fillId="0" borderId="0" xfId="1" applyNumberFormat="1" applyFont="1" applyFill="1" applyAlignment="1">
      <alignment vertical="top"/>
    </xf>
    <xf numFmtId="3" fontId="18" fillId="0" borderId="12" xfId="21762" applyNumberFormat="1" applyFont="1" applyFill="1" applyBorder="1" applyAlignment="1">
      <alignment horizontal="center" vertical="top"/>
    </xf>
    <xf numFmtId="3" fontId="18" fillId="0" borderId="0" xfId="21762" applyNumberFormat="1" applyFont="1"/>
    <xf numFmtId="3" fontId="18" fillId="33" borderId="13" xfId="1" applyNumberFormat="1" applyFont="1" applyFill="1" applyBorder="1" applyAlignment="1">
      <alignment horizontal="center" vertical="top" wrapText="1"/>
    </xf>
    <xf numFmtId="3" fontId="18" fillId="0" borderId="52" xfId="1" applyNumberFormat="1" applyFont="1" applyFill="1" applyBorder="1" applyAlignment="1">
      <alignment horizontal="center" vertical="top" wrapText="1"/>
    </xf>
    <xf numFmtId="0" fontId="18" fillId="0" borderId="0" xfId="2" applyNumberFormat="1" applyFont="1" applyFill="1" applyAlignment="1">
      <alignment vertical="top"/>
    </xf>
    <xf numFmtId="173" fontId="18" fillId="0" borderId="0" xfId="21762" applyNumberFormat="1"/>
    <xf numFmtId="180" fontId="18" fillId="0" borderId="0" xfId="2" applyNumberFormat="1" applyFont="1" applyFill="1" applyAlignment="1">
      <alignment vertical="top"/>
    </xf>
    <xf numFmtId="3" fontId="18" fillId="0" borderId="0" xfId="21762" quotePrefix="1" applyNumberFormat="1" applyFont="1" applyFill="1" applyAlignment="1">
      <alignment vertical="top"/>
    </xf>
    <xf numFmtId="170" fontId="18" fillId="0" borderId="0" xfId="21762" quotePrefix="1" applyFont="1" applyFill="1" applyAlignment="1">
      <alignment vertical="top"/>
    </xf>
    <xf numFmtId="170" fontId="18" fillId="0" borderId="0" xfId="21762" applyFont="1" applyFill="1" applyAlignment="1">
      <alignment vertical="top"/>
    </xf>
    <xf numFmtId="170" fontId="18" fillId="0" borderId="0" xfId="21762" applyFont="1" applyFill="1" applyAlignment="1">
      <alignment horizontal="left" vertical="top"/>
    </xf>
    <xf numFmtId="170" fontId="18" fillId="0" borderId="0" xfId="21762" quotePrefix="1" applyFont="1" applyFill="1" applyAlignment="1">
      <alignment horizontal="left" vertical="top" wrapText="1"/>
    </xf>
    <xf numFmtId="3" fontId="18" fillId="0" borderId="0" xfId="21762" quotePrefix="1" applyNumberFormat="1" applyFont="1" applyFill="1" applyAlignment="1">
      <alignment horizontal="center" vertical="top" wrapText="1"/>
    </xf>
    <xf numFmtId="1" fontId="18" fillId="0" borderId="0" xfId="21762" applyNumberFormat="1" applyFont="1" applyFill="1" applyAlignment="1">
      <alignment vertical="top"/>
    </xf>
    <xf numFmtId="3" fontId="18" fillId="0" borderId="0" xfId="21762" applyNumberFormat="1" applyFont="1" applyFill="1" applyAlignment="1">
      <alignment vertical="top"/>
    </xf>
    <xf numFmtId="170" fontId="19" fillId="0" borderId="0" xfId="21762" applyFont="1" applyFill="1" applyAlignment="1">
      <alignment horizontal="center" vertical="top" wrapText="1"/>
    </xf>
    <xf numFmtId="170" fontId="24" fillId="0" borderId="0" xfId="21762" applyFont="1" applyFill="1" applyAlignment="1">
      <alignment horizontal="center" vertical="top" wrapText="1"/>
    </xf>
    <xf numFmtId="170" fontId="24" fillId="0" borderId="0" xfId="21762" applyFont="1" applyFill="1" applyAlignment="1">
      <alignment vertical="top"/>
    </xf>
    <xf numFmtId="170" fontId="24" fillId="0" borderId="0" xfId="21762" applyFont="1" applyFill="1" applyAlignment="1">
      <alignment vertical="top" wrapText="1"/>
    </xf>
    <xf numFmtId="3" fontId="24" fillId="0" borderId="0" xfId="21762" applyNumberFormat="1" applyFont="1" applyFill="1" applyAlignment="1">
      <alignment horizontal="center" vertical="top" wrapText="1"/>
    </xf>
    <xf numFmtId="1" fontId="18" fillId="0" borderId="0" xfId="21762" applyNumberFormat="1" applyFont="1" applyFill="1" applyAlignment="1">
      <alignment horizontal="center" vertical="top"/>
    </xf>
    <xf numFmtId="170" fontId="18" fillId="0" borderId="0" xfId="21762" applyFont="1" applyFill="1" applyAlignment="1">
      <alignment horizontal="center" vertical="top"/>
    </xf>
    <xf numFmtId="3" fontId="18" fillId="0" borderId="0" xfId="21762" applyNumberFormat="1" applyAlignment="1"/>
    <xf numFmtId="1" fontId="18" fillId="0" borderId="0" xfId="21762" applyNumberFormat="1" applyFont="1" applyAlignment="1"/>
    <xf numFmtId="170" fontId="18" fillId="0" borderId="0" xfId="21762" applyFont="1" applyAlignment="1"/>
    <xf numFmtId="172" fontId="18" fillId="0" borderId="0" xfId="1" quotePrefix="1" applyNumberFormat="1" applyFont="1" applyFill="1" applyAlignment="1">
      <alignment horizontal="left" vertical="top"/>
    </xf>
    <xf numFmtId="0" fontId="227" fillId="0" borderId="0" xfId="22124" applyFont="1" applyAlignment="1">
      <alignment horizontal="left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227" fillId="0" borderId="0" xfId="1" applyFont="1" applyFill="1" applyAlignment="1">
      <alignment horizontal="left" vertical="top"/>
    </xf>
    <xf numFmtId="0" fontId="18" fillId="0" borderId="0" xfId="22124" applyFont="1" applyAlignment="1">
      <alignment horizontal="left" vertical="top"/>
    </xf>
    <xf numFmtId="170" fontId="23" fillId="33" borderId="14" xfId="21762" applyFont="1" applyFill="1" applyBorder="1" applyAlignment="1">
      <alignment horizontal="left" vertical="top" wrapText="1"/>
    </xf>
    <xf numFmtId="170" fontId="18" fillId="0" borderId="13" xfId="1" applyFont="1" applyFill="1" applyBorder="1" applyAlignment="1">
      <alignment horizontal="left" vertical="top" wrapText="1"/>
    </xf>
    <xf numFmtId="3" fontId="227" fillId="0" borderId="13" xfId="1" applyNumberFormat="1" applyFont="1" applyFill="1" applyBorder="1" applyAlignment="1">
      <alignment vertical="top" wrapText="1"/>
    </xf>
    <xf numFmtId="170" fontId="227" fillId="0" borderId="13" xfId="1" applyFont="1" applyFill="1" applyBorder="1" applyAlignment="1">
      <alignment horizontal="center" vertical="top" wrapText="1"/>
    </xf>
    <xf numFmtId="170" fontId="227" fillId="0" borderId="13" xfId="1" applyFont="1" applyFill="1" applyBorder="1" applyAlignment="1">
      <alignment vertical="top" wrapText="1"/>
    </xf>
    <xf numFmtId="1" fontId="227" fillId="0" borderId="14" xfId="1" applyNumberFormat="1" applyFont="1" applyFill="1" applyBorder="1" applyAlignment="1">
      <alignment vertical="top" wrapText="1"/>
    </xf>
    <xf numFmtId="170" fontId="227" fillId="0" borderId="15" xfId="1" applyFont="1" applyFill="1" applyBorder="1" applyAlignment="1">
      <alignment horizontal="center" vertical="top" wrapText="1"/>
    </xf>
    <xf numFmtId="3" fontId="227" fillId="33" borderId="13" xfId="1" applyNumberFormat="1" applyFont="1" applyFill="1" applyBorder="1" applyAlignment="1">
      <alignment horizontal="center" vertical="top" wrapText="1"/>
    </xf>
    <xf numFmtId="3" fontId="227" fillId="0" borderId="52" xfId="1" applyNumberFormat="1" applyFont="1" applyFill="1" applyBorder="1" applyAlignment="1">
      <alignment horizontal="center" vertical="top" wrapText="1"/>
    </xf>
    <xf numFmtId="3" fontId="227" fillId="0" borderId="12" xfId="21762" applyNumberFormat="1" applyFont="1" applyFill="1" applyBorder="1" applyAlignment="1">
      <alignment horizontal="center" vertical="top"/>
    </xf>
    <xf numFmtId="1" fontId="227" fillId="0" borderId="0" xfId="21762" applyNumberFormat="1" applyFont="1"/>
    <xf numFmtId="170" fontId="227" fillId="0" borderId="0" xfId="21762" applyFont="1"/>
    <xf numFmtId="3" fontId="18" fillId="0" borderId="0" xfId="1" quotePrefix="1" applyNumberFormat="1" applyFont="1" applyFill="1" applyAlignment="1"/>
    <xf numFmtId="170" fontId="18" fillId="0" borderId="0" xfId="1" quotePrefix="1" applyFont="1" applyFill="1" applyAlignment="1"/>
    <xf numFmtId="170" fontId="18" fillId="0" borderId="0" xfId="1" applyFont="1" applyFill="1" applyAlignment="1"/>
    <xf numFmtId="170" fontId="18" fillId="0" borderId="0" xfId="1" applyFont="1" applyFill="1" applyAlignment="1">
      <alignment horizontal="left"/>
    </xf>
    <xf numFmtId="170" fontId="18" fillId="0" borderId="0" xfId="1" quotePrefix="1" applyFont="1" applyFill="1" applyAlignment="1">
      <alignment horizontal="left" wrapText="1"/>
    </xf>
    <xf numFmtId="3" fontId="18" fillId="0" borderId="0" xfId="1" quotePrefix="1" applyNumberFormat="1" applyFont="1" applyFill="1" applyAlignment="1">
      <alignment horizontal="center" wrapText="1"/>
    </xf>
    <xf numFmtId="3" fontId="18" fillId="0" borderId="0" xfId="1" applyNumberFormat="1" applyAlignment="1"/>
    <xf numFmtId="1" fontId="18" fillId="0" borderId="0" xfId="1" applyNumberFormat="1" applyFont="1" applyFill="1" applyAlignment="1"/>
    <xf numFmtId="3" fontId="18" fillId="0" borderId="0" xfId="1" applyNumberFormat="1" applyFont="1" applyFill="1" applyAlignment="1"/>
    <xf numFmtId="170" fontId="18" fillId="0" borderId="0" xfId="1" applyFont="1" applyFill="1" applyBorder="1" applyAlignment="1">
      <alignment horizontal="center" vertical="top" wrapText="1"/>
    </xf>
    <xf numFmtId="170" fontId="18" fillId="0" borderId="14" xfId="1" applyFont="1" applyFill="1" applyBorder="1" applyAlignment="1">
      <alignment vertical="top" wrapText="1"/>
    </xf>
    <xf numFmtId="170" fontId="18" fillId="0" borderId="14" xfId="1" applyFont="1" applyFill="1" applyBorder="1" applyAlignment="1">
      <alignment horizontal="center" vertical="top" wrapText="1"/>
    </xf>
    <xf numFmtId="3" fontId="18" fillId="33" borderId="14" xfId="1" applyNumberFormat="1" applyFont="1" applyFill="1" applyBorder="1" applyAlignment="1">
      <alignment horizontal="center" vertical="top" wrapText="1"/>
    </xf>
    <xf numFmtId="3" fontId="18" fillId="0" borderId="14" xfId="21762" applyNumberFormat="1" applyFont="1" applyFill="1" applyBorder="1" applyAlignment="1">
      <alignment horizontal="center" vertical="top"/>
    </xf>
    <xf numFmtId="3" fontId="18" fillId="0" borderId="22" xfId="1" applyNumberFormat="1" applyFont="1" applyFill="1" applyBorder="1" applyAlignment="1">
      <alignment vertical="top" wrapText="1"/>
    </xf>
    <xf numFmtId="170" fontId="18" fillId="0" borderId="22" xfId="1" applyFont="1" applyFill="1" applyBorder="1" applyAlignment="1">
      <alignment vertical="top" wrapText="1"/>
    </xf>
    <xf numFmtId="1" fontId="18" fillId="0" borderId="10" xfId="1" applyNumberFormat="1" applyFont="1" applyFill="1" applyBorder="1" applyAlignment="1">
      <alignment vertical="top" wrapText="1"/>
    </xf>
    <xf numFmtId="170" fontId="18" fillId="0" borderId="16" xfId="1" applyFont="1" applyFill="1" applyBorder="1" applyAlignment="1">
      <alignment horizontal="center" vertical="top" wrapText="1"/>
    </xf>
    <xf numFmtId="3" fontId="18" fillId="33" borderId="10" xfId="1" applyNumberFormat="1" applyFont="1" applyFill="1" applyBorder="1" applyAlignment="1">
      <alignment horizontal="center" vertical="top" wrapText="1"/>
    </xf>
    <xf numFmtId="3" fontId="18" fillId="0" borderId="10" xfId="21762" applyNumberFormat="1" applyFont="1" applyFill="1" applyBorder="1" applyAlignment="1">
      <alignment horizontal="center" vertical="top"/>
    </xf>
    <xf numFmtId="3" fontId="18" fillId="0" borderId="14" xfId="1" applyNumberFormat="1" applyFont="1" applyFill="1" applyBorder="1" applyAlignment="1">
      <alignment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" fontId="18" fillId="0" borderId="14" xfId="1" applyNumberFormat="1" applyFont="1" applyBorder="1"/>
    <xf numFmtId="173" fontId="18" fillId="0" borderId="14" xfId="1" applyNumberFormat="1" applyBorder="1"/>
    <xf numFmtId="3" fontId="18" fillId="0" borderId="14" xfId="2" applyNumberFormat="1" applyFont="1" applyFill="1" applyBorder="1" applyAlignment="1">
      <alignment vertical="top"/>
    </xf>
    <xf numFmtId="170" fontId="18" fillId="0" borderId="14" xfId="1" applyBorder="1"/>
    <xf numFmtId="3" fontId="227" fillId="0" borderId="10" xfId="1" applyNumberFormat="1" applyFont="1" applyBorder="1" applyAlignment="1"/>
    <xf numFmtId="3" fontId="227" fillId="0" borderId="13" xfId="1" applyNumberFormat="1" applyFont="1" applyBorder="1" applyAlignment="1"/>
    <xf numFmtId="3" fontId="227" fillId="0" borderId="10" xfId="1" applyNumberFormat="1" applyFont="1" applyBorder="1" applyAlignment="1">
      <alignment vertical="center"/>
    </xf>
    <xf numFmtId="3" fontId="227" fillId="0" borderId="13" xfId="1" applyNumberFormat="1" applyFont="1" applyBorder="1" applyAlignment="1">
      <alignment vertical="center"/>
    </xf>
    <xf numFmtId="1" fontId="227" fillId="0" borderId="10" xfId="1" applyNumberFormat="1" applyFont="1" applyFill="1" applyBorder="1" applyAlignment="1">
      <alignment vertical="top"/>
    </xf>
    <xf numFmtId="1" fontId="227" fillId="0" borderId="13" xfId="1" applyNumberFormat="1" applyFont="1" applyFill="1" applyBorder="1" applyAlignment="1">
      <alignment vertical="top"/>
    </xf>
    <xf numFmtId="0" fontId="19" fillId="0" borderId="0" xfId="0" applyFont="1" applyAlignment="1">
      <alignment horizontal="center" vertical="top" wrapText="1"/>
    </xf>
    <xf numFmtId="49" fontId="0" fillId="0" borderId="0" xfId="0" applyNumberFormat="1" applyAlignment="1">
      <alignment horizontal="left" vertical="top" wrapText="1"/>
    </xf>
    <xf numFmtId="0" fontId="0" fillId="0" borderId="0" xfId="0" applyAlignment="1">
      <alignment vertical="top"/>
    </xf>
    <xf numFmtId="0" fontId="271" fillId="0" borderId="0" xfId="0" applyFont="1" applyAlignment="1">
      <alignment vertical="top"/>
    </xf>
    <xf numFmtId="170" fontId="18" fillId="0" borderId="14" xfId="1" applyFont="1" applyBorder="1"/>
    <xf numFmtId="180" fontId="18" fillId="0" borderId="14" xfId="2" applyNumberFormat="1" applyFont="1" applyFill="1" applyBorder="1" applyAlignment="1">
      <alignment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" fontId="18" fillId="0" borderId="14" xfId="1" applyNumberFormat="1" applyFont="1" applyFill="1" applyBorder="1" applyAlignment="1">
      <alignment horizontal="center" vertical="top" wrapText="1"/>
    </xf>
    <xf numFmtId="3" fontId="18" fillId="0" borderId="52" xfId="21762" applyNumberFormat="1" applyFont="1" applyFill="1" applyBorder="1" applyAlignment="1">
      <alignment horizontal="center" vertical="top"/>
    </xf>
    <xf numFmtId="3" fontId="18" fillId="0" borderId="0" xfId="25186" applyNumberFormat="1"/>
    <xf numFmtId="173" fontId="18" fillId="0" borderId="0" xfId="25186" applyNumberFormat="1"/>
    <xf numFmtId="49" fontId="0" fillId="0" borderId="14" xfId="0" applyNumberFormat="1" applyBorder="1" applyAlignment="1">
      <alignment horizontal="left" vertical="top" wrapText="1"/>
    </xf>
    <xf numFmtId="3" fontId="18" fillId="0" borderId="0" xfId="21762" quotePrefix="1" applyNumberFormat="1" applyFont="1" applyFill="1" applyAlignment="1"/>
    <xf numFmtId="170" fontId="18" fillId="0" borderId="0" xfId="21762" quotePrefix="1" applyFont="1" applyFill="1" applyAlignment="1"/>
    <xf numFmtId="170" fontId="18" fillId="0" borderId="0" xfId="21762" applyFont="1" applyFill="1" applyAlignment="1"/>
    <xf numFmtId="170" fontId="18" fillId="0" borderId="0" xfId="21762" applyFont="1" applyFill="1" applyAlignment="1">
      <alignment horizontal="left"/>
    </xf>
    <xf numFmtId="170" fontId="18" fillId="0" borderId="0" xfId="21762" quotePrefix="1" applyFont="1" applyFill="1" applyAlignment="1">
      <alignment horizontal="left" wrapText="1"/>
    </xf>
    <xf numFmtId="3" fontId="18" fillId="0" borderId="0" xfId="21762" quotePrefix="1" applyNumberFormat="1" applyFont="1" applyFill="1" applyAlignment="1">
      <alignment horizontal="center" wrapText="1"/>
    </xf>
    <xf numFmtId="1" fontId="18" fillId="0" borderId="0" xfId="21762" applyNumberFormat="1" applyFont="1" applyFill="1" applyAlignment="1"/>
    <xf numFmtId="49" fontId="18" fillId="0" borderId="0" xfId="21762" applyNumberFormat="1"/>
    <xf numFmtId="49" fontId="227" fillId="0" borderId="10" xfId="1" applyNumberFormat="1" applyFont="1" applyBorder="1" applyAlignment="1"/>
    <xf numFmtId="49" fontId="227" fillId="0" borderId="13" xfId="1" applyNumberFormat="1" applyFont="1" applyBorder="1" applyAlignment="1"/>
    <xf numFmtId="49" fontId="18" fillId="0" borderId="14" xfId="1" applyNumberFormat="1" applyBorder="1"/>
    <xf numFmtId="49" fontId="18" fillId="0" borderId="0" xfId="21762" applyNumberFormat="1" applyAlignment="1"/>
    <xf numFmtId="49" fontId="18" fillId="0" borderId="13" xfId="1" applyNumberFormat="1" applyBorder="1"/>
    <xf numFmtId="49" fontId="18" fillId="0" borderId="0" xfId="1" applyNumberFormat="1"/>
    <xf numFmtId="49" fontId="18" fillId="0" borderId="14" xfId="2" applyNumberFormat="1" applyFont="1" applyFill="1" applyBorder="1" applyAlignment="1">
      <alignment vertical="top"/>
    </xf>
    <xf numFmtId="170" fontId="227" fillId="0" borderId="14" xfId="1" applyFont="1" applyBorder="1"/>
    <xf numFmtId="49" fontId="227" fillId="0" borderId="14" xfId="2" applyNumberFormat="1" applyFont="1" applyFill="1" applyBorder="1" applyAlignment="1">
      <alignment vertical="top"/>
    </xf>
    <xf numFmtId="49" fontId="227" fillId="0" borderId="14" xfId="1" applyNumberFormat="1" applyFont="1" applyBorder="1"/>
    <xf numFmtId="3" fontId="227" fillId="0" borderId="14" xfId="2" applyNumberFormat="1" applyFont="1" applyFill="1" applyBorder="1" applyAlignment="1">
      <alignment vertical="top"/>
    </xf>
    <xf numFmtId="180" fontId="227" fillId="0" borderId="14" xfId="2" applyNumberFormat="1" applyFont="1" applyFill="1" applyBorder="1" applyAlignment="1">
      <alignment vertical="top"/>
    </xf>
    <xf numFmtId="170" fontId="272" fillId="33" borderId="14" xfId="25185" applyFont="1" applyFill="1" applyBorder="1" applyAlignment="1">
      <alignment horizontal="left" vertical="top" wrapText="1"/>
    </xf>
    <xf numFmtId="170" fontId="272" fillId="33" borderId="14" xfId="25186" applyFont="1" applyFill="1" applyBorder="1" applyAlignment="1">
      <alignment horizontal="left" vertical="top" wrapText="1"/>
    </xf>
    <xf numFmtId="49" fontId="227" fillId="0" borderId="10" xfId="1" applyNumberFormat="1" applyFont="1" applyBorder="1" applyAlignment="1">
      <alignment vertical="center"/>
    </xf>
    <xf numFmtId="49" fontId="227" fillId="0" borderId="13" xfId="1" applyNumberFormat="1" applyFont="1" applyBorder="1" applyAlignment="1">
      <alignment vertical="center"/>
    </xf>
    <xf numFmtId="49" fontId="18" fillId="0" borderId="14" xfId="1" applyNumberFormat="1" applyFont="1" applyBorder="1"/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0" fontId="18" fillId="0" borderId="14" xfId="0" applyNumberFormat="1" applyFont="1" applyFill="1" applyBorder="1" applyAlignment="1">
      <alignment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3" fontId="18" fillId="0" borderId="14" xfId="21762" applyNumberFormat="1" applyBorder="1" applyAlignment="1">
      <alignment horizontal="center" vertical="center"/>
    </xf>
    <xf numFmtId="3" fontId="227" fillId="0" borderId="10" xfId="1" applyNumberFormat="1" applyFont="1" applyFill="1" applyBorder="1" applyAlignment="1">
      <alignment vertical="top"/>
    </xf>
    <xf numFmtId="3" fontId="227" fillId="0" borderId="13" xfId="1" applyNumberFormat="1" applyFont="1" applyFill="1" applyBorder="1" applyAlignment="1">
      <alignment vertical="top"/>
    </xf>
    <xf numFmtId="3" fontId="18" fillId="0" borderId="0" xfId="21762" applyNumberFormat="1" applyFont="1" applyAlignment="1"/>
    <xf numFmtId="3" fontId="227" fillId="0" borderId="0" xfId="21762" applyNumberFormat="1" applyFont="1"/>
    <xf numFmtId="3" fontId="18" fillId="0" borderId="0" xfId="21762" applyNumberFormat="1" applyFont="1" applyFill="1" applyAlignment="1">
      <alignment horizontal="center" vertical="top"/>
    </xf>
    <xf numFmtId="170" fontId="227" fillId="0" borderId="14" xfId="1" applyFont="1" applyFill="1" applyBorder="1" applyAlignment="1">
      <alignment horizontal="center" vertical="top" wrapText="1"/>
    </xf>
    <xf numFmtId="3" fontId="227" fillId="33" borderId="14" xfId="1" applyNumberFormat="1" applyFont="1" applyFill="1" applyBorder="1" applyAlignment="1">
      <alignment horizontal="center" vertical="top" wrapText="1"/>
    </xf>
    <xf numFmtId="3" fontId="227" fillId="0" borderId="14" xfId="1" applyNumberFormat="1" applyFont="1" applyFill="1" applyBorder="1" applyAlignment="1">
      <alignment horizontal="center" vertical="top" wrapText="1"/>
    </xf>
    <xf numFmtId="3" fontId="227" fillId="0" borderId="14" xfId="21762" applyNumberFormat="1" applyFont="1" applyFill="1" applyBorder="1" applyAlignment="1">
      <alignment horizontal="center" vertical="top"/>
    </xf>
    <xf numFmtId="170" fontId="18" fillId="33" borderId="13" xfId="1" applyFont="1" applyFill="1" applyBorder="1" applyAlignment="1">
      <alignment vertical="top" wrapText="1"/>
    </xf>
    <xf numFmtId="3" fontId="18" fillId="0" borderId="0" xfId="21762" quotePrefix="1" applyNumberFormat="1" applyFont="1" applyFill="1" applyAlignment="1">
      <alignment vertical="center"/>
    </xf>
    <xf numFmtId="170" fontId="18" fillId="0" borderId="0" xfId="21762" quotePrefix="1" applyFont="1" applyFill="1" applyAlignment="1">
      <alignment vertical="center"/>
    </xf>
    <xf numFmtId="170" fontId="18" fillId="0" borderId="0" xfId="21762" applyFont="1" applyFill="1" applyAlignment="1">
      <alignment vertical="center"/>
    </xf>
    <xf numFmtId="170" fontId="18" fillId="0" borderId="0" xfId="21762" applyFont="1" applyFill="1" applyAlignment="1">
      <alignment horizontal="left" vertical="center"/>
    </xf>
    <xf numFmtId="170" fontId="18" fillId="0" borderId="0" xfId="21762" quotePrefix="1" applyFont="1" applyFill="1" applyAlignment="1">
      <alignment horizontal="left" vertical="center" wrapText="1"/>
    </xf>
    <xf numFmtId="3" fontId="18" fillId="0" borderId="0" xfId="21762" quotePrefix="1" applyNumberFormat="1" applyFont="1" applyFill="1" applyAlignment="1">
      <alignment horizontal="center" vertical="center" wrapText="1"/>
    </xf>
    <xf numFmtId="3" fontId="18" fillId="0" borderId="0" xfId="21762" applyNumberFormat="1" applyAlignment="1">
      <alignment vertical="center"/>
    </xf>
    <xf numFmtId="1" fontId="18" fillId="0" borderId="0" xfId="21762" applyNumberFormat="1" applyFont="1" applyFill="1" applyAlignment="1">
      <alignment vertical="center"/>
    </xf>
    <xf numFmtId="170" fontId="18" fillId="0" borderId="13" xfId="1" applyFont="1" applyFill="1" applyBorder="1" applyAlignment="1">
      <alignment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" fontId="18" fillId="0" borderId="14" xfId="1" applyNumberFormat="1" applyFont="1" applyFill="1" applyBorder="1" applyAlignment="1">
      <alignment vertical="center" wrapText="1"/>
    </xf>
    <xf numFmtId="3" fontId="18" fillId="0" borderId="13" xfId="1" applyNumberFormat="1" applyFont="1" applyFill="1" applyBorder="1" applyAlignment="1">
      <alignment vertical="center" wrapText="1"/>
    </xf>
    <xf numFmtId="170" fontId="18" fillId="0" borderId="15" xfId="1" applyFont="1" applyFill="1" applyBorder="1" applyAlignment="1">
      <alignment horizontal="center" vertical="center" wrapText="1"/>
    </xf>
    <xf numFmtId="3" fontId="18" fillId="0" borderId="13" xfId="1" applyNumberFormat="1" applyFont="1" applyFill="1" applyBorder="1" applyAlignment="1">
      <alignment horizontal="center" vertical="center" wrapText="1"/>
    </xf>
    <xf numFmtId="3" fontId="18" fillId="0" borderId="14" xfId="1" applyNumberFormat="1" applyBorder="1" applyAlignment="1">
      <alignment horizontal="center" vertical="center"/>
    </xf>
    <xf numFmtId="3" fontId="18" fillId="0" borderId="14" xfId="1" applyNumberFormat="1" applyBorder="1" applyAlignment="1">
      <alignment vertical="center"/>
    </xf>
    <xf numFmtId="3" fontId="18" fillId="0" borderId="14" xfId="1" applyNumberFormat="1" applyFont="1" applyBorder="1"/>
    <xf numFmtId="49" fontId="18" fillId="0" borderId="0" xfId="21762" applyNumberFormat="1" applyAlignment="1">
      <alignment vertical="center"/>
    </xf>
    <xf numFmtId="3" fontId="18" fillId="0" borderId="0" xfId="21762" applyNumberFormat="1" applyFont="1" applyFill="1" applyAlignment="1">
      <alignment vertical="center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8" fillId="0" borderId="14" xfId="21762" applyFont="1" applyBorder="1" applyAlignment="1"/>
    <xf numFmtId="170" fontId="18" fillId="0" borderId="14" xfId="21762" applyFont="1" applyBorder="1"/>
    <xf numFmtId="170" fontId="23" fillId="33" borderId="14" xfId="25186" applyFont="1" applyFill="1" applyBorder="1" applyAlignment="1">
      <alignment horizontal="left" vertical="top" wrapText="1"/>
    </xf>
    <xf numFmtId="170" fontId="18" fillId="0" borderId="22" xfId="1" applyFont="1" applyFill="1" applyBorder="1" applyAlignment="1">
      <alignment horizontal="center" vertical="top" wrapText="1"/>
    </xf>
    <xf numFmtId="3" fontId="18" fillId="0" borderId="22" xfId="1" applyNumberFormat="1" applyFont="1" applyFill="1" applyBorder="1" applyAlignment="1">
      <alignment horizontal="center" vertical="top" wrapText="1"/>
    </xf>
    <xf numFmtId="3" fontId="18" fillId="0" borderId="10" xfId="1" applyNumberFormat="1" applyBorder="1"/>
    <xf numFmtId="49" fontId="18" fillId="0" borderId="10" xfId="2" applyNumberFormat="1" applyFont="1" applyFill="1" applyBorder="1" applyAlignment="1">
      <alignment vertical="top"/>
    </xf>
    <xf numFmtId="49" fontId="18" fillId="0" borderId="10" xfId="1" applyNumberFormat="1" applyBorder="1"/>
    <xf numFmtId="49" fontId="18" fillId="0" borderId="22" xfId="1" applyNumberFormat="1" applyBorder="1"/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3" fontId="18" fillId="0" borderId="10" xfId="1" applyNumberFormat="1" applyBorder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3" fontId="18" fillId="0" borderId="13" xfId="1" applyNumberFormat="1" applyBorder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0" fontId="273" fillId="0" borderId="14" xfId="0" applyNumberFormat="1" applyFont="1" applyFill="1" applyBorder="1" applyAlignment="1">
      <alignment vertical="top" wrapText="1"/>
    </xf>
    <xf numFmtId="49" fontId="47" fillId="0" borderId="14" xfId="0" applyNumberFormat="1" applyFont="1" applyBorder="1" applyAlignment="1">
      <alignment horizontal="left" vertical="top" wrapText="1"/>
    </xf>
    <xf numFmtId="3" fontId="18" fillId="0" borderId="10" xfId="1" applyNumberFormat="1" applyBorder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49" fontId="274" fillId="0" borderId="0" xfId="0" applyNumberFormat="1" applyFont="1" applyAlignment="1">
      <alignment horizontal="left" vertical="top" wrapText="1"/>
    </xf>
    <xf numFmtId="3" fontId="18" fillId="0" borderId="14" xfId="1" applyNumberFormat="1" applyFont="1" applyBorder="1" applyAlignment="1">
      <alignment horizontal="center" vertical="top"/>
    </xf>
    <xf numFmtId="49" fontId="18" fillId="0" borderId="13" xfId="1" applyNumberFormat="1" applyFont="1" applyBorder="1"/>
    <xf numFmtId="170" fontId="212" fillId="33" borderId="14" xfId="1" applyFont="1" applyFill="1" applyBorder="1" applyAlignment="1">
      <alignment horizontal="left" vertical="top" wrapText="1"/>
    </xf>
    <xf numFmtId="170" fontId="212" fillId="0" borderId="14" xfId="1" applyFont="1" applyBorder="1" applyAlignment="1">
      <alignment horizontal="left" vertical="top" wrapText="1"/>
    </xf>
    <xf numFmtId="173" fontId="18" fillId="0" borderId="0" xfId="1" applyNumberFormat="1" applyFont="1"/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8" fillId="0" borderId="11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3" fontId="18" fillId="0" borderId="13" xfId="1" applyNumberFormat="1" applyFont="1" applyBorder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49" fontId="47" fillId="0" borderId="0" xfId="0" applyNumberFormat="1" applyFont="1" applyAlignment="1">
      <alignment horizontal="left" vertical="top" wrapText="1"/>
    </xf>
    <xf numFmtId="49" fontId="18" fillId="0" borderId="0" xfId="1" applyNumberFormat="1" applyFont="1"/>
    <xf numFmtId="0" fontId="18" fillId="0" borderId="14" xfId="22035" applyFont="1" applyBorder="1" applyAlignment="1">
      <alignment vertical="center"/>
    </xf>
    <xf numFmtId="0" fontId="47" fillId="0" borderId="14" xfId="0" applyFont="1" applyBorder="1" applyAlignment="1">
      <alignment vertical="center" wrapText="1"/>
    </xf>
    <xf numFmtId="0" fontId="275" fillId="0" borderId="14" xfId="0" applyFont="1" applyFill="1" applyBorder="1" applyAlignment="1">
      <alignment vertical="center" wrapText="1"/>
    </xf>
    <xf numFmtId="0" fontId="18" fillId="33" borderId="14" xfId="0" applyFont="1" applyFill="1" applyBorder="1" applyAlignment="1">
      <alignment horizontal="left" vertical="center" wrapText="1"/>
    </xf>
    <xf numFmtId="0" fontId="18" fillId="33" borderId="14" xfId="0" applyFont="1" applyFill="1" applyBorder="1" applyAlignment="1">
      <alignment vertical="center" wrapText="1"/>
    </xf>
    <xf numFmtId="0" fontId="18" fillId="0" borderId="14" xfId="0" applyFont="1" applyBorder="1" applyAlignment="1">
      <alignment wrapText="1"/>
    </xf>
    <xf numFmtId="9" fontId="47" fillId="0" borderId="14" xfId="0" applyNumberFormat="1" applyFont="1" applyFill="1" applyBorder="1" applyAlignment="1">
      <alignment horizontal="left" vertical="center" wrapText="1"/>
    </xf>
    <xf numFmtId="0" fontId="18" fillId="0" borderId="14" xfId="0" applyFont="1" applyBorder="1" applyAlignment="1">
      <alignment vertical="top" wrapText="1"/>
    </xf>
    <xf numFmtId="3" fontId="18" fillId="0" borderId="0" xfId="1" applyNumberFormat="1" applyFont="1" applyBorder="1"/>
    <xf numFmtId="170" fontId="18" fillId="0" borderId="0" xfId="1" applyFont="1" applyBorder="1"/>
    <xf numFmtId="49" fontId="18" fillId="0" borderId="0" xfId="1" applyNumberFormat="1" applyFont="1" applyBorder="1"/>
    <xf numFmtId="49" fontId="227" fillId="0" borderId="0" xfId="1" applyNumberFormat="1" applyFont="1" applyBorder="1" applyAlignment="1"/>
    <xf numFmtId="0" fontId="18" fillId="0" borderId="14" xfId="22035" applyFont="1" applyBorder="1" applyAlignment="1">
      <alignment vertical="top"/>
    </xf>
    <xf numFmtId="3" fontId="18" fillId="33" borderId="13" xfId="1" applyNumberFormat="1" applyFont="1" applyFill="1" applyBorder="1" applyAlignment="1">
      <alignment vertical="top" wrapText="1"/>
    </xf>
    <xf numFmtId="170" fontId="18" fillId="33" borderId="13" xfId="1" applyFont="1" applyFill="1" applyBorder="1" applyAlignment="1">
      <alignment horizontal="center" vertical="top" wrapText="1"/>
    </xf>
    <xf numFmtId="1" fontId="18" fillId="33" borderId="14" xfId="1" applyNumberFormat="1" applyFont="1" applyFill="1" applyBorder="1" applyAlignment="1">
      <alignment vertical="top" wrapText="1"/>
    </xf>
    <xf numFmtId="170" fontId="18" fillId="33" borderId="15" xfId="1" applyFont="1" applyFill="1" applyBorder="1" applyAlignment="1">
      <alignment horizontal="center" vertical="top" wrapText="1"/>
    </xf>
    <xf numFmtId="3" fontId="18" fillId="33" borderId="14" xfId="1" applyNumberFormat="1" applyFill="1" applyBorder="1" applyAlignment="1">
      <alignment horizontal="center" vertical="top"/>
    </xf>
    <xf numFmtId="3" fontId="18" fillId="33" borderId="14" xfId="1" applyNumberFormat="1" applyFill="1" applyBorder="1"/>
    <xf numFmtId="170" fontId="18" fillId="33" borderId="14" xfId="1" applyFont="1" applyFill="1" applyBorder="1"/>
    <xf numFmtId="49" fontId="18" fillId="33" borderId="14" xfId="1" applyNumberFormat="1" applyFont="1" applyFill="1" applyBorder="1"/>
    <xf numFmtId="49" fontId="18" fillId="33" borderId="14" xfId="2" applyNumberFormat="1" applyFont="1" applyFill="1" applyBorder="1" applyAlignment="1">
      <alignment vertical="top"/>
    </xf>
    <xf numFmtId="49" fontId="18" fillId="33" borderId="14" xfId="1" applyNumberFormat="1" applyFill="1" applyBorder="1"/>
    <xf numFmtId="3" fontId="18" fillId="33" borderId="14" xfId="1" applyNumberFormat="1" applyFont="1" applyFill="1" applyBorder="1"/>
    <xf numFmtId="3" fontId="18" fillId="33" borderId="0" xfId="1" applyNumberFormat="1" applyFont="1" applyFill="1"/>
    <xf numFmtId="170" fontId="18" fillId="33" borderId="0" xfId="1" applyFont="1" applyFill="1"/>
    <xf numFmtId="49" fontId="18" fillId="0" borderId="14" xfId="0" applyNumberFormat="1" applyFont="1" applyBorder="1" applyAlignment="1">
      <alignment horizontal="left"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3" fontId="18" fillId="0" borderId="10" xfId="1" applyNumberFormat="1" applyBorder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8" fillId="0" borderId="11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47" fillId="33" borderId="14" xfId="25186" applyFont="1" applyFill="1" applyBorder="1" applyAlignment="1">
      <alignment horizontal="left" vertical="top" wrapText="1"/>
    </xf>
    <xf numFmtId="49" fontId="227" fillId="0" borderId="14" xfId="0" applyNumberFormat="1" applyFont="1" applyBorder="1" applyAlignment="1">
      <alignment horizontal="left"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239" fontId="18" fillId="0" borderId="14" xfId="1" applyNumberFormat="1" applyFont="1" applyBorder="1"/>
    <xf numFmtId="49" fontId="47" fillId="33" borderId="14" xfId="0" applyNumberFormat="1" applyFont="1" applyFill="1" applyBorder="1" applyAlignment="1">
      <alignment horizontal="left"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8" fillId="0" borderId="11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" fontId="18" fillId="0" borderId="12" xfId="1" applyNumberFormat="1" applyFont="1" applyFill="1" applyBorder="1" applyAlignment="1">
      <alignment vertical="top" wrapText="1"/>
    </xf>
    <xf numFmtId="3" fontId="227" fillId="0" borderId="13" xfId="1" applyNumberFormat="1" applyFont="1" applyFill="1" applyBorder="1" applyAlignment="1">
      <alignment horizontal="center" vertical="top" wrapText="1"/>
    </xf>
    <xf numFmtId="49" fontId="18" fillId="0" borderId="13" xfId="1" applyNumberFormat="1" applyFont="1" applyFill="1" applyBorder="1" applyAlignment="1">
      <alignment horizontal="center" vertical="top" wrapText="1"/>
    </xf>
    <xf numFmtId="170" fontId="18" fillId="0" borderId="0" xfId="1" applyFont="1" applyFill="1" applyAlignment="1">
      <alignment horizontal="center" vertical="top" wrapText="1"/>
    </xf>
    <xf numFmtId="239" fontId="18" fillId="0" borderId="14" xfId="1" applyNumberFormat="1" applyFont="1" applyBorder="1" applyAlignment="1">
      <alignment vertical="center"/>
    </xf>
    <xf numFmtId="49" fontId="47" fillId="0" borderId="14" xfId="0" applyNumberFormat="1" applyFont="1" applyFill="1" applyBorder="1" applyAlignment="1">
      <alignment horizontal="left" vertical="top" wrapText="1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3" fontId="19" fillId="0" borderId="0" xfId="1" applyNumberFormat="1" applyFont="1" applyFill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8" fillId="0" borderId="0" xfId="1" applyFont="1" applyFill="1" applyAlignment="1">
      <alignment horizontal="center" vertical="top" wrapText="1"/>
    </xf>
    <xf numFmtId="3" fontId="47" fillId="0" borderId="52" xfId="1" applyNumberFormat="1" applyFont="1" applyFill="1" applyBorder="1" applyAlignment="1">
      <alignment horizontal="center" vertical="top" wrapText="1"/>
    </xf>
    <xf numFmtId="3" fontId="18" fillId="0" borderId="10" xfId="1" applyNumberFormat="1" applyBorder="1" applyAlignment="1">
      <alignment horizontal="center" vertical="top"/>
    </xf>
    <xf numFmtId="3" fontId="18" fillId="0" borderId="13" xfId="1" applyNumberFormat="1" applyBorder="1" applyAlignment="1">
      <alignment horizontal="center" vertical="top"/>
    </xf>
    <xf numFmtId="170" fontId="19" fillId="0" borderId="0" xfId="1" applyFont="1" applyFill="1" applyAlignment="1">
      <alignment horizontal="center" vertical="top"/>
    </xf>
    <xf numFmtId="170" fontId="24" fillId="0" borderId="0" xfId="1" applyFont="1" applyFill="1" applyAlignment="1">
      <alignment horizontal="center" vertical="top"/>
    </xf>
    <xf numFmtId="170" fontId="18" fillId="0" borderId="0" xfId="1" applyFont="1" applyFill="1" applyAlignment="1">
      <alignment horizontal="center" vertical="top"/>
    </xf>
    <xf numFmtId="170" fontId="20" fillId="0" borderId="0" xfId="1" applyFont="1" applyFill="1" applyAlignment="1">
      <alignment horizontal="center" vertical="top"/>
    </xf>
    <xf numFmtId="171" fontId="21" fillId="0" borderId="0" xfId="1" applyNumberFormat="1" applyFont="1" applyFill="1" applyAlignment="1">
      <alignment horizontal="center" vertical="top"/>
    </xf>
    <xf numFmtId="170" fontId="18" fillId="0" borderId="10" xfId="1" applyFont="1" applyFill="1" applyBorder="1" applyAlignment="1">
      <alignment horizontal="center" vertical="top" wrapText="1"/>
    </xf>
    <xf numFmtId="170" fontId="18" fillId="0" borderId="13" xfId="1" applyFont="1" applyFill="1" applyBorder="1" applyAlignment="1">
      <alignment horizontal="center" vertical="top" wrapText="1"/>
    </xf>
    <xf numFmtId="170" fontId="18" fillId="0" borderId="11" xfId="1" applyFont="1" applyFill="1" applyBorder="1" applyAlignment="1">
      <alignment horizontal="center" vertical="top" wrapText="1"/>
    </xf>
    <xf numFmtId="170" fontId="18" fillId="0" borderId="12" xfId="1" applyFont="1" applyFill="1" applyBorder="1" applyAlignment="1">
      <alignment horizontal="center" vertical="top" wrapText="1"/>
    </xf>
    <xf numFmtId="170" fontId="24" fillId="0" borderId="0" xfId="1" applyFont="1" applyFill="1" applyAlignment="1">
      <alignment horizontal="right" vertical="top"/>
    </xf>
    <xf numFmtId="170" fontId="24" fillId="0" borderId="0" xfId="21762" applyFont="1" applyFill="1" applyAlignment="1">
      <alignment horizontal="right" vertical="top"/>
    </xf>
    <xf numFmtId="171" fontId="270" fillId="0" borderId="0" xfId="1" applyNumberFormat="1" applyFont="1" applyFill="1" applyAlignment="1">
      <alignment horizontal="center" vertical="top"/>
    </xf>
    <xf numFmtId="170" fontId="18" fillId="0" borderId="25" xfId="1" applyFont="1" applyFill="1" applyBorder="1" applyAlignment="1">
      <alignment horizontal="center" vertical="top" wrapText="1"/>
    </xf>
    <xf numFmtId="170" fontId="19" fillId="0" borderId="0" xfId="21762" applyFont="1" applyFill="1" applyAlignment="1">
      <alignment horizontal="center" vertical="top"/>
    </xf>
    <xf numFmtId="170" fontId="24" fillId="0" borderId="0" xfId="21762" applyFont="1" applyFill="1" applyAlignment="1">
      <alignment horizontal="center" vertical="top"/>
    </xf>
    <xf numFmtId="3" fontId="19" fillId="0" borderId="0" xfId="21762" applyNumberFormat="1" applyFont="1" applyFill="1" applyAlignment="1">
      <alignment horizontal="center" vertical="top"/>
    </xf>
    <xf numFmtId="3" fontId="19" fillId="0" borderId="0" xfId="1" applyNumberFormat="1" applyFont="1" applyFill="1" applyAlignment="1">
      <alignment horizontal="center" vertical="top"/>
    </xf>
    <xf numFmtId="170" fontId="24" fillId="0" borderId="0" xfId="1" applyFont="1" applyFill="1" applyAlignment="1">
      <alignment horizontal="right"/>
    </xf>
    <xf numFmtId="170" fontId="18" fillId="0" borderId="48" xfId="21762" applyFont="1" applyFill="1" applyBorder="1" applyAlignment="1">
      <alignment horizontal="center" vertical="center" wrapText="1"/>
    </xf>
    <xf numFmtId="170" fontId="18" fillId="0" borderId="0" xfId="21762" applyFont="1" applyFill="1" applyBorder="1" applyAlignment="1">
      <alignment horizontal="left" vertical="center" wrapText="1"/>
    </xf>
    <xf numFmtId="3" fontId="18" fillId="0" borderId="10" xfId="1" applyNumberFormat="1" applyFont="1" applyBorder="1" applyAlignment="1">
      <alignment horizontal="center" vertical="top"/>
    </xf>
    <xf numFmtId="3" fontId="18" fillId="0" borderId="13" xfId="1" applyNumberFormat="1" applyFont="1" applyBorder="1" applyAlignment="1">
      <alignment horizontal="center" vertical="top"/>
    </xf>
    <xf numFmtId="170" fontId="18" fillId="0" borderId="0" xfId="1" applyFont="1" applyFill="1" applyAlignment="1">
      <alignment horizontal="center" vertical="top" wrapText="1"/>
    </xf>
  </cellXfs>
  <cellStyles count="25187">
    <cellStyle name="_x000a_shell=progma" xfId="3"/>
    <cellStyle name="_x000a_shell=progma 10" xfId="4"/>
    <cellStyle name="_x000a_shell=progma 11" xfId="5"/>
    <cellStyle name="_x000a_shell=progma 12" xfId="6"/>
    <cellStyle name="_x000a_shell=progma 13" xfId="7"/>
    <cellStyle name="_x000a_shell=progma 14" xfId="8"/>
    <cellStyle name="_x000a_shell=progma 15" xfId="9"/>
    <cellStyle name="_x000a_shell=progma 16" xfId="10"/>
    <cellStyle name="_x000a_shell=progma 2" xfId="11"/>
    <cellStyle name="_x000a_shell=progma 3" xfId="12"/>
    <cellStyle name="_x000a_shell=progma 4" xfId="13"/>
    <cellStyle name="_x000a_shell=progma 5" xfId="14"/>
    <cellStyle name="_x000a_shell=progma 6" xfId="15"/>
    <cellStyle name="_x000a_shell=progma 7" xfId="16"/>
    <cellStyle name="_x000a_shell=progma 8" xfId="17"/>
    <cellStyle name="_x000a_shell=progma 9" xfId="18"/>
    <cellStyle name="_x000d__x000a_JournalTemplate=C:\COMFO\CTALK\JOURSTD.TPL_x000d__x000a_LbStateAddress=3 3 0 251 1 89 2 311_x000d__x000a_LbStateJou" xfId="19"/>
    <cellStyle name="$/mm" xfId="20"/>
    <cellStyle name="%" xfId="21"/>
    <cellStyle name="% 10" xfId="22"/>
    <cellStyle name="% 11" xfId="23"/>
    <cellStyle name="% 12" xfId="24"/>
    <cellStyle name="% 13" xfId="25"/>
    <cellStyle name="% 14" xfId="26"/>
    <cellStyle name="% 15" xfId="27"/>
    <cellStyle name="% 16" xfId="28"/>
    <cellStyle name="% 2" xfId="29"/>
    <cellStyle name="% 3" xfId="30"/>
    <cellStyle name="% 4" xfId="31"/>
    <cellStyle name="% 5" xfId="32"/>
    <cellStyle name="% 6" xfId="33"/>
    <cellStyle name="% 7" xfId="34"/>
    <cellStyle name="% 8" xfId="35"/>
    <cellStyle name="% 9" xfId="36"/>
    <cellStyle name="%_Logistics_ed02_" xfId="37"/>
    <cellStyle name="??" xfId="38"/>
    <cellStyle name="?? [0.00]_PRODUCT DETAIL Q1" xfId="39"/>
    <cellStyle name="?? [0]_??" xfId="40"/>
    <cellStyle name="???? [0.00]_PRODUCT DETAIL Q1" xfId="41"/>
    <cellStyle name="????_PRODUCT DETAIL Q1" xfId="42"/>
    <cellStyle name="???_???" xfId="43"/>
    <cellStyle name="??_(????)??????" xfId="44"/>
    <cellStyle name="_02_VNM7046-Transmission" xfId="45"/>
    <cellStyle name="_03Sept08-VMS-BOQ-1430bts VMS 2008 Ed45" xfId="46"/>
    <cellStyle name="_03Sept08-VMS-BOQ-1430bts VMS 2008 Ed45 10" xfId="47"/>
    <cellStyle name="_03Sept08-VMS-BOQ-1430bts VMS 2008 Ed45 11" xfId="48"/>
    <cellStyle name="_03Sept08-VMS-BOQ-1430bts VMS 2008 Ed45 12" xfId="49"/>
    <cellStyle name="_03Sept08-VMS-BOQ-1430bts VMS 2008 Ed45 2" xfId="50"/>
    <cellStyle name="_03Sept08-VMS-BOQ-1430bts VMS 2008 Ed45 3" xfId="51"/>
    <cellStyle name="_03Sept08-VMS-BOQ-1430bts VMS 2008 Ed45 4" xfId="52"/>
    <cellStyle name="_03Sept08-VMS-BOQ-1430bts VMS 2008 Ed45 5" xfId="53"/>
    <cellStyle name="_03Sept08-VMS-BOQ-1430bts VMS 2008 Ed45 6" xfId="54"/>
    <cellStyle name="_03Sept08-VMS-BOQ-1430bts VMS 2008 Ed45 7" xfId="55"/>
    <cellStyle name="_03Sept08-VMS-BOQ-1430bts VMS 2008 Ed45 8" xfId="56"/>
    <cellStyle name="_03Sept08-VMS-BOQ-1430bts VMS 2008 Ed45 9" xfId="57"/>
    <cellStyle name="_06Sep07-BOQ-VMS Expansion07-Middle-ed2-Nego" xfId="58"/>
    <cellStyle name="_06Sep07-BOQ-VMS Expansion07-Middle-ed2-Nego 10" xfId="59"/>
    <cellStyle name="_06Sep07-BOQ-VMS Expansion07-Middle-ed2-Nego 11" xfId="60"/>
    <cellStyle name="_06Sep07-BOQ-VMS Expansion07-Middle-ed2-Nego 12" xfId="61"/>
    <cellStyle name="_06Sep07-BOQ-VMS Expansion07-Middle-ed2-Nego 2" xfId="62"/>
    <cellStyle name="_06Sep07-BOQ-VMS Expansion07-Middle-ed2-Nego 3" xfId="63"/>
    <cellStyle name="_06Sep07-BOQ-VMS Expansion07-Middle-ed2-Nego 4" xfId="64"/>
    <cellStyle name="_06Sep07-BOQ-VMS Expansion07-Middle-ed2-Nego 5" xfId="65"/>
    <cellStyle name="_06Sep07-BOQ-VMS Expansion07-Middle-ed2-Nego 6" xfId="66"/>
    <cellStyle name="_06Sep07-BOQ-VMS Expansion07-Middle-ed2-Nego 7" xfId="67"/>
    <cellStyle name="_06Sep07-BOQ-VMS Expansion07-Middle-ed2-Nego 8" xfId="68"/>
    <cellStyle name="_06Sep07-BOQ-VMS Expansion07-Middle-ed2-Nego 9" xfId="69"/>
    <cellStyle name="_06Sep07-BOQ-VMS Expansion07-North-ed2-Nego" xfId="70"/>
    <cellStyle name="_06Sep07-BOQ-VMS Expansion07-North-ed2-Nego 10" xfId="71"/>
    <cellStyle name="_06Sep07-BOQ-VMS Expansion07-North-ed2-Nego 11" xfId="72"/>
    <cellStyle name="_06Sep07-BOQ-VMS Expansion07-North-ed2-Nego 12" xfId="73"/>
    <cellStyle name="_06Sep07-BOQ-VMS Expansion07-North-ed2-Nego 2" xfId="74"/>
    <cellStyle name="_06Sep07-BOQ-VMS Expansion07-North-ed2-Nego 3" xfId="75"/>
    <cellStyle name="_06Sep07-BOQ-VMS Expansion07-North-ed2-Nego 4" xfId="76"/>
    <cellStyle name="_06Sep07-BOQ-VMS Expansion07-North-ed2-Nego 5" xfId="77"/>
    <cellStyle name="_06Sep07-BOQ-VMS Expansion07-North-ed2-Nego 6" xfId="78"/>
    <cellStyle name="_06Sep07-BOQ-VMS Expansion07-North-ed2-Nego 7" xfId="79"/>
    <cellStyle name="_06Sep07-BOQ-VMS Expansion07-North-ed2-Nego 8" xfId="80"/>
    <cellStyle name="_06Sep07-BOQ-VMS Expansion07-North-ed2-Nego 9" xfId="81"/>
    <cellStyle name="_06Sep07-BOQ-VMS Expansion07-South-ed2-Nego" xfId="82"/>
    <cellStyle name="_06Sep07-BOQ-VMS Expansion07-South-ed2-Nego 10" xfId="83"/>
    <cellStyle name="_06Sep07-BOQ-VMS Expansion07-South-ed2-Nego 11" xfId="84"/>
    <cellStyle name="_06Sep07-BOQ-VMS Expansion07-South-ed2-Nego 12" xfId="85"/>
    <cellStyle name="_06Sep07-BOQ-VMS Expansion07-South-ed2-Nego 2" xfId="86"/>
    <cellStyle name="_06Sep07-BOQ-VMS Expansion07-South-ed2-Nego 3" xfId="87"/>
    <cellStyle name="_06Sep07-BOQ-VMS Expansion07-South-ed2-Nego 4" xfId="88"/>
    <cellStyle name="_06Sep07-BOQ-VMS Expansion07-South-ed2-Nego 5" xfId="89"/>
    <cellStyle name="_06Sep07-BOQ-VMS Expansion07-South-ed2-Nego 6" xfId="90"/>
    <cellStyle name="_06Sep07-BOQ-VMS Expansion07-South-ed2-Nego 7" xfId="91"/>
    <cellStyle name="_06Sep07-BOQ-VMS Expansion07-South-ed2-Nego 8" xfId="92"/>
    <cellStyle name="_06Sep07-BOQ-VMS Expansion07-South-ed2-Nego 9" xfId="93"/>
    <cellStyle name="_112集中受理测量系统报价书模板（B排，200506）" xfId="94"/>
    <cellStyle name="_12Feb08-BOQ-VMS Direct PO - Middle-ed29" xfId="95"/>
    <cellStyle name="_12Feb08-BOQ-VMS Direct PO - Middle-ed29 10" xfId="96"/>
    <cellStyle name="_12Feb08-BOQ-VMS Direct PO - Middle-ed29 11" xfId="97"/>
    <cellStyle name="_12Feb08-BOQ-VMS Direct PO - Middle-ed29 12" xfId="98"/>
    <cellStyle name="_12Feb08-BOQ-VMS Direct PO - Middle-ed29 2" xfId="99"/>
    <cellStyle name="_12Feb08-BOQ-VMS Direct PO - Middle-ed29 3" xfId="100"/>
    <cellStyle name="_12Feb08-BOQ-VMS Direct PO - Middle-ed29 4" xfId="101"/>
    <cellStyle name="_12Feb08-BOQ-VMS Direct PO - Middle-ed29 5" xfId="102"/>
    <cellStyle name="_12Feb08-BOQ-VMS Direct PO - Middle-ed29 6" xfId="103"/>
    <cellStyle name="_12Feb08-BOQ-VMS Direct PO - Middle-ed29 7" xfId="104"/>
    <cellStyle name="_12Feb08-BOQ-VMS Direct PO - Middle-ed29 8" xfId="105"/>
    <cellStyle name="_12Feb08-BOQ-VMS Direct PO - Middle-ed29 9" xfId="106"/>
    <cellStyle name="_18-03 Mr Duong (DX 7400+Prin HP)" xfId="107"/>
    <cellStyle name="_200608 VNPT MAN E wService - include IC" xfId="108"/>
    <cellStyle name="_200608 VNPT MAN E wService - include IC_FTTx ton kho 9.2010" xfId="109"/>
    <cellStyle name="_200608 VNPT MAN E wService - include IC_FTTx ton kho 9.2010 2" xfId="110"/>
    <cellStyle name="_200608 VNPT MAN E wService - include IC_FTTx ton kho 9.2010 3" xfId="111"/>
    <cellStyle name="_200608 VNPT MAN E wService - include IC_FTTx ton kho 9.2010 4" xfId="112"/>
    <cellStyle name="_200608 VNPT MAN E wService - include IC_FTTx ton kho 9.2010 5" xfId="113"/>
    <cellStyle name="_200608 VNPT MAN E wService - include IC_FTTx ton kho 9.2010 6" xfId="114"/>
    <cellStyle name="_200608 VNPT MAN E wService - include IC_FTTx ton kho 9.2010 7" xfId="115"/>
    <cellStyle name="_200608 VNPT MAN E wService - include IC_QUOTATION_VNPT_FTTX_27 provinces_011109_ed1" xfId="116"/>
    <cellStyle name="_2007-Working-Summary" xfId="117"/>
    <cellStyle name="_2008-772-Bang gia thiet bi nguon Bac Ninh" xfId="118"/>
    <cellStyle name="_2008-Working-Summary" xfId="119"/>
    <cellStyle name="_20Feb08- BoQ-VMS Direc PO-North 1-ed27" xfId="120"/>
    <cellStyle name="_20Feb08- BoQ-VMS Direc PO-North 1-ed27 10" xfId="121"/>
    <cellStyle name="_20Feb08- BoQ-VMS Direc PO-North 1-ed27 11" xfId="122"/>
    <cellStyle name="_20Feb08- BoQ-VMS Direc PO-North 1-ed27 12" xfId="123"/>
    <cellStyle name="_20Feb08- BoQ-VMS Direc PO-North 1-ed27 2" xfId="124"/>
    <cellStyle name="_20Feb08- BoQ-VMS Direc PO-North 1-ed27 3" xfId="125"/>
    <cellStyle name="_20Feb08- BoQ-VMS Direc PO-North 1-ed27 4" xfId="126"/>
    <cellStyle name="_20Feb08- BoQ-VMS Direc PO-North 1-ed27 5" xfId="127"/>
    <cellStyle name="_20Feb08- BoQ-VMS Direc PO-North 1-ed27 6" xfId="128"/>
    <cellStyle name="_20Feb08- BoQ-VMS Direc PO-North 1-ed27 7" xfId="129"/>
    <cellStyle name="_20Feb08- BoQ-VMS Direc PO-North 1-ed27 8" xfId="130"/>
    <cellStyle name="_20Feb08- BoQ-VMS Direc PO-North 1-ed27 9" xfId="131"/>
    <cellStyle name="_20Feb08-BOQ-VMS Direct PO - North 2-ed27" xfId="132"/>
    <cellStyle name="_20Feb08-BOQ-VMS Direct PO - North 2-ed27 10" xfId="133"/>
    <cellStyle name="_20Feb08-BOQ-VMS Direct PO - North 2-ed27 11" xfId="134"/>
    <cellStyle name="_20Feb08-BOQ-VMS Direct PO - North 2-ed27 12" xfId="135"/>
    <cellStyle name="_20Feb08-BOQ-VMS Direct PO - North 2-ed27 2" xfId="136"/>
    <cellStyle name="_20Feb08-BOQ-VMS Direct PO - North 2-ed27 3" xfId="137"/>
    <cellStyle name="_20Feb08-BOQ-VMS Direct PO - North 2-ed27 4" xfId="138"/>
    <cellStyle name="_20Feb08-BOQ-VMS Direct PO - North 2-ed27 5" xfId="139"/>
    <cellStyle name="_20Feb08-BOQ-VMS Direct PO - North 2-ed27 6" xfId="140"/>
    <cellStyle name="_20Feb08-BOQ-VMS Direct PO - North 2-ed27 7" xfId="141"/>
    <cellStyle name="_20Feb08-BOQ-VMS Direct PO - North 2-ed27 8" xfId="142"/>
    <cellStyle name="_20Feb08-BOQ-VMS Direct PO - North 2-ed27 9" xfId="143"/>
    <cellStyle name="_20Feb08-BOQ-VMS Direct PO - South East-ed31" xfId="144"/>
    <cellStyle name="_20Feb08-BOQ-VMS Direct PO - South East-ed31 10" xfId="145"/>
    <cellStyle name="_20Feb08-BOQ-VMS Direct PO - South East-ed31 11" xfId="146"/>
    <cellStyle name="_20Feb08-BOQ-VMS Direct PO - South East-ed31 12" xfId="147"/>
    <cellStyle name="_20Feb08-BOQ-VMS Direct PO - South East-ed31 2" xfId="148"/>
    <cellStyle name="_20Feb08-BOQ-VMS Direct PO - South East-ed31 3" xfId="149"/>
    <cellStyle name="_20Feb08-BOQ-VMS Direct PO - South East-ed31 4" xfId="150"/>
    <cellStyle name="_20Feb08-BOQ-VMS Direct PO - South East-ed31 5" xfId="151"/>
    <cellStyle name="_20Feb08-BOQ-VMS Direct PO - South East-ed31 6" xfId="152"/>
    <cellStyle name="_20Feb08-BOQ-VMS Direct PO - South East-ed31 7" xfId="153"/>
    <cellStyle name="_20Feb08-BOQ-VMS Direct PO - South East-ed31 8" xfId="154"/>
    <cellStyle name="_20Feb08-BOQ-VMS Direct PO - South East-ed31 9" xfId="155"/>
    <cellStyle name="_4 MSC BOQ DDF 04July07" xfId="156"/>
    <cellStyle name="_4.Local-Budget-TOT-465(revise_3)" xfId="157"/>
    <cellStyle name="_5 August 2005 submission - Renta2005Rv7g ed1.0" xfId="158"/>
    <cellStyle name="_Actual Sounthern ed_1 compared all" xfId="159"/>
    <cellStyle name="_AND_PCP_73XX_ISAM_V33_00" xfId="160"/>
    <cellStyle name="_AND_PCP_73XX_ISAM_V33_00_FC" xfId="161"/>
    <cellStyle name="_Annex 1 BoQ CamGSM SGS v4.5.4" xfId="162"/>
    <cellStyle name="_ANSV BoQ_ VMS - MSC1  MSC5 upgrade Camel 3 _  13 Feb 07 from RSC" xfId="163"/>
    <cellStyle name="_ANSV BoQ_ VMS 3G Launch 350 NodeB_19 Feb 09_Ed 03_sent to PBISent to PBI" xfId="164"/>
    <cellStyle name="_ANSV BoQ_ VMS 3G Launch 350 NodeB_19 Feb 09_Ed 03_sent to PBISent to PBI 10" xfId="165"/>
    <cellStyle name="_ANSV BoQ_ VMS 3G Launch 350 NodeB_19 Feb 09_Ed 03_sent to PBISent to PBI 11" xfId="166"/>
    <cellStyle name="_ANSV BoQ_ VMS 3G Launch 350 NodeB_19 Feb 09_Ed 03_sent to PBISent to PBI 12" xfId="167"/>
    <cellStyle name="_ANSV BoQ_ VMS 3G Launch 350 NodeB_19 Feb 09_Ed 03_sent to PBISent to PBI 2" xfId="168"/>
    <cellStyle name="_ANSV BoQ_ VMS 3G Launch 350 NodeB_19 Feb 09_Ed 03_sent to PBISent to PBI 3" xfId="169"/>
    <cellStyle name="_ANSV BoQ_ VMS 3G Launch 350 NodeB_19 Feb 09_Ed 03_sent to PBISent to PBI 4" xfId="170"/>
    <cellStyle name="_ANSV BoQ_ VMS 3G Launch 350 NodeB_19 Feb 09_Ed 03_sent to PBISent to PBI 5" xfId="171"/>
    <cellStyle name="_ANSV BoQ_ VMS 3G Launch 350 NodeB_19 Feb 09_Ed 03_sent to PBISent to PBI 6" xfId="172"/>
    <cellStyle name="_ANSV BoQ_ VMS 3G Launch 350 NodeB_19 Feb 09_Ed 03_sent to PBISent to PBI 7" xfId="173"/>
    <cellStyle name="_ANSV BoQ_ VMS 3G Launch 350 NodeB_19 Feb 09_Ed 03_sent to PBISent to PBI 8" xfId="174"/>
    <cellStyle name="_ANSV BoQ_ VMS 3G Launch 350 NodeB_19 Feb 09_Ed 03_sent to PBISent to PBI 9" xfId="175"/>
    <cellStyle name="_ANSV BoQ_ VMS 3G Launch 960 NodeB_26 Feb 09_Ed 04_sent to PBI" xfId="176"/>
    <cellStyle name="_ANSV BoQ_ VMS 3G Launch 960 NodeB_26 Feb 09_Ed 04_sent to PBI 10" xfId="177"/>
    <cellStyle name="_ANSV BoQ_ VMS 3G Launch 960 NodeB_26 Feb 09_Ed 04_sent to PBI 11" xfId="178"/>
    <cellStyle name="_ANSV BoQ_ VMS 3G Launch 960 NodeB_26 Feb 09_Ed 04_sent to PBI 12" xfId="179"/>
    <cellStyle name="_ANSV BoQ_ VMS 3G Launch 960 NodeB_26 Feb 09_Ed 04_sent to PBI 2" xfId="180"/>
    <cellStyle name="_ANSV BoQ_ VMS 3G Launch 960 NodeB_26 Feb 09_Ed 04_sent to PBI 3" xfId="181"/>
    <cellStyle name="_ANSV BoQ_ VMS 3G Launch 960 NodeB_26 Feb 09_Ed 04_sent to PBI 4" xfId="182"/>
    <cellStyle name="_ANSV BoQ_ VMS 3G Launch 960 NodeB_26 Feb 09_Ed 04_sent to PBI 5" xfId="183"/>
    <cellStyle name="_ANSV BoQ_ VMS 3G Launch 960 NodeB_26 Feb 09_Ed 04_sent to PBI 6" xfId="184"/>
    <cellStyle name="_ANSV BoQ_ VMS 3G Launch 960 NodeB_26 Feb 09_Ed 04_sent to PBI 7" xfId="185"/>
    <cellStyle name="_ANSV BoQ_ VMS 3G Launch 960 NodeB_26 Feb 09_Ed 04_sent to PBI 8" xfId="186"/>
    <cellStyle name="_ANSV BoQ_ VMS 3G Launch 960 NodeB_26 Feb 09_Ed 04_sent to PBI 9" xfId="187"/>
    <cellStyle name="_ANSV BoQ_SDH_VNPT_7 provinces extension_sent to CAT_071219" xfId="188"/>
    <cellStyle name="_ANSV BoQ_VMS 3G 400 NodeB_Sent to CAT_ed2" xfId="189"/>
    <cellStyle name="_ANSV Cost_VMS PDH MW Expasion 2007_HCM Lot_05 Apr 07_Ed 01" xfId="190"/>
    <cellStyle name="_ANSV Cost_VMS PDH MW Expasion 2007_HCM Lot_05 Apr 07_Ed 01 10" xfId="191"/>
    <cellStyle name="_ANSV Cost_VMS PDH MW Expasion 2007_HCM Lot_05 Apr 07_Ed 01 11" xfId="192"/>
    <cellStyle name="_ANSV Cost_VMS PDH MW Expasion 2007_HCM Lot_05 Apr 07_Ed 01 12" xfId="193"/>
    <cellStyle name="_ANSV Cost_VMS PDH MW Expasion 2007_HCM Lot_05 Apr 07_Ed 01 13" xfId="194"/>
    <cellStyle name="_ANSV Cost_VMS PDH MW Expasion 2007_HCM Lot_05 Apr 07_Ed 01 14" xfId="195"/>
    <cellStyle name="_ANSV Cost_VMS PDH MW Expasion 2007_HCM Lot_05 Apr 07_Ed 01 15" xfId="196"/>
    <cellStyle name="_ANSV Cost_VMS PDH MW Expasion 2007_HCM Lot_05 Apr 07_Ed 01 16" xfId="197"/>
    <cellStyle name="_ANSV Cost_VMS PDH MW Expasion 2007_HCM Lot_05 Apr 07_Ed 01 2" xfId="198"/>
    <cellStyle name="_ANSV Cost_VMS PDH MW Expasion 2007_HCM Lot_05 Apr 07_Ed 01 3" xfId="199"/>
    <cellStyle name="_ANSV Cost_VMS PDH MW Expasion 2007_HCM Lot_05 Apr 07_Ed 01 4" xfId="200"/>
    <cellStyle name="_ANSV Cost_VMS PDH MW Expasion 2007_HCM Lot_05 Apr 07_Ed 01 5" xfId="201"/>
    <cellStyle name="_ANSV Cost_VMS PDH MW Expasion 2007_HCM Lot_05 Apr 07_Ed 01 6" xfId="202"/>
    <cellStyle name="_ANSV Cost_VMS PDH MW Expasion 2007_HCM Lot_05 Apr 07_Ed 01 7" xfId="203"/>
    <cellStyle name="_ANSV Cost_VMS PDH MW Expasion 2007_HCM Lot_05 Apr 07_Ed 01 8" xfId="204"/>
    <cellStyle name="_ANSV Cost_VMS PDH MW Expasion 2007_HCM Lot_05 Apr 07_Ed 01 9" xfId="205"/>
    <cellStyle name="_ANSV Cost_VMS PDH MW Expasion 2007_HCM Lot_05 Apr 07_Ed 01_Bilan - MSAN - 500node PO1 7 provinces - DO 040509" xfId="206"/>
    <cellStyle name="_ANSV Cost_VMS PDH MW Expasion 2007_HCM Lot_05 Apr 07_Ed 01_Bilan - MSAN - 500node PO1 7 provinces - DO 040509_FTTx ton kho 9.2010" xfId="207"/>
    <cellStyle name="_ANSV Cost_VMS PDH MW Expasion 2007_HCM Lot_05 Apr 07_Ed 01_Bilan - MSAN - 500node PO1 7 provinces - DO 040509_FTTx ton kho 9.2010 2" xfId="208"/>
    <cellStyle name="_ANSV Cost_VMS PDH MW Expasion 2007_HCM Lot_05 Apr 07_Ed 01_Bilan - MSAN - 500node PO1 7 provinces - DO 040509_FTTx ton kho 9.2010 3" xfId="209"/>
    <cellStyle name="_ANSV Cost_VMS PDH MW Expasion 2007_HCM Lot_05 Apr 07_Ed 01_Bilan - MSAN - 500node PO1 7 provinces - DO 040509_FTTx ton kho 9.2010 4" xfId="210"/>
    <cellStyle name="_ANSV Cost_VMS PDH MW Expasion 2007_HCM Lot_05 Apr 07_Ed 01_Bilan - MSAN - 500node PO1 7 provinces - DO 040509_FTTx ton kho 9.2010 5" xfId="211"/>
    <cellStyle name="_ANSV Cost_VMS PDH MW Expasion 2007_HCM Lot_05 Apr 07_Ed 01_Bilan - MSAN - 500node PO1 7 provinces - DO 040509_FTTx ton kho 9.2010 6" xfId="212"/>
    <cellStyle name="_ANSV Cost_VMS PDH MW Expasion 2007_HCM Lot_05 Apr 07_Ed 01_Bilan - MSAN - 500node PO1 7 provinces - DO 040509_FTTx ton kho 9.2010 7" xfId="213"/>
    <cellStyle name="_ANSV Cost_VMS PDH MW Expasion 2007_HCM Lot_05 Apr 07_Ed 01_Bilan - SDH - Da Nang - DO 080609" xfId="214"/>
    <cellStyle name="_ANSV Cost_VMS PDH MW Expasion 2007_HCM Lot_05 Apr 07_Ed 01_Bilan - Spare - Dong Nai ADSL - DO 030609" xfId="215"/>
    <cellStyle name="_ANSV Cost_VMS PDH MW Expasion 2007_HCM Lot_05 Apr 07_Ed 01_BoQ_ISAM_Dong Thap_290509_Thuy Duong (version 1)" xfId="216"/>
    <cellStyle name="_ANSV Cost_VMS PDH MW Expasion 2007_HCM Lot_05 Apr 07_Ed 01_BoQ_ISAM_Dong Thap_290509_Thuy Duong (version 1) 2" xfId="217"/>
    <cellStyle name="_ANSV Cost_VMS PDH MW Expasion 2007_HCM Lot_05 Apr 07_Ed 01_BoQ_ISAM_Dong Thap_290509_Thuy Duong (version 1) 3" xfId="218"/>
    <cellStyle name="_ANSV Cost_VMS PDH MW Expasion 2007_HCM Lot_05 Apr 07_Ed 01_BoQ_ISAM_Dong Thap_290509_Thuy Duong (version 1) 4" xfId="219"/>
    <cellStyle name="_ANSV Cost_VMS PDH MW Expasion 2007_HCM Lot_05 Apr 07_Ed 01_BoQ_ISAM_Dong Thap_290509_Thuy Duong (version 1) 5" xfId="220"/>
    <cellStyle name="_ANSV Cost_VMS PDH MW Expasion 2007_HCM Lot_05 Apr 07_Ed 01_BoQ_ISAM_Dong Thap_290509_Thuy Duong (version 1) 6" xfId="221"/>
    <cellStyle name="_ANSV Cost_VMS PDH MW Expasion 2007_HCM Lot_05 Apr 07_Ed 01_BoQ_ISAM_Dong Thap_290509_Thuy Duong (version 1) 7" xfId="222"/>
    <cellStyle name="_ANSV Cost_VMS PDH MW Expasion 2007_HCM Lot_05 Apr 07_Ed 01_BoQ_LangSon_Spare SDH-MSAN_130509_NTQuan" xfId="223"/>
    <cellStyle name="_ANSV Cost_VMS PDH MW Expasion 2007_HCM Lot_05 Apr 07_Ed 01_BoQ_LangSon_Spare SDH-MSAN_130509_NTQuan 2" xfId="224"/>
    <cellStyle name="_ANSV Cost_VMS PDH MW Expasion 2007_HCM Lot_05 Apr 07_Ed 01_BoQ_LangSon_Spare SDH-MSAN_130509_NTQuan 3" xfId="225"/>
    <cellStyle name="_ANSV Cost_VMS PDH MW Expasion 2007_HCM Lot_05 Apr 07_Ed 01_BoQ_LangSon_Spare SDH-MSAN_130509_NTQuan 4" xfId="226"/>
    <cellStyle name="_ANSV Cost_VMS PDH MW Expasion 2007_HCM Lot_05 Apr 07_Ed 01_BoQ_LangSon_Spare SDH-MSAN_130509_NTQuan 5" xfId="227"/>
    <cellStyle name="_ANSV Cost_VMS PDH MW Expasion 2007_HCM Lot_05 Apr 07_Ed 01_BoQ_LangSon_Spare SDH-MSAN_130509_NTQuan 6" xfId="228"/>
    <cellStyle name="_ANSV Cost_VMS PDH MW Expasion 2007_HCM Lot_05 Apr 07_Ed 01_BoQ_LangSon_Spare SDH-MSAN_130509_NTQuan 7" xfId="229"/>
    <cellStyle name="_ANSV Cost_VMS PDH MW Expasion 2007_HCM Lot_05 Apr 07_Ed 01_BoQ_SDH Danang_030609_NTQuan_service including" xfId="230"/>
    <cellStyle name="_ANSV Cost_VMS PDH MW Expasion 2007_HCM Lot_05 Apr 07_Ed 01_Hung Yen_SDH_spare_ed11Dec2008" xfId="231"/>
    <cellStyle name="_ANSV Cost_VMS PDH MW Expasion 2007_HCM Lot_05 Apr 07_Ed 01_Logistics_ed02_" xfId="232"/>
    <cellStyle name="_ANSV Cost_VMS PDH MW Expasion 2007_HCM Lot_05 Apr 07_Ed 01_Phu luc 1_QUOTATION_SDH STM1 Thanh Hoa_070109" xfId="233"/>
    <cellStyle name="_ANSV Cost_VMS PDH MW Expasion 2007_HCM Lot_05 Apr 07_Ed 01_Phu luc 1_QUOTATION_SDH STM1 Thanh Hoa_070109_FTTx ton kho 9.2010" xfId="234"/>
    <cellStyle name="_ANSV Cost_VMS PDH MW Expasion 2007_HCM Lot_05 Apr 07_Ed 01_Phu luc 1_QUOTATION_SDH STM1 Thanh Hoa_070109_FTTx ton kho 9.2010 2" xfId="235"/>
    <cellStyle name="_ANSV Cost_VMS PDH MW Expasion 2007_HCM Lot_05 Apr 07_Ed 01_Phu luc 1_QUOTATION_SDH STM1 Thanh Hoa_070109_FTTx ton kho 9.2010 3" xfId="236"/>
    <cellStyle name="_ANSV Cost_VMS PDH MW Expasion 2007_HCM Lot_05 Apr 07_Ed 01_Phu luc 1_QUOTATION_SDH STM1 Thanh Hoa_070109_FTTx ton kho 9.2010 4" xfId="237"/>
    <cellStyle name="_ANSV Cost_VMS PDH MW Expasion 2007_HCM Lot_05 Apr 07_Ed 01_Phu luc 1_QUOTATION_SDH STM1 Thanh Hoa_070109_FTTx ton kho 9.2010 5" xfId="238"/>
    <cellStyle name="_ANSV Cost_VMS PDH MW Expasion 2007_HCM Lot_05 Apr 07_Ed 01_Phu luc 1_QUOTATION_SDH STM1 Thanh Hoa_070109_FTTx ton kho 9.2010 6" xfId="239"/>
    <cellStyle name="_ANSV Cost_VMS PDH MW Expasion 2007_HCM Lot_05 Apr 07_Ed 01_Phu luc 1_QUOTATION_SDH STM1 Thanh Hoa_070109_FTTx ton kho 9.2010 7" xfId="240"/>
    <cellStyle name="_ANSV Cost_VMS PDH MW Expasion 2007_HCM Lot_05 Apr 07_Ed 01_PO SDH Thanh Hoa-v3" xfId="241"/>
    <cellStyle name="_ANSV Quotation for Local RR Logistic Service_05 June 09_Ed 03" xfId="242"/>
    <cellStyle name="_ANSV Quotation for Local RR Logistic Service_05 June 09_Ed 03 10" xfId="243"/>
    <cellStyle name="_ANSV Quotation for Local RR Logistic Service_05 June 09_Ed 03 11" xfId="244"/>
    <cellStyle name="_ANSV Quotation for Local RR Logistic Service_05 June 09_Ed 03 12" xfId="245"/>
    <cellStyle name="_ANSV Quotation for Local RR Logistic Service_05 June 09_Ed 03 2" xfId="246"/>
    <cellStyle name="_ANSV Quotation for Local RR Logistic Service_05 June 09_Ed 03 3" xfId="247"/>
    <cellStyle name="_ANSV Quotation for Local RR Logistic Service_05 June 09_Ed 03 4" xfId="248"/>
    <cellStyle name="_ANSV Quotation for Local RR Logistic Service_05 June 09_Ed 03 5" xfId="249"/>
    <cellStyle name="_ANSV Quotation for Local RR Logistic Service_05 June 09_Ed 03 6" xfId="250"/>
    <cellStyle name="_ANSV Quotation for Local RR Logistic Service_05 June 09_Ed 03 7" xfId="251"/>
    <cellStyle name="_ANSV Quotation for Local RR Logistic Service_05 June 09_Ed 03 8" xfId="252"/>
    <cellStyle name="_ANSV Quotation for Local RR Logistic Service_05 June 09_Ed 03 9" xfId="253"/>
    <cellStyle name="_ANSV Quotation for Local RR Logistic Service_05 June 09_Ed 03_BoQ per site_VNPT_FTTx_27 provinces_071209_v2" xfId="254"/>
    <cellStyle name="_ANSV Quotation for Local RR Logistic Service_05 June 09_Ed 03_BoQ per site_VNPT_FTTx_27 provinces_071209_v2 2" xfId="255"/>
    <cellStyle name="_ANSV Quotation for Local RR Logistic Service_05 June 09_Ed 03_BoQ per site_VNPT_FTTx_27 provinces_071209_v2 3" xfId="256"/>
    <cellStyle name="_ANSV Quotation for Local RR Logistic Service_05 June 09_Ed 03_BoQ per site_VNPT_FTTx_27 provinces_071209_v2 4" xfId="257"/>
    <cellStyle name="_ANSV Quotation for Local RR Logistic Service_05 June 09_Ed 03_BoQ per site_VNPT_FTTx_27 provinces_071209_v2 5" xfId="258"/>
    <cellStyle name="_ANSV Quotation for Local RR Logistic Service_05 June 09_Ed 03_BoQ per site_VNPT_FTTx_27 provinces_071209_v2 6" xfId="259"/>
    <cellStyle name="_ANSV Quotation for Local RR Logistic Service_05 June 09_Ed 03_BoQ per site_VNPT_FTTx_27 provinces_071209_v2 7" xfId="260"/>
    <cellStyle name="_ANSV Quotation for Local RR Logistic Service_05 June 09_Ed 03_BoQ per site_VNPT_FTTx_27 provinces_250110_v2" xfId="261"/>
    <cellStyle name="_ANSV Quotation for Local RR Logistic Service_05 June 09_Ed 03_BoQ per site_VNPT_FTTx_27 provinces_250110_v2 2" xfId="262"/>
    <cellStyle name="_ANSV Quotation for Local RR Logistic Service_05 June 09_Ed 03_BoQ per site_VNPT_FTTx_27 provinces_250110_v2 3" xfId="263"/>
    <cellStyle name="_ANSV Quotation for Local RR Logistic Service_05 June 09_Ed 03_BoQ per site_VNPT_FTTx_27 provinces_250110_v2 4" xfId="264"/>
    <cellStyle name="_ANSV Quotation for Local RR Logistic Service_05 June 09_Ed 03_BoQ per site_VNPT_FTTx_27 provinces_250110_v2 5" xfId="265"/>
    <cellStyle name="_ANSV Quotation for Local RR Logistic Service_05 June 09_Ed 03_BoQ per site_VNPT_FTTx_27 provinces_250110_v2 6" xfId="266"/>
    <cellStyle name="_ANSV Quotation for Local RR Logistic Service_05 June 09_Ed 03_BoQ per site_VNPT_FTTx_27 provinces_250110_v2 7" xfId="267"/>
    <cellStyle name="_ANSV Quotation for Local RR Logistic Service_05 June 09_Ed 03_FTTx ton kho 9.2010" xfId="268"/>
    <cellStyle name="_ANSV Quotation for Local RR Logistic Service_05 June 09_Ed 03_FTTx ton kho 9.2010 2" xfId="269"/>
    <cellStyle name="_ANSV Quotation for Local RR Logistic Service_05 June 09_Ed 03_FTTx ton kho 9.2010 3" xfId="270"/>
    <cellStyle name="_ANSV Quotation for Local RR Logistic Service_05 June 09_Ed 03_FTTx ton kho 9.2010 4" xfId="271"/>
    <cellStyle name="_ANSV Quotation for Local RR Logistic Service_05 June 09_Ed 03_FTTx ton kho 9.2010 5" xfId="272"/>
    <cellStyle name="_ANSV Quotation for Local RR Logistic Service_05 June 09_Ed 03_FTTx ton kho 9.2010 6" xfId="273"/>
    <cellStyle name="_ANSV Quotation for Local RR Logistic Service_05 June 09_Ed 03_FTTx ton kho 9.2010 7" xfId="274"/>
    <cellStyle name="_ANSV Quotation for Local RR Logistic Service_05 June 09_Ed 03_QUOTATION_VNPT_FTTX_27 provinces_011109_ed1" xfId="275"/>
    <cellStyle name="_ANSV Quotation for Local RR Logistic Service_05 June 09_Ed 03_QUOTATION_VNPT_FTTX_27 provinces_011109_ed1 2" xfId="276"/>
    <cellStyle name="_ANSV Quotation for Local RR Logistic Service_05 June 09_Ed 03_QUOTATION_VNPT_FTTX_27 provinces_011109_ed1 3" xfId="277"/>
    <cellStyle name="_ANSV Quotation for Local RR Logistic Service_05 June 09_Ed 03_QUOTATION_VNPT_FTTX_27 provinces_011109_ed1 4" xfId="278"/>
    <cellStyle name="_ANSV Quotation for Local RR Logistic Service_05 June 09_Ed 03_QUOTATION_VNPT_FTTX_27 provinces_011109_ed1 5" xfId="279"/>
    <cellStyle name="_ANSV Quotation for Local RR Logistic Service_05 June 09_Ed 03_QUOTATION_VNPT_FTTX_27 provinces_011109_ed1 6" xfId="280"/>
    <cellStyle name="_ANSV Quotation for Local RR Logistic Service_05 June 09_Ed 03_QUOTATION_VNPT_FTTX_27 provinces_011109_ed1 7" xfId="281"/>
    <cellStyle name="_ANSV Quotation VMS MSISDN_Submit to PBI_16 Apr 07_Ed 02" xfId="282"/>
    <cellStyle name="_ANSV Quotation VMS MSISDN_Submit to PBI_16 Apr 07_Ed 02 10" xfId="283"/>
    <cellStyle name="_ANSV Quotation VMS MSISDN_Submit to PBI_16 Apr 07_Ed 02 11" xfId="284"/>
    <cellStyle name="_ANSV Quotation VMS MSISDN_Submit to PBI_16 Apr 07_Ed 02 12" xfId="285"/>
    <cellStyle name="_ANSV Quotation VMS MSISDN_Submit to PBI_16 Apr 07_Ed 02 13" xfId="286"/>
    <cellStyle name="_ANSV Quotation VMS MSISDN_Submit to PBI_16 Apr 07_Ed 02 14" xfId="287"/>
    <cellStyle name="_ANSV Quotation VMS MSISDN_Submit to PBI_16 Apr 07_Ed 02 15" xfId="288"/>
    <cellStyle name="_ANSV Quotation VMS MSISDN_Submit to PBI_16 Apr 07_Ed 02 16" xfId="289"/>
    <cellStyle name="_ANSV Quotation VMS MSISDN_Submit to PBI_16 Apr 07_Ed 02 2" xfId="290"/>
    <cellStyle name="_ANSV Quotation VMS MSISDN_Submit to PBI_16 Apr 07_Ed 02 3" xfId="291"/>
    <cellStyle name="_ANSV Quotation VMS MSISDN_Submit to PBI_16 Apr 07_Ed 02 4" xfId="292"/>
    <cellStyle name="_ANSV Quotation VMS MSISDN_Submit to PBI_16 Apr 07_Ed 02 5" xfId="293"/>
    <cellStyle name="_ANSV Quotation VMS MSISDN_Submit to PBI_16 Apr 07_Ed 02 6" xfId="294"/>
    <cellStyle name="_ANSV Quotation VMS MSISDN_Submit to PBI_16 Apr 07_Ed 02 7" xfId="295"/>
    <cellStyle name="_ANSV Quotation VMS MSISDN_Submit to PBI_16 Apr 07_Ed 02 8" xfId="296"/>
    <cellStyle name="_ANSV Quotation VMS MSISDN_Submit to PBI_16 Apr 07_Ed 02 9" xfId="297"/>
    <cellStyle name="_ANSV Quotation VMS MSISDN_Submit to PBI_16 Apr 07_Ed 02_Bilan - Spare - Dong Nai ADSL - DO 030609" xfId="298"/>
    <cellStyle name="_ANSV Quotation VMS MSISDN_Submit to PBI_16 Apr 07_Ed 02_Bilan - Spare - Dong Nai ADSL - DO 030609 2" xfId="299"/>
    <cellStyle name="_ANSV Quotation VMS MSISDN_Submit to PBI_16 Apr 07_Ed 02_Bilan - Spare - Dong Nai ADSL - DO 030609 3" xfId="300"/>
    <cellStyle name="_ANSV Quotation VMS MSISDN_Submit to PBI_16 Apr 07_Ed 02_Bilan - Spare - Dong Nai ADSL - DO 030609 4" xfId="301"/>
    <cellStyle name="_ANSV Quotation VMS MSISDN_Submit to PBI_16 Apr 07_Ed 02_Bilan - Spare - Dong Nai ADSL - DO 030609 5" xfId="302"/>
    <cellStyle name="_ANSV Quotation VMS MSISDN_Submit to PBI_16 Apr 07_Ed 02_Bilan - Spare - Dong Nai ADSL - DO 030609 6" xfId="303"/>
    <cellStyle name="_ANSV Quotation VMS MSISDN_Submit to PBI_16 Apr 07_Ed 02_Bilan - Spare - Dong Nai ADSL - DO 030609 7" xfId="304"/>
    <cellStyle name="_ANSV Quotation VMS MSISDN_Submit to PBI_16 Apr 07_Ed 02_FTTx ton kho 9.2010" xfId="305"/>
    <cellStyle name="_ANSV Quotation VMS MSISDN_Submit to PBI_16 Apr 07_Ed 02_Hung Yen_SDH_spare_ed11Dec2008" xfId="306"/>
    <cellStyle name="_ANSV Quotation VMS MSISDN_Submit to PBI_16 Apr 07_Ed 02_Logistics_ed02_" xfId="307"/>
    <cellStyle name="_ANSV Quotation VMS MSISDN_Submit to PBI_16 Apr 07_Ed 02_PO SDH Thanh Hoa-v3" xfId="308"/>
    <cellStyle name="_ANSV Quotation VMS MSISDN_Submit to PBI_16 Apr 07_Ed 02_QUOTATION_VNPT_FTTX_27 provinces_011109_ed1" xfId="309"/>
    <cellStyle name="_ANSV Quotation VMS MSISDN_Submit to PBI_16 Apr 07_Ed 02_QUOTATION_VNPT_FTTX_27 provinces_011109_ed1 2" xfId="310"/>
    <cellStyle name="_ANSV Quotation VMS MSISDN_Submit to PBI_16 Apr 07_Ed 02_QUOTATION_VNPT_FTTX_27 provinces_011109_ed1 3" xfId="311"/>
    <cellStyle name="_ANSV Quotation VMS MSISDN_Submit to PBI_16 Apr 07_Ed 02_QUOTATION_VNPT_FTTX_27 provinces_011109_ed1 4" xfId="312"/>
    <cellStyle name="_ANSV Quotation VMS MSISDN_Submit to PBI_16 Apr 07_Ed 02_QUOTATION_VNPT_FTTX_27 provinces_011109_ed1 5" xfId="313"/>
    <cellStyle name="_ANSV Quotation VMS MSISDN_Submit to PBI_16 Apr 07_Ed 02_QUOTATION_VNPT_FTTX_27 provinces_011109_ed1 6" xfId="314"/>
    <cellStyle name="_ANSV Quotation VMS MSISDN_Submit to PBI_16 Apr 07_Ed 02_QUOTATION_VNPT_FTTX_27 provinces_011109_ed1 7" xfId="315"/>
    <cellStyle name="_ANSV Quotation VMS RFI UTRAN 3400 NodeB_Sent to CAT_15 Aug 08_Ed 03" xfId="316"/>
    <cellStyle name="_ANSV Quotation_VMS IN 10000K VMS_02 July 07_Ed 02" xfId="317"/>
    <cellStyle name="_ansv_services_for VMS-NSS expansion-2005-ed 03Mar06" xfId="318"/>
    <cellStyle name="_ansv_services_for VMS-NSS expansion-2005-ed 03Mar06 10" xfId="319"/>
    <cellStyle name="_ansv_services_for VMS-NSS expansion-2005-ed 03Mar06 11" xfId="320"/>
    <cellStyle name="_ansv_services_for VMS-NSS expansion-2005-ed 03Mar06 12" xfId="321"/>
    <cellStyle name="_ansv_services_for VMS-NSS expansion-2005-ed 03Mar06 13" xfId="322"/>
    <cellStyle name="_ansv_services_for VMS-NSS expansion-2005-ed 03Mar06 14" xfId="323"/>
    <cellStyle name="_ansv_services_for VMS-NSS expansion-2005-ed 03Mar06 15" xfId="324"/>
    <cellStyle name="_ansv_services_for VMS-NSS expansion-2005-ed 03Mar06 16" xfId="325"/>
    <cellStyle name="_ansv_services_for VMS-NSS expansion-2005-ed 03Mar06 2" xfId="326"/>
    <cellStyle name="_ansv_services_for VMS-NSS expansion-2005-ed 03Mar06 3" xfId="327"/>
    <cellStyle name="_ansv_services_for VMS-NSS expansion-2005-ed 03Mar06 4" xfId="328"/>
    <cellStyle name="_ansv_services_for VMS-NSS expansion-2005-ed 03Mar06 5" xfId="329"/>
    <cellStyle name="_ansv_services_for VMS-NSS expansion-2005-ed 03Mar06 6" xfId="330"/>
    <cellStyle name="_ansv_services_for VMS-NSS expansion-2005-ed 03Mar06 7" xfId="331"/>
    <cellStyle name="_ansv_services_for VMS-NSS expansion-2005-ed 03Mar06 8" xfId="332"/>
    <cellStyle name="_ansv_services_for VMS-NSS expansion-2005-ed 03Mar06 9" xfId="333"/>
    <cellStyle name="_ansv_services_for VMS-NSS expansion-2005-ed 03Mar06_Hung Yen_SDH_spare_ed11Dec2008" xfId="334"/>
    <cellStyle name="_ansv_services_for VMS-NSS expansion-2005-ed 03Mar06_Logistics_ed02_" xfId="335"/>
    <cellStyle name="_ansv_services_for VMS-NSS expansion-2005-ed 03Mar06_PO SDH Thanh Hoa-v3" xfId="336"/>
    <cellStyle name="_ANSV-service-for-VMS-ext NSS_MSC4_April 11" xfId="337"/>
    <cellStyle name="_ANSV-service-for-VMS-ext.MSC1&amp;5-ed 05July06 nm" xfId="338"/>
    <cellStyle name="_ASPL AND Service Costing_120706_Quote" xfId="339"/>
    <cellStyle name="_Assigned tender_VMS 3G_04 May 09_Ed 25" xfId="340"/>
    <cellStyle name="_Assigned tender_VMS 3G_27 Apr 09_Ed 25-Hoa" xfId="341"/>
    <cellStyle name="_Assigned tender_VMS 400 Node B_311008_Ed 01 sent to cat team" xfId="342"/>
    <cellStyle name="_BacNinh_13 Outds_210607" xfId="343"/>
    <cellStyle name="_BacNinh_13 Outds_210607 10" xfId="344"/>
    <cellStyle name="_BacNinh_13 Outds_210607 11" xfId="345"/>
    <cellStyle name="_BacNinh_13 Outds_210607 12" xfId="346"/>
    <cellStyle name="_BacNinh_13 Outds_210607 13" xfId="347"/>
    <cellStyle name="_BacNinh_13 Outds_210607 14" xfId="348"/>
    <cellStyle name="_BacNinh_13 Outds_210607 15" xfId="349"/>
    <cellStyle name="_BacNinh_13 Outds_210607 16" xfId="350"/>
    <cellStyle name="_BacNinh_13 Outds_210607 2" xfId="351"/>
    <cellStyle name="_BacNinh_13 Outds_210607 3" xfId="352"/>
    <cellStyle name="_BacNinh_13 Outds_210607 4" xfId="353"/>
    <cellStyle name="_BacNinh_13 Outds_210607 5" xfId="354"/>
    <cellStyle name="_BacNinh_13 Outds_210607 6" xfId="355"/>
    <cellStyle name="_BacNinh_13 Outds_210607 7" xfId="356"/>
    <cellStyle name="_BacNinh_13 Outds_210607 8" xfId="357"/>
    <cellStyle name="_BacNinh_13 Outds_210607 9" xfId="358"/>
    <cellStyle name="_BacNinh_13 Outds_210607_Bilan - MSAN - 500node PO1 7 provinces - DO 040509" xfId="359"/>
    <cellStyle name="_BacNinh_13 Outds_210607_Bilan - MSAN - 500node PO1 7 provinces - DO 040509_FTTx ton kho 9.2010" xfId="360"/>
    <cellStyle name="_BacNinh_13 Outds_210607_Bilan - MSAN - 500node PO1 7 provinces - DO 040509_FTTx ton kho 9.2010 2" xfId="361"/>
    <cellStyle name="_BacNinh_13 Outds_210607_Bilan - MSAN - 500node PO1 7 provinces - DO 040509_FTTx ton kho 9.2010 3" xfId="362"/>
    <cellStyle name="_BacNinh_13 Outds_210607_Bilan - MSAN - 500node PO1 7 provinces - DO 040509_FTTx ton kho 9.2010 4" xfId="363"/>
    <cellStyle name="_BacNinh_13 Outds_210607_Bilan - MSAN - 500node PO1 7 provinces - DO 040509_FTTx ton kho 9.2010 5" xfId="364"/>
    <cellStyle name="_BacNinh_13 Outds_210607_Bilan - MSAN - 500node PO1 7 provinces - DO 040509_FTTx ton kho 9.2010 6" xfId="365"/>
    <cellStyle name="_BacNinh_13 Outds_210607_Bilan - MSAN - 500node PO1 7 provinces - DO 040509_FTTx ton kho 9.2010 7" xfId="366"/>
    <cellStyle name="_BacNinh_13 Outds_210607_Bilan - SDH - Da Nang - DO 080609" xfId="367"/>
    <cellStyle name="_BacNinh_13 Outds_210607_Bilan - Spare - Dong Nai ADSL - DO 030609" xfId="368"/>
    <cellStyle name="_BacNinh_13 Outds_210607_BoQ_ISAM_Dong Thap_290509_Thuy Duong (version 1)" xfId="369"/>
    <cellStyle name="_BacNinh_13 Outds_210607_BoQ_ISAM_Dong Thap_290509_Thuy Duong (version 1) 2" xfId="370"/>
    <cellStyle name="_BacNinh_13 Outds_210607_BoQ_ISAM_Dong Thap_290509_Thuy Duong (version 1) 3" xfId="371"/>
    <cellStyle name="_BacNinh_13 Outds_210607_BoQ_ISAM_Dong Thap_290509_Thuy Duong (version 1) 4" xfId="372"/>
    <cellStyle name="_BacNinh_13 Outds_210607_BoQ_ISAM_Dong Thap_290509_Thuy Duong (version 1) 5" xfId="373"/>
    <cellStyle name="_BacNinh_13 Outds_210607_BoQ_ISAM_Dong Thap_290509_Thuy Duong (version 1) 6" xfId="374"/>
    <cellStyle name="_BacNinh_13 Outds_210607_BoQ_ISAM_Dong Thap_290509_Thuy Duong (version 1) 7" xfId="375"/>
    <cellStyle name="_BacNinh_13 Outds_210607_BoQ_LangSon_Spare SDH-MSAN_130509_NTQuan" xfId="376"/>
    <cellStyle name="_BacNinh_13 Outds_210607_BoQ_LangSon_Spare SDH-MSAN_130509_NTQuan 2" xfId="377"/>
    <cellStyle name="_BacNinh_13 Outds_210607_BoQ_LangSon_Spare SDH-MSAN_130509_NTQuan 3" xfId="378"/>
    <cellStyle name="_BacNinh_13 Outds_210607_BoQ_LangSon_Spare SDH-MSAN_130509_NTQuan 4" xfId="379"/>
    <cellStyle name="_BacNinh_13 Outds_210607_BoQ_LangSon_Spare SDH-MSAN_130509_NTQuan 5" xfId="380"/>
    <cellStyle name="_BacNinh_13 Outds_210607_BoQ_LangSon_Spare SDH-MSAN_130509_NTQuan 6" xfId="381"/>
    <cellStyle name="_BacNinh_13 Outds_210607_BoQ_LangSon_Spare SDH-MSAN_130509_NTQuan 7" xfId="382"/>
    <cellStyle name="_BacNinh_13 Outds_210607_BoQ_SDH Danang_030609_NTQuan_service including" xfId="383"/>
    <cellStyle name="_BacNinh_13 Outds_210607_Hung Yen_SDH_spare_ed11Dec2008" xfId="384"/>
    <cellStyle name="_BacNinh_13 Outds_210607_Logistics_ed02_" xfId="385"/>
    <cellStyle name="_BacNinh_13 Outds_210607_Phu luc 1_QUOTATION_SDH STM1 Thanh Hoa_070109" xfId="386"/>
    <cellStyle name="_BacNinh_13 Outds_210607_Phu luc 1_QUOTATION_SDH STM1 Thanh Hoa_070109_FTTx ton kho 9.2010" xfId="387"/>
    <cellStyle name="_BacNinh_13 Outds_210607_Phu luc 1_QUOTATION_SDH STM1 Thanh Hoa_070109_FTTx ton kho 9.2010 2" xfId="388"/>
    <cellStyle name="_BacNinh_13 Outds_210607_Phu luc 1_QUOTATION_SDH STM1 Thanh Hoa_070109_FTTx ton kho 9.2010 3" xfId="389"/>
    <cellStyle name="_BacNinh_13 Outds_210607_Phu luc 1_QUOTATION_SDH STM1 Thanh Hoa_070109_FTTx ton kho 9.2010 4" xfId="390"/>
    <cellStyle name="_BacNinh_13 Outds_210607_Phu luc 1_QUOTATION_SDH STM1 Thanh Hoa_070109_FTTx ton kho 9.2010 5" xfId="391"/>
    <cellStyle name="_BacNinh_13 Outds_210607_Phu luc 1_QUOTATION_SDH STM1 Thanh Hoa_070109_FTTx ton kho 9.2010 6" xfId="392"/>
    <cellStyle name="_BacNinh_13 Outds_210607_Phu luc 1_QUOTATION_SDH STM1 Thanh Hoa_070109_FTTx ton kho 9.2010 7" xfId="393"/>
    <cellStyle name="_BacNinh_13 Outds_210607_PO SDH Thanh Hoa-v3" xfId="394"/>
    <cellStyle name="_Ban Chat PCM configuration080627v2" xfId="395"/>
    <cellStyle name="_Ban Chat PCM configuration080710v4（No spare）" xfId="396"/>
    <cellStyle name="_Bang gia" xfId="397"/>
    <cellStyle name="_Bao gia 041207" xfId="398"/>
    <cellStyle name="_Bao gia 60 bo gui Mr Duong_Alcatel_cost_email" xfId="399"/>
    <cellStyle name="_Bao gia anh Duong 0304" xfId="400"/>
    <cellStyle name="_Bao gia anh Duong 0304_FTTx ton kho 9.2010" xfId="401"/>
    <cellStyle name="_Bao gia anh Duong 0304_FTTx ton kho 9.2010 2" xfId="402"/>
    <cellStyle name="_Bao gia anh Duong 0304_FTTx ton kho 9.2010 3" xfId="403"/>
    <cellStyle name="_Bao gia anh Duong 0304_FTTx ton kho 9.2010 4" xfId="404"/>
    <cellStyle name="_Bao gia anh Duong 0304_FTTx ton kho 9.2010 5" xfId="405"/>
    <cellStyle name="_Bao gia anh Duong 0304_FTTx ton kho 9.2010 6" xfId="406"/>
    <cellStyle name="_Bao gia anh Duong 0304_FTTx ton kho 9.2010 7" xfId="407"/>
    <cellStyle name="_Bao gia anh Duong 0304_QUOTATION_VNPT_FTTX_27 provinces_011109_ed1" xfId="408"/>
    <cellStyle name="_Bao gia anh Duong ALCATEL 2606_ed1" xfId="409"/>
    <cellStyle name="_Bao gia anh Duong ALCATEL 2606_ed1_FTTx ton kho 9.2010" xfId="410"/>
    <cellStyle name="_Bao gia anh Duong ALCATEL 2606_ed1_FTTx ton kho 9.2010 2" xfId="411"/>
    <cellStyle name="_Bao gia anh Duong ALCATEL 2606_ed1_FTTx ton kho 9.2010 3" xfId="412"/>
    <cellStyle name="_Bao gia anh Duong ALCATEL 2606_ed1_FTTx ton kho 9.2010 4" xfId="413"/>
    <cellStyle name="_Bao gia anh Duong ALCATEL 2606_ed1_FTTx ton kho 9.2010 5" xfId="414"/>
    <cellStyle name="_Bao gia anh Duong ALCATEL 2606_ed1_FTTx ton kho 9.2010 6" xfId="415"/>
    <cellStyle name="_Bao gia anh Duong ALCATEL 2606_ed1_FTTx ton kho 9.2010 7" xfId="416"/>
    <cellStyle name="_Bao gia anh Duong ALCATEL 2606_ed1_QUOTATION_VNPT_FTTX_27 provinces_011109_ed1" xfId="417"/>
    <cellStyle name="_Bao gia du toan Billing online Ninhbinh" xfId="418"/>
    <cellStyle name="_Bao gia nguon 15KW-ACCU_Bac Ninh_update_280708" xfId="419"/>
    <cellStyle name="_bao gia UPS 3KVA 080408" xfId="420"/>
    <cellStyle name="_bao gia UPS 3KVA 080408_FTTx ton kho 9.2010" xfId="421"/>
    <cellStyle name="_bao gia UPS 3KVA 080408_FTTx ton kho 9.2010 2" xfId="422"/>
    <cellStyle name="_bao gia UPS 3KVA 080408_FTTx ton kho 9.2010 3" xfId="423"/>
    <cellStyle name="_bao gia UPS 3KVA 080408_FTTx ton kho 9.2010 4" xfId="424"/>
    <cellStyle name="_bao gia UPS 3KVA 080408_FTTx ton kho 9.2010 5" xfId="425"/>
    <cellStyle name="_bao gia UPS 3KVA 080408_FTTx ton kho 9.2010 6" xfId="426"/>
    <cellStyle name="_bao gia UPS 3KVA 080408_FTTx ton kho 9.2010 7" xfId="427"/>
    <cellStyle name="_bao gia UPS 3KVA 080408_QUOTATION_VNPT_FTTX_27 provinces_011109_ed1" xfId="428"/>
    <cellStyle name="_BG.may tinh CTV" xfId="429"/>
    <cellStyle name="_Bilan - MSAN - 500node PO1 7 provinces - DO 040509" xfId="430"/>
    <cellStyle name="_Bilan - MSAN - 500node PO1 7 provinces - DO 040509_FTTx ton kho 9.2010" xfId="431"/>
    <cellStyle name="_Bilan - MSAN - 500node PO1 7 provinces - DO 040509_FTTx ton kho 9.2010 2" xfId="432"/>
    <cellStyle name="_Bilan - MSAN - 500node PO1 7 provinces - DO 040509_FTTx ton kho 9.2010 3" xfId="433"/>
    <cellStyle name="_Bilan - MSAN - 500node PO1 7 provinces - DO 040509_FTTx ton kho 9.2010 4" xfId="434"/>
    <cellStyle name="_Bilan - MSAN - 500node PO1 7 provinces - DO 040509_FTTx ton kho 9.2010 5" xfId="435"/>
    <cellStyle name="_Bilan - MSAN - 500node PO1 7 provinces - DO 040509_FTTx ton kho 9.2010 6" xfId="436"/>
    <cellStyle name="_Bilan - MSAN - 500node PO1 7 provinces - DO 040509_FTTx ton kho 9.2010 7" xfId="437"/>
    <cellStyle name="_Bilan - SDH - Expansion - 7 provinces - with subcontract - submit PBI - DO 101207" xfId="438"/>
    <cellStyle name="_Bilan - SDH - VTN - 80Gb DWDM - Submit PBI 071207" xfId="439"/>
    <cellStyle name="_BILAN - VMS - 4 MSC - Submit PBI 160707" xfId="440"/>
    <cellStyle name="_Bilan - VMS - MSC1  MSC5 upgrade Camel 3 - Submit PBI 060207" xfId="441"/>
    <cellStyle name="_Bilan 0 - VMS 1430 BTS - Ed 14 - 04Jan09_NGa" xfId="442"/>
    <cellStyle name="_Bilan 0 - VMS 1430 BTS - Ed 14 - 04Jan09_NGa 10" xfId="443"/>
    <cellStyle name="_Bilan 0 - VMS 1430 BTS - Ed 14 - 04Jan09_NGa 11" xfId="444"/>
    <cellStyle name="_Bilan 0 - VMS 1430 BTS - Ed 14 - 04Jan09_NGa 12" xfId="445"/>
    <cellStyle name="_Bilan 0 - VMS 1430 BTS - Ed 14 - 04Jan09_NGa 2" xfId="446"/>
    <cellStyle name="_Bilan 0 - VMS 1430 BTS - Ed 14 - 04Jan09_NGa 3" xfId="447"/>
    <cellStyle name="_Bilan 0 - VMS 1430 BTS - Ed 14 - 04Jan09_NGa 4" xfId="448"/>
    <cellStyle name="_Bilan 0 - VMS 1430 BTS - Ed 14 - 04Jan09_NGa 5" xfId="449"/>
    <cellStyle name="_Bilan 0 - VMS 1430 BTS - Ed 14 - 04Jan09_NGa 6" xfId="450"/>
    <cellStyle name="_Bilan 0 - VMS 1430 BTS - Ed 14 - 04Jan09_NGa 7" xfId="451"/>
    <cellStyle name="_Bilan 0 - VMS 1430 BTS - Ed 14 - 04Jan09_NGa 8" xfId="452"/>
    <cellStyle name="_Bilan 0 - VMS 1430 BTS - Ed 14 - 04Jan09_NGa 9" xfId="453"/>
    <cellStyle name="_Bilan 0 - VMS 3G - 6May09 - Hoa-2 0" xfId="454"/>
    <cellStyle name="_Bilan 0 - VMS 3G - 6May09 - Hoa-2 0 10" xfId="455"/>
    <cellStyle name="_Bilan 0 - VMS 3G - 6May09 - Hoa-2 0 11" xfId="456"/>
    <cellStyle name="_Bilan 0 - VMS 3G - 6May09 - Hoa-2 0 12" xfId="457"/>
    <cellStyle name="_Bilan 0 - VMS 3G - 6May09 - Hoa-2 0 2" xfId="458"/>
    <cellStyle name="_Bilan 0 - VMS 3G - 6May09 - Hoa-2 0 3" xfId="459"/>
    <cellStyle name="_Bilan 0 - VMS 3G - 6May09 - Hoa-2 0 4" xfId="460"/>
    <cellStyle name="_Bilan 0 - VMS 3G - 6May09 - Hoa-2 0 5" xfId="461"/>
    <cellStyle name="_Bilan 0 - VMS 3G - 6May09 - Hoa-2 0 6" xfId="462"/>
    <cellStyle name="_Bilan 0 - VMS 3G - 6May09 - Hoa-2 0 7" xfId="463"/>
    <cellStyle name="_Bilan 0 - VMS 3G - 6May09 - Hoa-2 0 8" xfId="464"/>
    <cellStyle name="_Bilan 0 - VMS 3G - 6May09 - Hoa-2 0 9" xfId="465"/>
    <cellStyle name="_BILAN MOD  DO 290708" xfId="466"/>
    <cellStyle name="_Bilan Van chuyen Minh Hung_070907_ed1" xfId="467"/>
    <cellStyle name="_Bilan Van chuyen Minh Hung_070907_ed1 10" xfId="468"/>
    <cellStyle name="_Bilan Van chuyen Minh Hung_070907_ed1 11" xfId="469"/>
    <cellStyle name="_Bilan Van chuyen Minh Hung_070907_ed1 12" xfId="470"/>
    <cellStyle name="_Bilan Van chuyen Minh Hung_070907_ed1 13" xfId="471"/>
    <cellStyle name="_Bilan Van chuyen Minh Hung_070907_ed1 14" xfId="472"/>
    <cellStyle name="_Bilan Van chuyen Minh Hung_070907_ed1 15" xfId="473"/>
    <cellStyle name="_Bilan Van chuyen Minh Hung_070907_ed1 16" xfId="474"/>
    <cellStyle name="_Bilan Van chuyen Minh Hung_070907_ed1 2" xfId="475"/>
    <cellStyle name="_Bilan Van chuyen Minh Hung_070907_ed1 3" xfId="476"/>
    <cellStyle name="_Bilan Van chuyen Minh Hung_070907_ed1 4" xfId="477"/>
    <cellStyle name="_Bilan Van chuyen Minh Hung_070907_ed1 5" xfId="478"/>
    <cellStyle name="_Bilan Van chuyen Minh Hung_070907_ed1 6" xfId="479"/>
    <cellStyle name="_Bilan Van chuyen Minh Hung_070907_ed1 7" xfId="480"/>
    <cellStyle name="_Bilan Van chuyen Minh Hung_070907_ed1 8" xfId="481"/>
    <cellStyle name="_Bilan Van chuyen Minh Hung_070907_ed1 9" xfId="482"/>
    <cellStyle name="_Bilan Van chuyen Minh Hung_070907_ed1_Bilan - MSAN - 500node PO1 7 provinces - DO 040509" xfId="483"/>
    <cellStyle name="_Bilan Van chuyen Minh Hung_070907_ed1_Bilan - MSAN - 500node PO1 7 provinces - DO 040509_FTTx ton kho 9.2010" xfId="484"/>
    <cellStyle name="_Bilan Van chuyen Minh Hung_070907_ed1_Bilan - MSAN - 500node PO1 7 provinces - DO 040509_FTTx ton kho 9.2010 2" xfId="485"/>
    <cellStyle name="_Bilan Van chuyen Minh Hung_070907_ed1_Bilan - MSAN - 500node PO1 7 provinces - DO 040509_FTTx ton kho 9.2010 3" xfId="486"/>
    <cellStyle name="_Bilan Van chuyen Minh Hung_070907_ed1_Bilan - MSAN - 500node PO1 7 provinces - DO 040509_FTTx ton kho 9.2010 4" xfId="487"/>
    <cellStyle name="_Bilan Van chuyen Minh Hung_070907_ed1_Bilan - MSAN - 500node PO1 7 provinces - DO 040509_FTTx ton kho 9.2010 5" xfId="488"/>
    <cellStyle name="_Bilan Van chuyen Minh Hung_070907_ed1_Bilan - MSAN - 500node PO1 7 provinces - DO 040509_FTTx ton kho 9.2010 6" xfId="489"/>
    <cellStyle name="_Bilan Van chuyen Minh Hung_070907_ed1_Bilan - MSAN - 500node PO1 7 provinces - DO 040509_FTTx ton kho 9.2010 7" xfId="490"/>
    <cellStyle name="_Bilan Van chuyen Minh Hung_070907_ed1_Bilan - SDH - Da Nang - DO 080609" xfId="491"/>
    <cellStyle name="_Bilan Van chuyen Minh Hung_070907_ed1_Bilan - Spare - Dong Nai ADSL - DO 030609" xfId="492"/>
    <cellStyle name="_Bilan Van chuyen Minh Hung_070907_ed1_BoQ_ISAM_Dong Thap_290509_Thuy Duong (version 1)" xfId="493"/>
    <cellStyle name="_Bilan Van chuyen Minh Hung_070907_ed1_BoQ_ISAM_Dong Thap_290509_Thuy Duong (version 1) 2" xfId="494"/>
    <cellStyle name="_Bilan Van chuyen Minh Hung_070907_ed1_BoQ_ISAM_Dong Thap_290509_Thuy Duong (version 1) 3" xfId="495"/>
    <cellStyle name="_Bilan Van chuyen Minh Hung_070907_ed1_BoQ_ISAM_Dong Thap_290509_Thuy Duong (version 1) 4" xfId="496"/>
    <cellStyle name="_Bilan Van chuyen Minh Hung_070907_ed1_BoQ_ISAM_Dong Thap_290509_Thuy Duong (version 1) 5" xfId="497"/>
    <cellStyle name="_Bilan Van chuyen Minh Hung_070907_ed1_BoQ_ISAM_Dong Thap_290509_Thuy Duong (version 1) 6" xfId="498"/>
    <cellStyle name="_Bilan Van chuyen Minh Hung_070907_ed1_BoQ_ISAM_Dong Thap_290509_Thuy Duong (version 1) 7" xfId="499"/>
    <cellStyle name="_Bilan Van chuyen Minh Hung_070907_ed1_BoQ_LangSon_Spare SDH-MSAN_130509_NTQuan" xfId="500"/>
    <cellStyle name="_Bilan Van chuyen Minh Hung_070907_ed1_BoQ_LangSon_Spare SDH-MSAN_130509_NTQuan 2" xfId="501"/>
    <cellStyle name="_Bilan Van chuyen Minh Hung_070907_ed1_BoQ_LangSon_Spare SDH-MSAN_130509_NTQuan 3" xfId="502"/>
    <cellStyle name="_Bilan Van chuyen Minh Hung_070907_ed1_BoQ_LangSon_Spare SDH-MSAN_130509_NTQuan 4" xfId="503"/>
    <cellStyle name="_Bilan Van chuyen Minh Hung_070907_ed1_BoQ_LangSon_Spare SDH-MSAN_130509_NTQuan 5" xfId="504"/>
    <cellStyle name="_Bilan Van chuyen Minh Hung_070907_ed1_BoQ_LangSon_Spare SDH-MSAN_130509_NTQuan 6" xfId="505"/>
    <cellStyle name="_Bilan Van chuyen Minh Hung_070907_ed1_BoQ_LangSon_Spare SDH-MSAN_130509_NTQuan 7" xfId="506"/>
    <cellStyle name="_Bilan Van chuyen Minh Hung_070907_ed1_BoQ_SDH Danang_030609_NTQuan_service including" xfId="507"/>
    <cellStyle name="_Bilan Van chuyen Minh Hung_070907_ed1_Hung Yen_SDH_spare_ed11Dec2008" xfId="508"/>
    <cellStyle name="_Bilan Van chuyen Minh Hung_070907_ed1_Logistics_ed02_" xfId="509"/>
    <cellStyle name="_Bilan Van chuyen Minh Hung_070907_ed1_Phu luc 1_QUOTATION_SDH STM1 Thanh Hoa_070109" xfId="510"/>
    <cellStyle name="_Bilan Van chuyen Minh Hung_070907_ed1_Phu luc 1_QUOTATION_SDH STM1 Thanh Hoa_070109_FTTx ton kho 9.2010" xfId="511"/>
    <cellStyle name="_Bilan Van chuyen Minh Hung_070907_ed1_Phu luc 1_QUOTATION_SDH STM1 Thanh Hoa_070109_FTTx ton kho 9.2010 2" xfId="512"/>
    <cellStyle name="_Bilan Van chuyen Minh Hung_070907_ed1_Phu luc 1_QUOTATION_SDH STM1 Thanh Hoa_070109_FTTx ton kho 9.2010 3" xfId="513"/>
    <cellStyle name="_Bilan Van chuyen Minh Hung_070907_ed1_Phu luc 1_QUOTATION_SDH STM1 Thanh Hoa_070109_FTTx ton kho 9.2010 4" xfId="514"/>
    <cellStyle name="_Bilan Van chuyen Minh Hung_070907_ed1_Phu luc 1_QUOTATION_SDH STM1 Thanh Hoa_070109_FTTx ton kho 9.2010 5" xfId="515"/>
    <cellStyle name="_Bilan Van chuyen Minh Hung_070907_ed1_Phu luc 1_QUOTATION_SDH STM1 Thanh Hoa_070109_FTTx ton kho 9.2010 6" xfId="516"/>
    <cellStyle name="_Bilan Van chuyen Minh Hung_070907_ed1_Phu luc 1_QUOTATION_SDH STM1 Thanh Hoa_070109_FTTx ton kho 9.2010 7" xfId="517"/>
    <cellStyle name="_Bilan Van chuyen Minh Hung_070907_ed1_PO SDH Thanh Hoa-v3" xfId="518"/>
    <cellStyle name="_Bilan_ Service_23 nodes Gia Lai_070917_ed1" xfId="519"/>
    <cellStyle name="_BILAN_30B+D CARD FOR HCM" xfId="520"/>
    <cellStyle name="_Bilan_form" xfId="521"/>
    <cellStyle name="_Bilan_form 29 May 09" xfId="522"/>
    <cellStyle name="_Bilan_Installation_080711" xfId="523"/>
    <cellStyle name="_Bilan_VMS_BSS Expansion 2008_1250 BTS_ThanhNga_07 May 08_Ed 04" xfId="524"/>
    <cellStyle name="_Bilan_VMS_BSS Expansion 2008_1430 BTS_ThanhNga_04 Nov 08_Ed 07" xfId="525"/>
    <cellStyle name="_Bkk airport Pricing v1" xfId="526"/>
    <cellStyle name="_BOM FOR EVALUATION - f Blank Format1(alam-1)" xfId="527"/>
    <cellStyle name="_BOM_500 Nodes Submitted on 071112" xfId="528"/>
    <cellStyle name="_BOM_BacNinh_18944+2368_071115_ed2" xfId="529"/>
    <cellStyle name="_BOM_BacNinh_18944+2368_071115_ed2 10" xfId="530"/>
    <cellStyle name="_BOM_BacNinh_18944+2368_071115_ed2 11" xfId="531"/>
    <cellStyle name="_BOM_BacNinh_18944+2368_071115_ed2 12" xfId="532"/>
    <cellStyle name="_BOM_BacNinh_18944+2368_071115_ed2 13" xfId="533"/>
    <cellStyle name="_BOM_BacNinh_18944+2368_071115_ed2 14" xfId="534"/>
    <cellStyle name="_BOM_BacNinh_18944+2368_071115_ed2 15" xfId="535"/>
    <cellStyle name="_BOM_BacNinh_18944+2368_071115_ed2 16" xfId="536"/>
    <cellStyle name="_BOM_BacNinh_18944+2368_071115_ed2 2" xfId="537"/>
    <cellStyle name="_BOM_BacNinh_18944+2368_071115_ed2 3" xfId="538"/>
    <cellStyle name="_BOM_BacNinh_18944+2368_071115_ed2 4" xfId="539"/>
    <cellStyle name="_BOM_BacNinh_18944+2368_071115_ed2 5" xfId="540"/>
    <cellStyle name="_BOM_BacNinh_18944+2368_071115_ed2 6" xfId="541"/>
    <cellStyle name="_BOM_BacNinh_18944+2368_071115_ed2 7" xfId="542"/>
    <cellStyle name="_BOM_BacNinh_18944+2368_071115_ed2 8" xfId="543"/>
    <cellStyle name="_BOM_BacNinh_18944+2368_071115_ed2 9" xfId="544"/>
    <cellStyle name="_BOM_BacNinh_18944+2368_071115_ed2_BoQ_ISAM_Dong Thap_290509_Thuy Duong (version 1)" xfId="545"/>
    <cellStyle name="_BOM_BacNinh_18944+2368_071115_ed2_BoQ_ISAM_Dong Thap_290509_Thuy Duong (version 1) 2" xfId="546"/>
    <cellStyle name="_BOM_BacNinh_18944+2368_071115_ed2_BoQ_ISAM_Dong Thap_290509_Thuy Duong (version 1) 3" xfId="547"/>
    <cellStyle name="_BOM_BacNinh_18944+2368_071115_ed2_BoQ_ISAM_Dong Thap_290509_Thuy Duong (version 1) 4" xfId="548"/>
    <cellStyle name="_BOM_BacNinh_18944+2368_071115_ed2_BoQ_ISAM_Dong Thap_290509_Thuy Duong (version 1) 5" xfId="549"/>
    <cellStyle name="_BOM_BacNinh_18944+2368_071115_ed2_BoQ_ISAM_Dong Thap_290509_Thuy Duong (version 1) 6" xfId="550"/>
    <cellStyle name="_BOM_BacNinh_18944+2368_071115_ed2_BoQ_ISAM_Dong Thap_290509_Thuy Duong (version 1) 7" xfId="551"/>
    <cellStyle name="_BOM_BacNinh_18944+2368_071115_ed2_BoQ_LangSon_Spare SDH-MSAN_130509_NTQuan" xfId="552"/>
    <cellStyle name="_BOM_BacNinh_18944+2368_071115_ed2_BoQ_LangSon_Spare SDH-MSAN_130509_NTQuan 2" xfId="553"/>
    <cellStyle name="_BOM_BacNinh_18944+2368_071115_ed2_BoQ_LangSon_Spare SDH-MSAN_130509_NTQuan 3" xfId="554"/>
    <cellStyle name="_BOM_BacNinh_18944+2368_071115_ed2_BoQ_LangSon_Spare SDH-MSAN_130509_NTQuan 4" xfId="555"/>
    <cellStyle name="_BOM_BacNinh_18944+2368_071115_ed2_BoQ_LangSon_Spare SDH-MSAN_130509_NTQuan 5" xfId="556"/>
    <cellStyle name="_BOM_BacNinh_18944+2368_071115_ed2_BoQ_LangSon_Spare SDH-MSAN_130509_NTQuan 6" xfId="557"/>
    <cellStyle name="_BOM_BacNinh_18944+2368_071115_ed2_BoQ_LangSon_Spare SDH-MSAN_130509_NTQuan 7" xfId="558"/>
    <cellStyle name="_BOM_BacNinh_18944+2368_071115_ed2_BoQ_SDH Danang_030609_NTQuan_service including" xfId="559"/>
    <cellStyle name="_BOM_BacNinh_18944+2368_071115_ed2_FTTx ton kho 9.2010" xfId="560"/>
    <cellStyle name="_BOM_BacNinh_18944+2368_071115_ed2_Hung Yen_SDH_spare_ed11Dec2008" xfId="561"/>
    <cellStyle name="_BOM_BacNinh_18944+2368_071115_ed2_Logistics_ed02_" xfId="562"/>
    <cellStyle name="_BOM_BacNinh_18944+2368_071115_ed2_Phu luc 1_QUOTATION_SDH STM1 Thanh Hoa_070109" xfId="563"/>
    <cellStyle name="_BOM_BacNinh_18944+2368_071115_ed2_Phu luc 1_QUOTATION_SDH STM1 Thanh Hoa_070109_FTTx ton kho 9.2010" xfId="564"/>
    <cellStyle name="_BOM_BacNinh_18944+2368_071115_ed2_Phu luc 1_QUOTATION_SDH STM1 Thanh Hoa_070109_FTTx ton kho 9.2010 2" xfId="565"/>
    <cellStyle name="_BOM_BacNinh_18944+2368_071115_ed2_Phu luc 1_QUOTATION_SDH STM1 Thanh Hoa_070109_FTTx ton kho 9.2010 3" xfId="566"/>
    <cellStyle name="_BOM_BacNinh_18944+2368_071115_ed2_Phu luc 1_QUOTATION_SDH STM1 Thanh Hoa_070109_FTTx ton kho 9.2010 4" xfId="567"/>
    <cellStyle name="_BOM_BacNinh_18944+2368_071115_ed2_Phu luc 1_QUOTATION_SDH STM1 Thanh Hoa_070109_FTTx ton kho 9.2010 5" xfId="568"/>
    <cellStyle name="_BOM_BacNinh_18944+2368_071115_ed2_Phu luc 1_QUOTATION_SDH STM1 Thanh Hoa_070109_FTTx ton kho 9.2010 6" xfId="569"/>
    <cellStyle name="_BOM_BacNinh_18944+2368_071115_ed2_Phu luc 1_QUOTATION_SDH STM1 Thanh Hoa_070109_FTTx ton kho 9.2010 7" xfId="570"/>
    <cellStyle name="_BOM_BacNinh_18944+2368_071115_ed2_QUOTATION_VNPT_FTTX_27 provinces_011109_ed1" xfId="571"/>
    <cellStyle name="_BOM_BacNinh_18944+2368_071115_ed2_QUOTATION_VNPT_FTTX_27 provinces_011109_ed1 2" xfId="572"/>
    <cellStyle name="_BOM_BacNinh_18944+2368_071115_ed2_QUOTATION_VNPT_FTTX_27 provinces_011109_ed1 3" xfId="573"/>
    <cellStyle name="_BOM_BacNinh_18944+2368_071115_ed2_QUOTATION_VNPT_FTTX_27 provinces_011109_ed1 4" xfId="574"/>
    <cellStyle name="_BOM_BacNinh_18944+2368_071115_ed2_QUOTATION_VNPT_FTTX_27 provinces_011109_ed1 5" xfId="575"/>
    <cellStyle name="_BOM_BacNinh_18944+2368_071115_ed2_QUOTATION_VNPT_FTTX_27 provinces_011109_ed1 6" xfId="576"/>
    <cellStyle name="_BOM_BacNinh_18944+2368_071115_ed2_QUOTATION_VNPT_FTTX_27 provinces_011109_ed1 7" xfId="577"/>
    <cellStyle name="_BOM_material list for BTA 16x2 test 1201" xfId="578"/>
    <cellStyle name="_BOM_material list for BTA 16x2 test 1201_BOQ_VTI_DXC_3-Pakage_ed02" xfId="579"/>
    <cellStyle name="_BOM_material list for BTA 16x2 test 1201_BOQ_VTI_DXC_3-Pakage_ed02-W" xfId="580"/>
    <cellStyle name="_BOM_material list for BTA 16x2 test 1201_BOQ_VTI_DXC_3-Pakage_ed03_1660SM-C" xfId="581"/>
    <cellStyle name="_BOM_material list for BTA 16x2 test 1201_BOQ_VTI_DXC_3-Pakage_ed04-W" xfId="582"/>
    <cellStyle name="_BOM_material list for BTA 16x2 test 1201_BOQ_VTI_DXC_3-Pakage_ed05-C" xfId="583"/>
    <cellStyle name="_BOM_material list for BTA 16x2 test 1201_BOQ_VTI_DXC_3-Pakage_ed06-W" xfId="584"/>
    <cellStyle name="_BOM_MSAN07_1" xfId="585"/>
    <cellStyle name="_BOM_MSAN07_1 10" xfId="586"/>
    <cellStyle name="_BOM_MSAN07_1 11" xfId="587"/>
    <cellStyle name="_BOM_MSAN07_1 12" xfId="588"/>
    <cellStyle name="_BOM_MSAN07_1 13" xfId="589"/>
    <cellStyle name="_BOM_MSAN07_1 14" xfId="590"/>
    <cellStyle name="_BOM_MSAN07_1 15" xfId="591"/>
    <cellStyle name="_BOM_MSAN07_1 16" xfId="592"/>
    <cellStyle name="_BOM_MSAN07_1 2" xfId="593"/>
    <cellStyle name="_BOM_MSAN07_1 3" xfId="594"/>
    <cellStyle name="_BOM_MSAN07_1 4" xfId="595"/>
    <cellStyle name="_BOM_MSAN07_1 5" xfId="596"/>
    <cellStyle name="_BOM_MSAN07_1 6" xfId="597"/>
    <cellStyle name="_BOM_MSAN07_1 7" xfId="598"/>
    <cellStyle name="_BOM_MSAN07_1 8" xfId="599"/>
    <cellStyle name="_BOM_MSAN07_1 9" xfId="600"/>
    <cellStyle name="_BOM_NX.CNC.Local.config-C" xfId="601"/>
    <cellStyle name="_BOM_SHDSLoTDM_Dong Nai_070824" xfId="602"/>
    <cellStyle name="_BOM_SHDSLoTDM_Dong Nai_070824_FTTx ton kho 9.2010" xfId="603"/>
    <cellStyle name="_BOM_SHDSLoTDM_Dong Nai_070824_FTTx ton kho 9.2010 2" xfId="604"/>
    <cellStyle name="_BOM_SHDSLoTDM_Dong Nai_070824_FTTx ton kho 9.2010 3" xfId="605"/>
    <cellStyle name="_BOM_SHDSLoTDM_Dong Nai_070824_FTTx ton kho 9.2010 4" xfId="606"/>
    <cellStyle name="_BOM_SHDSLoTDM_Dong Nai_070824_FTTx ton kho 9.2010 5" xfId="607"/>
    <cellStyle name="_BOM_SHDSLoTDM_Dong Nai_070824_FTTx ton kho 9.2010 6" xfId="608"/>
    <cellStyle name="_BOM_SHDSLoTDM_Dong Nai_070824_FTTx ton kho 9.2010 7" xfId="609"/>
    <cellStyle name="_BOM_SHDSLoTDM_Dong Nai_070824_QUOTATION_VNPT_FTTX_27 provinces_011109_ed1" xfId="610"/>
    <cellStyle name="_BOM_VTI INGN_WLEN" xfId="611"/>
    <cellStyle name="_BoM-Nghe_An_PT_14node +2 COT_071120_ed2" xfId="612"/>
    <cellStyle name="_BoM-Nghe_An_PT_14node +2 COT_071120_ed2_Bilan - Spare - Dong Nai ADSL - DO 030609" xfId="613"/>
    <cellStyle name="_BoM-Nghe_An_PT_14node +2 COT_071120_ed2_BoM_Southern6400 (3)" xfId="614"/>
    <cellStyle name="_BoM-Nghe_An_PT_14node +2 COT_071120_ed2_BoM_Southern6400 (3) 10" xfId="615"/>
    <cellStyle name="_BoM-Nghe_An_PT_14node +2 COT_071120_ed2_BoM_Southern6400 (3) 11" xfId="616"/>
    <cellStyle name="_BoM-Nghe_An_PT_14node +2 COT_071120_ed2_BoM_Southern6400 (3) 12" xfId="617"/>
    <cellStyle name="_BoM-Nghe_An_PT_14node +2 COT_071120_ed2_BoM_Southern6400 (3) 13" xfId="618"/>
    <cellStyle name="_BoM-Nghe_An_PT_14node +2 COT_071120_ed2_BoM_Southern6400 (3) 14" xfId="619"/>
    <cellStyle name="_BoM-Nghe_An_PT_14node +2 COT_071120_ed2_BoM_Southern6400 (3) 15" xfId="620"/>
    <cellStyle name="_BoM-Nghe_An_PT_14node +2 COT_071120_ed2_BoM_Southern6400 (3) 16" xfId="621"/>
    <cellStyle name="_BoM-Nghe_An_PT_14node +2 COT_071120_ed2_BoM_Southern6400 (3) 2" xfId="622"/>
    <cellStyle name="_BoM-Nghe_An_PT_14node +2 COT_071120_ed2_BoM_Southern6400 (3) 3" xfId="623"/>
    <cellStyle name="_BoM-Nghe_An_PT_14node +2 COT_071120_ed2_BoM_Southern6400 (3) 4" xfId="624"/>
    <cellStyle name="_BoM-Nghe_An_PT_14node +2 COT_071120_ed2_BoM_Southern6400 (3) 5" xfId="625"/>
    <cellStyle name="_BoM-Nghe_An_PT_14node +2 COT_071120_ed2_BoM_Southern6400 (3) 6" xfId="626"/>
    <cellStyle name="_BoM-Nghe_An_PT_14node +2 COT_071120_ed2_BoM_Southern6400 (3) 7" xfId="627"/>
    <cellStyle name="_BoM-Nghe_An_PT_14node +2 COT_071120_ed2_BoM_Southern6400 (3) 8" xfId="628"/>
    <cellStyle name="_BoM-Nghe_An_PT_14node +2 COT_071120_ed2_BoM_Southern6400 (3) 9" xfId="629"/>
    <cellStyle name="_BoM-Nghe_An_PT_14node +2 COT_071120_ed2_BoQ_ISAM_Dong Thap_290509_Thuy Duong (version 1)" xfId="630"/>
    <cellStyle name="_BoM-Nghe_An_PT_14node +2 COT_071120_ed2_BoQ_ISAM_Dong Thap_290509_Thuy Duong (version 1) 2" xfId="631"/>
    <cellStyle name="_BoM-Nghe_An_PT_14node +2 COT_071120_ed2_BoQ_ISAM_Dong Thap_290509_Thuy Duong (version 1) 3" xfId="632"/>
    <cellStyle name="_BoM-Nghe_An_PT_14node +2 COT_071120_ed2_BoQ_ISAM_Dong Thap_290509_Thuy Duong (version 1) 4" xfId="633"/>
    <cellStyle name="_BoM-Nghe_An_PT_14node +2 COT_071120_ed2_BoQ_ISAM_Dong Thap_290509_Thuy Duong (version 1) 5" xfId="634"/>
    <cellStyle name="_BoM-Nghe_An_PT_14node +2 COT_071120_ed2_BoQ_ISAM_Dong Thap_290509_Thuy Duong (version 1) 6" xfId="635"/>
    <cellStyle name="_BoM-Nghe_An_PT_14node +2 COT_071120_ed2_BoQ_ISAM_Dong Thap_290509_Thuy Duong (version 1) 7" xfId="636"/>
    <cellStyle name="_BoM-Nghe_An_PT_14node +2 COT_071120_ed2_BoQ_LangSon_Spare SDH-MSAN_130509_NTQuan" xfId="637"/>
    <cellStyle name="_BoM-Nghe_An_PT_14node +2 COT_071120_ed2_BoQ_LangSon_Spare SDH-MSAN_130509_NTQuan 2" xfId="638"/>
    <cellStyle name="_BoM-Nghe_An_PT_14node +2 COT_071120_ed2_BoQ_LangSon_Spare SDH-MSAN_130509_NTQuan 3" xfId="639"/>
    <cellStyle name="_BoM-Nghe_An_PT_14node +2 COT_071120_ed2_BoQ_LangSon_Spare SDH-MSAN_130509_NTQuan 4" xfId="640"/>
    <cellStyle name="_BoM-Nghe_An_PT_14node +2 COT_071120_ed2_BoQ_LangSon_Spare SDH-MSAN_130509_NTQuan 5" xfId="641"/>
    <cellStyle name="_BoM-Nghe_An_PT_14node +2 COT_071120_ed2_BoQ_LangSon_Spare SDH-MSAN_130509_NTQuan 6" xfId="642"/>
    <cellStyle name="_BoM-Nghe_An_PT_14node +2 COT_071120_ed2_BoQ_LangSon_Spare SDH-MSAN_130509_NTQuan 7" xfId="643"/>
    <cellStyle name="_BoM-Nghe_An_PT_14node +2 COT_071120_ed2_BoQ_SDH Danang_030609_NTQuan_service including" xfId="644"/>
    <cellStyle name="_BoM-Nghe_An_PT_14node +2 COT_071120_ed2_FTTx ton kho 9.2010" xfId="645"/>
    <cellStyle name="_BoM-Nghe_An_PT_14node +2 COT_071120_ed2_FTTx ton kho 9.2010 2" xfId="646"/>
    <cellStyle name="_BoM-Nghe_An_PT_14node +2 COT_071120_ed2_FTTx ton kho 9.2010 3" xfId="647"/>
    <cellStyle name="_BoM-Nghe_An_PT_14node +2 COT_071120_ed2_FTTx ton kho 9.2010 4" xfId="648"/>
    <cellStyle name="_BoM-Nghe_An_PT_14node +2 COT_071120_ed2_FTTx ton kho 9.2010 5" xfId="649"/>
    <cellStyle name="_BoM-Nghe_An_PT_14node +2 COT_071120_ed2_FTTx ton kho 9.2010 6" xfId="650"/>
    <cellStyle name="_BoM-Nghe_An_PT_14node +2 COT_071120_ed2_FTTx ton kho 9.2010 7" xfId="651"/>
    <cellStyle name="_BoM-Nghe_An_PT_14node +2 COT_071120_ed2_Hung Yen_SDH_spare_ed11Dec2008" xfId="652"/>
    <cellStyle name="_BoM-Nghe_An_PT_14node +2 COT_071120_ed2_Phu luc 1_QUOTATION_SDH STM1 Thanh Hoa_070109" xfId="653"/>
    <cellStyle name="_BoM-Nghe_An_PT_14node +2 COT_071120_ed2_Phu luc 1_QUOTATION_SDH STM1 Thanh Hoa_070109_FTTx ton kho 9.2010" xfId="654"/>
    <cellStyle name="_BoM-Nghe_An_PT_14node +2 COT_071120_ed2_Phu luc 1_QUOTATION_SDH STM1 Thanh Hoa_070109_FTTx ton kho 9.2010 2" xfId="655"/>
    <cellStyle name="_BoM-Nghe_An_PT_14node +2 COT_071120_ed2_Phu luc 1_QUOTATION_SDH STM1 Thanh Hoa_070109_FTTx ton kho 9.2010 3" xfId="656"/>
    <cellStyle name="_BoM-Nghe_An_PT_14node +2 COT_071120_ed2_Phu luc 1_QUOTATION_SDH STM1 Thanh Hoa_070109_FTTx ton kho 9.2010 4" xfId="657"/>
    <cellStyle name="_BoM-Nghe_An_PT_14node +2 COT_071120_ed2_Phu luc 1_QUOTATION_SDH STM1 Thanh Hoa_070109_FTTx ton kho 9.2010 5" xfId="658"/>
    <cellStyle name="_BoM-Nghe_An_PT_14node +2 COT_071120_ed2_Phu luc 1_QUOTATION_SDH STM1 Thanh Hoa_070109_FTTx ton kho 9.2010 6" xfId="659"/>
    <cellStyle name="_BoM-Nghe_An_PT_14node +2 COT_071120_ed2_Phu luc 1_QUOTATION_SDH STM1 Thanh Hoa_070109_FTTx ton kho 9.2010 7" xfId="660"/>
    <cellStyle name="_BoM-Nghe_An_PT_14node +2 COT_071120_ed2_PO 015-09" xfId="661"/>
    <cellStyle name="_BoM-Nghe_An_PT_14node +2 COT_071120_ed2_QUOTATION_VNPT_FTTX_27 provinces_011109_ed1" xfId="662"/>
    <cellStyle name="_Book1" xfId="663"/>
    <cellStyle name="_BOQ" xfId="664"/>
    <cellStyle name="_BoQ CamGSM v4.0" xfId="665"/>
    <cellStyle name="_BOQ DWDM 8 Ring_6Mar06_Value" xfId="666"/>
    <cellStyle name="_BOQ for TTnT Project (OSS Parts )" xfId="667"/>
    <cellStyle name="_BOQ for TTnT Project (OSS Parts ) (Internal Version)" xfId="668"/>
    <cellStyle name="_BOQ OCB Hung Yen moved from Hue 300807_final" xfId="669"/>
    <cellStyle name="_BOQ OCB Hung Yen moved from Hue 300807_final (1)" xfId="670"/>
    <cellStyle name="_BOQ OCB Hung Yen moved from Hue 300807_final (1)_BoQ_ISAM_Dong Thap_290509_Thuy Duong (version 1)" xfId="671"/>
    <cellStyle name="_BOQ OCB Hung Yen moved from Hue 300807_final (1)_BoQ_ISAM_Dong Thap_290509_Thuy Duong (version 1) 2" xfId="672"/>
    <cellStyle name="_BOQ OCB Hung Yen moved from Hue 300807_final (1)_BoQ_ISAM_Dong Thap_290509_Thuy Duong (version 1) 3" xfId="673"/>
    <cellStyle name="_BOQ OCB Hung Yen moved from Hue 300807_final (1)_BoQ_ISAM_Dong Thap_290509_Thuy Duong (version 1) 4" xfId="674"/>
    <cellStyle name="_BOQ OCB Hung Yen moved from Hue 300807_final (1)_BoQ_ISAM_Dong Thap_290509_Thuy Duong (version 1) 5" xfId="675"/>
    <cellStyle name="_BOQ OCB Hung Yen moved from Hue 300807_final (1)_BoQ_ISAM_Dong Thap_290509_Thuy Duong (version 1) 6" xfId="676"/>
    <cellStyle name="_BOQ OCB Hung Yen moved from Hue 300807_final (1)_BoQ_ISAM_Dong Thap_290509_Thuy Duong (version 1) 7" xfId="677"/>
    <cellStyle name="_BOQ OCB Hung Yen moved from Hue 300807_final (1)_BoQ_LangSon_Spare SDH-MSAN_130509_NTQuan" xfId="678"/>
    <cellStyle name="_BOQ OCB Hung Yen moved from Hue 300807_final (1)_BoQ_LangSon_Spare SDH-MSAN_130509_NTQuan 2" xfId="679"/>
    <cellStyle name="_BOQ OCB Hung Yen moved from Hue 300807_final (1)_BoQ_LangSon_Spare SDH-MSAN_130509_NTQuan 3" xfId="680"/>
    <cellStyle name="_BOQ OCB Hung Yen moved from Hue 300807_final (1)_BoQ_LangSon_Spare SDH-MSAN_130509_NTQuan 4" xfId="681"/>
    <cellStyle name="_BOQ OCB Hung Yen moved from Hue 300807_final (1)_BoQ_LangSon_Spare SDH-MSAN_130509_NTQuan 5" xfId="682"/>
    <cellStyle name="_BOQ OCB Hung Yen moved from Hue 300807_final (1)_BoQ_LangSon_Spare SDH-MSAN_130509_NTQuan 6" xfId="683"/>
    <cellStyle name="_BOQ OCB Hung Yen moved from Hue 300807_final (1)_BoQ_LangSon_Spare SDH-MSAN_130509_NTQuan 7" xfId="684"/>
    <cellStyle name="_BOQ OCB Hung Yen moved from Hue 300807_final (1)_BoQ_SDH Danang_030609_NTQuan_service including" xfId="685"/>
    <cellStyle name="_BOQ OCB Hung Yen moved from Hue 300807_final (1)_Hung Yen_SDH_spare_ed11Dec2008" xfId="686"/>
    <cellStyle name="_BOQ OCB Hung Yen moved from Hue 300807_final (1)_Hung Yen_SDH_spare_ed11Dec2008_Tendering_Bilan - VNPT NGN Call Control 10 Sep 09 Ed09_Draft" xfId="687"/>
    <cellStyle name="_BOQ OCB Hung Yen moved from Hue 300807_final (1)_Hung Yen_SDH_spare_ed11Dec2008_Tendering_Bilan - VNPT NGN Call Control 10 Sep 09 Ed09_Draft (2)" xfId="688"/>
    <cellStyle name="_BOQ OCB Hung Yen moved from Hue 300807_final (1)_Phu luc 1_QUOTATION_SDH STM1 Thanh Hoa_070109" xfId="689"/>
    <cellStyle name="_BOQ OCB Hung Yen moved from Hue 300807_final (1)_Phu luc 1_QUOTATION_SDH STM1 Thanh Hoa_070109_FTTx ton kho 9.2010" xfId="690"/>
    <cellStyle name="_BOQ OCB Hung Yen moved from Hue 300807_final (1)_Phu luc 1_QUOTATION_SDH STM1 Thanh Hoa_070109_FTTx ton kho 9.2010 2" xfId="691"/>
    <cellStyle name="_BOQ OCB Hung Yen moved from Hue 300807_final (1)_Phu luc 1_QUOTATION_SDH STM1 Thanh Hoa_070109_FTTx ton kho 9.2010 3" xfId="692"/>
    <cellStyle name="_BOQ OCB Hung Yen moved from Hue 300807_final (1)_Phu luc 1_QUOTATION_SDH STM1 Thanh Hoa_070109_FTTx ton kho 9.2010 4" xfId="693"/>
    <cellStyle name="_BOQ OCB Hung Yen moved from Hue 300807_final (1)_Phu luc 1_QUOTATION_SDH STM1 Thanh Hoa_070109_FTTx ton kho 9.2010 5" xfId="694"/>
    <cellStyle name="_BOQ OCB Hung Yen moved from Hue 300807_final (1)_Phu luc 1_QUOTATION_SDH STM1 Thanh Hoa_070109_FTTx ton kho 9.2010 6" xfId="695"/>
    <cellStyle name="_BOQ OCB Hung Yen moved from Hue 300807_final (1)_Phu luc 1_QUOTATION_SDH STM1 Thanh Hoa_070109_FTTx ton kho 9.2010 7" xfId="696"/>
    <cellStyle name="_BOQ OCB Hung Yen moved from Hue 300807_final (1)_Tendering_Bilan - VNPT NGN Call Control 10 Sep 09 Ed09_Draft" xfId="697"/>
    <cellStyle name="_BOQ OCB Hung Yen moved from Hue 300807_final (1)_Tendering_Bilan - VNPT NGN Call Control 10 Sep 09 Ed09_Draft (2)" xfId="698"/>
    <cellStyle name="_BOQ OCB Hung Yen moved from Hue 300807_final_BoQ_ISAM_Dong Thap_290509_Thuy Duong (version 1)" xfId="699"/>
    <cellStyle name="_BOQ OCB Hung Yen moved from Hue 300807_final_BoQ_ISAM_Dong Thap_290509_Thuy Duong (version 1) 2" xfId="700"/>
    <cellStyle name="_BOQ OCB Hung Yen moved from Hue 300807_final_BoQ_ISAM_Dong Thap_290509_Thuy Duong (version 1) 3" xfId="701"/>
    <cellStyle name="_BOQ OCB Hung Yen moved from Hue 300807_final_BoQ_ISAM_Dong Thap_290509_Thuy Duong (version 1) 4" xfId="702"/>
    <cellStyle name="_BOQ OCB Hung Yen moved from Hue 300807_final_BoQ_ISAM_Dong Thap_290509_Thuy Duong (version 1) 5" xfId="703"/>
    <cellStyle name="_BOQ OCB Hung Yen moved from Hue 300807_final_BoQ_ISAM_Dong Thap_290509_Thuy Duong (version 1) 6" xfId="704"/>
    <cellStyle name="_BOQ OCB Hung Yen moved from Hue 300807_final_BoQ_ISAM_Dong Thap_290509_Thuy Duong (version 1) 7" xfId="705"/>
    <cellStyle name="_BOQ OCB Hung Yen moved from Hue 300807_final_BoQ_LangSon_Spare SDH-MSAN_130509_NTQuan" xfId="706"/>
    <cellStyle name="_BOQ OCB Hung Yen moved from Hue 300807_final_BoQ_LangSon_Spare SDH-MSAN_130509_NTQuan 2" xfId="707"/>
    <cellStyle name="_BOQ OCB Hung Yen moved from Hue 300807_final_BoQ_LangSon_Spare SDH-MSAN_130509_NTQuan 3" xfId="708"/>
    <cellStyle name="_BOQ OCB Hung Yen moved from Hue 300807_final_BoQ_LangSon_Spare SDH-MSAN_130509_NTQuan 4" xfId="709"/>
    <cellStyle name="_BOQ OCB Hung Yen moved from Hue 300807_final_BoQ_LangSon_Spare SDH-MSAN_130509_NTQuan 5" xfId="710"/>
    <cellStyle name="_BOQ OCB Hung Yen moved from Hue 300807_final_BoQ_LangSon_Spare SDH-MSAN_130509_NTQuan 6" xfId="711"/>
    <cellStyle name="_BOQ OCB Hung Yen moved from Hue 300807_final_BoQ_LangSon_Spare SDH-MSAN_130509_NTQuan 7" xfId="712"/>
    <cellStyle name="_BOQ OCB Hung Yen moved from Hue 300807_final_BoQ_SDH Danang_030609_NTQuan_service including" xfId="713"/>
    <cellStyle name="_BOQ OCB Hung Yen moved from Hue 300807_final_Hung Yen_SDH_spare_ed11Dec2008" xfId="714"/>
    <cellStyle name="_BOQ OCB Hung Yen moved from Hue 300807_final_Hung Yen_SDH_spare_ed11Dec2008_Tendering_Bilan - VNPT NGN Call Control 10 Sep 09 Ed09_Draft" xfId="715"/>
    <cellStyle name="_BOQ OCB Hung Yen moved from Hue 300807_final_Hung Yen_SDH_spare_ed11Dec2008_Tendering_Bilan - VNPT NGN Call Control 10 Sep 09 Ed09_Draft (2)" xfId="716"/>
    <cellStyle name="_BOQ OCB Hung Yen moved from Hue 300807_final_Phu luc 1_QUOTATION_SDH STM1 Thanh Hoa_070109" xfId="717"/>
    <cellStyle name="_BOQ OCB Hung Yen moved from Hue 300807_final_Phu luc 1_QUOTATION_SDH STM1 Thanh Hoa_070109_FTTx ton kho 9.2010" xfId="718"/>
    <cellStyle name="_BOQ OCB Hung Yen moved from Hue 300807_final_Phu luc 1_QUOTATION_SDH STM1 Thanh Hoa_070109_FTTx ton kho 9.2010 2" xfId="719"/>
    <cellStyle name="_BOQ OCB Hung Yen moved from Hue 300807_final_Phu luc 1_QUOTATION_SDH STM1 Thanh Hoa_070109_FTTx ton kho 9.2010 3" xfId="720"/>
    <cellStyle name="_BOQ OCB Hung Yen moved from Hue 300807_final_Phu luc 1_QUOTATION_SDH STM1 Thanh Hoa_070109_FTTx ton kho 9.2010 4" xfId="721"/>
    <cellStyle name="_BOQ OCB Hung Yen moved from Hue 300807_final_Phu luc 1_QUOTATION_SDH STM1 Thanh Hoa_070109_FTTx ton kho 9.2010 5" xfId="722"/>
    <cellStyle name="_BOQ OCB Hung Yen moved from Hue 300807_final_Phu luc 1_QUOTATION_SDH STM1 Thanh Hoa_070109_FTTx ton kho 9.2010 6" xfId="723"/>
    <cellStyle name="_BOQ OCB Hung Yen moved from Hue 300807_final_Phu luc 1_QUOTATION_SDH STM1 Thanh Hoa_070109_FTTx ton kho 9.2010 7" xfId="724"/>
    <cellStyle name="_BOQ OCB Hung Yen moved from Hue 300807_final_Tendering_Bilan - VNPT NGN Call Control 10 Sep 09 Ed09_Draft" xfId="725"/>
    <cellStyle name="_BOQ OCB Hung Yen moved from Hue 300807_final_Tendering_Bilan - VNPT NGN Call Control 10 Sep 09 Ed09_Draft (2)" xfId="726"/>
    <cellStyle name="_BOQ OCB Hung Yen moved from Hue 300807_final_wo price of Bach Yen" xfId="727"/>
    <cellStyle name="_BOQ OCB Hung Yen moved from Hue 300807_final_wo price of Bach Yen_Bilan - Spare - Dong Nai ADSL - DO 030609" xfId="728"/>
    <cellStyle name="_BOQ OCB Hung Yen moved from Hue 300807_final_wo price of Bach Yen_BoM_Southern6400 (3)" xfId="729"/>
    <cellStyle name="_BOQ OCB Hung Yen moved from Hue 300807_final_wo price of Bach Yen_BoQ_ISAM_Dong Thap_290509_Thuy Duong (version 1)" xfId="730"/>
    <cellStyle name="_BOQ OCB Hung Yen moved from Hue 300807_final_wo price of Bach Yen_BoQ_ISAM_Dong Thap_290509_Thuy Duong (version 1) 2" xfId="731"/>
    <cellStyle name="_BOQ OCB Hung Yen moved from Hue 300807_final_wo price of Bach Yen_BoQ_ISAM_Dong Thap_290509_Thuy Duong (version 1) 3" xfId="732"/>
    <cellStyle name="_BOQ OCB Hung Yen moved from Hue 300807_final_wo price of Bach Yen_BoQ_ISAM_Dong Thap_290509_Thuy Duong (version 1) 4" xfId="733"/>
    <cellStyle name="_BOQ OCB Hung Yen moved from Hue 300807_final_wo price of Bach Yen_BoQ_ISAM_Dong Thap_290509_Thuy Duong (version 1) 5" xfId="734"/>
    <cellStyle name="_BOQ OCB Hung Yen moved from Hue 300807_final_wo price of Bach Yen_BoQ_ISAM_Dong Thap_290509_Thuy Duong (version 1) 6" xfId="735"/>
    <cellStyle name="_BOQ OCB Hung Yen moved from Hue 300807_final_wo price of Bach Yen_BoQ_ISAM_Dong Thap_290509_Thuy Duong (version 1) 7" xfId="736"/>
    <cellStyle name="_BOQ OCB Hung Yen moved from Hue 300807_final_wo price of Bach Yen_BoQ_LangSon_Spare SDH-MSAN_130509_NTQuan" xfId="737"/>
    <cellStyle name="_BOQ OCB Hung Yen moved from Hue 300807_final_wo price of Bach Yen_BoQ_LangSon_Spare SDH-MSAN_130509_NTQuan 2" xfId="738"/>
    <cellStyle name="_BOQ OCB Hung Yen moved from Hue 300807_final_wo price of Bach Yen_BoQ_LangSon_Spare SDH-MSAN_130509_NTQuan 3" xfId="739"/>
    <cellStyle name="_BOQ OCB Hung Yen moved from Hue 300807_final_wo price of Bach Yen_BoQ_LangSon_Spare SDH-MSAN_130509_NTQuan 4" xfId="740"/>
    <cellStyle name="_BOQ OCB Hung Yen moved from Hue 300807_final_wo price of Bach Yen_BoQ_LangSon_Spare SDH-MSAN_130509_NTQuan 5" xfId="741"/>
    <cellStyle name="_BOQ OCB Hung Yen moved from Hue 300807_final_wo price of Bach Yen_BoQ_LangSon_Spare SDH-MSAN_130509_NTQuan 6" xfId="742"/>
    <cellStyle name="_BOQ OCB Hung Yen moved from Hue 300807_final_wo price of Bach Yen_BoQ_LangSon_Spare SDH-MSAN_130509_NTQuan 7" xfId="743"/>
    <cellStyle name="_BOQ OCB Hung Yen moved from Hue 300807_final_wo price of Bach Yen_BoQ_SDH Danang_030609_NTQuan_service including" xfId="744"/>
    <cellStyle name="_BOQ OCB Hung Yen moved from Hue 300807_final_wo price of Bach Yen_FTTx ton kho 9.2010" xfId="745"/>
    <cellStyle name="_BOQ OCB Hung Yen moved from Hue 300807_final_wo price of Bach Yen_FTTx ton kho 9.2010 2" xfId="746"/>
    <cellStyle name="_BOQ OCB Hung Yen moved from Hue 300807_final_wo price of Bach Yen_FTTx ton kho 9.2010 3" xfId="747"/>
    <cellStyle name="_BOQ OCB Hung Yen moved from Hue 300807_final_wo price of Bach Yen_FTTx ton kho 9.2010 4" xfId="748"/>
    <cellStyle name="_BOQ OCB Hung Yen moved from Hue 300807_final_wo price of Bach Yen_FTTx ton kho 9.2010 5" xfId="749"/>
    <cellStyle name="_BOQ OCB Hung Yen moved from Hue 300807_final_wo price of Bach Yen_FTTx ton kho 9.2010 6" xfId="750"/>
    <cellStyle name="_BOQ OCB Hung Yen moved from Hue 300807_final_wo price of Bach Yen_FTTx ton kho 9.2010 7" xfId="751"/>
    <cellStyle name="_BOQ OCB Hung Yen moved from Hue 300807_final_wo price of Bach Yen_Hung Yen_SDH_spare_ed11Dec2008" xfId="752"/>
    <cellStyle name="_BOQ OCB Hung Yen moved from Hue 300807_final_wo price of Bach Yen_Hung Yen_SDH_spare_ed11Dec2008_Tendering_Bilan - VNPT NGN Call Control 10 Sep 09 Ed09_Draft" xfId="753"/>
    <cellStyle name="_BOQ OCB Hung Yen moved from Hue 300807_final_wo price of Bach Yen_Hung Yen_SDH_spare_ed11Dec2008_Tendering_Bilan - VNPT NGN Call Control 10 Sep 09 Ed09_Draft (2)" xfId="754"/>
    <cellStyle name="_BOQ OCB Hung Yen moved from Hue 300807_final_wo price of Bach Yen_Phu luc 1_QUOTATION_SDH STM1 Thanh Hoa_070109" xfId="755"/>
    <cellStyle name="_BOQ OCB Hung Yen moved from Hue 300807_final_wo price of Bach Yen_Phu luc 1_QUOTATION_SDH STM1 Thanh Hoa_070109_FTTx ton kho 9.2010" xfId="756"/>
    <cellStyle name="_BOQ OCB Hung Yen moved from Hue 300807_final_wo price of Bach Yen_Phu luc 1_QUOTATION_SDH STM1 Thanh Hoa_070109_FTTx ton kho 9.2010 2" xfId="757"/>
    <cellStyle name="_BOQ OCB Hung Yen moved from Hue 300807_final_wo price of Bach Yen_Phu luc 1_QUOTATION_SDH STM1 Thanh Hoa_070109_FTTx ton kho 9.2010 3" xfId="758"/>
    <cellStyle name="_BOQ OCB Hung Yen moved from Hue 300807_final_wo price of Bach Yen_Phu luc 1_QUOTATION_SDH STM1 Thanh Hoa_070109_FTTx ton kho 9.2010 4" xfId="759"/>
    <cellStyle name="_BOQ OCB Hung Yen moved from Hue 300807_final_wo price of Bach Yen_Phu luc 1_QUOTATION_SDH STM1 Thanh Hoa_070109_FTTx ton kho 9.2010 5" xfId="760"/>
    <cellStyle name="_BOQ OCB Hung Yen moved from Hue 300807_final_wo price of Bach Yen_Phu luc 1_QUOTATION_SDH STM1 Thanh Hoa_070109_FTTx ton kho 9.2010 6" xfId="761"/>
    <cellStyle name="_BOQ OCB Hung Yen moved from Hue 300807_final_wo price of Bach Yen_Phu luc 1_QUOTATION_SDH STM1 Thanh Hoa_070109_FTTx ton kho 9.2010 7" xfId="762"/>
    <cellStyle name="_BOQ OCB Hung Yen moved from Hue 300807_final_wo price of Bach Yen_PO 015-09" xfId="763"/>
    <cellStyle name="_BOQ OCB Hung Yen moved from Hue 300807_final_wo price of Bach Yen_QUOTATION_VNPT_FTTX_27 provinces_011109_ed1" xfId="764"/>
    <cellStyle name="_BOQ OCB Hung Yen moved from Hue 300807_final_wo price of Bach Yen_Tendering_Bilan - VNPT NGN Call Control 10 Sep 09 Ed09_Draft" xfId="765"/>
    <cellStyle name="_BOQ OCB Hung Yen moved from Hue 300807_final_wo price of Bach Yen_Tendering_Bilan - VNPT NGN Call Control 10 Sep 09 Ed09_Draft (2)" xfId="766"/>
    <cellStyle name="_BOQ v2.0" xfId="767"/>
    <cellStyle name="_BOQ with 7570" xfId="768"/>
    <cellStyle name="_BoQ_ANSV lab_V1 090410_CU" xfId="769"/>
    <cellStyle name="_BoQ_Bac Lieu_Spare ISAM_060309_NTQuan" xfId="770"/>
    <cellStyle name="_BoQ_BacNinh_MSAN expansion 2009_270309_NTQuan_modification" xfId="771"/>
    <cellStyle name="_BoQ_BacNinh_MSAN expansion 2009_270309_NTQuan_modification 10" xfId="772"/>
    <cellStyle name="_BoQ_BacNinh_MSAN expansion 2009_270309_NTQuan_modification 11" xfId="773"/>
    <cellStyle name="_BoQ_BacNinh_MSAN expansion 2009_270309_NTQuan_modification 12" xfId="774"/>
    <cellStyle name="_BoQ_BacNinh_MSAN expansion 2009_270309_NTQuan_modification 13" xfId="775"/>
    <cellStyle name="_BoQ_BacNinh_MSAN expansion 2009_270309_NTQuan_modification 14" xfId="776"/>
    <cellStyle name="_BoQ_BacNinh_MSAN expansion 2009_270309_NTQuan_modification 15" xfId="777"/>
    <cellStyle name="_BoQ_BacNinh_MSAN expansion 2009_270309_NTQuan_modification 16" xfId="778"/>
    <cellStyle name="_BoQ_BacNinh_MSAN expansion 2009_270309_NTQuan_modification 2" xfId="779"/>
    <cellStyle name="_BoQ_BacNinh_MSAN expansion 2009_270309_NTQuan_modification 3" xfId="780"/>
    <cellStyle name="_BoQ_BacNinh_MSAN expansion 2009_270309_NTQuan_modification 4" xfId="781"/>
    <cellStyle name="_BoQ_BacNinh_MSAN expansion 2009_270309_NTQuan_modification 5" xfId="782"/>
    <cellStyle name="_BoQ_BacNinh_MSAN expansion 2009_270309_NTQuan_modification 6" xfId="783"/>
    <cellStyle name="_BoQ_BacNinh_MSAN expansion 2009_270309_NTQuan_modification 7" xfId="784"/>
    <cellStyle name="_BoQ_BacNinh_MSAN expansion 2009_270309_NTQuan_modification 8" xfId="785"/>
    <cellStyle name="_BoQ_BacNinh_MSAN expansion 2009_270309_NTQuan_modification 9" xfId="786"/>
    <cellStyle name="_BoQ_BacNinh_Spare E10-SDH_020309_NTQuan" xfId="787"/>
    <cellStyle name="_BOQ_Brazzaville_2 SDH-W" xfId="788"/>
    <cellStyle name="_BOQ_CCK_NOFTI_w" xfId="789"/>
    <cellStyle name="_BOQ_CominAsia_SDH_ed01-0529-V3-W" xfId="790"/>
    <cellStyle name="_BOQ_CominAsia_SDH_ed01-0530-V4-W" xfId="791"/>
    <cellStyle name="_BOQ_CominAsia_SDH_ed02-C-20080612" xfId="792"/>
    <cellStyle name="_BOQ_CominAsia_SDH_ed02-W-20080612" xfId="793"/>
    <cellStyle name="_BOQ_EVNT backbone_1st draft" xfId="794"/>
    <cellStyle name="_BOQ_Exotic_BanChat_ADM_ed02-0710-C" xfId="795"/>
    <cellStyle name="_BOQ_GCD_SDH1642EM_w" xfId="796"/>
    <cellStyle name="_BOQ_GCD_SDH1642EM_w_BOQ_Brazzaville_2 SDH-W" xfId="797"/>
    <cellStyle name="_BOQ_GCD_SDH1642EM_w_BOQ_VTI_DXC_3-Pakage_ed02" xfId="798"/>
    <cellStyle name="_BOQ_GCD_SDH1642EM_w_BOQ_VTI_DXC_3-Pakage_ed02-W" xfId="799"/>
    <cellStyle name="_BOQ_GCD_SDH1642EM_w_BOQ_VTI_DXC_3-Pakage_ed03_1660SM-C" xfId="800"/>
    <cellStyle name="_BOQ_GCD_SDH1642EM_w_BOQ_VTI_DXC_3-Pakage_ed04-W" xfId="801"/>
    <cellStyle name="_BOQ_GCD_SDH1642EM_w_BOQ_VTI_DXC_3-Pakage_ed05-C" xfId="802"/>
    <cellStyle name="_BOQ_GCD_SDH1642EM_w_BOQ_VTI_DXC_3-Pakage_ed06-W" xfId="803"/>
    <cellStyle name="_BOQ_GCD_SDH1642EMC_wODF_w" xfId="804"/>
    <cellStyle name="_BOQ_HCM_EXP_EAST AREA_040808 (2)" xfId="805"/>
    <cellStyle name="_BOQ_HCM_EXP_EAST AREA_050808" xfId="806"/>
    <cellStyle name="_BOQ_HCM_EXP_EAST AREA_ed04 PMB Adj (revised_BaNT)_JF-C" xfId="807"/>
    <cellStyle name="_BOQ_HCM_EXP_EAST AREA_ed05_210608" xfId="808"/>
    <cellStyle name="_BOQ_HCM_EXP_WEST AREA_050808" xfId="809"/>
    <cellStyle name="_BOQ_HCM_EXP_WEST AREA_ed05_210608" xfId="810"/>
    <cellStyle name="_BOQ_IMS_v1.2" xfId="811"/>
    <cellStyle name="_BoQ_Installation_080828" xfId="812"/>
    <cellStyle name="_BoQ_ISAM_Dong Thap_290509_Thuy Duong (version 1)" xfId="813"/>
    <cellStyle name="_BoQ_LangSon_Spare SDH-MSAN_130509_NTQuan" xfId="814"/>
    <cellStyle name="_BOQ_Mongolia_GCD_ed01-20080516-W" xfId="815"/>
    <cellStyle name="_BOQ_Mongolia_GCD_ed01-20080519-W" xfId="816"/>
    <cellStyle name="_BOQ_Mongolia_GCD_ed02 (2)" xfId="817"/>
    <cellStyle name="_BOQ_OCPT_OND_Mandatory_w" xfId="818"/>
    <cellStyle name="_BOQ_OND_MOBICOM_UB-ZU SDHproject_w" xfId="819"/>
    <cellStyle name="_BOQ_OND_OCPT_Option_w" xfId="820"/>
    <cellStyle name="_BOQ_OPD_ALBA1_w" xfId="821"/>
    <cellStyle name="_BOQ_P3_w" xfId="822"/>
    <cellStyle name="_BOQ_P3_w_0090909_ANSV PO for Accessories for SDH Ho Chi Minh" xfId="823"/>
    <cellStyle name="_BOQ_P3_w_BOQ" xfId="824"/>
    <cellStyle name="_BOQ_P3_w_BOQ_ANSV_090518" xfId="825"/>
    <cellStyle name="_BOQ_P3_w_BOQ_ANSV_190509_final" xfId="826"/>
    <cellStyle name="_BOQ_P3_w_BOQ_HCM_EXP_EAST AREA_ed04 PMB Adj (revised_BaNT)_JF" xfId="827"/>
    <cellStyle name="_BOQ_P3_w_BOQ_HCM_EXP_EAST AREA_ed04 PMB Adj (revised_BaNT)_JF-check" xfId="828"/>
    <cellStyle name="_BOQ_P3_w_BOQ_HCM_EXP_WEST AREA_230708" xfId="829"/>
    <cellStyle name="_BOQ_P3_w_BOQ_VTI_DXC_3-Pakage_ed03-C" xfId="830"/>
    <cellStyle name="_BOQ_P3_w_Copy of BOQ_HCM_EXP_EAST AREA_ed04 PMB Adj (revised_BaNT)_JF_C" xfId="831"/>
    <cellStyle name="_BOQ_S3" xfId="832"/>
    <cellStyle name="_BoQ_SDH Danang_030609_NTQuan_service including" xfId="833"/>
    <cellStyle name="_BoQ_SDH_1642EMC_Material" xfId="834"/>
    <cellStyle name="_BoQ_SDH_for_MSAN_230209_NTQuan" xfId="835"/>
    <cellStyle name="_BoQ_SDH_ThanhHoa_Expansion_080311" xfId="836"/>
    <cellStyle name="_BoQ_SDH_ThanhHoa_Up_Ex_061008" xfId="837"/>
    <cellStyle name="_BoQ_SDH_ThanhHoa_Up_Ex_11Nov08" xfId="838"/>
    <cellStyle name="_BoQ_SDH_ThanhHoa_Up_Ex_11Nov08_With Spare" xfId="839"/>
    <cellStyle name="_BOQ_Singapore_DTL_SDH_ed01-w" xfId="840"/>
    <cellStyle name="_BOQ_Singapore_DTL_SDH_ed02" xfId="841"/>
    <cellStyle name="_BOQ_Singapore_DTL_SDH_ed02_C" xfId="842"/>
    <cellStyle name="_BOQ_Singapore_DTL_SDH_ed05_w" xfId="843"/>
    <cellStyle name="_BOQ_Singapore_DTL_SDH_ed05_w-CLL" xfId="844"/>
    <cellStyle name="_BOQ_Singapore_DTL_SDH_ed06_w-CLL" xfId="845"/>
    <cellStyle name="_BoQ_SVC_VNPT_NEMS &amp; SDH_22Dec08" xfId="846"/>
    <cellStyle name="_BoQ_Thanh Hoa upgrade_05Nov08" xfId="847"/>
    <cellStyle name="_BoQ_Thanh Hoa upgrade_14Apr08" xfId="848"/>
    <cellStyle name="_BoQ_Thanh Hoa upgrade_No spare_05Nov08" xfId="849"/>
    <cellStyle name="_BoQ_ThanhHoa_041108_ed1_NTQuan" xfId="850"/>
    <cellStyle name="_BOQ_Vinaphone_Northern-ed36" xfId="851"/>
    <cellStyle name="_BOQ_Vinaphone_Northern-ed36 10" xfId="852"/>
    <cellStyle name="_BOQ_Vinaphone_Northern-ed36 11" xfId="853"/>
    <cellStyle name="_BOQ_Vinaphone_Northern-ed36 12" xfId="854"/>
    <cellStyle name="_BOQ_Vinaphone_Northern-ed36 2" xfId="855"/>
    <cellStyle name="_BOQ_Vinaphone_Northern-ed36 3" xfId="856"/>
    <cellStyle name="_BOQ_Vinaphone_Northern-ed36 4" xfId="857"/>
    <cellStyle name="_BOQ_Vinaphone_Northern-ed36 5" xfId="858"/>
    <cellStyle name="_BOQ_Vinaphone_Northern-ed36 6" xfId="859"/>
    <cellStyle name="_BOQ_Vinaphone_Northern-ed36 7" xfId="860"/>
    <cellStyle name="_BOQ_Vinaphone_Northern-ed36 8" xfId="861"/>
    <cellStyle name="_BOQ_Vinaphone_Northern-ed36 9" xfId="862"/>
    <cellStyle name="_BOQ_Vinaphone_Northern-ed39-17April07" xfId="863"/>
    <cellStyle name="_BOQ_Vinaphone_Northern-ed39-17April07 10" xfId="864"/>
    <cellStyle name="_BOQ_Vinaphone_Northern-ed39-17April07 11" xfId="865"/>
    <cellStyle name="_BOQ_Vinaphone_Northern-ed39-17April07 12" xfId="866"/>
    <cellStyle name="_BOQ_Vinaphone_Northern-ed39-17April07 2" xfId="867"/>
    <cellStyle name="_BOQ_Vinaphone_Northern-ed39-17April07 3" xfId="868"/>
    <cellStyle name="_BOQ_Vinaphone_Northern-ed39-17April07 4" xfId="869"/>
    <cellStyle name="_BOQ_Vinaphone_Northern-ed39-17April07 5" xfId="870"/>
    <cellStyle name="_BOQ_Vinaphone_Northern-ed39-17April07 6" xfId="871"/>
    <cellStyle name="_BOQ_Vinaphone_Northern-ed39-17April07 7" xfId="872"/>
    <cellStyle name="_BOQ_Vinaphone_Northern-ed39-17April07 8" xfId="873"/>
    <cellStyle name="_BOQ_Vinaphone_Northern-ed39-17April07 9" xfId="874"/>
    <cellStyle name="_BOQ_Vinaphone_Northern-ed40-17April07_COO China (4)_Xuaohua Mail 050707" xfId="875"/>
    <cellStyle name="_BOQ_Vinaphone_Northern-Submitted to GPC_13 Feb 07" xfId="876"/>
    <cellStyle name="_BOQ_Vinaphone_Northern-Submitted to GPC_13 Feb 07 10" xfId="877"/>
    <cellStyle name="_BOQ_Vinaphone_Northern-Submitted to GPC_13 Feb 07 11" xfId="878"/>
    <cellStyle name="_BOQ_Vinaphone_Northern-Submitted to GPC_13 Feb 07 12" xfId="879"/>
    <cellStyle name="_BOQ_Vinaphone_Northern-Submitted to GPC_13 Feb 07 2" xfId="880"/>
    <cellStyle name="_BOQ_Vinaphone_Northern-Submitted to GPC_13 Feb 07 3" xfId="881"/>
    <cellStyle name="_BOQ_Vinaphone_Northern-Submitted to GPC_13 Feb 07 4" xfId="882"/>
    <cellStyle name="_BOQ_Vinaphone_Northern-Submitted to GPC_13 Feb 07 5" xfId="883"/>
    <cellStyle name="_BOQ_Vinaphone_Northern-Submitted to GPC_13 Feb 07 6" xfId="884"/>
    <cellStyle name="_BOQ_Vinaphone_Northern-Submitted to GPC_13 Feb 07 7" xfId="885"/>
    <cellStyle name="_BOQ_Vinaphone_Northern-Submitted to GPC_13 Feb 07 8" xfId="886"/>
    <cellStyle name="_BOQ_Vinaphone_Northern-Submitted to GPC_13 Feb 07 9" xfId="887"/>
    <cellStyle name="_BoQ_VNPT_NEMS &amp; SDH_23Dec08" xfId="888"/>
    <cellStyle name="_BoQ_VNPT_NEMS_&amp;_ThanhHoa_Exp_090908_ed4" xfId="889"/>
    <cellStyle name="_BoQ_VNPT_NEMS__ThanhHoa_Exp_Trans+Warehouse_021208_sendPBI" xfId="890"/>
    <cellStyle name="_BOQ_VNPT_P2_Customer_File_29Dec_Tu" xfId="891"/>
    <cellStyle name="_BOQ_VNPT_P2_Customer_File_29Dec_Tu_BOQ" xfId="892"/>
    <cellStyle name="_BOQ_VNPT_P2_Customer_File_29Dec_Tu_BOQ _HCMC SW&amp;TR _ASB_new price" xfId="893"/>
    <cellStyle name="_BOQ_VNPT_P2_Customer_File_29Dec_Tu_BOQ _HCMC SW&amp;TR _ASB_new price_BOQ" xfId="894"/>
    <cellStyle name="_BOQ_VNPT_P2_Customer_File_29Dec_Tu_BOQ _HCMC SW&amp;TR _ASB_new price_BOQ_ANSV_090518" xfId="895"/>
    <cellStyle name="_BOQ_VNPT_P2_Customer_File_29Dec_Tu_BOQ _HCMC SW&amp;TR _ASB_new price_BOQ_ANSV_190509_final" xfId="896"/>
    <cellStyle name="_BOQ_VNPT_P2_Customer_File_29Dec_Tu_BOQ _HCMC SW&amp;TR _ASB_new price_BOQ_HCM_EXP_EAST AREA_ed04 PMB Adj (revised_BaNT)_JF" xfId="897"/>
    <cellStyle name="_BOQ_VNPT_P2_Customer_File_29Dec_Tu_BOQ _HCMC SW&amp;TR _ASB_new price_BOQ_HCM_EXP_EAST AREA_ed04 PMB Adj (revised_BaNT)_JF-check" xfId="898"/>
    <cellStyle name="_BOQ_VNPT_P2_Customer_File_29Dec_Tu_BOQ _HCMC SW&amp;TR _ASB_new price_BOQ_HCM_EXP_WEST AREA_230708" xfId="899"/>
    <cellStyle name="_BOQ_VNPT_P2_Customer_File_29Dec_Tu_BOQ _HCMC SW&amp;TR _ASB_new price_Copy of BOQ_HCM_EXP_EAST AREA_ed04 PMB Adj (revised_BaNT)_JF_C" xfId="900"/>
    <cellStyle name="_BOQ_VNPT_P2_Customer_File_29Dec_Tu_BOQ _HCMC SWTR _ASB_new price_ED3_Alcatel part" xfId="901"/>
    <cellStyle name="_BOQ_VNPT_P2_Customer_File_29Dec_Tu_BOQ _HCMC SWTR _ASB_new price_ED3_Alcatel part_BOQ" xfId="902"/>
    <cellStyle name="_BOQ_VNPT_P2_Customer_File_29Dec_Tu_BOQ _HCMC SWTR _ASB_new price_ED3_Alcatel part_BOQ_ANSV_090518" xfId="903"/>
    <cellStyle name="_BOQ_VNPT_P2_Customer_File_29Dec_Tu_BOQ _HCMC SWTR _ASB_new price_ED3_Alcatel part_BOQ_ANSV_190509_final" xfId="904"/>
    <cellStyle name="_BOQ_VNPT_P2_Customer_File_29Dec_Tu_BOQ _HCMC SWTR _ASB_new price_ED3_Alcatel part_BOQ_HCM_EXP_EAST AREA_ed04 PMB Adj (revised_BaNT)_JF" xfId="905"/>
    <cellStyle name="_BOQ_VNPT_P2_Customer_File_29Dec_Tu_BOQ _HCMC SWTR _ASB_new price_ED3_Alcatel part_BOQ_HCM_EXP_EAST AREA_ed04 PMB Adj (revised_BaNT)_JF-check" xfId="906"/>
    <cellStyle name="_BOQ_VNPT_P2_Customer_File_29Dec_Tu_BOQ _HCMC SWTR _ASB_new price_ED3_Alcatel part_BOQ_HCM_EXP_WEST AREA_230708" xfId="907"/>
    <cellStyle name="_BOQ_VNPT_P2_Customer_File_29Dec_Tu_BOQ _HCMC SWTR _ASB_new price_ED3_Alcatel part_Copy of BOQ_HCM_EXP_EAST AREA_ed04 PMB Adj (revised_BaNT)_JF_C" xfId="908"/>
    <cellStyle name="_BOQ_VNPT_P2_Customer_File_29Dec_Tu_BOQ _HCMC SWTR _ASB_new price_ED3_Alcatel part_working" xfId="909"/>
    <cellStyle name="_BOQ_VNPT_P2_Customer_File_29Dec_Tu_BOQ _HCMC SWTR _ASB_new price_ED3_Alcatel part_working_BOQ" xfId="910"/>
    <cellStyle name="_BOQ_VNPT_P2_Customer_File_29Dec_Tu_BOQ _HCMC SWTR _ASB_new price_ED3_Alcatel part_working_BOQ_ANSV_090518" xfId="911"/>
    <cellStyle name="_BOQ_VNPT_P2_Customer_File_29Dec_Tu_BOQ _HCMC SWTR _ASB_new price_ED3_Alcatel part_working_BOQ_ANSV_190509_final" xfId="912"/>
    <cellStyle name="_BOQ_VNPT_P2_Customer_File_29Dec_Tu_BOQ _HCMC SWTR _ASB_new price_ED3_Alcatel part_working_BOQ_HCM_EXP_EAST AREA_ed04 PMB Adj (revised_BaNT)_JF" xfId="913"/>
    <cellStyle name="_BOQ_VNPT_P2_Customer_File_29Dec_Tu_BOQ _HCMC SWTR _ASB_new price_ED3_Alcatel part_working_BOQ_HCM_EXP_EAST AREA_ed04 PMB Adj (revised_BaNT)_JF-check" xfId="914"/>
    <cellStyle name="_BOQ_VNPT_P2_Customer_File_29Dec_Tu_BOQ _HCMC SWTR _ASB_new price_ED3_Alcatel part_working_BOQ_HCM_EXP_WEST AREA_230708" xfId="915"/>
    <cellStyle name="_BOQ_VNPT_P2_Customer_File_29Dec_Tu_BOQ _HCMC SWTR _ASB_new price_ED3_Alcatel part_working_Copy of BOQ_HCM_EXP_EAST AREA_ed04 PMB Adj (revised_BaNT)_JF_C" xfId="916"/>
    <cellStyle name="_BOQ_VNPT_P2_Customer_File_29Dec_Tu_BOQ_ANSV_090518" xfId="917"/>
    <cellStyle name="_BOQ_VNPT_P2_Customer_File_29Dec_Tu_BOQ_ANSV_190509_final" xfId="918"/>
    <cellStyle name="_BOQ_VNPT_P2_Customer_File_29Dec_Tu_BOQ_HCM_EXP_EAST AREA_ed04 PMB Adj (revised_BaNT)_JF" xfId="919"/>
    <cellStyle name="_BOQ_VNPT_P2_Customer_File_29Dec_Tu_BOQ_HCM_EXP_EAST AREA_ed04 PMB Adj (revised_BaNT)_JF-check" xfId="920"/>
    <cellStyle name="_BOQ_VNPT_P2_Customer_File_29Dec_Tu_BOQ_HCM_EXP_WEST AREA_230708" xfId="921"/>
    <cellStyle name="_BOQ_VNPT_P2_Customer_File_29Dec_Tu_Copy of BOQ_HCM_EXP_EAST AREA_ed04 PMB Adj (revised_BaNT)_JF_C" xfId="922"/>
    <cellStyle name="_BOQ_VNPT_P2_Customer_File_29Dec_Tu_HCMC outdoor - Siemens part" xfId="923"/>
    <cellStyle name="_BOQ_VNPT_P2_Customer_File_29Dec_Tu_HCMC outdoor - Siemens part_BOQ" xfId="924"/>
    <cellStyle name="_BOQ_VNPT_P2_Customer_File_29Dec_Tu_HCMC outdoor - Siemens part_BOQ_ANSV_090518" xfId="925"/>
    <cellStyle name="_BOQ_VNPT_P2_Customer_File_29Dec_Tu_HCMC outdoor - Siemens part_BOQ_ANSV_190509_final" xfId="926"/>
    <cellStyle name="_BOQ_VNPT_P2_Customer_File_29Dec_Tu_HCMC outdoor - Siemens part_BOQ_HCM_EXP_EAST AREA_ed04 PMB Adj (revised_BaNT)_JF" xfId="927"/>
    <cellStyle name="_BOQ_VNPT_P2_Customer_File_29Dec_Tu_HCMC outdoor - Siemens part_BOQ_HCM_EXP_EAST AREA_ed04 PMB Adj (revised_BaNT)_JF-check" xfId="928"/>
    <cellStyle name="_BOQ_VNPT_P2_Customer_File_29Dec_Tu_HCMC outdoor - Siemens part_BOQ_HCM_EXP_WEST AREA_230708" xfId="929"/>
    <cellStyle name="_BOQ_VNPT_P2_Customer_File_29Dec_Tu_HCMC outdoor - Siemens part_Copy of BOQ_HCM_EXP_EAST AREA_ed04 PMB Adj (revised_BaNT)_JF_C" xfId="930"/>
    <cellStyle name="_BOQ_VNPT_P2_Customer_File_29Dec_Tu_HCMC outdoor transmission - Siemens part_ed3_split" xfId="931"/>
    <cellStyle name="_BOQ_VNPT_P2_Customer_File_29Dec_Tu_HCMC outdoor transmission - Siemens part_ed3_split_BOQ" xfId="932"/>
    <cellStyle name="_BOQ_VNPT_P2_Customer_File_29Dec_Tu_HCMC outdoor transmission - Siemens part_ed3_split_BOQ_ANSV_090518" xfId="933"/>
    <cellStyle name="_BOQ_VNPT_P2_Customer_File_29Dec_Tu_HCMC outdoor transmission - Siemens part_ed3_split_BOQ_ANSV_190509_final" xfId="934"/>
    <cellStyle name="_BOQ_VNPT_P2_Customer_File_29Dec_Tu_HCMC outdoor transmission - Siemens part_ed3_split_BOQ_HCM_EXP_EAST AREA_ed04 PMB Adj (revised_BaNT)_JF" xfId="935"/>
    <cellStyle name="_BOQ_VNPT_P2_Customer_File_29Dec_Tu_HCMC outdoor transmission - Siemens part_ed3_split_BOQ_HCM_EXP_EAST AREA_ed04 PMB Adj (revised_BaNT)_JF-check" xfId="936"/>
    <cellStyle name="_BOQ_VNPT_P2_Customer_File_29Dec_Tu_HCMC outdoor transmission - Siemens part_ed3_split_BOQ_HCM_EXP_WEST AREA_230708" xfId="937"/>
    <cellStyle name="_BOQ_VNPT_P2_Customer_File_29Dec_Tu_HCMC outdoor transmission - Siemens part_ed3_split_Copy of BOQ_HCM_EXP_EAST AREA_ed04 PMB Adj (revised_BaNT)_JF_C" xfId="938"/>
    <cellStyle name="_BOQ_VNPT_P2_Customer_File_29Dec_Tu_HCMC outdoor transmission - Siemens part_ed4_split" xfId="939"/>
    <cellStyle name="_BOQ_VNPT_P2_Customer_File_29Dec_Tu_HCMC outdoor transmission - Siemens part_ed4_split_BOQ" xfId="940"/>
    <cellStyle name="_BOQ_VNPT_P2_Customer_File_29Dec_Tu_HCMC outdoor transmission - Siemens part_ed4_split_BOQ_ANSV_090518" xfId="941"/>
    <cellStyle name="_BOQ_VNPT_P2_Customer_File_29Dec_Tu_HCMC outdoor transmission - Siemens part_ed4_split_BOQ_ANSV_190509_final" xfId="942"/>
    <cellStyle name="_BOQ_VNPT_P2_Customer_File_29Dec_Tu_HCMC outdoor transmission - Siemens part_ed4_split_BOQ_HCM_EXP_EAST AREA_ed04 PMB Adj (revised_BaNT)_JF" xfId="943"/>
    <cellStyle name="_BOQ_VNPT_P2_Customer_File_29Dec_Tu_HCMC outdoor transmission - Siemens part_ed4_split_BOQ_HCM_EXP_EAST AREA_ed04 PMB Adj (revised_BaNT)_JF-check" xfId="944"/>
    <cellStyle name="_BOQ_VNPT_P2_Customer_File_29Dec_Tu_HCMC outdoor transmission - Siemens part_ed4_split_BOQ_HCM_EXP_WEST AREA_230708" xfId="945"/>
    <cellStyle name="_BOQ_VNPT_P2_Customer_File_29Dec_Tu_HCMC outdoor transmission - Siemens part_ed4_split_Copy of BOQ_HCM_EXP_EAST AREA_ed04 PMB Adj (revised_BaNT)_JF_C" xfId="946"/>
    <cellStyle name="_BOQ_VNPT_P2_Customer_File_29Dec_Tu_HCMC outdoor transmission - Siemens part_ed5_split_Alcatel area format" xfId="947"/>
    <cellStyle name="_BOQ_VNPT_P2_Customer_File_29Dec_Tu_HCMC outdoor transmission - Siemens part_ed5_split_Alcatel area format_BOQ" xfId="948"/>
    <cellStyle name="_BOQ_VNPT_P2_Customer_File_29Dec_Tu_HCMC outdoor transmission - Siemens part_ed5_split_Alcatel area format_BOQ_ANSV_090518" xfId="949"/>
    <cellStyle name="_BOQ_VNPT_P2_Customer_File_29Dec_Tu_HCMC outdoor transmission - Siemens part_ed5_split_Alcatel area format_BOQ_ANSV_190509_final" xfId="950"/>
    <cellStyle name="_BOQ_VNPT_P2_Customer_File_29Dec_Tu_HCMC outdoor transmission - Siemens part_ed5_split_Alcatel area format_BOQ_HCM_EXP_EAST AREA_ed04 PMB Adj (revised_BaNT)_JF" xfId="951"/>
    <cellStyle name="_BOQ_VNPT_P2_Customer_File_29Dec_Tu_HCMC outdoor transmission - Siemens part_ed5_split_Alcatel area format_BOQ_HCM_EXP_EAST AREA_ed04 PMB Adj (revised_BaNT)_JF-check" xfId="952"/>
    <cellStyle name="_BOQ_VNPT_P2_Customer_File_29Dec_Tu_HCMC outdoor transmission - Siemens part_ed5_split_Alcatel area format_BOQ_HCM_EXP_WEST AREA_230708" xfId="953"/>
    <cellStyle name="_BOQ_VNPT_P2_Customer_File_29Dec_Tu_HCMC outdoor transmission - Siemens part_ed5_split_Alcatel area format_Copy of BOQ_HCM_EXP_EAST AREA_ed04 PMB Adj (revised_BaNT)_JF_C" xfId="954"/>
    <cellStyle name="_BOQ_VNPT_P2_Customer_File_29Dec_Tu_HCMC outdoor transmission - Siemens part_ed6_split_Alcatel area format" xfId="955"/>
    <cellStyle name="_BOQ_VNPT_P2_Customer_File_29Dec_Tu_HCMC outdoor transmission - Siemens part_ed6_split_Alcatel area format_BOQ" xfId="956"/>
    <cellStyle name="_BOQ_VNPT_P2_Customer_File_29Dec_Tu_HCMC outdoor transmission - Siemens part_ed6_split_Alcatel area format_BOQ_ANSV_090518" xfId="957"/>
    <cellStyle name="_BOQ_VNPT_P2_Customer_File_29Dec_Tu_HCMC outdoor transmission - Siemens part_ed6_split_Alcatel area format_BOQ_ANSV_190509_final" xfId="958"/>
    <cellStyle name="_BOQ_VNPT_P2_Customer_File_29Dec_Tu_HCMC outdoor transmission - Siemens part_ed6_split_Alcatel area format_BOQ_HCM_EXP_EAST AREA_ed04 PMB Adj (revised_BaNT)_JF" xfId="959"/>
    <cellStyle name="_BOQ_VNPT_P2_Customer_File_29Dec_Tu_HCMC outdoor transmission - Siemens part_ed6_split_Alcatel area format_BOQ_HCM_EXP_EAST AREA_ed04 PMB Adj (revised_BaNT)_JF-check" xfId="960"/>
    <cellStyle name="_BOQ_VNPT_P2_Customer_File_29Dec_Tu_HCMC outdoor transmission - Siemens part_ed6_split_Alcatel area format_BOQ_HCM_EXP_WEST AREA_230708" xfId="961"/>
    <cellStyle name="_BOQ_VNPT_P2_Customer_File_29Dec_Tu_HCMC outdoor transmission - Siemens part_ed6_split_Alcatel area format_Copy of BOQ_HCM_EXP_EAST AREA_ed04 PMB Adj (revised_BaNT)_JF_C" xfId="962"/>
    <cellStyle name="_BOQ_VNPT_P2_Customer_File_29Dec_Tu_Nam Dinh_3ADMs+additional SYNTHs" xfId="963"/>
    <cellStyle name="_BOQ_VNPT_STM1_ljh" xfId="964"/>
    <cellStyle name="_BoQ_VNPTLot1-3_NEMS_290808" xfId="965"/>
    <cellStyle name="_BoQ_VNPTLot1-3expansion_NEMS_220908" xfId="966"/>
    <cellStyle name="_BOQ_VTI_DXC_3-Pakage_ed02" xfId="967"/>
    <cellStyle name="_BOQ_VTI_DXC_3-Pakage_ed02-W" xfId="968"/>
    <cellStyle name="_BOQ_VTI_DXC_3-Pakage_ed03_1660SM-C" xfId="969"/>
    <cellStyle name="_BOQ_VTI_DXC_3-Pakage_ed04-W" xfId="970"/>
    <cellStyle name="_BOQ_VTI_DXC_3-Pakage_ed05-C" xfId="971"/>
    <cellStyle name="_BOQ_VTI_DXC_3-Pakage_ed06-W" xfId="972"/>
    <cellStyle name="_BOQ-Guinea PT Ministry_080401_CU-W-0401" xfId="973"/>
    <cellStyle name="_BOQ-HCM telecom training-20080722-C" xfId="974"/>
    <cellStyle name="_BOQ-SDHPCM" xfId="975"/>
    <cellStyle name="_Cambodia electric power PCM configuration" xfId="976"/>
    <cellStyle name="_CAMGSM - BoQ MSC4 Extension SGS version 2" xfId="977"/>
    <cellStyle name="_CamGSM BoQ Legacy MSC4 v2.1" xfId="978"/>
    <cellStyle name="_CamGSM BoQ Legacy MSC4 v2.1_SP_LBNI_WiMAX_RFI" xfId="979"/>
    <cellStyle name="_CamGSM BoQ Legacy MSC4 v2.1_SP_TelecomCambodia (2nd July08) vMGC8-300E1" xfId="980"/>
    <cellStyle name="_CamGSM BoQ Legacy MSC4 v2.1_SP_TelecomCambodia_MGC8_300E1_v2" xfId="981"/>
    <cellStyle name="_CamGSM BoQ Legacy MSC4 v2.1_SP_VMS_RFI_LI" xfId="982"/>
    <cellStyle name="_CamGSM.Quote (A2-7FEB06)" xfId="983"/>
    <cellStyle name="_Cantho_bao gia vat tu du phong E10_010908_ed1" xfId="984"/>
    <cellStyle name="_Cap CADIVI080321" xfId="985"/>
    <cellStyle name="_Compact ADM-1_13Aug (2)" xfId="986"/>
    <cellStyle name="_Copy of BOQ_Singapore_DTL_SDH_ed02-C" xfId="987"/>
    <cellStyle name="_Copy of BOQ_Singapore_DTL_SDH_ed02-w" xfId="988"/>
    <cellStyle name="_Copy of BOQ_Singapore_DTL_SDH_ed03_C" xfId="989"/>
    <cellStyle name="_Copy of BOQ_Singapore_DTL_SDH_ed04" xfId="990"/>
    <cellStyle name="_Copy of BOQ_Singapore_DTL_SDH_ed04_w" xfId="991"/>
    <cellStyle name="_Cost_Huawei_C1_2Dec05_odd" xfId="992"/>
    <cellStyle name="_Cost_Huawei_DWDM" xfId="993"/>
    <cellStyle name="_costsheet-TT&amp;T-300k Datacom" xfId="994"/>
    <cellStyle name="_costsheet-TT&amp;T-300k DSLAM Option 2" xfId="995"/>
    <cellStyle name="_costsheet-TT&amp;T-300k OSS&amp;AAA New" xfId="996"/>
    <cellStyle name="_costsheet-TTT-300k_Training Huawei" xfId="997"/>
    <cellStyle name="_CPT Hanoi_HCM_Danang_PSU_estimate_071217_ed1" xfId="998"/>
    <cellStyle name="_CPT Hanoi_HCM_Danang_PSU_estimate_071217_ed1_FTTx ton kho 9.2010" xfId="999"/>
    <cellStyle name="_CPT Hanoi_HCM_Danang_PSU_estimate_071217_ed1_FTTx ton kho 9.2010 2" xfId="1000"/>
    <cellStyle name="_CPT Hanoi_HCM_Danang_PSU_estimate_071217_ed1_FTTx ton kho 9.2010 3" xfId="1001"/>
    <cellStyle name="_CPT Hanoi_HCM_Danang_PSU_estimate_071217_ed1_FTTx ton kho 9.2010 4" xfId="1002"/>
    <cellStyle name="_CPT Hanoi_HCM_Danang_PSU_estimate_071217_ed1_FTTx ton kho 9.2010 5" xfId="1003"/>
    <cellStyle name="_CPT Hanoi_HCM_Danang_PSU_estimate_071217_ed1_FTTx ton kho 9.2010 6" xfId="1004"/>
    <cellStyle name="_CPT Hanoi_HCM_Danang_PSU_estimate_071217_ed1_FTTx ton kho 9.2010 7" xfId="1005"/>
    <cellStyle name="_CPT Hanoi_HCM_Danang_PSU_estimate_071217_ed1_QUOTATION_VNPT_FTTX_27 provinces_011109_ed1" xfId="1006"/>
    <cellStyle name="_CPT Hanoi_HCM_Danang_PSU_estimate_071217_ed1_Tendering_Bilan - VNPT NGN Call Control 10 Sep 09 Ed09_Draft" xfId="1007"/>
    <cellStyle name="_CPT Hanoi_HCM_Danang_PSU_estimate_071217_ed1_Tendering_Bilan - VNPT NGN Call Control 10 Sep 09 Ed09_Draft (2)" xfId="1008"/>
    <cellStyle name="_CPT_Quotation_MSAN 1540_180308_ed1_draft_PBI Check" xfId="1009"/>
    <cellStyle name="_CPT_Quotation_MSAN 1540_180308_ed1_draft_PBI Check_FTTx ton kho 9.2010" xfId="1010"/>
    <cellStyle name="_CPT_Quotation_MSAN 1540_180308_ed1_draft_PBI Check_FTTx ton kho 9.2010 2" xfId="1011"/>
    <cellStyle name="_CPT_Quotation_MSAN 1540_180308_ed1_draft_PBI Check_FTTx ton kho 9.2010 3" xfId="1012"/>
    <cellStyle name="_CPT_Quotation_MSAN 1540_180308_ed1_draft_PBI Check_FTTx ton kho 9.2010 4" xfId="1013"/>
    <cellStyle name="_CPT_Quotation_MSAN 1540_180308_ed1_draft_PBI Check_FTTx ton kho 9.2010 5" xfId="1014"/>
    <cellStyle name="_CPT_Quotation_MSAN 1540_180308_ed1_draft_PBI Check_FTTx ton kho 9.2010 6" xfId="1015"/>
    <cellStyle name="_CPT_Quotation_MSAN 1540_180308_ed1_draft_PBI Check_FTTx ton kho 9.2010 7" xfId="1016"/>
    <cellStyle name="_CPT_Quotation_MSAN 1540_180308_ed1_draft_PBI Check_QUOTATION_VNPT_FTTX_27 provinces_011109_ed1" xfId="1017"/>
    <cellStyle name="_Description ANSV Quotation_VMS BSS Expansion in Tay Nguyen area_22 Jan 07 Ed1" xfId="1018"/>
    <cellStyle name="_Description ANSV Quotation_VMS Purchasing 2000 TRX_Ed3_17 Jan 07" xfId="1019"/>
    <cellStyle name="_Detail Transportation_VMS BSS Exp 2007_9Lot (2)" xfId="1020"/>
    <cellStyle name="_Detail Transportation_VMS BSS Exp 2007_9Lot (2) 10" xfId="1021"/>
    <cellStyle name="_Detail Transportation_VMS BSS Exp 2007_9Lot (2) 11" xfId="1022"/>
    <cellStyle name="_Detail Transportation_VMS BSS Exp 2007_9Lot (2) 12" xfId="1023"/>
    <cellStyle name="_Detail Transportation_VMS BSS Exp 2007_9Lot (2) 2" xfId="1024"/>
    <cellStyle name="_Detail Transportation_VMS BSS Exp 2007_9Lot (2) 3" xfId="1025"/>
    <cellStyle name="_Detail Transportation_VMS BSS Exp 2007_9Lot (2) 4" xfId="1026"/>
    <cellStyle name="_Detail Transportation_VMS BSS Exp 2007_9Lot (2) 5" xfId="1027"/>
    <cellStyle name="_Detail Transportation_VMS BSS Exp 2007_9Lot (2) 6" xfId="1028"/>
    <cellStyle name="_Detail Transportation_VMS BSS Exp 2007_9Lot (2) 7" xfId="1029"/>
    <cellStyle name="_Detail Transportation_VMS BSS Exp 2007_9Lot (2) 8" xfId="1030"/>
    <cellStyle name="_Detail Transportation_VMS BSS Exp 2007_9Lot (2) 9" xfId="1031"/>
    <cellStyle name="_Dieu chuyen OCB 283_ND_TH_Quotation_071207_sent PBI" xfId="1032"/>
    <cellStyle name="_Dong Nai Local Equip Bao gia 18-07-06" xfId="1033"/>
    <cellStyle name="_Dong Nai Local Equip Bao gia 18-07-06_Bilan - MSAN - 500node PO1 7 provinces - DO 040509" xfId="1034"/>
    <cellStyle name="_Dong Nai Local Equip Bao gia 18-07-06_Bilan - MSAN - 500node PO1 7 provinces - DO 040509_FTTx ton kho 9.2010" xfId="1035"/>
    <cellStyle name="_Dong Nai Local Equip Bao gia 18-07-06_Bilan - MSAN - 500node PO1 7 provinces - DO 040509_FTTx ton kho 9.2010 2" xfId="1036"/>
    <cellStyle name="_Dong Nai Local Equip Bao gia 18-07-06_Bilan - MSAN - 500node PO1 7 provinces - DO 040509_FTTx ton kho 9.2010 3" xfId="1037"/>
    <cellStyle name="_Dong Nai Local Equip Bao gia 18-07-06_Bilan - MSAN - 500node PO1 7 provinces - DO 040509_FTTx ton kho 9.2010 4" xfId="1038"/>
    <cellStyle name="_Dong Nai Local Equip Bao gia 18-07-06_Bilan - MSAN - 500node PO1 7 provinces - DO 040509_FTTx ton kho 9.2010 5" xfId="1039"/>
    <cellStyle name="_Dong Nai Local Equip Bao gia 18-07-06_Bilan - MSAN - 500node PO1 7 provinces - DO 040509_FTTx ton kho 9.2010 6" xfId="1040"/>
    <cellStyle name="_Dong Nai Local Equip Bao gia 18-07-06_Bilan - MSAN - 500node PO1 7 provinces - DO 040509_FTTx ton kho 9.2010 7" xfId="1041"/>
    <cellStyle name="_Dong Nai Local Equip Bao gia 18-07-06_Bilan - Spare - Dong Nai ADSL - DO 030609" xfId="1042"/>
    <cellStyle name="_Dong Nai Local Equip Bao gia 18-07-06_BoM_Southern6400 (3)" xfId="1043"/>
    <cellStyle name="_Dong Nai Local Equip Bao gia 18-07-06_BOQ" xfId="1044"/>
    <cellStyle name="_Dong Nai Local Equip Bao gia 18-07-06_BOQ_HCM_EXP_EAST AREA_050808" xfId="1045"/>
    <cellStyle name="_Dong Nai Local Equip Bao gia 18-07-06_BOQ_HCM_EXP_EAST AREA_ed05_210608" xfId="1046"/>
    <cellStyle name="_Dong Nai Local Equip Bao gia 18-07-06_BOQ_HCM_EXP_WEST AREA_050808" xfId="1047"/>
    <cellStyle name="_Dong Nai Local Equip Bao gia 18-07-06_BOQ_HCM_EXP_WEST AREA_ed05_210608" xfId="1048"/>
    <cellStyle name="_Dong Nai Local Equip Bao gia 18-07-06_BoQ_Installation_080828" xfId="1049"/>
    <cellStyle name="_Dong Nai Local Equip Bao gia 18-07-06_BoQ_ISAM_Dong Thap_290509_Thuy Duong (version 1)" xfId="1050"/>
    <cellStyle name="_Dong Nai Local Equip Bao gia 18-07-06_BoQ_ISAM_Dong Thap_290509_Thuy Duong (version 1) 2" xfId="1051"/>
    <cellStyle name="_Dong Nai Local Equip Bao gia 18-07-06_BoQ_ISAM_Dong Thap_290509_Thuy Duong (version 1) 3" xfId="1052"/>
    <cellStyle name="_Dong Nai Local Equip Bao gia 18-07-06_BoQ_ISAM_Dong Thap_290509_Thuy Duong (version 1) 4" xfId="1053"/>
    <cellStyle name="_Dong Nai Local Equip Bao gia 18-07-06_BoQ_ISAM_Dong Thap_290509_Thuy Duong (version 1) 5" xfId="1054"/>
    <cellStyle name="_Dong Nai Local Equip Bao gia 18-07-06_BoQ_ISAM_Dong Thap_290509_Thuy Duong (version 1) 6" xfId="1055"/>
    <cellStyle name="_Dong Nai Local Equip Bao gia 18-07-06_BoQ_ISAM_Dong Thap_290509_Thuy Duong (version 1) 7" xfId="1056"/>
    <cellStyle name="_Dong Nai Local Equip Bao gia 18-07-06_BoQ_LangSon_Spare SDH-MSAN_130509_NTQuan" xfId="1057"/>
    <cellStyle name="_Dong Nai Local Equip Bao gia 18-07-06_BoQ_LangSon_Spare SDH-MSAN_130509_NTQuan 2" xfId="1058"/>
    <cellStyle name="_Dong Nai Local Equip Bao gia 18-07-06_BoQ_LangSon_Spare SDH-MSAN_130509_NTQuan 3" xfId="1059"/>
    <cellStyle name="_Dong Nai Local Equip Bao gia 18-07-06_BoQ_LangSon_Spare SDH-MSAN_130509_NTQuan 4" xfId="1060"/>
    <cellStyle name="_Dong Nai Local Equip Bao gia 18-07-06_BoQ_LangSon_Spare SDH-MSAN_130509_NTQuan 5" xfId="1061"/>
    <cellStyle name="_Dong Nai Local Equip Bao gia 18-07-06_BoQ_LangSon_Spare SDH-MSAN_130509_NTQuan 6" xfId="1062"/>
    <cellStyle name="_Dong Nai Local Equip Bao gia 18-07-06_BoQ_LangSon_Spare SDH-MSAN_130509_NTQuan 7" xfId="1063"/>
    <cellStyle name="_Dong Nai Local Equip Bao gia 18-07-06_BoQ_SDH Danang_030609_NTQuan_service including" xfId="1064"/>
    <cellStyle name="_Dong Nai Local Equip Bao gia 18-07-06_BoQ_SDH_BinhDuong_for_MSAN_061108_NTQuan" xfId="1065"/>
    <cellStyle name="_Dong Nai Local Equip Bao gia 18-07-06_FTTx ton kho 9.2010" xfId="1066"/>
    <cellStyle name="_Dong Nai Local Equip Bao gia 18-07-06_FTTx ton kho 9.2010 2" xfId="1067"/>
    <cellStyle name="_Dong Nai Local Equip Bao gia 18-07-06_FTTx ton kho 9.2010 3" xfId="1068"/>
    <cellStyle name="_Dong Nai Local Equip Bao gia 18-07-06_FTTx ton kho 9.2010 4" xfId="1069"/>
    <cellStyle name="_Dong Nai Local Equip Bao gia 18-07-06_FTTx ton kho 9.2010 5" xfId="1070"/>
    <cellStyle name="_Dong Nai Local Equip Bao gia 18-07-06_FTTx ton kho 9.2010 6" xfId="1071"/>
    <cellStyle name="_Dong Nai Local Equip Bao gia 18-07-06_FTTx ton kho 9.2010 7" xfId="1072"/>
    <cellStyle name="_Dong Nai Local Equip Bao gia 18-07-06_Hung Yen_SDH_spare_ed11Dec2008" xfId="1073"/>
    <cellStyle name="_Dong Nai Local Equip Bao gia 18-07-06_Hung Yen_SDH_spare_ed11Dec2008_Tendering_Bilan - VNPT NGN Call Control 10 Sep 09 Ed09_Draft" xfId="1074"/>
    <cellStyle name="_Dong Nai Local Equip Bao gia 18-07-06_Hung Yen_SDH_spare_ed11Dec2008_Tendering_Bilan - VNPT NGN Call Control 10 Sep 09 Ed09_Draft (2)" xfId="1075"/>
    <cellStyle name="_Dong Nai Local Equip Bao gia 18-07-06_phu kien lap dat" xfId="1076"/>
    <cellStyle name="_Dong Nai Local Equip Bao gia 18-07-06_Phu luc 1_QUOTATION_SDH STM1 Thanh Hoa_070109" xfId="1077"/>
    <cellStyle name="_Dong Nai Local Equip Bao gia 18-07-06_Phu luc 1_QUOTATION_SDH STM1 Thanh Hoa_070109_FTTx ton kho 9.2010" xfId="1078"/>
    <cellStyle name="_Dong Nai Local Equip Bao gia 18-07-06_Phu luc 1_QUOTATION_SDH STM1 Thanh Hoa_070109_FTTx ton kho 9.2010 2" xfId="1079"/>
    <cellStyle name="_Dong Nai Local Equip Bao gia 18-07-06_Phu luc 1_QUOTATION_SDH STM1 Thanh Hoa_070109_FTTx ton kho 9.2010 3" xfId="1080"/>
    <cellStyle name="_Dong Nai Local Equip Bao gia 18-07-06_Phu luc 1_QUOTATION_SDH STM1 Thanh Hoa_070109_FTTx ton kho 9.2010 4" xfId="1081"/>
    <cellStyle name="_Dong Nai Local Equip Bao gia 18-07-06_Phu luc 1_QUOTATION_SDH STM1 Thanh Hoa_070109_FTTx ton kho 9.2010 5" xfId="1082"/>
    <cellStyle name="_Dong Nai Local Equip Bao gia 18-07-06_Phu luc 1_QUOTATION_SDH STM1 Thanh Hoa_070109_FTTx ton kho 9.2010 6" xfId="1083"/>
    <cellStyle name="_Dong Nai Local Equip Bao gia 18-07-06_Phu luc 1_QUOTATION_SDH STM1 Thanh Hoa_070109_FTTx ton kho 9.2010 7" xfId="1084"/>
    <cellStyle name="_Dong Nai Local Equip Bao gia 18-07-06_PO SDH Thanh Hoa-v3" xfId="1085"/>
    <cellStyle name="_Dong Nai Local Equip Bao gia 18-07-06_QUOTATION_SDH_ThanhHoa_Up&amp;Ex_no spare_131108" xfId="1086"/>
    <cellStyle name="_Dong Nai Local Equip Bao gia 18-07-06_QUOTATION_VNPT_FTTX_27 provinces_011109_ed1" xfId="1087"/>
    <cellStyle name="_Dong Nai Local Equip Bao gia 18-07-06_Service Quotation_SDH_ThanhHoa_Up_Ex_180408" xfId="1088"/>
    <cellStyle name="_Dong Nai Local Equip Bao gia 18-07-06_Tendering_Bilan - VNPT NGN Call Control 10 Sep 09 Ed09_Draft" xfId="1089"/>
    <cellStyle name="_Dong Nai Local Equip Bao gia 18-07-06_Tendering_Bilan - VNPT NGN Call Control 10 Sep 09 Ed09_Draft (2)" xfId="1090"/>
    <cellStyle name="_Dong Nai Local Equip Bao gia 18-07-06_Transportation fees_01-04-08_ANSV_V.TRANS JSC" xfId="1091"/>
    <cellStyle name="_Draft Bilan 1335_ThanhNga_16 July 08_Ed 12" xfId="1092"/>
    <cellStyle name="_Draft_Bilan- VTN DWDM Metro ring_3 project  - DO 130308_ed1" xfId="1093"/>
    <cellStyle name="_DST IN Swap Services Dimensioning v1.5" xfId="1094"/>
    <cellStyle name="_DST MNP SRF Budgetary Offer v1.2" xfId="1095"/>
    <cellStyle name="_DST MNP SRF Budgetary Offer v1.2_SP_LBNI_WiMAX_RFI" xfId="1096"/>
    <cellStyle name="_DST MNP SRF Budgetary Offer v1.2_SP_TelecomCambodia (2nd July08) vMGC8-300E1" xfId="1097"/>
    <cellStyle name="_DST MNP SRF Budgetary Offer v1.2_SP_TelecomCambodia_MGC8_300E1_v2" xfId="1098"/>
    <cellStyle name="_DST MNP SRF Budgetary Offer v1.2_SP_VMS_RFI_LI" xfId="1099"/>
    <cellStyle name="_Du an dieu chuyen OCB Namdinh_Thanh Hoa_bao gia theo du toan_080103_ed2" xfId="1100"/>
    <cellStyle name="_Du an Dieu chuyen OCB-Hung Yen-071227_BOQ (2)" xfId="1101"/>
    <cellStyle name="_Du an Dieu chuyen OCB-Hung Yen-071227_BOQ (2) 10" xfId="1102"/>
    <cellStyle name="_Du an Dieu chuyen OCB-Hung Yen-071227_BOQ (2) 11" xfId="1103"/>
    <cellStyle name="_Du an Dieu chuyen OCB-Hung Yen-071227_BOQ (2) 12" xfId="1104"/>
    <cellStyle name="_Du an Dieu chuyen OCB-Hung Yen-071227_BOQ (2) 13" xfId="1105"/>
    <cellStyle name="_Du an Dieu chuyen OCB-Hung Yen-071227_BOQ (2) 14" xfId="1106"/>
    <cellStyle name="_Du an Dieu chuyen OCB-Hung Yen-071227_BOQ (2) 15" xfId="1107"/>
    <cellStyle name="_Du an Dieu chuyen OCB-Hung Yen-071227_BOQ (2) 16" xfId="1108"/>
    <cellStyle name="_Du an Dieu chuyen OCB-Hung Yen-071227_BOQ (2) 2" xfId="1109"/>
    <cellStyle name="_Du an Dieu chuyen OCB-Hung Yen-071227_BOQ (2) 3" xfId="1110"/>
    <cellStyle name="_Du an Dieu chuyen OCB-Hung Yen-071227_BOQ (2) 4" xfId="1111"/>
    <cellStyle name="_Du an Dieu chuyen OCB-Hung Yen-071227_BOQ (2) 5" xfId="1112"/>
    <cellStyle name="_Du an Dieu chuyen OCB-Hung Yen-071227_BOQ (2) 6" xfId="1113"/>
    <cellStyle name="_Du an Dieu chuyen OCB-Hung Yen-071227_BOQ (2) 7" xfId="1114"/>
    <cellStyle name="_Du an Dieu chuyen OCB-Hung Yen-071227_BOQ (2) 8" xfId="1115"/>
    <cellStyle name="_Du an Dieu chuyen OCB-Hung Yen-071227_BOQ (2) 9" xfId="1116"/>
    <cellStyle name="_Du an Dieu chuyen OCB-Hung Yen-071227_BOQ (2)_BoQ_ISAM_Dong Thap_290509_Thuy Duong (version 1)" xfId="1117"/>
    <cellStyle name="_Du an Dieu chuyen OCB-Hung Yen-071227_BOQ (2)_BoQ_ISAM_Dong Thap_290509_Thuy Duong (version 1) 2" xfId="1118"/>
    <cellStyle name="_Du an Dieu chuyen OCB-Hung Yen-071227_BOQ (2)_BoQ_ISAM_Dong Thap_290509_Thuy Duong (version 1) 3" xfId="1119"/>
    <cellStyle name="_Du an Dieu chuyen OCB-Hung Yen-071227_BOQ (2)_BoQ_ISAM_Dong Thap_290509_Thuy Duong (version 1) 4" xfId="1120"/>
    <cellStyle name="_Du an Dieu chuyen OCB-Hung Yen-071227_BOQ (2)_BoQ_ISAM_Dong Thap_290509_Thuy Duong (version 1) 5" xfId="1121"/>
    <cellStyle name="_Du an Dieu chuyen OCB-Hung Yen-071227_BOQ (2)_BoQ_ISAM_Dong Thap_290509_Thuy Duong (version 1) 6" xfId="1122"/>
    <cellStyle name="_Du an Dieu chuyen OCB-Hung Yen-071227_BOQ (2)_BoQ_ISAM_Dong Thap_290509_Thuy Duong (version 1) 7" xfId="1123"/>
    <cellStyle name="_Du an Dieu chuyen OCB-Hung Yen-071227_BOQ (2)_BoQ_LangSon_Spare SDH-MSAN_130509_NTQuan" xfId="1124"/>
    <cellStyle name="_Du an Dieu chuyen OCB-Hung Yen-071227_BOQ (2)_BoQ_LangSon_Spare SDH-MSAN_130509_NTQuan 2" xfId="1125"/>
    <cellStyle name="_Du an Dieu chuyen OCB-Hung Yen-071227_BOQ (2)_BoQ_LangSon_Spare SDH-MSAN_130509_NTQuan 3" xfId="1126"/>
    <cellStyle name="_Du an Dieu chuyen OCB-Hung Yen-071227_BOQ (2)_BoQ_LangSon_Spare SDH-MSAN_130509_NTQuan 4" xfId="1127"/>
    <cellStyle name="_Du an Dieu chuyen OCB-Hung Yen-071227_BOQ (2)_BoQ_LangSon_Spare SDH-MSAN_130509_NTQuan 5" xfId="1128"/>
    <cellStyle name="_Du an Dieu chuyen OCB-Hung Yen-071227_BOQ (2)_BoQ_LangSon_Spare SDH-MSAN_130509_NTQuan 6" xfId="1129"/>
    <cellStyle name="_Du an Dieu chuyen OCB-Hung Yen-071227_BOQ (2)_BoQ_LangSon_Spare SDH-MSAN_130509_NTQuan 7" xfId="1130"/>
    <cellStyle name="_Du an Dieu chuyen OCB-Hung Yen-071227_BOQ (2)_BoQ_SDH Danang_030609_NTQuan_service including" xfId="1131"/>
    <cellStyle name="_Du an Dieu chuyen OCB-Hung Yen-071227_BOQ (2)_FTTx ton kho 9.2010" xfId="1132"/>
    <cellStyle name="_Du an Dieu chuyen OCB-Hung Yen-071227_BOQ (2)_Hung Yen_SDH_spare_ed11Dec2008" xfId="1133"/>
    <cellStyle name="_Du an Dieu chuyen OCB-Hung Yen-071227_BOQ (2)_Logistics_ed02_" xfId="1134"/>
    <cellStyle name="_Du an Dieu chuyen OCB-Hung Yen-071227_BOQ (2)_Phu luc 1_QUOTATION_SDH STM1 Thanh Hoa_070109" xfId="1135"/>
    <cellStyle name="_Du an Dieu chuyen OCB-Hung Yen-071227_BOQ (2)_Phu luc 1_QUOTATION_SDH STM1 Thanh Hoa_070109_FTTx ton kho 9.2010" xfId="1136"/>
    <cellStyle name="_Du an Dieu chuyen OCB-Hung Yen-071227_BOQ (2)_Phu luc 1_QUOTATION_SDH STM1 Thanh Hoa_070109_FTTx ton kho 9.2010 2" xfId="1137"/>
    <cellStyle name="_Du an Dieu chuyen OCB-Hung Yen-071227_BOQ (2)_Phu luc 1_QUOTATION_SDH STM1 Thanh Hoa_070109_FTTx ton kho 9.2010 3" xfId="1138"/>
    <cellStyle name="_Du an Dieu chuyen OCB-Hung Yen-071227_BOQ (2)_Phu luc 1_QUOTATION_SDH STM1 Thanh Hoa_070109_FTTx ton kho 9.2010 4" xfId="1139"/>
    <cellStyle name="_Du an Dieu chuyen OCB-Hung Yen-071227_BOQ (2)_Phu luc 1_QUOTATION_SDH STM1 Thanh Hoa_070109_FTTx ton kho 9.2010 5" xfId="1140"/>
    <cellStyle name="_Du an Dieu chuyen OCB-Hung Yen-071227_BOQ (2)_Phu luc 1_QUOTATION_SDH STM1 Thanh Hoa_070109_FTTx ton kho 9.2010 6" xfId="1141"/>
    <cellStyle name="_Du an Dieu chuyen OCB-Hung Yen-071227_BOQ (2)_Phu luc 1_QUOTATION_SDH STM1 Thanh Hoa_070109_FTTx ton kho 9.2010 7" xfId="1142"/>
    <cellStyle name="_Du an Dieu chuyen OCB-Hung Yen-071227_BOQ (2)_QUOTATION_VNPT_FTTX_27 provinces_011109_ed1" xfId="1143"/>
    <cellStyle name="_Du an Dieu chuyen OCB-Hung Yen-071227_BOQ (2)_QUOTATION_VNPT_FTTX_27 provinces_011109_ed1 2" xfId="1144"/>
    <cellStyle name="_Du an Dieu chuyen OCB-Hung Yen-071227_BOQ (2)_QUOTATION_VNPT_FTTX_27 provinces_011109_ed1 3" xfId="1145"/>
    <cellStyle name="_Du an Dieu chuyen OCB-Hung Yen-071227_BOQ (2)_QUOTATION_VNPT_FTTX_27 provinces_011109_ed1 4" xfId="1146"/>
    <cellStyle name="_Du an Dieu chuyen OCB-Hung Yen-071227_BOQ (2)_QUOTATION_VNPT_FTTX_27 provinces_011109_ed1 5" xfId="1147"/>
    <cellStyle name="_Du an Dieu chuyen OCB-Hung Yen-071227_BOQ (2)_QUOTATION_VNPT_FTTX_27 provinces_011109_ed1 6" xfId="1148"/>
    <cellStyle name="_Du an Dieu chuyen OCB-Hung Yen-071227_BOQ (2)_QUOTATION_VNPT_FTTX_27 provinces_011109_ed1 7" xfId="1149"/>
    <cellStyle name="_DWDM VTN Metro Oversea training fee" xfId="1150"/>
    <cellStyle name="_DWDM VTN Metro Oversea training fee 10" xfId="1151"/>
    <cellStyle name="_DWDM VTN Metro Oversea training fee 11" xfId="1152"/>
    <cellStyle name="_DWDM VTN Metro Oversea training fee 12" xfId="1153"/>
    <cellStyle name="_DWDM VTN Metro Oversea training fee 13" xfId="1154"/>
    <cellStyle name="_DWDM VTN Metro Oversea training fee 14" xfId="1155"/>
    <cellStyle name="_DWDM VTN Metro Oversea training fee 15" xfId="1156"/>
    <cellStyle name="_DWDM VTN Metro Oversea training fee 16" xfId="1157"/>
    <cellStyle name="_DWDM VTN Metro Oversea training fee 2" xfId="1158"/>
    <cellStyle name="_DWDM VTN Metro Oversea training fee 3" xfId="1159"/>
    <cellStyle name="_DWDM VTN Metro Oversea training fee 4" xfId="1160"/>
    <cellStyle name="_DWDM VTN Metro Oversea training fee 5" xfId="1161"/>
    <cellStyle name="_DWDM VTN Metro Oversea training fee 6" xfId="1162"/>
    <cellStyle name="_DWDM VTN Metro Oversea training fee 7" xfId="1163"/>
    <cellStyle name="_DWDM VTN Metro Oversea training fee 8" xfId="1164"/>
    <cellStyle name="_DWDM VTN Metro Oversea training fee 9" xfId="1165"/>
    <cellStyle name="_DWDM VTN Metro Oversea training fee_BoQ_ISAM_Dong Thap_290509_Thuy Duong (version 1)" xfId="1166"/>
    <cellStyle name="_DWDM VTN Metro Oversea training fee_BoQ_ISAM_Dong Thap_290509_Thuy Duong (version 1) 2" xfId="1167"/>
    <cellStyle name="_DWDM VTN Metro Oversea training fee_BoQ_ISAM_Dong Thap_290509_Thuy Duong (version 1) 3" xfId="1168"/>
    <cellStyle name="_DWDM VTN Metro Oversea training fee_BoQ_ISAM_Dong Thap_290509_Thuy Duong (version 1) 4" xfId="1169"/>
    <cellStyle name="_DWDM VTN Metro Oversea training fee_BoQ_ISAM_Dong Thap_290509_Thuy Duong (version 1) 5" xfId="1170"/>
    <cellStyle name="_DWDM VTN Metro Oversea training fee_BoQ_ISAM_Dong Thap_290509_Thuy Duong (version 1) 6" xfId="1171"/>
    <cellStyle name="_DWDM VTN Metro Oversea training fee_BoQ_ISAM_Dong Thap_290509_Thuy Duong (version 1) 7" xfId="1172"/>
    <cellStyle name="_DWDM VTN Metro Oversea training fee_BoQ_LangSon_Spare SDH-MSAN_130509_NTQuan" xfId="1173"/>
    <cellStyle name="_DWDM VTN Metro Oversea training fee_BoQ_LangSon_Spare SDH-MSAN_130509_NTQuan 2" xfId="1174"/>
    <cellStyle name="_DWDM VTN Metro Oversea training fee_BoQ_LangSon_Spare SDH-MSAN_130509_NTQuan 3" xfId="1175"/>
    <cellStyle name="_DWDM VTN Metro Oversea training fee_BoQ_LangSon_Spare SDH-MSAN_130509_NTQuan 4" xfId="1176"/>
    <cellStyle name="_DWDM VTN Metro Oversea training fee_BoQ_LangSon_Spare SDH-MSAN_130509_NTQuan 5" xfId="1177"/>
    <cellStyle name="_DWDM VTN Metro Oversea training fee_BoQ_LangSon_Spare SDH-MSAN_130509_NTQuan 6" xfId="1178"/>
    <cellStyle name="_DWDM VTN Metro Oversea training fee_BoQ_LangSon_Spare SDH-MSAN_130509_NTQuan 7" xfId="1179"/>
    <cellStyle name="_DWDM VTN Metro Oversea training fee_BoQ_SDH Danang_030609_NTQuan_service including" xfId="1180"/>
    <cellStyle name="_DWDM VTN Metro Oversea training fee_FTTx ton kho 9.2010" xfId="1181"/>
    <cellStyle name="_DWDM VTN Metro Oversea training fee_Hung Yen_SDH_spare_ed11Dec2008" xfId="1182"/>
    <cellStyle name="_DWDM VTN Metro Oversea training fee_Logistics_ed02_" xfId="1183"/>
    <cellStyle name="_DWDM VTN Metro Oversea training fee_Phu luc 1_QUOTATION_SDH STM1 Thanh Hoa_070109" xfId="1184"/>
    <cellStyle name="_DWDM VTN Metro Oversea training fee_Phu luc 1_QUOTATION_SDH STM1 Thanh Hoa_070109_FTTx ton kho 9.2010" xfId="1185"/>
    <cellStyle name="_DWDM VTN Metro Oversea training fee_Phu luc 1_QUOTATION_SDH STM1 Thanh Hoa_070109_FTTx ton kho 9.2010 2" xfId="1186"/>
    <cellStyle name="_DWDM VTN Metro Oversea training fee_Phu luc 1_QUOTATION_SDH STM1 Thanh Hoa_070109_FTTx ton kho 9.2010 3" xfId="1187"/>
    <cellStyle name="_DWDM VTN Metro Oversea training fee_Phu luc 1_QUOTATION_SDH STM1 Thanh Hoa_070109_FTTx ton kho 9.2010 4" xfId="1188"/>
    <cellStyle name="_DWDM VTN Metro Oversea training fee_Phu luc 1_QUOTATION_SDH STM1 Thanh Hoa_070109_FTTx ton kho 9.2010 5" xfId="1189"/>
    <cellStyle name="_DWDM VTN Metro Oversea training fee_Phu luc 1_QUOTATION_SDH STM1 Thanh Hoa_070109_FTTx ton kho 9.2010 6" xfId="1190"/>
    <cellStyle name="_DWDM VTN Metro Oversea training fee_Phu luc 1_QUOTATION_SDH STM1 Thanh Hoa_070109_FTTx ton kho 9.2010 7" xfId="1191"/>
    <cellStyle name="_DWDM VTN Metro Oversea training fee_QUOTATION_VNPT_FTTX_27 provinces_011109_ed1" xfId="1192"/>
    <cellStyle name="_DWDM VTN Metro Oversea training fee_QUOTATION_VNPT_FTTX_27 provinces_011109_ed1 2" xfId="1193"/>
    <cellStyle name="_DWDM VTN Metro Oversea training fee_QUOTATION_VNPT_FTTX_27 provinces_011109_ed1 3" xfId="1194"/>
    <cellStyle name="_DWDM VTN Metro Oversea training fee_QUOTATION_VNPT_FTTX_27 provinces_011109_ed1 4" xfId="1195"/>
    <cellStyle name="_DWDM VTN Metro Oversea training fee_QUOTATION_VNPT_FTTX_27 provinces_011109_ed1 5" xfId="1196"/>
    <cellStyle name="_DWDM VTN Metro Oversea training fee_QUOTATION_VNPT_FTTX_27 provinces_011109_ed1 6" xfId="1197"/>
    <cellStyle name="_DWDM VTN Metro Oversea training fee_QUOTATION_VNPT_FTTX_27 provinces_011109_ed1 7" xfId="1198"/>
    <cellStyle name="_E10ThanhHoasua08-01-08" xfId="1199"/>
    <cellStyle name="_ET_STYLE_NoName_00_" xfId="1200"/>
    <cellStyle name="_ET_STYLE_NoName_00_ 2" xfId="1201"/>
    <cellStyle name="_ET_STYLE_NoName_00_ 3" xfId="1202"/>
    <cellStyle name="_ET_STYLE_NoName_00__8-10月份备货计划" xfId="1203"/>
    <cellStyle name="_EVNT 10Gbs DWDM _Service Quotation_080229_ed3" xfId="1204"/>
    <cellStyle name="_EVNT 10Gbs DWDM _Service Quotation_080229_ed3 10" xfId="1205"/>
    <cellStyle name="_EVNT 10Gbs DWDM _Service Quotation_080229_ed3 11" xfId="1206"/>
    <cellStyle name="_EVNT 10Gbs DWDM _Service Quotation_080229_ed3 12" xfId="1207"/>
    <cellStyle name="_EVNT 10Gbs DWDM _Service Quotation_080229_ed3 13" xfId="1208"/>
    <cellStyle name="_EVNT 10Gbs DWDM _Service Quotation_080229_ed3 14" xfId="1209"/>
    <cellStyle name="_EVNT 10Gbs DWDM _Service Quotation_080229_ed3 15" xfId="1210"/>
    <cellStyle name="_EVNT 10Gbs DWDM _Service Quotation_080229_ed3 16" xfId="1211"/>
    <cellStyle name="_EVNT 10Gbs DWDM _Service Quotation_080229_ed3 2" xfId="1212"/>
    <cellStyle name="_EVNT 10Gbs DWDM _Service Quotation_080229_ed3 3" xfId="1213"/>
    <cellStyle name="_EVNT 10Gbs DWDM _Service Quotation_080229_ed3 4" xfId="1214"/>
    <cellStyle name="_EVNT 10Gbs DWDM _Service Quotation_080229_ed3 5" xfId="1215"/>
    <cellStyle name="_EVNT 10Gbs DWDM _Service Quotation_080229_ed3 6" xfId="1216"/>
    <cellStyle name="_EVNT 10Gbs DWDM _Service Quotation_080229_ed3 7" xfId="1217"/>
    <cellStyle name="_EVNT 10Gbs DWDM _Service Quotation_080229_ed3 8" xfId="1218"/>
    <cellStyle name="_EVNT 10Gbs DWDM _Service Quotation_080229_ed3 9" xfId="1219"/>
    <cellStyle name="_EVNT 10Gbs DWDM _Service Quotation_080229_ed3_BoQ_ISAM_Dong Thap_290509_Thuy Duong (version 1)" xfId="1220"/>
    <cellStyle name="_EVNT 10Gbs DWDM _Service Quotation_080229_ed3_BoQ_ISAM_Dong Thap_290509_Thuy Duong (version 1) 2" xfId="1221"/>
    <cellStyle name="_EVNT 10Gbs DWDM _Service Quotation_080229_ed3_BoQ_ISAM_Dong Thap_290509_Thuy Duong (version 1) 3" xfId="1222"/>
    <cellStyle name="_EVNT 10Gbs DWDM _Service Quotation_080229_ed3_BoQ_ISAM_Dong Thap_290509_Thuy Duong (version 1) 4" xfId="1223"/>
    <cellStyle name="_EVNT 10Gbs DWDM _Service Quotation_080229_ed3_BoQ_ISAM_Dong Thap_290509_Thuy Duong (version 1) 5" xfId="1224"/>
    <cellStyle name="_EVNT 10Gbs DWDM _Service Quotation_080229_ed3_BoQ_ISAM_Dong Thap_290509_Thuy Duong (version 1) 6" xfId="1225"/>
    <cellStyle name="_EVNT 10Gbs DWDM _Service Quotation_080229_ed3_BoQ_ISAM_Dong Thap_290509_Thuy Duong (version 1) 7" xfId="1226"/>
    <cellStyle name="_EVNT 10Gbs DWDM _Service Quotation_080229_ed3_BoQ_LangSon_Spare SDH-MSAN_130509_NTQuan" xfId="1227"/>
    <cellStyle name="_EVNT 10Gbs DWDM _Service Quotation_080229_ed3_BoQ_LangSon_Spare SDH-MSAN_130509_NTQuan 2" xfId="1228"/>
    <cellStyle name="_EVNT 10Gbs DWDM _Service Quotation_080229_ed3_BoQ_LangSon_Spare SDH-MSAN_130509_NTQuan 3" xfId="1229"/>
    <cellStyle name="_EVNT 10Gbs DWDM _Service Quotation_080229_ed3_BoQ_LangSon_Spare SDH-MSAN_130509_NTQuan 4" xfId="1230"/>
    <cellStyle name="_EVNT 10Gbs DWDM _Service Quotation_080229_ed3_BoQ_LangSon_Spare SDH-MSAN_130509_NTQuan 5" xfId="1231"/>
    <cellStyle name="_EVNT 10Gbs DWDM _Service Quotation_080229_ed3_BoQ_LangSon_Spare SDH-MSAN_130509_NTQuan 6" xfId="1232"/>
    <cellStyle name="_EVNT 10Gbs DWDM _Service Quotation_080229_ed3_BoQ_LangSon_Spare SDH-MSAN_130509_NTQuan 7" xfId="1233"/>
    <cellStyle name="_EVNT 10Gbs DWDM _Service Quotation_080229_ed3_BoQ_SDH Danang_030609_NTQuan_service including" xfId="1234"/>
    <cellStyle name="_EVNT 10Gbs DWDM _Service Quotation_080229_ed3_FTTx ton kho 9.2010" xfId="1235"/>
    <cellStyle name="_EVNT 10Gbs DWDM _Service Quotation_080229_ed3_Hung Yen_SDH_spare_ed11Dec2008" xfId="1236"/>
    <cellStyle name="_EVNT 10Gbs DWDM _Service Quotation_080229_ed3_Logistics_ed02_" xfId="1237"/>
    <cellStyle name="_EVNT 10Gbs DWDM _Service Quotation_080229_ed3_Phu luc 1_QUOTATION_SDH STM1 Thanh Hoa_070109" xfId="1238"/>
    <cellStyle name="_EVNT 10Gbs DWDM _Service Quotation_080229_ed3_Phu luc 1_QUOTATION_SDH STM1 Thanh Hoa_070109_FTTx ton kho 9.2010" xfId="1239"/>
    <cellStyle name="_EVNT 10Gbs DWDM _Service Quotation_080229_ed3_Phu luc 1_QUOTATION_SDH STM1 Thanh Hoa_070109_FTTx ton kho 9.2010 2" xfId="1240"/>
    <cellStyle name="_EVNT 10Gbs DWDM _Service Quotation_080229_ed3_Phu luc 1_QUOTATION_SDH STM1 Thanh Hoa_070109_FTTx ton kho 9.2010 3" xfId="1241"/>
    <cellStyle name="_EVNT 10Gbs DWDM _Service Quotation_080229_ed3_Phu luc 1_QUOTATION_SDH STM1 Thanh Hoa_070109_FTTx ton kho 9.2010 4" xfId="1242"/>
    <cellStyle name="_EVNT 10Gbs DWDM _Service Quotation_080229_ed3_Phu luc 1_QUOTATION_SDH STM1 Thanh Hoa_070109_FTTx ton kho 9.2010 5" xfId="1243"/>
    <cellStyle name="_EVNT 10Gbs DWDM _Service Quotation_080229_ed3_Phu luc 1_QUOTATION_SDH STM1 Thanh Hoa_070109_FTTx ton kho 9.2010 6" xfId="1244"/>
    <cellStyle name="_EVNT 10Gbs DWDM _Service Quotation_080229_ed3_Phu luc 1_QUOTATION_SDH STM1 Thanh Hoa_070109_FTTx ton kho 9.2010 7" xfId="1245"/>
    <cellStyle name="_EVNT 10Gbs DWDM _Service Quotation_080229_ed3_QUOTATION_VNPT_FTTX_27 provinces_011109_ed1" xfId="1246"/>
    <cellStyle name="_EVNT 10Gbs DWDM _Service Quotation_080229_ed3_QUOTATION_VNPT_FTTX_27 provinces_011109_ed1 2" xfId="1247"/>
    <cellStyle name="_EVNT 10Gbs DWDM _Service Quotation_080229_ed3_QUOTATION_VNPT_FTTX_27 provinces_011109_ed1 3" xfId="1248"/>
    <cellStyle name="_EVNT 10Gbs DWDM _Service Quotation_080229_ed3_QUOTATION_VNPT_FTTX_27 provinces_011109_ed1 4" xfId="1249"/>
    <cellStyle name="_EVNT 10Gbs DWDM _Service Quotation_080229_ed3_QUOTATION_VNPT_FTTX_27 provinces_011109_ed1 5" xfId="1250"/>
    <cellStyle name="_EVNT 10Gbs DWDM _Service Quotation_080229_ed3_QUOTATION_VNPT_FTTX_27 provinces_011109_ed1 6" xfId="1251"/>
    <cellStyle name="_EVNT 10Gbs DWDM _Service Quotation_080229_ed3_QUOTATION_VNPT_FTTX_27 provinces_011109_ed1 7" xfId="1252"/>
    <cellStyle name="_EVNT_3T_HCM_bao gia 14nodes MSAN_020408_ed1" xfId="1253"/>
    <cellStyle name="_Fortuneever RCL 100622" xfId="1254"/>
    <cellStyle name="_Gia vat tu" xfId="1255"/>
    <cellStyle name="_GPM-TPM-PM estimation for IP offer (2)" xfId="1256"/>
    <cellStyle name="_Hanoi MAN v2" xfId="1257"/>
    <cellStyle name="_HCM_Siemens Zone_173outdoors_HC3 4+NMS+transmission_19Mar07_ed3" xfId="1258"/>
    <cellStyle name="_HCMC outdoor transmission - Siemens part_ed6_split_Alcatel area format" xfId="1259"/>
    <cellStyle name="_HCMPT_IPTV trial_Service Quotation_071129" xfId="1260"/>
    <cellStyle name="_HNPT MAN 20070114 v2 " xfId="1261"/>
    <cellStyle name="_HNPT MAN 20070114 v2  10" xfId="1262"/>
    <cellStyle name="_HNPT MAN 20070114 v2  11" xfId="1263"/>
    <cellStyle name="_HNPT MAN 20070114 v2  12" xfId="1264"/>
    <cellStyle name="_HNPT MAN 20070114 v2  2" xfId="1265"/>
    <cellStyle name="_HNPT MAN 20070114 v2  3" xfId="1266"/>
    <cellStyle name="_HNPT MAN 20070114 v2  4" xfId="1267"/>
    <cellStyle name="_HNPT MAN 20070114 v2  5" xfId="1268"/>
    <cellStyle name="_HNPT MAN 20070114 v2  6" xfId="1269"/>
    <cellStyle name="_HNPT MAN 20070114 v2  7" xfId="1270"/>
    <cellStyle name="_HNPT MAN 20070114 v2  8" xfId="1271"/>
    <cellStyle name="_HNPT MAN 20070114 v2  9" xfId="1272"/>
    <cellStyle name="_HNPT MAN 20070114 v2 _BoQ per site_VNPT_FTTx_27 provinces_071209_v2" xfId="1273"/>
    <cellStyle name="_HNPT MAN 20070114 v2 _BoQ per site_VNPT_FTTx_27 provinces_071209_v2 2" xfId="1274"/>
    <cellStyle name="_HNPT MAN 20070114 v2 _BoQ per site_VNPT_FTTx_27 provinces_071209_v2 3" xfId="1275"/>
    <cellStyle name="_HNPT MAN 20070114 v2 _BoQ per site_VNPT_FTTx_27 provinces_071209_v2 4" xfId="1276"/>
    <cellStyle name="_HNPT MAN 20070114 v2 _BoQ per site_VNPT_FTTx_27 provinces_071209_v2 5" xfId="1277"/>
    <cellStyle name="_HNPT MAN 20070114 v2 _BoQ per site_VNPT_FTTx_27 provinces_071209_v2 6" xfId="1278"/>
    <cellStyle name="_HNPT MAN 20070114 v2 _BoQ per site_VNPT_FTTx_27 provinces_071209_v2 7" xfId="1279"/>
    <cellStyle name="_HNPT MAN 20070114 v2 _BoQ per site_VNPT_FTTx_27 provinces_250110_v2" xfId="1280"/>
    <cellStyle name="_HNT NGN_Service quotation_ 280508_DO_ed1" xfId="1281"/>
    <cellStyle name="_HNT NGN_Service quotation_ 280508_DO_ed1 (2)" xfId="1282"/>
    <cellStyle name="_HNT_Dinhtienhoang_Upgrade MGC_TGW_1107708_ed1 (2)" xfId="1283"/>
    <cellStyle name="_HNT_Dinhtienhoang_Upgrade MGC_TGW_1107708_ed1 (2) 10" xfId="1284"/>
    <cellStyle name="_HNT_Dinhtienhoang_Upgrade MGC_TGW_1107708_ed1 (2) 11" xfId="1285"/>
    <cellStyle name="_HNT_Dinhtienhoang_Upgrade MGC_TGW_1107708_ed1 (2) 12" xfId="1286"/>
    <cellStyle name="_HNT_Dinhtienhoang_Upgrade MGC_TGW_1107708_ed1 (2) 13" xfId="1287"/>
    <cellStyle name="_HNT_Dinhtienhoang_Upgrade MGC_TGW_1107708_ed1 (2) 14" xfId="1288"/>
    <cellStyle name="_HNT_Dinhtienhoang_Upgrade MGC_TGW_1107708_ed1 (2) 15" xfId="1289"/>
    <cellStyle name="_HNT_Dinhtienhoang_Upgrade MGC_TGW_1107708_ed1 (2) 16" xfId="1290"/>
    <cellStyle name="_HNT_Dinhtienhoang_Upgrade MGC_TGW_1107708_ed1 (2) 2" xfId="1291"/>
    <cellStyle name="_HNT_Dinhtienhoang_Upgrade MGC_TGW_1107708_ed1 (2) 3" xfId="1292"/>
    <cellStyle name="_HNT_Dinhtienhoang_Upgrade MGC_TGW_1107708_ed1 (2) 4" xfId="1293"/>
    <cellStyle name="_HNT_Dinhtienhoang_Upgrade MGC_TGW_1107708_ed1 (2) 5" xfId="1294"/>
    <cellStyle name="_HNT_Dinhtienhoang_Upgrade MGC_TGW_1107708_ed1 (2) 6" xfId="1295"/>
    <cellStyle name="_HNT_Dinhtienhoang_Upgrade MGC_TGW_1107708_ed1 (2) 7" xfId="1296"/>
    <cellStyle name="_HNT_Dinhtienhoang_Upgrade MGC_TGW_1107708_ed1 (2) 8" xfId="1297"/>
    <cellStyle name="_HNT_Dinhtienhoang_Upgrade MGC_TGW_1107708_ed1 (2) 9" xfId="1298"/>
    <cellStyle name="_HNT_Dinhtienhoang_Upgrade MGC_TGW_1107708_ed1 (2)_BoQ_ISAM_Dong Thap_290509_Thuy Duong (version 1)" xfId="1299"/>
    <cellStyle name="_HNT_Dinhtienhoang_Upgrade MGC_TGW_1107708_ed1 (2)_BoQ_ISAM_Dong Thap_290509_Thuy Duong (version 1) 2" xfId="1300"/>
    <cellStyle name="_HNT_Dinhtienhoang_Upgrade MGC_TGW_1107708_ed1 (2)_BoQ_ISAM_Dong Thap_290509_Thuy Duong (version 1) 3" xfId="1301"/>
    <cellStyle name="_HNT_Dinhtienhoang_Upgrade MGC_TGW_1107708_ed1 (2)_BoQ_ISAM_Dong Thap_290509_Thuy Duong (version 1) 4" xfId="1302"/>
    <cellStyle name="_HNT_Dinhtienhoang_Upgrade MGC_TGW_1107708_ed1 (2)_BoQ_ISAM_Dong Thap_290509_Thuy Duong (version 1) 5" xfId="1303"/>
    <cellStyle name="_HNT_Dinhtienhoang_Upgrade MGC_TGW_1107708_ed1 (2)_BoQ_ISAM_Dong Thap_290509_Thuy Duong (version 1) 6" xfId="1304"/>
    <cellStyle name="_HNT_Dinhtienhoang_Upgrade MGC_TGW_1107708_ed1 (2)_BoQ_ISAM_Dong Thap_290509_Thuy Duong (version 1) 7" xfId="1305"/>
    <cellStyle name="_HNT_Dinhtienhoang_Upgrade MGC_TGW_1107708_ed1 (2)_BoQ_LangSon_Spare SDH-MSAN_130509_NTQuan" xfId="1306"/>
    <cellStyle name="_HNT_Dinhtienhoang_Upgrade MGC_TGW_1107708_ed1 (2)_BoQ_LangSon_Spare SDH-MSAN_130509_NTQuan 2" xfId="1307"/>
    <cellStyle name="_HNT_Dinhtienhoang_Upgrade MGC_TGW_1107708_ed1 (2)_BoQ_LangSon_Spare SDH-MSAN_130509_NTQuan 3" xfId="1308"/>
    <cellStyle name="_HNT_Dinhtienhoang_Upgrade MGC_TGW_1107708_ed1 (2)_BoQ_LangSon_Spare SDH-MSAN_130509_NTQuan 4" xfId="1309"/>
    <cellStyle name="_HNT_Dinhtienhoang_Upgrade MGC_TGW_1107708_ed1 (2)_BoQ_LangSon_Spare SDH-MSAN_130509_NTQuan 5" xfId="1310"/>
    <cellStyle name="_HNT_Dinhtienhoang_Upgrade MGC_TGW_1107708_ed1 (2)_BoQ_LangSon_Spare SDH-MSAN_130509_NTQuan 6" xfId="1311"/>
    <cellStyle name="_HNT_Dinhtienhoang_Upgrade MGC_TGW_1107708_ed1 (2)_BoQ_LangSon_Spare SDH-MSAN_130509_NTQuan 7" xfId="1312"/>
    <cellStyle name="_HNT_Dinhtienhoang_Upgrade MGC_TGW_1107708_ed1 (2)_BoQ_SDH Danang_030609_NTQuan_service including" xfId="1313"/>
    <cellStyle name="_HNT_Dinhtienhoang_Upgrade MGC_TGW_1107708_ed1 (2)_FTTx ton kho 9.2010" xfId="1314"/>
    <cellStyle name="_HNT_Dinhtienhoang_Upgrade MGC_TGW_1107708_ed1 (2)_Hung Yen_SDH_spare_ed11Dec2008" xfId="1315"/>
    <cellStyle name="_HNT_Dinhtienhoang_Upgrade MGC_TGW_1107708_ed1 (2)_Logistics_ed02_" xfId="1316"/>
    <cellStyle name="_HNT_Dinhtienhoang_Upgrade MGC_TGW_1107708_ed1 (2)_Phu luc 1_QUOTATION_SDH STM1 Thanh Hoa_070109" xfId="1317"/>
    <cellStyle name="_HNT_Dinhtienhoang_Upgrade MGC_TGW_1107708_ed1 (2)_Phu luc 1_QUOTATION_SDH STM1 Thanh Hoa_070109_FTTx ton kho 9.2010" xfId="1318"/>
    <cellStyle name="_HNT_Dinhtienhoang_Upgrade MGC_TGW_1107708_ed1 (2)_Phu luc 1_QUOTATION_SDH STM1 Thanh Hoa_070109_FTTx ton kho 9.2010 2" xfId="1319"/>
    <cellStyle name="_HNT_Dinhtienhoang_Upgrade MGC_TGW_1107708_ed1 (2)_Phu luc 1_QUOTATION_SDH STM1 Thanh Hoa_070109_FTTx ton kho 9.2010 3" xfId="1320"/>
    <cellStyle name="_HNT_Dinhtienhoang_Upgrade MGC_TGW_1107708_ed1 (2)_Phu luc 1_QUOTATION_SDH STM1 Thanh Hoa_070109_FTTx ton kho 9.2010 4" xfId="1321"/>
    <cellStyle name="_HNT_Dinhtienhoang_Upgrade MGC_TGW_1107708_ed1 (2)_Phu luc 1_QUOTATION_SDH STM1 Thanh Hoa_070109_FTTx ton kho 9.2010 5" xfId="1322"/>
    <cellStyle name="_HNT_Dinhtienhoang_Upgrade MGC_TGW_1107708_ed1 (2)_Phu luc 1_QUOTATION_SDH STM1 Thanh Hoa_070109_FTTx ton kho 9.2010 6" xfId="1323"/>
    <cellStyle name="_HNT_Dinhtienhoang_Upgrade MGC_TGW_1107708_ed1 (2)_Phu luc 1_QUOTATION_SDH STM1 Thanh Hoa_070109_FTTx ton kho 9.2010 7" xfId="1324"/>
    <cellStyle name="_HNT_Dinhtienhoang_Upgrade MGC_TGW_1107708_ed1 (2)_QUOTATION_VNPT_FTTX_27 provinces_011109_ed1" xfId="1325"/>
    <cellStyle name="_HNT_Dinhtienhoang_Upgrade MGC_TGW_1107708_ed1 (2)_QUOTATION_VNPT_FTTX_27 provinces_011109_ed1 2" xfId="1326"/>
    <cellStyle name="_HNT_Dinhtienhoang_Upgrade MGC_TGW_1107708_ed1 (2)_QUOTATION_VNPT_FTTX_27 provinces_011109_ed1 3" xfId="1327"/>
    <cellStyle name="_HNT_Dinhtienhoang_Upgrade MGC_TGW_1107708_ed1 (2)_QUOTATION_VNPT_FTTX_27 provinces_011109_ed1 4" xfId="1328"/>
    <cellStyle name="_HNT_Dinhtienhoang_Upgrade MGC_TGW_1107708_ed1 (2)_QUOTATION_VNPT_FTTX_27 provinces_011109_ed1 5" xfId="1329"/>
    <cellStyle name="_HNT_Dinhtienhoang_Upgrade MGC_TGW_1107708_ed1 (2)_QUOTATION_VNPT_FTTX_27 provinces_011109_ed1 6" xfId="1330"/>
    <cellStyle name="_HNT_Dinhtienhoang_Upgrade MGC_TGW_1107708_ed1 (2)_QUOTATION_VNPT_FTTX_27 provinces_011109_ed1 7" xfId="1331"/>
    <cellStyle name="_In-country training course E10" xfId="1332"/>
    <cellStyle name="_Install Mat  Service Mix v6_PTD" xfId="1333"/>
    <cellStyle name="_Invoice ASB07-2258CF" xfId="1334"/>
    <cellStyle name="_Invoice ASB07-2258CF_to ANSV" xfId="1335"/>
    <cellStyle name="_IOT Cost &amp; Price Sum (Digitel Step 2) ed1.0" xfId="1336"/>
    <cellStyle name="_IOT Cost &amp; Price Sum (Digitel Step 3) ed1.4" xfId="1337"/>
    <cellStyle name="_IPIS INPUT Customer Proj Name rel.2   03 aug 07" xfId="1338"/>
    <cellStyle name="_IPIS_sample_20080507" xfId="1339"/>
    <cellStyle name="_IPIS_Viitel_SDH-V01-081230_W" xfId="1340"/>
    <cellStyle name="_ITP_SDH ThanhHoa" xfId="1341"/>
    <cellStyle name="_Kenya Synchronzation Equipment Quotation 20070312" xfId="1342"/>
    <cellStyle name="_Kenya Synchronzation Equipment Quotation070423" xfId="1343"/>
    <cellStyle name="_Lap dat 14 node V5.2_Nghe An_071126" xfId="1344"/>
    <cellStyle name="_Lap dat 14 node V5.2_Nghe An_071126 10" xfId="1345"/>
    <cellStyle name="_Lap dat 14 node V5.2_Nghe An_071126 11" xfId="1346"/>
    <cellStyle name="_Lap dat 14 node V5.2_Nghe An_071126 12" xfId="1347"/>
    <cellStyle name="_Lap dat 14 node V5.2_Nghe An_071126 13" xfId="1348"/>
    <cellStyle name="_Lap dat 14 node V5.2_Nghe An_071126 14" xfId="1349"/>
    <cellStyle name="_Lap dat 14 node V5.2_Nghe An_071126 15" xfId="1350"/>
    <cellStyle name="_Lap dat 14 node V5.2_Nghe An_071126 16" xfId="1351"/>
    <cellStyle name="_Lap dat 14 node V5.2_Nghe An_071126 2" xfId="1352"/>
    <cellStyle name="_Lap dat 14 node V5.2_Nghe An_071126 3" xfId="1353"/>
    <cellStyle name="_Lap dat 14 node V5.2_Nghe An_071126 4" xfId="1354"/>
    <cellStyle name="_Lap dat 14 node V5.2_Nghe An_071126 5" xfId="1355"/>
    <cellStyle name="_Lap dat 14 node V5.2_Nghe An_071126 6" xfId="1356"/>
    <cellStyle name="_Lap dat 14 node V5.2_Nghe An_071126 7" xfId="1357"/>
    <cellStyle name="_Lap dat 14 node V5.2_Nghe An_071126 8" xfId="1358"/>
    <cellStyle name="_Lap dat 14 node V5.2_Nghe An_071126 9" xfId="1359"/>
    <cellStyle name="_Lap dat 14 node V5.2_Nghe An_071126_BoQ_ISAM_Dong Thap_290509_Thuy Duong (version 1)" xfId="1360"/>
    <cellStyle name="_Lap dat 14 node V5.2_Nghe An_071126_BoQ_ISAM_Dong Thap_290509_Thuy Duong (version 1) 2" xfId="1361"/>
    <cellStyle name="_Lap dat 14 node V5.2_Nghe An_071126_BoQ_ISAM_Dong Thap_290509_Thuy Duong (version 1) 3" xfId="1362"/>
    <cellStyle name="_Lap dat 14 node V5.2_Nghe An_071126_BoQ_ISAM_Dong Thap_290509_Thuy Duong (version 1) 4" xfId="1363"/>
    <cellStyle name="_Lap dat 14 node V5.2_Nghe An_071126_BoQ_ISAM_Dong Thap_290509_Thuy Duong (version 1) 5" xfId="1364"/>
    <cellStyle name="_Lap dat 14 node V5.2_Nghe An_071126_BoQ_ISAM_Dong Thap_290509_Thuy Duong (version 1) 6" xfId="1365"/>
    <cellStyle name="_Lap dat 14 node V5.2_Nghe An_071126_BoQ_ISAM_Dong Thap_290509_Thuy Duong (version 1) 7" xfId="1366"/>
    <cellStyle name="_Lap dat 14 node V5.2_Nghe An_071126_BoQ_LangSon_Spare SDH-MSAN_130509_NTQuan" xfId="1367"/>
    <cellStyle name="_Lap dat 14 node V5.2_Nghe An_071126_BoQ_LangSon_Spare SDH-MSAN_130509_NTQuan 2" xfId="1368"/>
    <cellStyle name="_Lap dat 14 node V5.2_Nghe An_071126_BoQ_LangSon_Spare SDH-MSAN_130509_NTQuan 3" xfId="1369"/>
    <cellStyle name="_Lap dat 14 node V5.2_Nghe An_071126_BoQ_LangSon_Spare SDH-MSAN_130509_NTQuan 4" xfId="1370"/>
    <cellStyle name="_Lap dat 14 node V5.2_Nghe An_071126_BoQ_LangSon_Spare SDH-MSAN_130509_NTQuan 5" xfId="1371"/>
    <cellStyle name="_Lap dat 14 node V5.2_Nghe An_071126_BoQ_LangSon_Spare SDH-MSAN_130509_NTQuan 6" xfId="1372"/>
    <cellStyle name="_Lap dat 14 node V5.2_Nghe An_071126_BoQ_LangSon_Spare SDH-MSAN_130509_NTQuan 7" xfId="1373"/>
    <cellStyle name="_Lap dat 14 node V5.2_Nghe An_071126_BoQ_SDH Danang_030609_NTQuan_service including" xfId="1374"/>
    <cellStyle name="_Lap dat 14 node V5.2_Nghe An_071126_FTTx ton kho 9.2010" xfId="1375"/>
    <cellStyle name="_Lap dat 14 node V5.2_Nghe An_071126_Hung Yen_SDH_spare_ed11Dec2008" xfId="1376"/>
    <cellStyle name="_Lap dat 14 node V5.2_Nghe An_071126_Logistics_ed02_" xfId="1377"/>
    <cellStyle name="_Lap dat 14 node V5.2_Nghe An_071126_Phu luc 1_QUOTATION_SDH STM1 Thanh Hoa_070109" xfId="1378"/>
    <cellStyle name="_Lap dat 14 node V5.2_Nghe An_071126_Phu luc 1_QUOTATION_SDH STM1 Thanh Hoa_070109_FTTx ton kho 9.2010" xfId="1379"/>
    <cellStyle name="_Lap dat 14 node V5.2_Nghe An_071126_Phu luc 1_QUOTATION_SDH STM1 Thanh Hoa_070109_FTTx ton kho 9.2010 2" xfId="1380"/>
    <cellStyle name="_Lap dat 14 node V5.2_Nghe An_071126_Phu luc 1_QUOTATION_SDH STM1 Thanh Hoa_070109_FTTx ton kho 9.2010 3" xfId="1381"/>
    <cellStyle name="_Lap dat 14 node V5.2_Nghe An_071126_Phu luc 1_QUOTATION_SDH STM1 Thanh Hoa_070109_FTTx ton kho 9.2010 4" xfId="1382"/>
    <cellStyle name="_Lap dat 14 node V5.2_Nghe An_071126_Phu luc 1_QUOTATION_SDH STM1 Thanh Hoa_070109_FTTx ton kho 9.2010 5" xfId="1383"/>
    <cellStyle name="_Lap dat 14 node V5.2_Nghe An_071126_Phu luc 1_QUOTATION_SDH STM1 Thanh Hoa_070109_FTTx ton kho 9.2010 6" xfId="1384"/>
    <cellStyle name="_Lap dat 14 node V5.2_Nghe An_071126_Phu luc 1_QUOTATION_SDH STM1 Thanh Hoa_070109_FTTx ton kho 9.2010 7" xfId="1385"/>
    <cellStyle name="_Lap dat 14 node V5.2_Nghe An_071126_QUOTATION_VNPT_FTTX_27 provinces_011109_ed1" xfId="1386"/>
    <cellStyle name="_Lap dat 14 node V5.2_Nghe An_071126_QUOTATION_VNPT_FTTX_27 provinces_011109_ed1 2" xfId="1387"/>
    <cellStyle name="_Lap dat 14 node V5.2_Nghe An_071126_QUOTATION_VNPT_FTTX_27 provinces_011109_ed1 3" xfId="1388"/>
    <cellStyle name="_Lap dat 14 node V5.2_Nghe An_071126_QUOTATION_VNPT_FTTX_27 provinces_011109_ed1 4" xfId="1389"/>
    <cellStyle name="_Lap dat 14 node V5.2_Nghe An_071126_QUOTATION_VNPT_FTTX_27 provinces_011109_ed1 5" xfId="1390"/>
    <cellStyle name="_Lap dat 14 node V5.2_Nghe An_071126_QUOTATION_VNPT_FTTX_27 provinces_011109_ed1 6" xfId="1391"/>
    <cellStyle name="_Lap dat 14 node V5.2_Nghe An_071126_QUOTATION_VNPT_FTTX_27 provinces_011109_ed1 7" xfId="1392"/>
    <cellStyle name="_Local Material" xfId="1393"/>
    <cellStyle name="_Local Service Price_MOD_280708" xfId="1394"/>
    <cellStyle name="_Local services_lot 3_6pro_071105_breakdown" xfId="1395"/>
    <cellStyle name="_Local-Budget-TT&amp;T-33 V3" xfId="1396"/>
    <cellStyle name="_Master and unit price listv1" xfId="1397"/>
    <cellStyle name="_Master and unit price listv1-050207" xfId="1398"/>
    <cellStyle name="_MDF and PSU( VMS 102 hops MW) 24 months" xfId="1399"/>
    <cellStyle name="_MDF and PSU( VMS 102 hops MW) 24 months 10" xfId="1400"/>
    <cellStyle name="_MDF and PSU( VMS 102 hops MW) 24 months 11" xfId="1401"/>
    <cellStyle name="_MDF and PSU( VMS 102 hops MW) 24 months 12" xfId="1402"/>
    <cellStyle name="_MDF and PSU( VMS 102 hops MW) 24 months 13" xfId="1403"/>
    <cellStyle name="_MDF and PSU( VMS 102 hops MW) 24 months 14" xfId="1404"/>
    <cellStyle name="_MDF and PSU( VMS 102 hops MW) 24 months 15" xfId="1405"/>
    <cellStyle name="_MDF and PSU( VMS 102 hops MW) 24 months 16" xfId="1406"/>
    <cellStyle name="_MDF and PSU( VMS 102 hops MW) 24 months 2" xfId="1407"/>
    <cellStyle name="_MDF and PSU( VMS 102 hops MW) 24 months 3" xfId="1408"/>
    <cellStyle name="_MDF and PSU( VMS 102 hops MW) 24 months 4" xfId="1409"/>
    <cellStyle name="_MDF and PSU( VMS 102 hops MW) 24 months 5" xfId="1410"/>
    <cellStyle name="_MDF and PSU( VMS 102 hops MW) 24 months 6" xfId="1411"/>
    <cellStyle name="_MDF and PSU( VMS 102 hops MW) 24 months 7" xfId="1412"/>
    <cellStyle name="_MDF and PSU( VMS 102 hops MW) 24 months 8" xfId="1413"/>
    <cellStyle name="_MDF and PSU( VMS 102 hops MW) 24 months 9" xfId="1414"/>
    <cellStyle name="_MDF and PSU( VMS 102 hops MW) 24 months_Bilan - MSAN - 500node PO1 7 provinces - DO 040509" xfId="1415"/>
    <cellStyle name="_MDF and PSU( VMS 102 hops MW) 24 months_Bilan - MSAN - 500node PO1 7 provinces - DO 040509_FTTx ton kho 9.2010" xfId="1416"/>
    <cellStyle name="_MDF and PSU( VMS 102 hops MW) 24 months_Bilan - MSAN - 500node PO1 7 provinces - DO 040509_FTTx ton kho 9.2010 2" xfId="1417"/>
    <cellStyle name="_MDF and PSU( VMS 102 hops MW) 24 months_Bilan - MSAN - 500node PO1 7 provinces - DO 040509_FTTx ton kho 9.2010 3" xfId="1418"/>
    <cellStyle name="_MDF and PSU( VMS 102 hops MW) 24 months_Bilan - MSAN - 500node PO1 7 provinces - DO 040509_FTTx ton kho 9.2010 4" xfId="1419"/>
    <cellStyle name="_MDF and PSU( VMS 102 hops MW) 24 months_Bilan - MSAN - 500node PO1 7 provinces - DO 040509_FTTx ton kho 9.2010 5" xfId="1420"/>
    <cellStyle name="_MDF and PSU( VMS 102 hops MW) 24 months_Bilan - MSAN - 500node PO1 7 provinces - DO 040509_FTTx ton kho 9.2010 6" xfId="1421"/>
    <cellStyle name="_MDF and PSU( VMS 102 hops MW) 24 months_Bilan - MSAN - 500node PO1 7 provinces - DO 040509_FTTx ton kho 9.2010 7" xfId="1422"/>
    <cellStyle name="_MDF and PSU( VMS 102 hops MW) 24 months_Bilan - SDH - Da Nang - DO 080609" xfId="1423"/>
    <cellStyle name="_MDF and PSU( VMS 102 hops MW) 24 months_Bilan - Spare - Dong Nai ADSL - DO 030609" xfId="1424"/>
    <cellStyle name="_MDF and PSU( VMS 102 hops MW) 24 months_BoQ_ISAM_Dong Thap_290509_Thuy Duong (version 1)" xfId="1425"/>
    <cellStyle name="_MDF and PSU( VMS 102 hops MW) 24 months_BoQ_ISAM_Dong Thap_290509_Thuy Duong (version 1) 2" xfId="1426"/>
    <cellStyle name="_MDF and PSU( VMS 102 hops MW) 24 months_BoQ_ISAM_Dong Thap_290509_Thuy Duong (version 1) 3" xfId="1427"/>
    <cellStyle name="_MDF and PSU( VMS 102 hops MW) 24 months_BoQ_ISAM_Dong Thap_290509_Thuy Duong (version 1) 4" xfId="1428"/>
    <cellStyle name="_MDF and PSU( VMS 102 hops MW) 24 months_BoQ_ISAM_Dong Thap_290509_Thuy Duong (version 1) 5" xfId="1429"/>
    <cellStyle name="_MDF and PSU( VMS 102 hops MW) 24 months_BoQ_ISAM_Dong Thap_290509_Thuy Duong (version 1) 6" xfId="1430"/>
    <cellStyle name="_MDF and PSU( VMS 102 hops MW) 24 months_BoQ_ISAM_Dong Thap_290509_Thuy Duong (version 1) 7" xfId="1431"/>
    <cellStyle name="_MDF and PSU( VMS 102 hops MW) 24 months_BoQ_LangSon_Spare SDH-MSAN_130509_NTQuan" xfId="1432"/>
    <cellStyle name="_MDF and PSU( VMS 102 hops MW) 24 months_BoQ_LangSon_Spare SDH-MSAN_130509_NTQuan 2" xfId="1433"/>
    <cellStyle name="_MDF and PSU( VMS 102 hops MW) 24 months_BoQ_LangSon_Spare SDH-MSAN_130509_NTQuan 3" xfId="1434"/>
    <cellStyle name="_MDF and PSU( VMS 102 hops MW) 24 months_BoQ_LangSon_Spare SDH-MSAN_130509_NTQuan 4" xfId="1435"/>
    <cellStyle name="_MDF and PSU( VMS 102 hops MW) 24 months_BoQ_LangSon_Spare SDH-MSAN_130509_NTQuan 5" xfId="1436"/>
    <cellStyle name="_MDF and PSU( VMS 102 hops MW) 24 months_BoQ_LangSon_Spare SDH-MSAN_130509_NTQuan 6" xfId="1437"/>
    <cellStyle name="_MDF and PSU( VMS 102 hops MW) 24 months_BoQ_LangSon_Spare SDH-MSAN_130509_NTQuan 7" xfId="1438"/>
    <cellStyle name="_MDF and PSU( VMS 102 hops MW) 24 months_BoQ_SDH Danang_030609_NTQuan_service including" xfId="1439"/>
    <cellStyle name="_MDF and PSU( VMS 102 hops MW) 24 months_Hung Yen_SDH_spare_ed11Dec2008" xfId="1440"/>
    <cellStyle name="_MDF and PSU( VMS 102 hops MW) 24 months_Logistics_ed02_" xfId="1441"/>
    <cellStyle name="_MDF and PSU( VMS 102 hops MW) 24 months_Phu luc 1_QUOTATION_SDH STM1 Thanh Hoa_070109" xfId="1442"/>
    <cellStyle name="_MDF and PSU( VMS 102 hops MW) 24 months_Phu luc 1_QUOTATION_SDH STM1 Thanh Hoa_070109_FTTx ton kho 9.2010" xfId="1443"/>
    <cellStyle name="_MDF and PSU( VMS 102 hops MW) 24 months_Phu luc 1_QUOTATION_SDH STM1 Thanh Hoa_070109_FTTx ton kho 9.2010 2" xfId="1444"/>
    <cellStyle name="_MDF and PSU( VMS 102 hops MW) 24 months_Phu luc 1_QUOTATION_SDH STM1 Thanh Hoa_070109_FTTx ton kho 9.2010 3" xfId="1445"/>
    <cellStyle name="_MDF and PSU( VMS 102 hops MW) 24 months_Phu luc 1_QUOTATION_SDH STM1 Thanh Hoa_070109_FTTx ton kho 9.2010 4" xfId="1446"/>
    <cellStyle name="_MDF and PSU( VMS 102 hops MW) 24 months_Phu luc 1_QUOTATION_SDH STM1 Thanh Hoa_070109_FTTx ton kho 9.2010 5" xfId="1447"/>
    <cellStyle name="_MDF and PSU( VMS 102 hops MW) 24 months_Phu luc 1_QUOTATION_SDH STM1 Thanh Hoa_070109_FTTx ton kho 9.2010 6" xfId="1448"/>
    <cellStyle name="_MDF and PSU( VMS 102 hops MW) 24 months_Phu luc 1_QUOTATION_SDH STM1 Thanh Hoa_070109_FTTx ton kho 9.2010 7" xfId="1449"/>
    <cellStyle name="_MDF and PSU( VMS 102 hops MW) 24 months_PO SDH Thanh Hoa-v3" xfId="1450"/>
    <cellStyle name="_MDF PSU Lam Dong_18 July 07 ed1" xfId="1451"/>
    <cellStyle name="_MDF PSU Lam Dong_18 July 07 ed1 10" xfId="1452"/>
    <cellStyle name="_MDF PSU Lam Dong_18 July 07 ed1 11" xfId="1453"/>
    <cellStyle name="_MDF PSU Lam Dong_18 July 07 ed1 12" xfId="1454"/>
    <cellStyle name="_MDF PSU Lam Dong_18 July 07 ed1 13" xfId="1455"/>
    <cellStyle name="_MDF PSU Lam Dong_18 July 07 ed1 14" xfId="1456"/>
    <cellStyle name="_MDF PSU Lam Dong_18 July 07 ed1 15" xfId="1457"/>
    <cellStyle name="_MDF PSU Lam Dong_18 July 07 ed1 16" xfId="1458"/>
    <cellStyle name="_MDF PSU Lam Dong_18 July 07 ed1 2" xfId="1459"/>
    <cellStyle name="_MDF PSU Lam Dong_18 July 07 ed1 3" xfId="1460"/>
    <cellStyle name="_MDF PSU Lam Dong_18 July 07 ed1 4" xfId="1461"/>
    <cellStyle name="_MDF PSU Lam Dong_18 July 07 ed1 5" xfId="1462"/>
    <cellStyle name="_MDF PSU Lam Dong_18 July 07 ed1 6" xfId="1463"/>
    <cellStyle name="_MDF PSU Lam Dong_18 July 07 ed1 7" xfId="1464"/>
    <cellStyle name="_MDF PSU Lam Dong_18 July 07 ed1 8" xfId="1465"/>
    <cellStyle name="_MDF PSU Lam Dong_18 July 07 ed1 9" xfId="1466"/>
    <cellStyle name="_MDF PSU Lam Dong_18 July 07 ed1_Bilan - MSAN - 500node PO1 7 provinces - DO 040509" xfId="1467"/>
    <cellStyle name="_MDF PSU Lam Dong_18 July 07 ed1_Bilan - MSAN - 500node PO1 7 provinces - DO 040509_FTTx ton kho 9.2010" xfId="1468"/>
    <cellStyle name="_MDF PSU Lam Dong_18 July 07 ed1_Bilan - MSAN - 500node PO1 7 provinces - DO 040509_FTTx ton kho 9.2010 2" xfId="1469"/>
    <cellStyle name="_MDF PSU Lam Dong_18 July 07 ed1_Bilan - MSAN - 500node PO1 7 provinces - DO 040509_FTTx ton kho 9.2010 3" xfId="1470"/>
    <cellStyle name="_MDF PSU Lam Dong_18 July 07 ed1_Bilan - MSAN - 500node PO1 7 provinces - DO 040509_FTTx ton kho 9.2010 4" xfId="1471"/>
    <cellStyle name="_MDF PSU Lam Dong_18 July 07 ed1_Bilan - MSAN - 500node PO1 7 provinces - DO 040509_FTTx ton kho 9.2010 5" xfId="1472"/>
    <cellStyle name="_MDF PSU Lam Dong_18 July 07 ed1_Bilan - MSAN - 500node PO1 7 provinces - DO 040509_FTTx ton kho 9.2010 6" xfId="1473"/>
    <cellStyle name="_MDF PSU Lam Dong_18 July 07 ed1_Bilan - MSAN - 500node PO1 7 provinces - DO 040509_FTTx ton kho 9.2010 7" xfId="1474"/>
    <cellStyle name="_MDF PSU Lam Dong_18 July 07 ed1_Bilan - SDH - Da Nang - DO 080609" xfId="1475"/>
    <cellStyle name="_MDF PSU Lam Dong_18 July 07 ed1_Bilan - Spare - Dong Nai ADSL - DO 030609" xfId="1476"/>
    <cellStyle name="_MDF PSU Lam Dong_18 July 07 ed1_BoQ_ISAM_Dong Thap_290509_Thuy Duong (version 1)" xfId="1477"/>
    <cellStyle name="_MDF PSU Lam Dong_18 July 07 ed1_BoQ_ISAM_Dong Thap_290509_Thuy Duong (version 1) 2" xfId="1478"/>
    <cellStyle name="_MDF PSU Lam Dong_18 July 07 ed1_BoQ_ISAM_Dong Thap_290509_Thuy Duong (version 1) 3" xfId="1479"/>
    <cellStyle name="_MDF PSU Lam Dong_18 July 07 ed1_BoQ_ISAM_Dong Thap_290509_Thuy Duong (version 1) 4" xfId="1480"/>
    <cellStyle name="_MDF PSU Lam Dong_18 July 07 ed1_BoQ_ISAM_Dong Thap_290509_Thuy Duong (version 1) 5" xfId="1481"/>
    <cellStyle name="_MDF PSU Lam Dong_18 July 07 ed1_BoQ_ISAM_Dong Thap_290509_Thuy Duong (version 1) 6" xfId="1482"/>
    <cellStyle name="_MDF PSU Lam Dong_18 July 07 ed1_BoQ_ISAM_Dong Thap_290509_Thuy Duong (version 1) 7" xfId="1483"/>
    <cellStyle name="_MDF PSU Lam Dong_18 July 07 ed1_BoQ_LangSon_Spare SDH-MSAN_130509_NTQuan" xfId="1484"/>
    <cellStyle name="_MDF PSU Lam Dong_18 July 07 ed1_BoQ_LangSon_Spare SDH-MSAN_130509_NTQuan 2" xfId="1485"/>
    <cellStyle name="_MDF PSU Lam Dong_18 July 07 ed1_BoQ_LangSon_Spare SDH-MSAN_130509_NTQuan 3" xfId="1486"/>
    <cellStyle name="_MDF PSU Lam Dong_18 July 07 ed1_BoQ_LangSon_Spare SDH-MSAN_130509_NTQuan 4" xfId="1487"/>
    <cellStyle name="_MDF PSU Lam Dong_18 July 07 ed1_BoQ_LangSon_Spare SDH-MSAN_130509_NTQuan 5" xfId="1488"/>
    <cellStyle name="_MDF PSU Lam Dong_18 July 07 ed1_BoQ_LangSon_Spare SDH-MSAN_130509_NTQuan 6" xfId="1489"/>
    <cellStyle name="_MDF PSU Lam Dong_18 July 07 ed1_BoQ_LangSon_Spare SDH-MSAN_130509_NTQuan 7" xfId="1490"/>
    <cellStyle name="_MDF PSU Lam Dong_18 July 07 ed1_BoQ_SDH Danang_030609_NTQuan_service including" xfId="1491"/>
    <cellStyle name="_MDF PSU Lam Dong_18 July 07 ed1_Hung Yen_SDH_spare_ed11Dec2008" xfId="1492"/>
    <cellStyle name="_MDF PSU Lam Dong_18 July 07 ed1_Logistics_ed02_" xfId="1493"/>
    <cellStyle name="_MDF PSU Lam Dong_18 July 07 ed1_Phu luc 1_QUOTATION_SDH STM1 Thanh Hoa_070109" xfId="1494"/>
    <cellStyle name="_MDF PSU Lam Dong_18 July 07 ed1_Phu luc 1_QUOTATION_SDH STM1 Thanh Hoa_070109_FTTx ton kho 9.2010" xfId="1495"/>
    <cellStyle name="_MDF PSU Lam Dong_18 July 07 ed1_Phu luc 1_QUOTATION_SDH STM1 Thanh Hoa_070109_FTTx ton kho 9.2010 2" xfId="1496"/>
    <cellStyle name="_MDF PSU Lam Dong_18 July 07 ed1_Phu luc 1_QUOTATION_SDH STM1 Thanh Hoa_070109_FTTx ton kho 9.2010 3" xfId="1497"/>
    <cellStyle name="_MDF PSU Lam Dong_18 July 07 ed1_Phu luc 1_QUOTATION_SDH STM1 Thanh Hoa_070109_FTTx ton kho 9.2010 4" xfId="1498"/>
    <cellStyle name="_MDF PSU Lam Dong_18 July 07 ed1_Phu luc 1_QUOTATION_SDH STM1 Thanh Hoa_070109_FTTx ton kho 9.2010 5" xfId="1499"/>
    <cellStyle name="_MDF PSU Lam Dong_18 July 07 ed1_Phu luc 1_QUOTATION_SDH STM1 Thanh Hoa_070109_FTTx ton kho 9.2010 6" xfId="1500"/>
    <cellStyle name="_MDF PSU Lam Dong_18 July 07 ed1_Phu luc 1_QUOTATION_SDH STM1 Thanh Hoa_070109_FTTx ton kho 9.2010 7" xfId="1501"/>
    <cellStyle name="_MDF PSU Lam Dong_18 July 07 ed1_PO SDH Thanh Hoa-v3" xfId="1502"/>
    <cellStyle name="_MDF_config_detail" xfId="1503"/>
    <cellStyle name="_MDF_PSU_ Bacninh 21 nodes 18k POTS" xfId="1504"/>
    <cellStyle name="_MDF_PSU_ Bacninh 21 nodes 18k POTS 10" xfId="1505"/>
    <cellStyle name="_MDF_PSU_ Bacninh 21 nodes 18k POTS 11" xfId="1506"/>
    <cellStyle name="_MDF_PSU_ Bacninh 21 nodes 18k POTS 12" xfId="1507"/>
    <cellStyle name="_MDF_PSU_ Bacninh 21 nodes 18k POTS 13" xfId="1508"/>
    <cellStyle name="_MDF_PSU_ Bacninh 21 nodes 18k POTS 14" xfId="1509"/>
    <cellStyle name="_MDF_PSU_ Bacninh 21 nodes 18k POTS 15" xfId="1510"/>
    <cellStyle name="_MDF_PSU_ Bacninh 21 nodes 18k POTS 16" xfId="1511"/>
    <cellStyle name="_MDF_PSU_ Bacninh 21 nodes 18k POTS 2" xfId="1512"/>
    <cellStyle name="_MDF_PSU_ Bacninh 21 nodes 18k POTS 3" xfId="1513"/>
    <cellStyle name="_MDF_PSU_ Bacninh 21 nodes 18k POTS 4" xfId="1514"/>
    <cellStyle name="_MDF_PSU_ Bacninh 21 nodes 18k POTS 5" xfId="1515"/>
    <cellStyle name="_MDF_PSU_ Bacninh 21 nodes 18k POTS 6" xfId="1516"/>
    <cellStyle name="_MDF_PSU_ Bacninh 21 nodes 18k POTS 7" xfId="1517"/>
    <cellStyle name="_MDF_PSU_ Bacninh 21 nodes 18k POTS 8" xfId="1518"/>
    <cellStyle name="_MDF_PSU_ Bacninh 21 nodes 18k POTS 9" xfId="1519"/>
    <cellStyle name="_MDF_PSU_ Bacninh 21 nodes 18k POTS_Bilan - MSAN - 500node PO1 7 provinces - DO 040509" xfId="1520"/>
    <cellStyle name="_MDF_PSU_ Bacninh 21 nodes 18k POTS_Bilan - MSAN - 500node PO1 7 provinces - DO 040509_FTTx ton kho 9.2010" xfId="1521"/>
    <cellStyle name="_MDF_PSU_ Bacninh 21 nodes 18k POTS_Bilan - MSAN - 500node PO1 7 provinces - DO 040509_FTTx ton kho 9.2010 2" xfId="1522"/>
    <cellStyle name="_MDF_PSU_ Bacninh 21 nodes 18k POTS_Bilan - MSAN - 500node PO1 7 provinces - DO 040509_FTTx ton kho 9.2010 3" xfId="1523"/>
    <cellStyle name="_MDF_PSU_ Bacninh 21 nodes 18k POTS_Bilan - MSAN - 500node PO1 7 provinces - DO 040509_FTTx ton kho 9.2010 4" xfId="1524"/>
    <cellStyle name="_MDF_PSU_ Bacninh 21 nodes 18k POTS_Bilan - MSAN - 500node PO1 7 provinces - DO 040509_FTTx ton kho 9.2010 5" xfId="1525"/>
    <cellStyle name="_MDF_PSU_ Bacninh 21 nodes 18k POTS_Bilan - MSAN - 500node PO1 7 provinces - DO 040509_FTTx ton kho 9.2010 6" xfId="1526"/>
    <cellStyle name="_MDF_PSU_ Bacninh 21 nodes 18k POTS_Bilan - MSAN - 500node PO1 7 provinces - DO 040509_FTTx ton kho 9.2010 7" xfId="1527"/>
    <cellStyle name="_MDF_PSU_ Bacninh 21 nodes 18k POTS_Bilan - SDH - Da Nang - DO 080609" xfId="1528"/>
    <cellStyle name="_MDF_PSU_ Bacninh 21 nodes 18k POTS_Bilan - Spare - Dong Nai ADSL - DO 030609" xfId="1529"/>
    <cellStyle name="_MDF_PSU_ Bacninh 21 nodes 18k POTS_BoQ_ISAM_Dong Thap_290509_Thuy Duong (version 1)" xfId="1530"/>
    <cellStyle name="_MDF_PSU_ Bacninh 21 nodes 18k POTS_BoQ_ISAM_Dong Thap_290509_Thuy Duong (version 1) 2" xfId="1531"/>
    <cellStyle name="_MDF_PSU_ Bacninh 21 nodes 18k POTS_BoQ_ISAM_Dong Thap_290509_Thuy Duong (version 1) 3" xfId="1532"/>
    <cellStyle name="_MDF_PSU_ Bacninh 21 nodes 18k POTS_BoQ_ISAM_Dong Thap_290509_Thuy Duong (version 1) 4" xfId="1533"/>
    <cellStyle name="_MDF_PSU_ Bacninh 21 nodes 18k POTS_BoQ_ISAM_Dong Thap_290509_Thuy Duong (version 1) 5" xfId="1534"/>
    <cellStyle name="_MDF_PSU_ Bacninh 21 nodes 18k POTS_BoQ_ISAM_Dong Thap_290509_Thuy Duong (version 1) 6" xfId="1535"/>
    <cellStyle name="_MDF_PSU_ Bacninh 21 nodes 18k POTS_BoQ_ISAM_Dong Thap_290509_Thuy Duong (version 1) 7" xfId="1536"/>
    <cellStyle name="_MDF_PSU_ Bacninh 21 nodes 18k POTS_BoQ_LangSon_Spare SDH-MSAN_130509_NTQuan" xfId="1537"/>
    <cellStyle name="_MDF_PSU_ Bacninh 21 nodes 18k POTS_BoQ_LangSon_Spare SDH-MSAN_130509_NTQuan 2" xfId="1538"/>
    <cellStyle name="_MDF_PSU_ Bacninh 21 nodes 18k POTS_BoQ_LangSon_Spare SDH-MSAN_130509_NTQuan 3" xfId="1539"/>
    <cellStyle name="_MDF_PSU_ Bacninh 21 nodes 18k POTS_BoQ_LangSon_Spare SDH-MSAN_130509_NTQuan 4" xfId="1540"/>
    <cellStyle name="_MDF_PSU_ Bacninh 21 nodes 18k POTS_BoQ_LangSon_Spare SDH-MSAN_130509_NTQuan 5" xfId="1541"/>
    <cellStyle name="_MDF_PSU_ Bacninh 21 nodes 18k POTS_BoQ_LangSon_Spare SDH-MSAN_130509_NTQuan 6" xfId="1542"/>
    <cellStyle name="_MDF_PSU_ Bacninh 21 nodes 18k POTS_BoQ_LangSon_Spare SDH-MSAN_130509_NTQuan 7" xfId="1543"/>
    <cellStyle name="_MDF_PSU_ Bacninh 21 nodes 18k POTS_BoQ_SDH Danang_030609_NTQuan_service including" xfId="1544"/>
    <cellStyle name="_MDF_PSU_ Bacninh 21 nodes 18k POTS_Hung Yen_SDH_spare_ed11Dec2008" xfId="1545"/>
    <cellStyle name="_MDF_PSU_ Bacninh 21 nodes 18k POTS_Logistics_ed02_" xfId="1546"/>
    <cellStyle name="_MDF_PSU_ Bacninh 21 nodes 18k POTS_Phu luc 1_QUOTATION_SDH STM1 Thanh Hoa_070109" xfId="1547"/>
    <cellStyle name="_MDF_PSU_ Bacninh 21 nodes 18k POTS_Phu luc 1_QUOTATION_SDH STM1 Thanh Hoa_070109_FTTx ton kho 9.2010" xfId="1548"/>
    <cellStyle name="_MDF_PSU_ Bacninh 21 nodes 18k POTS_Phu luc 1_QUOTATION_SDH STM1 Thanh Hoa_070109_FTTx ton kho 9.2010 2" xfId="1549"/>
    <cellStyle name="_MDF_PSU_ Bacninh 21 nodes 18k POTS_Phu luc 1_QUOTATION_SDH STM1 Thanh Hoa_070109_FTTx ton kho 9.2010 3" xfId="1550"/>
    <cellStyle name="_MDF_PSU_ Bacninh 21 nodes 18k POTS_Phu luc 1_QUOTATION_SDH STM1 Thanh Hoa_070109_FTTx ton kho 9.2010 4" xfId="1551"/>
    <cellStyle name="_MDF_PSU_ Bacninh 21 nodes 18k POTS_Phu luc 1_QUOTATION_SDH STM1 Thanh Hoa_070109_FTTx ton kho 9.2010 5" xfId="1552"/>
    <cellStyle name="_MDF_PSU_ Bacninh 21 nodes 18k POTS_Phu luc 1_QUOTATION_SDH STM1 Thanh Hoa_070109_FTTx ton kho 9.2010 6" xfId="1553"/>
    <cellStyle name="_MDF_PSU_ Bacninh 21 nodes 18k POTS_Phu luc 1_QUOTATION_SDH STM1 Thanh Hoa_070109_FTTx ton kho 9.2010 7" xfId="1554"/>
    <cellStyle name="_MDF_PSU_ Bacninh 21 nodes 18k POTS_PO SDH Thanh Hoa-v3" xfId="1555"/>
    <cellStyle name="_MDF_PSU_summary_Dec06" xfId="1556"/>
    <cellStyle name="_MDF_PSU_unit_price" xfId="1557"/>
    <cellStyle name="_MOD_Quotation_sent_AVL_080807" xfId="1558"/>
    <cellStyle name="_MOD_Quotation_sent_PBI_080807" xfId="1559"/>
    <cellStyle name="_MSAN_Total_1" xfId="1560"/>
    <cellStyle name="_MSAN_Total_1(070412)" xfId="1561"/>
    <cellStyle name="_Nam Dinh MSAN project Three ADMs_ANSV_ed2 to ANSV" xfId="1562"/>
    <cellStyle name="_Nam Dinh_3ADMs+additional SYNTHs" xfId="1563"/>
    <cellStyle name="_NamDinh_Transmission_15Mar_ed1" xfId="1564"/>
    <cellStyle name="_OMC-CN and RCP BOQ" xfId="1565"/>
    <cellStyle name="_Online billing-ANSV 03-08-06" xfId="1566"/>
    <cellStyle name="_OutputCost" xfId="1567"/>
    <cellStyle name="_OutputCost v2.0" xfId="1568"/>
    <cellStyle name="_OutputCost with 7570" xfId="1569"/>
    <cellStyle name="_OutputCost_IMS_v1.2" xfId="1570"/>
    <cellStyle name="_OutputCost_S2" xfId="1571"/>
    <cellStyle name="_OutputCost_S3" xfId="1572"/>
    <cellStyle name="_oversea_training quotation_280708_MOD_update" xfId="1573"/>
    <cellStyle name="_oversea_training_course" xfId="1574"/>
    <cellStyle name="_oversea_training_course 10" xfId="1575"/>
    <cellStyle name="_oversea_training_course 11" xfId="1576"/>
    <cellStyle name="_oversea_training_course 12" xfId="1577"/>
    <cellStyle name="_oversea_training_course 13" xfId="1578"/>
    <cellStyle name="_oversea_training_course 14" xfId="1579"/>
    <cellStyle name="_oversea_training_course 15" xfId="1580"/>
    <cellStyle name="_oversea_training_course 16" xfId="1581"/>
    <cellStyle name="_oversea_training_course 2" xfId="1582"/>
    <cellStyle name="_oversea_training_course 3" xfId="1583"/>
    <cellStyle name="_oversea_training_course 4" xfId="1584"/>
    <cellStyle name="_oversea_training_course 5" xfId="1585"/>
    <cellStyle name="_oversea_training_course 6" xfId="1586"/>
    <cellStyle name="_oversea_training_course 7" xfId="1587"/>
    <cellStyle name="_oversea_training_course 8" xfId="1588"/>
    <cellStyle name="_oversea_training_course 9" xfId="1589"/>
    <cellStyle name="_oversea_training_course_Logistics_ed02_" xfId="1590"/>
    <cellStyle name="_PBI06021Q_VMS-MSCHLREiRCDR CanTho-010906" xfId="1591"/>
    <cellStyle name="_phu kien lap dat" xfId="1592"/>
    <cellStyle name="_PO 015-09" xfId="1593"/>
    <cellStyle name="_PO 015-09 2" xfId="1594"/>
    <cellStyle name="_PO 015-09 3" xfId="1595"/>
    <cellStyle name="_PO 015-09 4" xfId="1596"/>
    <cellStyle name="_PO 015-09 5" xfId="1597"/>
    <cellStyle name="_PO 015-09 6" xfId="1598"/>
    <cellStyle name="_PO 015-09 7" xfId="1599"/>
    <cellStyle name="_PO SDH Thanh Hoa-v3" xfId="1600"/>
    <cellStyle name="_Price DWDM 8 Ring_31Mar06_15.7" xfId="1601"/>
    <cellStyle name="_Price Schedule_MSAN07_01" xfId="1602"/>
    <cellStyle name="_Price Summary MSC4 Extension v1.0" xfId="1603"/>
    <cellStyle name="_Price Summary MSC4 Extension v1.0_SP_LBNI_WiMAX_RFI" xfId="1604"/>
    <cellStyle name="_Price Summary MSC4 Extension v1.0_SP_TelecomCambodia (2nd July08) vMGC8-300E1" xfId="1605"/>
    <cellStyle name="_Price Summary MSC4 Extension v1.0_SP_TelecomCambodia_MGC8_300E1_v2" xfId="1606"/>
    <cellStyle name="_Price Summary MSC4 Extension v1.0_SP_VMS_RFI_LI" xfId="1607"/>
    <cellStyle name="_Price Summary-Exp_09July08" xfId="1608"/>
    <cellStyle name="_Price_DWDM_Huawei" xfId="1609"/>
    <cellStyle name="_Price_Training_Huawei_4Apr06" xfId="1610"/>
    <cellStyle name="_price_tt&amp;t-25_480407" xfId="1611"/>
    <cellStyle name="_price-tt&amp;t-06_C1_FOC_NMS&amp;TE_Vavlue" xfId="1612"/>
    <cellStyle name="_Pricing HSSV2" xfId="1613"/>
    <cellStyle name="_Pricing Summary PAYG v1.1" xfId="1614"/>
    <cellStyle name="_Professional Service I&amp;C Quotation v2.2" xfId="1615"/>
    <cellStyle name="_Project_Vinaphone_Northern-PSU_06Dec" xfId="1616"/>
    <cellStyle name="_Project_Vinaphone_Northern-PSU_06Dec 10" xfId="1617"/>
    <cellStyle name="_Project_Vinaphone_Northern-PSU_06Dec 11" xfId="1618"/>
    <cellStyle name="_Project_Vinaphone_Northern-PSU_06Dec 12" xfId="1619"/>
    <cellStyle name="_Project_Vinaphone_Northern-PSU_06Dec 13" xfId="1620"/>
    <cellStyle name="_Project_Vinaphone_Northern-PSU_06Dec 14" xfId="1621"/>
    <cellStyle name="_Project_Vinaphone_Northern-PSU_06Dec 15" xfId="1622"/>
    <cellStyle name="_Project_Vinaphone_Northern-PSU_06Dec 16" xfId="1623"/>
    <cellStyle name="_Project_Vinaphone_Northern-PSU_06Dec 2" xfId="1624"/>
    <cellStyle name="_Project_Vinaphone_Northern-PSU_06Dec 3" xfId="1625"/>
    <cellStyle name="_Project_Vinaphone_Northern-PSU_06Dec 4" xfId="1626"/>
    <cellStyle name="_Project_Vinaphone_Northern-PSU_06Dec 5" xfId="1627"/>
    <cellStyle name="_Project_Vinaphone_Northern-PSU_06Dec 6" xfId="1628"/>
    <cellStyle name="_Project_Vinaphone_Northern-PSU_06Dec 7" xfId="1629"/>
    <cellStyle name="_Project_Vinaphone_Northern-PSU_06Dec 8" xfId="1630"/>
    <cellStyle name="_Project_Vinaphone_Northern-PSU_06Dec 9" xfId="1631"/>
    <cellStyle name="_Project_Vinaphone_Northern-PSU_06Dec_Hung Yen_SDH_spare_ed11Dec2008" xfId="1632"/>
    <cellStyle name="_Project_Vinaphone_Northern-PSU_06Dec_Logistics_ed02_" xfId="1633"/>
    <cellStyle name="_Project_Vinaphone_Northern-PSU_06Dec_PO SDH Thanh Hoa-v3" xfId="1634"/>
    <cellStyle name="_PSU Emerson 15 Augs 07" xfId="1635"/>
    <cellStyle name="_PSU Emerson 15 Augs 07_FTTx ton kho 9.2010" xfId="1636"/>
    <cellStyle name="_PSU Emerson 15 Augs 07_FTTx ton kho 9.2010 2" xfId="1637"/>
    <cellStyle name="_PSU Emerson 15 Augs 07_FTTx ton kho 9.2010 3" xfId="1638"/>
    <cellStyle name="_PSU Emerson 15 Augs 07_FTTx ton kho 9.2010 4" xfId="1639"/>
    <cellStyle name="_PSU Emerson 15 Augs 07_FTTx ton kho 9.2010 5" xfId="1640"/>
    <cellStyle name="_PSU Emerson 15 Augs 07_FTTx ton kho 9.2010 6" xfId="1641"/>
    <cellStyle name="_PSU Emerson 15 Augs 07_FTTx ton kho 9.2010 7" xfId="1642"/>
    <cellStyle name="_PSU Emerson 15 Augs 07_QUOTATION_VNPT_FTTX_27 provinces_011109_ed1" xfId="1643"/>
    <cellStyle name="_PSU_Unit_Price(270207)" xfId="1644"/>
    <cellStyle name="_QD.tek - Quotation EKORACK - Mr.Duong - Mar 31 2008" xfId="1645"/>
    <cellStyle name="_QD.tek - Quotation EKORACK - Mr.Duong - Mar 31 2008_FTTx ton kho 9.2010" xfId="1646"/>
    <cellStyle name="_QD.tek - Quotation EKORACK - Mr.Duong - Mar 31 2008_FTTx ton kho 9.2010 2" xfId="1647"/>
    <cellStyle name="_QD.tek - Quotation EKORACK - Mr.Duong - Mar 31 2008_FTTx ton kho 9.2010 3" xfId="1648"/>
    <cellStyle name="_QD.tek - Quotation EKORACK - Mr.Duong - Mar 31 2008_FTTx ton kho 9.2010 4" xfId="1649"/>
    <cellStyle name="_QD.tek - Quotation EKORACK - Mr.Duong - Mar 31 2008_FTTx ton kho 9.2010 5" xfId="1650"/>
    <cellStyle name="_QD.tek - Quotation EKORACK - Mr.Duong - Mar 31 2008_FTTx ton kho 9.2010 6" xfId="1651"/>
    <cellStyle name="_QD.tek - Quotation EKORACK - Mr.Duong - Mar 31 2008_FTTx ton kho 9.2010 7" xfId="1652"/>
    <cellStyle name="_QD.tek - Quotation EKORACK - Mr.Duong - Mar 31 2008_QUOTATION_VNPT_FTTX_27 provinces_011109_ed1" xfId="1653"/>
    <cellStyle name="_Quotation 19 he thong nguon_ETS_22072008" xfId="1654"/>
    <cellStyle name="_Quotation 19 he thong nguon_ETS_22072008 10" xfId="1655"/>
    <cellStyle name="_Quotation 19 he thong nguon_ETS_22072008 11" xfId="1656"/>
    <cellStyle name="_Quotation 19 he thong nguon_ETS_22072008 12" xfId="1657"/>
    <cellStyle name="_Quotation 19 he thong nguon_ETS_22072008 13" xfId="1658"/>
    <cellStyle name="_Quotation 19 he thong nguon_ETS_22072008 14" xfId="1659"/>
    <cellStyle name="_Quotation 19 he thong nguon_ETS_22072008 15" xfId="1660"/>
    <cellStyle name="_Quotation 19 he thong nguon_ETS_22072008 16" xfId="1661"/>
    <cellStyle name="_Quotation 19 he thong nguon_ETS_22072008 2" xfId="1662"/>
    <cellStyle name="_Quotation 19 he thong nguon_ETS_22072008 3" xfId="1663"/>
    <cellStyle name="_Quotation 19 he thong nguon_ETS_22072008 4" xfId="1664"/>
    <cellStyle name="_Quotation 19 he thong nguon_ETS_22072008 5" xfId="1665"/>
    <cellStyle name="_Quotation 19 he thong nguon_ETS_22072008 6" xfId="1666"/>
    <cellStyle name="_Quotation 19 he thong nguon_ETS_22072008 7" xfId="1667"/>
    <cellStyle name="_Quotation 19 he thong nguon_ETS_22072008 8" xfId="1668"/>
    <cellStyle name="_Quotation 19 he thong nguon_ETS_22072008 9" xfId="1669"/>
    <cellStyle name="_Quotation 19 he thong nguon_ETS_22072008_Hung Yen_SDH_spare_ed11Dec2008" xfId="1670"/>
    <cellStyle name="_Quotation 19 he thong nguon_ETS_22072008_Logistics_ed02_" xfId="1671"/>
    <cellStyle name="_Quotation Alcatel Transport Power Supply" xfId="1672"/>
    <cellStyle name="_Quotation for TTnT Project (ADSL Router Parts) (Internal Version) 051122" xfId="1673"/>
    <cellStyle name="_Quotation for TTnT Project (Fixed Network Parts, Option 2) (Internal Version) 051123_New" xfId="1674"/>
    <cellStyle name="_Quotation for TTnT Project (OSS Parts ) (Internal Version) 051121_New" xfId="1675"/>
    <cellStyle name="_Quotation for TTnT Project (Warranty Part , Option 1) (Internal Version) 051123_New" xfId="1676"/>
    <cellStyle name="_QUOTATION HCM_MSAN_89outdoors_NMS with 3 operators_FR2 7ed3 w GLPITP 070305" xfId="1677"/>
    <cellStyle name="_Quotation MDF_PSU_ NAM DINH 25 nodes MSAN_19April" xfId="1678"/>
    <cellStyle name="_Quotation MDF_PSU_ NAM DINH 25 nodes MSAN_19April 10" xfId="1679"/>
    <cellStyle name="_Quotation MDF_PSU_ NAM DINH 25 nodes MSAN_19April 11" xfId="1680"/>
    <cellStyle name="_Quotation MDF_PSU_ NAM DINH 25 nodes MSAN_19April 12" xfId="1681"/>
    <cellStyle name="_Quotation MDF_PSU_ NAM DINH 25 nodes MSAN_19April 13" xfId="1682"/>
    <cellStyle name="_Quotation MDF_PSU_ NAM DINH 25 nodes MSAN_19April 14" xfId="1683"/>
    <cellStyle name="_Quotation MDF_PSU_ NAM DINH 25 nodes MSAN_19April 15" xfId="1684"/>
    <cellStyle name="_Quotation MDF_PSU_ NAM DINH 25 nodes MSAN_19April 16" xfId="1685"/>
    <cellStyle name="_Quotation MDF_PSU_ NAM DINH 25 nodes MSAN_19April 2" xfId="1686"/>
    <cellStyle name="_Quotation MDF_PSU_ NAM DINH 25 nodes MSAN_19April 3" xfId="1687"/>
    <cellStyle name="_Quotation MDF_PSU_ NAM DINH 25 nodes MSAN_19April 4" xfId="1688"/>
    <cellStyle name="_Quotation MDF_PSU_ NAM DINH 25 nodes MSAN_19April 5" xfId="1689"/>
    <cellStyle name="_Quotation MDF_PSU_ NAM DINH 25 nodes MSAN_19April 6" xfId="1690"/>
    <cellStyle name="_Quotation MDF_PSU_ NAM DINH 25 nodes MSAN_19April 7" xfId="1691"/>
    <cellStyle name="_Quotation MDF_PSU_ NAM DINH 25 nodes MSAN_19April 8" xfId="1692"/>
    <cellStyle name="_Quotation MDF_PSU_ NAM DINH 25 nodes MSAN_19April 9" xfId="1693"/>
    <cellStyle name="_Quotation MDF_PSU_ NAM DINH 25 nodes MSAN_19April_Bilan - MSAN - 500node PO1 7 provinces - DO 040509" xfId="1694"/>
    <cellStyle name="_Quotation MDF_PSU_ NAM DINH 25 nodes MSAN_19April_Bilan - MSAN - 500node PO1 7 provinces - DO 040509_FTTx ton kho 9.2010" xfId="1695"/>
    <cellStyle name="_Quotation MDF_PSU_ NAM DINH 25 nodes MSAN_19April_Bilan - MSAN - 500node PO1 7 provinces - DO 040509_FTTx ton kho 9.2010 2" xfId="1696"/>
    <cellStyle name="_Quotation MDF_PSU_ NAM DINH 25 nodes MSAN_19April_Bilan - MSAN - 500node PO1 7 provinces - DO 040509_FTTx ton kho 9.2010 3" xfId="1697"/>
    <cellStyle name="_Quotation MDF_PSU_ NAM DINH 25 nodes MSAN_19April_Bilan - MSAN - 500node PO1 7 provinces - DO 040509_FTTx ton kho 9.2010 4" xfId="1698"/>
    <cellStyle name="_Quotation MDF_PSU_ NAM DINH 25 nodes MSAN_19April_Bilan - MSAN - 500node PO1 7 provinces - DO 040509_FTTx ton kho 9.2010 5" xfId="1699"/>
    <cellStyle name="_Quotation MDF_PSU_ NAM DINH 25 nodes MSAN_19April_Bilan - MSAN - 500node PO1 7 provinces - DO 040509_FTTx ton kho 9.2010 6" xfId="1700"/>
    <cellStyle name="_Quotation MDF_PSU_ NAM DINH 25 nodes MSAN_19April_Bilan - MSAN - 500node PO1 7 provinces - DO 040509_FTTx ton kho 9.2010 7" xfId="1701"/>
    <cellStyle name="_Quotation MDF_PSU_ NAM DINH 25 nodes MSAN_19April_Bilan - SDH - Da Nang - DO 080609" xfId="1702"/>
    <cellStyle name="_Quotation MDF_PSU_ NAM DINH 25 nodes MSAN_19April_Bilan - Spare - Dong Nai ADSL - DO 030609" xfId="1703"/>
    <cellStyle name="_Quotation MDF_PSU_ NAM DINH 25 nodes MSAN_19April_BoQ_ISAM_Dong Thap_290509_Thuy Duong (version 1)" xfId="1704"/>
    <cellStyle name="_Quotation MDF_PSU_ NAM DINH 25 nodes MSAN_19April_BoQ_ISAM_Dong Thap_290509_Thuy Duong (version 1) 2" xfId="1705"/>
    <cellStyle name="_Quotation MDF_PSU_ NAM DINH 25 nodes MSAN_19April_BoQ_ISAM_Dong Thap_290509_Thuy Duong (version 1) 3" xfId="1706"/>
    <cellStyle name="_Quotation MDF_PSU_ NAM DINH 25 nodes MSAN_19April_BoQ_ISAM_Dong Thap_290509_Thuy Duong (version 1) 4" xfId="1707"/>
    <cellStyle name="_Quotation MDF_PSU_ NAM DINH 25 nodes MSAN_19April_BoQ_ISAM_Dong Thap_290509_Thuy Duong (version 1) 5" xfId="1708"/>
    <cellStyle name="_Quotation MDF_PSU_ NAM DINH 25 nodes MSAN_19April_BoQ_ISAM_Dong Thap_290509_Thuy Duong (version 1) 6" xfId="1709"/>
    <cellStyle name="_Quotation MDF_PSU_ NAM DINH 25 nodes MSAN_19April_BoQ_ISAM_Dong Thap_290509_Thuy Duong (version 1) 7" xfId="1710"/>
    <cellStyle name="_Quotation MDF_PSU_ NAM DINH 25 nodes MSAN_19April_BoQ_LangSon_Spare SDH-MSAN_130509_NTQuan" xfId="1711"/>
    <cellStyle name="_Quotation MDF_PSU_ NAM DINH 25 nodes MSAN_19April_BoQ_LangSon_Spare SDH-MSAN_130509_NTQuan 2" xfId="1712"/>
    <cellStyle name="_Quotation MDF_PSU_ NAM DINH 25 nodes MSAN_19April_BoQ_LangSon_Spare SDH-MSAN_130509_NTQuan 3" xfId="1713"/>
    <cellStyle name="_Quotation MDF_PSU_ NAM DINH 25 nodes MSAN_19April_BoQ_LangSon_Spare SDH-MSAN_130509_NTQuan 4" xfId="1714"/>
    <cellStyle name="_Quotation MDF_PSU_ NAM DINH 25 nodes MSAN_19April_BoQ_LangSon_Spare SDH-MSAN_130509_NTQuan 5" xfId="1715"/>
    <cellStyle name="_Quotation MDF_PSU_ NAM DINH 25 nodes MSAN_19April_BoQ_LangSon_Spare SDH-MSAN_130509_NTQuan 6" xfId="1716"/>
    <cellStyle name="_Quotation MDF_PSU_ NAM DINH 25 nodes MSAN_19April_BoQ_LangSon_Spare SDH-MSAN_130509_NTQuan 7" xfId="1717"/>
    <cellStyle name="_Quotation MDF_PSU_ NAM DINH 25 nodes MSAN_19April_BoQ_SDH Danang_030609_NTQuan_service including" xfId="1718"/>
    <cellStyle name="_Quotation MDF_PSU_ NAM DINH 25 nodes MSAN_19April_Hung Yen_SDH_spare_ed11Dec2008" xfId="1719"/>
    <cellStyle name="_Quotation MDF_PSU_ NAM DINH 25 nodes MSAN_19April_Logistics_ed02_" xfId="1720"/>
    <cellStyle name="_Quotation MDF_PSU_ NAM DINH 25 nodes MSAN_19April_Phu luc 1_QUOTATION_SDH STM1 Thanh Hoa_070109" xfId="1721"/>
    <cellStyle name="_Quotation MDF_PSU_ NAM DINH 25 nodes MSAN_19April_Phu luc 1_QUOTATION_SDH STM1 Thanh Hoa_070109_FTTx ton kho 9.2010" xfId="1722"/>
    <cellStyle name="_Quotation MDF_PSU_ NAM DINH 25 nodes MSAN_19April_Phu luc 1_QUOTATION_SDH STM1 Thanh Hoa_070109_FTTx ton kho 9.2010 2" xfId="1723"/>
    <cellStyle name="_Quotation MDF_PSU_ NAM DINH 25 nodes MSAN_19April_Phu luc 1_QUOTATION_SDH STM1 Thanh Hoa_070109_FTTx ton kho 9.2010 3" xfId="1724"/>
    <cellStyle name="_Quotation MDF_PSU_ NAM DINH 25 nodes MSAN_19April_Phu luc 1_QUOTATION_SDH STM1 Thanh Hoa_070109_FTTx ton kho 9.2010 4" xfId="1725"/>
    <cellStyle name="_Quotation MDF_PSU_ NAM DINH 25 nodes MSAN_19April_Phu luc 1_QUOTATION_SDH STM1 Thanh Hoa_070109_FTTx ton kho 9.2010 5" xfId="1726"/>
    <cellStyle name="_Quotation MDF_PSU_ NAM DINH 25 nodes MSAN_19April_Phu luc 1_QUOTATION_SDH STM1 Thanh Hoa_070109_FTTx ton kho 9.2010 6" xfId="1727"/>
    <cellStyle name="_Quotation MDF_PSU_ NAM DINH 25 nodes MSAN_19April_Phu luc 1_QUOTATION_SDH STM1 Thanh Hoa_070109_FTTx ton kho 9.2010 7" xfId="1728"/>
    <cellStyle name="_Quotation MDF_PSU_ NAM DINH 25 nodes MSAN_19April_PO SDH Thanh Hoa-v3" xfId="1729"/>
    <cellStyle name="_QUOTATION_ADSL Card 89 Outdoors(Ed03_090913)" xfId="1730"/>
    <cellStyle name="_Quotation_Brunei_2006" xfId="1731"/>
    <cellStyle name="_Quotation_Brunei_2006_5020" xfId="1732"/>
    <cellStyle name="_QUOTATION_HCM_149 outdoors _Aneto_03_070704_nhap" xfId="1733"/>
    <cellStyle name="_QUOTATION_HCM_149 outdoors _Aneto_03_070704_nhap 10" xfId="1734"/>
    <cellStyle name="_QUOTATION_HCM_149 outdoors _Aneto_03_070704_nhap 11" xfId="1735"/>
    <cellStyle name="_QUOTATION_HCM_149 outdoors _Aneto_03_070704_nhap 12" xfId="1736"/>
    <cellStyle name="_QUOTATION_HCM_149 outdoors _Aneto_03_070704_nhap 13" xfId="1737"/>
    <cellStyle name="_QUOTATION_HCM_149 outdoors _Aneto_03_070704_nhap 14" xfId="1738"/>
    <cellStyle name="_QUOTATION_HCM_149 outdoors _Aneto_03_070704_nhap 15" xfId="1739"/>
    <cellStyle name="_QUOTATION_HCM_149 outdoors _Aneto_03_070704_nhap 16" xfId="1740"/>
    <cellStyle name="_QUOTATION_HCM_149 outdoors _Aneto_03_070704_nhap 2" xfId="1741"/>
    <cellStyle name="_QUOTATION_HCM_149 outdoors _Aneto_03_070704_nhap 3" xfId="1742"/>
    <cellStyle name="_QUOTATION_HCM_149 outdoors _Aneto_03_070704_nhap 4" xfId="1743"/>
    <cellStyle name="_QUOTATION_HCM_149 outdoors _Aneto_03_070704_nhap 5" xfId="1744"/>
    <cellStyle name="_QUOTATION_HCM_149 outdoors _Aneto_03_070704_nhap 6" xfId="1745"/>
    <cellStyle name="_QUOTATION_HCM_149 outdoors _Aneto_03_070704_nhap 7" xfId="1746"/>
    <cellStyle name="_QUOTATION_HCM_149 outdoors _Aneto_03_070704_nhap 8" xfId="1747"/>
    <cellStyle name="_QUOTATION_HCM_149 outdoors _Aneto_03_070704_nhap 9" xfId="1748"/>
    <cellStyle name="_QUOTATION_HCM_149 outdoors _Aneto_03_070704_nhap_Bilan - MSAN - 500node PO1 7 provinces - DO 040509" xfId="1749"/>
    <cellStyle name="_QUOTATION_HCM_149 outdoors _Aneto_03_070704_nhap_Bilan - MSAN - 500node PO1 7 provinces - DO 040509_FTTx ton kho 9.2010" xfId="1750"/>
    <cellStyle name="_QUOTATION_HCM_149 outdoors _Aneto_03_070704_nhap_Bilan - MSAN - 500node PO1 7 provinces - DO 040509_FTTx ton kho 9.2010 2" xfId="1751"/>
    <cellStyle name="_QUOTATION_HCM_149 outdoors _Aneto_03_070704_nhap_Bilan - MSAN - 500node PO1 7 provinces - DO 040509_FTTx ton kho 9.2010 3" xfId="1752"/>
    <cellStyle name="_QUOTATION_HCM_149 outdoors _Aneto_03_070704_nhap_Bilan - MSAN - 500node PO1 7 provinces - DO 040509_FTTx ton kho 9.2010 4" xfId="1753"/>
    <cellStyle name="_QUOTATION_HCM_149 outdoors _Aneto_03_070704_nhap_Bilan - MSAN - 500node PO1 7 provinces - DO 040509_FTTx ton kho 9.2010 5" xfId="1754"/>
    <cellStyle name="_QUOTATION_HCM_149 outdoors _Aneto_03_070704_nhap_Bilan - MSAN - 500node PO1 7 provinces - DO 040509_FTTx ton kho 9.2010 6" xfId="1755"/>
    <cellStyle name="_QUOTATION_HCM_149 outdoors _Aneto_03_070704_nhap_Bilan - MSAN - 500node PO1 7 provinces - DO 040509_FTTx ton kho 9.2010 7" xfId="1756"/>
    <cellStyle name="_QUOTATION_HCM_149 outdoors _Aneto_03_070704_nhap_Bilan - SDH - Da Nang - DO 080609" xfId="1757"/>
    <cellStyle name="_QUOTATION_HCM_149 outdoors _Aneto_03_070704_nhap_Bilan - Spare - Dong Nai ADSL - DO 030609" xfId="1758"/>
    <cellStyle name="_QUOTATION_HCM_149 outdoors _Aneto_03_070704_nhap_BoQ_ISAM_Dong Thap_290509_Thuy Duong (version 1)" xfId="1759"/>
    <cellStyle name="_QUOTATION_HCM_149 outdoors _Aneto_03_070704_nhap_BoQ_ISAM_Dong Thap_290509_Thuy Duong (version 1) 2" xfId="1760"/>
    <cellStyle name="_QUOTATION_HCM_149 outdoors _Aneto_03_070704_nhap_BoQ_ISAM_Dong Thap_290509_Thuy Duong (version 1) 3" xfId="1761"/>
    <cellStyle name="_QUOTATION_HCM_149 outdoors _Aneto_03_070704_nhap_BoQ_ISAM_Dong Thap_290509_Thuy Duong (version 1) 4" xfId="1762"/>
    <cellStyle name="_QUOTATION_HCM_149 outdoors _Aneto_03_070704_nhap_BoQ_ISAM_Dong Thap_290509_Thuy Duong (version 1) 5" xfId="1763"/>
    <cellStyle name="_QUOTATION_HCM_149 outdoors _Aneto_03_070704_nhap_BoQ_ISAM_Dong Thap_290509_Thuy Duong (version 1) 6" xfId="1764"/>
    <cellStyle name="_QUOTATION_HCM_149 outdoors _Aneto_03_070704_nhap_BoQ_ISAM_Dong Thap_290509_Thuy Duong (version 1) 7" xfId="1765"/>
    <cellStyle name="_QUOTATION_HCM_149 outdoors _Aneto_03_070704_nhap_BoQ_LangSon_Spare SDH-MSAN_130509_NTQuan" xfId="1766"/>
    <cellStyle name="_QUOTATION_HCM_149 outdoors _Aneto_03_070704_nhap_BoQ_LangSon_Spare SDH-MSAN_130509_NTQuan 2" xfId="1767"/>
    <cellStyle name="_QUOTATION_HCM_149 outdoors _Aneto_03_070704_nhap_BoQ_LangSon_Spare SDH-MSAN_130509_NTQuan 3" xfId="1768"/>
    <cellStyle name="_QUOTATION_HCM_149 outdoors _Aneto_03_070704_nhap_BoQ_LangSon_Spare SDH-MSAN_130509_NTQuan 4" xfId="1769"/>
    <cellStyle name="_QUOTATION_HCM_149 outdoors _Aneto_03_070704_nhap_BoQ_LangSon_Spare SDH-MSAN_130509_NTQuan 5" xfId="1770"/>
    <cellStyle name="_QUOTATION_HCM_149 outdoors _Aneto_03_070704_nhap_BoQ_LangSon_Spare SDH-MSAN_130509_NTQuan 6" xfId="1771"/>
    <cellStyle name="_QUOTATION_HCM_149 outdoors _Aneto_03_070704_nhap_BoQ_LangSon_Spare SDH-MSAN_130509_NTQuan 7" xfId="1772"/>
    <cellStyle name="_QUOTATION_HCM_149 outdoors _Aneto_03_070704_nhap_BoQ_SDH Danang_030609_NTQuan_service including" xfId="1773"/>
    <cellStyle name="_QUOTATION_HCM_149 outdoors _Aneto_03_070704_nhap_Hung Yen_SDH_spare_ed11Dec2008" xfId="1774"/>
    <cellStyle name="_QUOTATION_HCM_149 outdoors _Aneto_03_070704_nhap_Logistics_ed02_" xfId="1775"/>
    <cellStyle name="_QUOTATION_HCM_149 outdoors _Aneto_03_070704_nhap_Phu luc 1_QUOTATION_SDH STM1 Thanh Hoa_070109" xfId="1776"/>
    <cellStyle name="_QUOTATION_HCM_149 outdoors _Aneto_03_070704_nhap_Phu luc 1_QUOTATION_SDH STM1 Thanh Hoa_070109_FTTx ton kho 9.2010" xfId="1777"/>
    <cellStyle name="_QUOTATION_HCM_149 outdoors _Aneto_03_070704_nhap_Phu luc 1_QUOTATION_SDH STM1 Thanh Hoa_070109_FTTx ton kho 9.2010 2" xfId="1778"/>
    <cellStyle name="_QUOTATION_HCM_149 outdoors _Aneto_03_070704_nhap_Phu luc 1_QUOTATION_SDH STM1 Thanh Hoa_070109_FTTx ton kho 9.2010 3" xfId="1779"/>
    <cellStyle name="_QUOTATION_HCM_149 outdoors _Aneto_03_070704_nhap_Phu luc 1_QUOTATION_SDH STM1 Thanh Hoa_070109_FTTx ton kho 9.2010 4" xfId="1780"/>
    <cellStyle name="_QUOTATION_HCM_149 outdoors _Aneto_03_070704_nhap_Phu luc 1_QUOTATION_SDH STM1 Thanh Hoa_070109_FTTx ton kho 9.2010 5" xfId="1781"/>
    <cellStyle name="_QUOTATION_HCM_149 outdoors _Aneto_03_070704_nhap_Phu luc 1_QUOTATION_SDH STM1 Thanh Hoa_070109_FTTx ton kho 9.2010 6" xfId="1782"/>
    <cellStyle name="_QUOTATION_HCM_149 outdoors _Aneto_03_070704_nhap_Phu luc 1_QUOTATION_SDH STM1 Thanh Hoa_070109_FTTx ton kho 9.2010 7" xfId="1783"/>
    <cellStyle name="_QUOTATION_HCM_149 outdoors _Aneto_03_070704_nhap_PO SDH Thanh Hoa-v3" xfId="1784"/>
    <cellStyle name="_Quotation_Installation_SDH_HCMC_East_West_ed1_080616" xfId="1785"/>
    <cellStyle name="_Quotation_Installation_SDH_HCMC_East_West_ed2_080617" xfId="1786"/>
    <cellStyle name="_QUOTATION_SDH_ThanhHoa_Up&amp;Ex_no spare_131108" xfId="1787"/>
    <cellStyle name="_QUOTATION_Services &amp; materials_040808" xfId="1788"/>
    <cellStyle name="_Quotation_Vat tu  phu tro Host Bac Ninh_071122_sent to PBI_ed3" xfId="1789"/>
    <cellStyle name="_Quotation_Vat tu  phu tro Host Bac Ninh_071122_sent to PBI_ed3_BoQ_ISAM_Dong Thap_290509_Thuy Duong (version 1)" xfId="1790"/>
    <cellStyle name="_Quotation_Vat tu  phu tro Host Bac Ninh_071122_sent to PBI_ed3_BoQ_ISAM_Dong Thap_290509_Thuy Duong (version 1) 2" xfId="1791"/>
    <cellStyle name="_Quotation_Vat tu  phu tro Host Bac Ninh_071122_sent to PBI_ed3_BoQ_ISAM_Dong Thap_290509_Thuy Duong (version 1) 3" xfId="1792"/>
    <cellStyle name="_Quotation_Vat tu  phu tro Host Bac Ninh_071122_sent to PBI_ed3_BoQ_ISAM_Dong Thap_290509_Thuy Duong (version 1) 4" xfId="1793"/>
    <cellStyle name="_Quotation_Vat tu  phu tro Host Bac Ninh_071122_sent to PBI_ed3_BoQ_ISAM_Dong Thap_290509_Thuy Duong (version 1) 5" xfId="1794"/>
    <cellStyle name="_Quotation_Vat tu  phu tro Host Bac Ninh_071122_sent to PBI_ed3_BoQ_ISAM_Dong Thap_290509_Thuy Duong (version 1) 6" xfId="1795"/>
    <cellStyle name="_Quotation_Vat tu  phu tro Host Bac Ninh_071122_sent to PBI_ed3_BoQ_ISAM_Dong Thap_290509_Thuy Duong (version 1) 7" xfId="1796"/>
    <cellStyle name="_Quotation_Vat tu  phu tro Host Bac Ninh_071122_sent to PBI_ed3_BoQ_LangSon_Spare SDH-MSAN_130509_NTQuan" xfId="1797"/>
    <cellStyle name="_Quotation_Vat tu  phu tro Host Bac Ninh_071122_sent to PBI_ed3_BoQ_LangSon_Spare SDH-MSAN_130509_NTQuan 2" xfId="1798"/>
    <cellStyle name="_Quotation_Vat tu  phu tro Host Bac Ninh_071122_sent to PBI_ed3_BoQ_LangSon_Spare SDH-MSAN_130509_NTQuan 3" xfId="1799"/>
    <cellStyle name="_Quotation_Vat tu  phu tro Host Bac Ninh_071122_sent to PBI_ed3_BoQ_LangSon_Spare SDH-MSAN_130509_NTQuan 4" xfId="1800"/>
    <cellStyle name="_Quotation_Vat tu  phu tro Host Bac Ninh_071122_sent to PBI_ed3_BoQ_LangSon_Spare SDH-MSAN_130509_NTQuan 5" xfId="1801"/>
    <cellStyle name="_Quotation_Vat tu  phu tro Host Bac Ninh_071122_sent to PBI_ed3_BoQ_LangSon_Spare SDH-MSAN_130509_NTQuan 6" xfId="1802"/>
    <cellStyle name="_Quotation_Vat tu  phu tro Host Bac Ninh_071122_sent to PBI_ed3_BoQ_LangSon_Spare SDH-MSAN_130509_NTQuan 7" xfId="1803"/>
    <cellStyle name="_Quotation_Vat tu  phu tro Host Bac Ninh_071122_sent to PBI_ed3_BoQ_SDH Danang_030609_NTQuan_service including" xfId="1804"/>
    <cellStyle name="_Quotation_Vat tu  phu tro Host Bac Ninh_071122_sent to PBI_ed3_Hung Yen_SDH_spare_ed11Dec2008" xfId="1805"/>
    <cellStyle name="_Quotation_Vat tu  phu tro Host Bac Ninh_071122_sent to PBI_ed3_Hung Yen_SDH_spare_ed11Dec2008_Tendering_Bilan - VNPT NGN Call Control 10 Sep 09 Ed09_Draft" xfId="1806"/>
    <cellStyle name="_Quotation_Vat tu  phu tro Host Bac Ninh_071122_sent to PBI_ed3_Hung Yen_SDH_spare_ed11Dec2008_Tendering_Bilan - VNPT NGN Call Control 10 Sep 09 Ed09_Draft (2)" xfId="1807"/>
    <cellStyle name="_Quotation_Vat tu  phu tro Host Bac Ninh_071122_sent to PBI_ed3_Phu luc 1_QUOTATION_SDH STM1 Thanh Hoa_070109" xfId="1808"/>
    <cellStyle name="_Quotation_Vat tu  phu tro Host Bac Ninh_071122_sent to PBI_ed3_Phu luc 1_QUOTATION_SDH STM1 Thanh Hoa_070109_FTTx ton kho 9.2010" xfId="1809"/>
    <cellStyle name="_Quotation_Vat tu  phu tro Host Bac Ninh_071122_sent to PBI_ed3_Phu luc 1_QUOTATION_SDH STM1 Thanh Hoa_070109_FTTx ton kho 9.2010 2" xfId="1810"/>
    <cellStyle name="_Quotation_Vat tu  phu tro Host Bac Ninh_071122_sent to PBI_ed3_Phu luc 1_QUOTATION_SDH STM1 Thanh Hoa_070109_FTTx ton kho 9.2010 3" xfId="1811"/>
    <cellStyle name="_Quotation_Vat tu  phu tro Host Bac Ninh_071122_sent to PBI_ed3_Phu luc 1_QUOTATION_SDH STM1 Thanh Hoa_070109_FTTx ton kho 9.2010 4" xfId="1812"/>
    <cellStyle name="_Quotation_Vat tu  phu tro Host Bac Ninh_071122_sent to PBI_ed3_Phu luc 1_QUOTATION_SDH STM1 Thanh Hoa_070109_FTTx ton kho 9.2010 5" xfId="1813"/>
    <cellStyle name="_Quotation_Vat tu  phu tro Host Bac Ninh_071122_sent to PBI_ed3_Phu luc 1_QUOTATION_SDH STM1 Thanh Hoa_070109_FTTx ton kho 9.2010 6" xfId="1814"/>
    <cellStyle name="_Quotation_Vat tu  phu tro Host Bac Ninh_071122_sent to PBI_ed3_Phu luc 1_QUOTATION_SDH STM1 Thanh Hoa_070109_FTTx ton kho 9.2010 7" xfId="1815"/>
    <cellStyle name="_Quotation_Vat tu  phu tro Host Bac Ninh_071122_sent to PBI_ed3_Tendering_Bilan - VNPT NGN Call Control 10 Sep 09 Ed09_Draft" xfId="1816"/>
    <cellStyle name="_Quotation_Vat tu  phu tro Host Bac Ninh_071122_sent to PBI_ed3_Tendering_Bilan - VNPT NGN Call Control 10 Sep 09 Ed09_Draft (2)" xfId="1817"/>
    <cellStyle name="_Quotation-Moving OCB Hue to Hung Yen 071228_detail" xfId="1818"/>
    <cellStyle name="_Quotation-Moving OCB Hue to Hung Yen 071228_detail 10" xfId="1819"/>
    <cellStyle name="_Quotation-Moving OCB Hue to Hung Yen 071228_detail 11" xfId="1820"/>
    <cellStyle name="_Quotation-Moving OCB Hue to Hung Yen 071228_detail 12" xfId="1821"/>
    <cellStyle name="_Quotation-Moving OCB Hue to Hung Yen 071228_detail 13" xfId="1822"/>
    <cellStyle name="_Quotation-Moving OCB Hue to Hung Yen 071228_detail 14" xfId="1823"/>
    <cellStyle name="_Quotation-Moving OCB Hue to Hung Yen 071228_detail 15" xfId="1824"/>
    <cellStyle name="_Quotation-Moving OCB Hue to Hung Yen 071228_detail 16" xfId="1825"/>
    <cellStyle name="_Quotation-Moving OCB Hue to Hung Yen 071228_detail 2" xfId="1826"/>
    <cellStyle name="_Quotation-Moving OCB Hue to Hung Yen 071228_detail 3" xfId="1827"/>
    <cellStyle name="_Quotation-Moving OCB Hue to Hung Yen 071228_detail 4" xfId="1828"/>
    <cellStyle name="_Quotation-Moving OCB Hue to Hung Yen 071228_detail 5" xfId="1829"/>
    <cellStyle name="_Quotation-Moving OCB Hue to Hung Yen 071228_detail 6" xfId="1830"/>
    <cellStyle name="_Quotation-Moving OCB Hue to Hung Yen 071228_detail 7" xfId="1831"/>
    <cellStyle name="_Quotation-Moving OCB Hue to Hung Yen 071228_detail 8" xfId="1832"/>
    <cellStyle name="_Quotation-Moving OCB Hue to Hung Yen 071228_detail 9" xfId="1833"/>
    <cellStyle name="_Quotation-Moving OCB Hue to Hung Yen 071228_detail_BoQ_ISAM_Dong Thap_290509_Thuy Duong (version 1)" xfId="1834"/>
    <cellStyle name="_Quotation-Moving OCB Hue to Hung Yen 071228_detail_BoQ_ISAM_Dong Thap_290509_Thuy Duong (version 1) 2" xfId="1835"/>
    <cellStyle name="_Quotation-Moving OCB Hue to Hung Yen 071228_detail_BoQ_ISAM_Dong Thap_290509_Thuy Duong (version 1) 3" xfId="1836"/>
    <cellStyle name="_Quotation-Moving OCB Hue to Hung Yen 071228_detail_BoQ_ISAM_Dong Thap_290509_Thuy Duong (version 1) 4" xfId="1837"/>
    <cellStyle name="_Quotation-Moving OCB Hue to Hung Yen 071228_detail_BoQ_ISAM_Dong Thap_290509_Thuy Duong (version 1) 5" xfId="1838"/>
    <cellStyle name="_Quotation-Moving OCB Hue to Hung Yen 071228_detail_BoQ_ISAM_Dong Thap_290509_Thuy Duong (version 1) 6" xfId="1839"/>
    <cellStyle name="_Quotation-Moving OCB Hue to Hung Yen 071228_detail_BoQ_ISAM_Dong Thap_290509_Thuy Duong (version 1) 7" xfId="1840"/>
    <cellStyle name="_Quotation-Moving OCB Hue to Hung Yen 071228_detail_BoQ_LangSon_Spare SDH-MSAN_130509_NTQuan" xfId="1841"/>
    <cellStyle name="_Quotation-Moving OCB Hue to Hung Yen 071228_detail_BoQ_LangSon_Spare SDH-MSAN_130509_NTQuan 2" xfId="1842"/>
    <cellStyle name="_Quotation-Moving OCB Hue to Hung Yen 071228_detail_BoQ_LangSon_Spare SDH-MSAN_130509_NTQuan 3" xfId="1843"/>
    <cellStyle name="_Quotation-Moving OCB Hue to Hung Yen 071228_detail_BoQ_LangSon_Spare SDH-MSAN_130509_NTQuan 4" xfId="1844"/>
    <cellStyle name="_Quotation-Moving OCB Hue to Hung Yen 071228_detail_BoQ_LangSon_Spare SDH-MSAN_130509_NTQuan 5" xfId="1845"/>
    <cellStyle name="_Quotation-Moving OCB Hue to Hung Yen 071228_detail_BoQ_LangSon_Spare SDH-MSAN_130509_NTQuan 6" xfId="1846"/>
    <cellStyle name="_Quotation-Moving OCB Hue to Hung Yen 071228_detail_BoQ_LangSon_Spare SDH-MSAN_130509_NTQuan 7" xfId="1847"/>
    <cellStyle name="_Quotation-Moving OCB Hue to Hung Yen 071228_detail_BoQ_SDH Danang_030609_NTQuan_service including" xfId="1848"/>
    <cellStyle name="_Quotation-Moving OCB Hue to Hung Yen 071228_detail_FTTx ton kho 9.2010" xfId="1849"/>
    <cellStyle name="_Quotation-Moving OCB Hue to Hung Yen 071228_detail_Hung Yen_SDH_spare_ed11Dec2008" xfId="1850"/>
    <cellStyle name="_Quotation-Moving OCB Hue to Hung Yen 071228_detail_Logistics_ed02_" xfId="1851"/>
    <cellStyle name="_Quotation-Moving OCB Hue to Hung Yen 071228_detail_Phu luc 1_QUOTATION_SDH STM1 Thanh Hoa_070109" xfId="1852"/>
    <cellStyle name="_Quotation-Moving OCB Hue to Hung Yen 071228_detail_Phu luc 1_QUOTATION_SDH STM1 Thanh Hoa_070109_FTTx ton kho 9.2010" xfId="1853"/>
    <cellStyle name="_Quotation-Moving OCB Hue to Hung Yen 071228_detail_Phu luc 1_QUOTATION_SDH STM1 Thanh Hoa_070109_FTTx ton kho 9.2010 2" xfId="1854"/>
    <cellStyle name="_Quotation-Moving OCB Hue to Hung Yen 071228_detail_Phu luc 1_QUOTATION_SDH STM1 Thanh Hoa_070109_FTTx ton kho 9.2010 3" xfId="1855"/>
    <cellStyle name="_Quotation-Moving OCB Hue to Hung Yen 071228_detail_Phu luc 1_QUOTATION_SDH STM1 Thanh Hoa_070109_FTTx ton kho 9.2010 4" xfId="1856"/>
    <cellStyle name="_Quotation-Moving OCB Hue to Hung Yen 071228_detail_Phu luc 1_QUOTATION_SDH STM1 Thanh Hoa_070109_FTTx ton kho 9.2010 5" xfId="1857"/>
    <cellStyle name="_Quotation-Moving OCB Hue to Hung Yen 071228_detail_Phu luc 1_QUOTATION_SDH STM1 Thanh Hoa_070109_FTTx ton kho 9.2010 6" xfId="1858"/>
    <cellStyle name="_Quotation-Moving OCB Hue to Hung Yen 071228_detail_Phu luc 1_QUOTATION_SDH STM1 Thanh Hoa_070109_FTTx ton kho 9.2010 7" xfId="1859"/>
    <cellStyle name="_Quotation-Moving OCB Hue to Hung Yen 071228_detail_QUOTATION_VNPT_FTTX_27 provinces_011109_ed1" xfId="1860"/>
    <cellStyle name="_Quotation-Moving OCB Hue to Hung Yen 071228_detail_QUOTATION_VNPT_FTTX_27 provinces_011109_ed1 2" xfId="1861"/>
    <cellStyle name="_Quotation-Moving OCB Hue to Hung Yen 071228_detail_QUOTATION_VNPT_FTTX_27 provinces_011109_ed1 3" xfId="1862"/>
    <cellStyle name="_Quotation-Moving OCB Hue to Hung Yen 071228_detail_QUOTATION_VNPT_FTTX_27 provinces_011109_ed1 4" xfId="1863"/>
    <cellStyle name="_Quotation-Moving OCB Hue to Hung Yen 071228_detail_QUOTATION_VNPT_FTTX_27 provinces_011109_ed1 5" xfId="1864"/>
    <cellStyle name="_Quotation-Moving OCB Hue to Hung Yen 071228_detail_QUOTATION_VNPT_FTTX_27 provinces_011109_ed1 6" xfId="1865"/>
    <cellStyle name="_Quotation-Moving OCB Hue to Hung Yen 071228_detail_QUOTATION_VNPT_FTTX_27 provinces_011109_ed1 7" xfId="1866"/>
    <cellStyle name="_Quotation-Moving OCB Hue to Hung Yen PBI" xfId="1867"/>
    <cellStyle name="_Quotation-VMS-MSCHLREiRCDR CanTho-010906-submit PBI" xfId="1868"/>
    <cellStyle name="_Renta2004Rv7f after lucent after names cleared" xfId="1869"/>
    <cellStyle name="_Renta2006Rv8cgn LIG Offer v1.2" xfId="1870"/>
    <cellStyle name="_Renta2006Rv9a CamGSM 2G SGSN Ext Offer v1.2" xfId="1871"/>
    <cellStyle name="_Renta2006Rv9a CamGSM 2G SGSN Ext Offer v1.2_SP_LBNI_WiMAX_RFI" xfId="1872"/>
    <cellStyle name="_Renta2006Rv9a CamGSM 2G SGSN Ext Offer v1.2_SP_TelecomCambodia (2nd July08) vMGC8-300E1" xfId="1873"/>
    <cellStyle name="_Renta2006Rv9a CamGSM 2G SGSN Ext Offer v1.2_SP_TelecomCambodia_MGC8_300E1_v2" xfId="1874"/>
    <cellStyle name="_Renta2006Rv9a CamGSM 2G SGSN Ext Offer v1.2_SP_VMS_RFI_LI" xfId="1875"/>
    <cellStyle name="_RFI_VNP BOQ 3G 100 NodeB_18 Feb 09_Ed 01_Sent to PBI" xfId="1876"/>
    <cellStyle name="_RFI_VNP BOQ 3G 100 NodeB_18 Feb 09_Ed 01_Sent to PBI 10" xfId="1877"/>
    <cellStyle name="_RFI_VNP BOQ 3G 100 NodeB_18 Feb 09_Ed 01_Sent to PBI 11" xfId="1878"/>
    <cellStyle name="_RFI_VNP BOQ 3G 100 NodeB_18 Feb 09_Ed 01_Sent to PBI 12" xfId="1879"/>
    <cellStyle name="_RFI_VNP BOQ 3G 100 NodeB_18 Feb 09_Ed 01_Sent to PBI 2" xfId="1880"/>
    <cellStyle name="_RFI_VNP BOQ 3G 100 NodeB_18 Feb 09_Ed 01_Sent to PBI 3" xfId="1881"/>
    <cellStyle name="_RFI_VNP BOQ 3G 100 NodeB_18 Feb 09_Ed 01_Sent to PBI 4" xfId="1882"/>
    <cellStyle name="_RFI_VNP BOQ 3G 100 NodeB_18 Feb 09_Ed 01_Sent to PBI 5" xfId="1883"/>
    <cellStyle name="_RFI_VNP BOQ 3G 100 NodeB_18 Feb 09_Ed 01_Sent to PBI 6" xfId="1884"/>
    <cellStyle name="_RFI_VNP BOQ 3G 100 NodeB_18 Feb 09_Ed 01_Sent to PBI 7" xfId="1885"/>
    <cellStyle name="_RFI_VNP BOQ 3G 100 NodeB_18 Feb 09_Ed 01_Sent to PBI 8" xfId="1886"/>
    <cellStyle name="_RFI_VNP BOQ 3G 100 NodeB_18 Feb 09_Ed 01_Sent to PBI 9" xfId="1887"/>
    <cellStyle name="_SBG Service Price to ANSV - Hanoi&amp;HCMC P&amp;T-NGN" xfId="1888"/>
    <cellStyle name="_SDH 7 provinces extension_Bao gia dich vu update_080117" xfId="1889"/>
    <cellStyle name="_SDH 7 provinces extension_Uy thac-Van chuyen_080530" xfId="1890"/>
    <cellStyle name="_SDH_1642EMC_Service_Vinaphone_080821" xfId="1891"/>
    <cellStyle name="_SDH_VNPT_package I-634node_071030_Thuy" xfId="1892"/>
    <cellStyle name="_SDH_VNPT_package I-637node_070707" xfId="1893"/>
    <cellStyle name="_SDH_VNPT_package III-149node_071029_Thuy" xfId="1894"/>
    <cellStyle name="_SDH_VNPT_package III-353node_070705" xfId="1895"/>
    <cellStyle name="_SDH_VNPT_package III-353node_070707" xfId="1896"/>
    <cellStyle name="_Service Quotation_SDH_ThanhHoa_Up_Ex_180408" xfId="1897"/>
    <cellStyle name="_Service_78 nodes Daklak_071102" xfId="1898"/>
    <cellStyle name="_SP_calculation_tool_CamGSM_7570 v2.3" xfId="1899"/>
    <cellStyle name="_SP_calculation_tool_CamGSM_7570 v2.3_SP_LBNI_WiMAX_RFI" xfId="1900"/>
    <cellStyle name="_SP_calculation_tool_CamGSM_7570 v2.3_SP_TelecomCambodia (2nd July08) vMGC8-300E1" xfId="1901"/>
    <cellStyle name="_SP_calculation_tool_CamGSM_7570 v2.3_SP_TelecomCambodia_MGC8_300E1_v2" xfId="1902"/>
    <cellStyle name="_SP_calculation_tool_CamGSM_7570 v2.3_SP_VMS_RFI_LI" xfId="1903"/>
    <cellStyle name="_SP_calculation_tool_CamGSM_Model_C+TKL v1.0" xfId="1904"/>
    <cellStyle name="_SP_calculation_tool_CamGSM_Model_C+TKL v1.0_SP_LBNI_WiMAX_RFI" xfId="1905"/>
    <cellStyle name="_SP_calculation_tool_CamGSM_Model_C+TKL v1.0_SP_TelecomCambodia (2nd July08) vMGC8-300E1" xfId="1906"/>
    <cellStyle name="_SP_calculation_tool_CamGSM_Model_C+TKL v1.0_SP_TelecomCambodia_MGC8_300E1_v2" xfId="1907"/>
    <cellStyle name="_SP_calculation_tool_CamGSM_Model_C+TKL v1.0_SP_VMS_RFI_LI" xfId="1908"/>
    <cellStyle name="_SP_calculation_tool_DST_v1.3" xfId="1909"/>
    <cellStyle name="_SP_calculation_tool_DST_v1.3_SP_LBNI_WiMAX_RFI" xfId="1910"/>
    <cellStyle name="_SP_calculation_tool_DST_v1.3_SP_TelecomCambodia (2nd July08) vMGC8-300E1" xfId="1911"/>
    <cellStyle name="_SP_calculation_tool_DST_v1.3_SP_TelecomCambodia_MGC8_300E1_v2" xfId="1912"/>
    <cellStyle name="_SP_calculation_tool_DST_v1.3_SP_VMS_RFI_LI" xfId="1913"/>
    <cellStyle name="_SP_calculation_tool_DST_v1.8" xfId="1914"/>
    <cellStyle name="_SP_calculation_tool_DST_v1.8_SP_LBNI_WiMAX_RFI" xfId="1915"/>
    <cellStyle name="_SP_calculation_tool_DST_v1.8_SP_TelecomCambodia (2nd July08) vMGC8-300E1" xfId="1916"/>
    <cellStyle name="_SP_calculation_tool_DST_v1.8_SP_TelecomCambodia_MGC8_300E1_v2" xfId="1917"/>
    <cellStyle name="_SP_calculation_tool_DST_v1.8_SP_VMS_RFI_LI" xfId="1918"/>
    <cellStyle name="_SP_calculation_tool_DST_v2.3" xfId="1919"/>
    <cellStyle name="_SP_calculation_tool_DST_v2.3_SP_LBNI_WiMAX_RFI" xfId="1920"/>
    <cellStyle name="_SP_calculation_tool_DST_v2.3_SP_TelecomCambodia (2nd July08) vMGC8-300E1" xfId="1921"/>
    <cellStyle name="_SP_calculation_tool_DST_v2.3_SP_TelecomCambodia_MGC8_300E1_v2" xfId="1922"/>
    <cellStyle name="_SP_calculation_tool_DST_v2.3_SP_VMS_RFI_LI" xfId="1923"/>
    <cellStyle name="_SP_calculation_tool_Fiji_v1.3" xfId="1924"/>
    <cellStyle name="_SP_calculation_tool_Fiji_v1.3_SP_LBNI_WiMAX_RFI" xfId="1925"/>
    <cellStyle name="_SP_calculation_tool_Fiji_v1.3_SP_TelecomCambodia (2nd July08) vMGC8-300E1" xfId="1926"/>
    <cellStyle name="_SP_calculation_tool_Fiji_v1.3_SP_TelecomCambodia_MGC8_300E1_v2" xfId="1927"/>
    <cellStyle name="_SP_calculation_tool_Fiji_v1.3_SP_VMS_RFI_LI" xfId="1928"/>
    <cellStyle name="_SP_calculation_tool-1" xfId="1929"/>
    <cellStyle name="_Standard Quotation" xfId="1930"/>
    <cellStyle name="_Subscriber forecast against new Call Server capacity v2.0" xfId="1931"/>
    <cellStyle name="_Summaries" xfId="1932"/>
    <cellStyle name="_Summaries v2.0" xfId="1933"/>
    <cellStyle name="_Summaries with 7570" xfId="1934"/>
    <cellStyle name="_Summary Project_MSC1 MSC5 Camel 3 Feature" xfId="1935"/>
    <cellStyle name="_Summary_39outdoorANSV" xfId="1936"/>
    <cellStyle name="_TELLIN Rack Layout V20041214" xfId="1937"/>
    <cellStyle name="_TG_ Service_78 nodes Daklak_070905_ed1" xfId="1938"/>
    <cellStyle name="_TG_Bac Ninh 21 Outdoor (18896lines POTS) Aneto 19July07_ed2" xfId="1939"/>
    <cellStyle name="_TG_Bac Ninh 21 Outdoor (18896lines POTS) Aneto 19July07_ed2 10" xfId="1940"/>
    <cellStyle name="_TG_Bac Ninh 21 Outdoor (18896lines POTS) Aneto 19July07_ed2 11" xfId="1941"/>
    <cellStyle name="_TG_Bac Ninh 21 Outdoor (18896lines POTS) Aneto 19July07_ed2 12" xfId="1942"/>
    <cellStyle name="_TG_Bac Ninh 21 Outdoor (18896lines POTS) Aneto 19July07_ed2 13" xfId="1943"/>
    <cellStyle name="_TG_Bac Ninh 21 Outdoor (18896lines POTS) Aneto 19July07_ed2 14" xfId="1944"/>
    <cellStyle name="_TG_Bac Ninh 21 Outdoor (18896lines POTS) Aneto 19July07_ed2 15" xfId="1945"/>
    <cellStyle name="_TG_Bac Ninh 21 Outdoor (18896lines POTS) Aneto 19July07_ed2 16" xfId="1946"/>
    <cellStyle name="_TG_Bac Ninh 21 Outdoor (18896lines POTS) Aneto 19July07_ed2 2" xfId="1947"/>
    <cellStyle name="_TG_Bac Ninh 21 Outdoor (18896lines POTS) Aneto 19July07_ed2 3" xfId="1948"/>
    <cellStyle name="_TG_Bac Ninh 21 Outdoor (18896lines POTS) Aneto 19July07_ed2 4" xfId="1949"/>
    <cellStyle name="_TG_Bac Ninh 21 Outdoor (18896lines POTS) Aneto 19July07_ed2 5" xfId="1950"/>
    <cellStyle name="_TG_Bac Ninh 21 Outdoor (18896lines POTS) Aneto 19July07_ed2 6" xfId="1951"/>
    <cellStyle name="_TG_Bac Ninh 21 Outdoor (18896lines POTS) Aneto 19July07_ed2 7" xfId="1952"/>
    <cellStyle name="_TG_Bac Ninh 21 Outdoor (18896lines POTS) Aneto 19July07_ed2 8" xfId="1953"/>
    <cellStyle name="_TG_Bac Ninh 21 Outdoor (18896lines POTS) Aneto 19July07_ed2 9" xfId="1954"/>
    <cellStyle name="_TG_Bac Ninh 21 Outdoor (18896lines POTS) Aneto 19July07_ed2_Bilan - MSAN - 500node PO1 7 provinces - DO 040509" xfId="1955"/>
    <cellStyle name="_TG_Bac Ninh 21 Outdoor (18896lines POTS) Aneto 19July07_ed2_Bilan - MSAN - 500node PO1 7 provinces - DO 040509_FTTx ton kho 9.2010" xfId="1956"/>
    <cellStyle name="_TG_Bac Ninh 21 Outdoor (18896lines POTS) Aneto 19July07_ed2_Bilan - MSAN - 500node PO1 7 provinces - DO 040509_FTTx ton kho 9.2010 2" xfId="1957"/>
    <cellStyle name="_TG_Bac Ninh 21 Outdoor (18896lines POTS) Aneto 19July07_ed2_Bilan - MSAN - 500node PO1 7 provinces - DO 040509_FTTx ton kho 9.2010 3" xfId="1958"/>
    <cellStyle name="_TG_Bac Ninh 21 Outdoor (18896lines POTS) Aneto 19July07_ed2_Bilan - MSAN - 500node PO1 7 provinces - DO 040509_FTTx ton kho 9.2010 4" xfId="1959"/>
    <cellStyle name="_TG_Bac Ninh 21 Outdoor (18896lines POTS) Aneto 19July07_ed2_Bilan - MSAN - 500node PO1 7 provinces - DO 040509_FTTx ton kho 9.2010 5" xfId="1960"/>
    <cellStyle name="_TG_Bac Ninh 21 Outdoor (18896lines POTS) Aneto 19July07_ed2_Bilan - MSAN - 500node PO1 7 provinces - DO 040509_FTTx ton kho 9.2010 6" xfId="1961"/>
    <cellStyle name="_TG_Bac Ninh 21 Outdoor (18896lines POTS) Aneto 19July07_ed2_Bilan - MSAN - 500node PO1 7 provinces - DO 040509_FTTx ton kho 9.2010 7" xfId="1962"/>
    <cellStyle name="_TG_Bac Ninh 21 Outdoor (18896lines POTS) Aneto 19July07_ed2_Bilan - SDH - Da Nang - DO 080609" xfId="1963"/>
    <cellStyle name="_TG_Bac Ninh 21 Outdoor (18896lines POTS) Aneto 19July07_ed2_Bilan - Spare - Dong Nai ADSL - DO 030609" xfId="1964"/>
    <cellStyle name="_TG_Bac Ninh 21 Outdoor (18896lines POTS) Aneto 19July07_ed2_BoQ_ISAM_Dong Thap_290509_Thuy Duong (version 1)" xfId="1965"/>
    <cellStyle name="_TG_Bac Ninh 21 Outdoor (18896lines POTS) Aneto 19July07_ed2_BoQ_ISAM_Dong Thap_290509_Thuy Duong (version 1) 2" xfId="1966"/>
    <cellStyle name="_TG_Bac Ninh 21 Outdoor (18896lines POTS) Aneto 19July07_ed2_BoQ_ISAM_Dong Thap_290509_Thuy Duong (version 1) 3" xfId="1967"/>
    <cellStyle name="_TG_Bac Ninh 21 Outdoor (18896lines POTS) Aneto 19July07_ed2_BoQ_ISAM_Dong Thap_290509_Thuy Duong (version 1) 4" xfId="1968"/>
    <cellStyle name="_TG_Bac Ninh 21 Outdoor (18896lines POTS) Aneto 19July07_ed2_BoQ_ISAM_Dong Thap_290509_Thuy Duong (version 1) 5" xfId="1969"/>
    <cellStyle name="_TG_Bac Ninh 21 Outdoor (18896lines POTS) Aneto 19July07_ed2_BoQ_ISAM_Dong Thap_290509_Thuy Duong (version 1) 6" xfId="1970"/>
    <cellStyle name="_TG_Bac Ninh 21 Outdoor (18896lines POTS) Aneto 19July07_ed2_BoQ_ISAM_Dong Thap_290509_Thuy Duong (version 1) 7" xfId="1971"/>
    <cellStyle name="_TG_Bac Ninh 21 Outdoor (18896lines POTS) Aneto 19July07_ed2_BoQ_LangSon_Spare SDH-MSAN_130509_NTQuan" xfId="1972"/>
    <cellStyle name="_TG_Bac Ninh 21 Outdoor (18896lines POTS) Aneto 19July07_ed2_BoQ_LangSon_Spare SDH-MSAN_130509_NTQuan 2" xfId="1973"/>
    <cellStyle name="_TG_Bac Ninh 21 Outdoor (18896lines POTS) Aneto 19July07_ed2_BoQ_LangSon_Spare SDH-MSAN_130509_NTQuan 3" xfId="1974"/>
    <cellStyle name="_TG_Bac Ninh 21 Outdoor (18896lines POTS) Aneto 19July07_ed2_BoQ_LangSon_Spare SDH-MSAN_130509_NTQuan 4" xfId="1975"/>
    <cellStyle name="_TG_Bac Ninh 21 Outdoor (18896lines POTS) Aneto 19July07_ed2_BoQ_LangSon_Spare SDH-MSAN_130509_NTQuan 5" xfId="1976"/>
    <cellStyle name="_TG_Bac Ninh 21 Outdoor (18896lines POTS) Aneto 19July07_ed2_BoQ_LangSon_Spare SDH-MSAN_130509_NTQuan 6" xfId="1977"/>
    <cellStyle name="_TG_Bac Ninh 21 Outdoor (18896lines POTS) Aneto 19July07_ed2_BoQ_LangSon_Spare SDH-MSAN_130509_NTQuan 7" xfId="1978"/>
    <cellStyle name="_TG_Bac Ninh 21 Outdoor (18896lines POTS) Aneto 19July07_ed2_BoQ_SDH Danang_030609_NTQuan_service including" xfId="1979"/>
    <cellStyle name="_TG_Bac Ninh 21 Outdoor (18896lines POTS) Aneto 19July07_ed2_Hung Yen_SDH_spare_ed11Dec2008" xfId="1980"/>
    <cellStyle name="_TG_Bac Ninh 21 Outdoor (18896lines POTS) Aneto 19July07_ed2_Logistics_ed02_" xfId="1981"/>
    <cellStyle name="_TG_Bac Ninh 21 Outdoor (18896lines POTS) Aneto 19July07_ed2_Phu luc 1_QUOTATION_SDH STM1 Thanh Hoa_070109" xfId="1982"/>
    <cellStyle name="_TG_Bac Ninh 21 Outdoor (18896lines POTS) Aneto 19July07_ed2_Phu luc 1_QUOTATION_SDH STM1 Thanh Hoa_070109_FTTx ton kho 9.2010" xfId="1983"/>
    <cellStyle name="_TG_Bac Ninh 21 Outdoor (18896lines POTS) Aneto 19July07_ed2_Phu luc 1_QUOTATION_SDH STM1 Thanh Hoa_070109_FTTx ton kho 9.2010 2" xfId="1984"/>
    <cellStyle name="_TG_Bac Ninh 21 Outdoor (18896lines POTS) Aneto 19July07_ed2_Phu luc 1_QUOTATION_SDH STM1 Thanh Hoa_070109_FTTx ton kho 9.2010 3" xfId="1985"/>
    <cellStyle name="_TG_Bac Ninh 21 Outdoor (18896lines POTS) Aneto 19July07_ed2_Phu luc 1_QUOTATION_SDH STM1 Thanh Hoa_070109_FTTx ton kho 9.2010 4" xfId="1986"/>
    <cellStyle name="_TG_Bac Ninh 21 Outdoor (18896lines POTS) Aneto 19July07_ed2_Phu luc 1_QUOTATION_SDH STM1 Thanh Hoa_070109_FTTx ton kho 9.2010 5" xfId="1987"/>
    <cellStyle name="_TG_Bac Ninh 21 Outdoor (18896lines POTS) Aneto 19July07_ed2_Phu luc 1_QUOTATION_SDH STM1 Thanh Hoa_070109_FTTx ton kho 9.2010 6" xfId="1988"/>
    <cellStyle name="_TG_Bac Ninh 21 Outdoor (18896lines POTS) Aneto 19July07_ed2_Phu luc 1_QUOTATION_SDH STM1 Thanh Hoa_070109_FTTx ton kho 9.2010 7" xfId="1989"/>
    <cellStyle name="_TG_Bac Ninh 21 Outdoor (18896lines POTS) Aneto 19July07_ed2_PO SDH Thanh Hoa-v3" xfId="1990"/>
    <cellStyle name="_TG_BacNinh_18944+2368_070803_ed3_sent PBI" xfId="1991"/>
    <cellStyle name="_TG_BOM_Lam Dong_070719" xfId="1992"/>
    <cellStyle name="_TG_Project Action Review_w21_ed 1" xfId="1993"/>
    <cellStyle name="_TG_Project Action Review_w30" xfId="1994"/>
    <cellStyle name="_TG_Transportation_VNPT_500nodes_070810" xfId="1995"/>
    <cellStyle name="_tinh gia thiet bi nhap" xfId="1996"/>
    <cellStyle name="_Tính uy thac-van chuyen" xfId="1997"/>
    <cellStyle name="_Training oversea 07Sep07" xfId="1998"/>
    <cellStyle name="_Tranportation Cost_VMS_2000TRX_30 Jan 07" xfId="1999"/>
    <cellStyle name="_Transportation fees_01-04-07_ANSV_V.TRANS JSC" xfId="2000"/>
    <cellStyle name="_Transportation fees_01-04-08_ANSV_V.TRANS JSC" xfId="2001"/>
    <cellStyle name="_TTdC Training List v02" xfId="2002"/>
    <cellStyle name="_TTdC Training List v02_SP_LBNI_WiMAX_RFI" xfId="2003"/>
    <cellStyle name="_TTdC Training List v02_SP_TelecomCambodia (2nd July08) vMGC8-300E1" xfId="2004"/>
    <cellStyle name="_TTdC Training List v02_SP_TelecomCambodia_MGC8_300E1_v2" xfId="2005"/>
    <cellStyle name="_TTdC Training List v02_SP_VMS_RFI_LI" xfId="2006"/>
    <cellStyle name="_TTdC Training List v03" xfId="2007"/>
    <cellStyle name="_TTT BB Price summary to JTS_030206" xfId="2008"/>
    <cellStyle name="_UIN综合智能网USAU报价模板-040318修改版" xfId="2009"/>
    <cellStyle name="_Ukernel_Umax benefits for VMS c" xfId="2010"/>
    <cellStyle name="_VGW Integration services cost for NSS" xfId="2011"/>
    <cellStyle name="_VGW Integration services cost for NSS_SP_LBNI_WiMAX_RFI" xfId="2012"/>
    <cellStyle name="_VGW Integration services cost for NSS_SP_TelecomCambodia (2nd July08) vMGC8-300E1" xfId="2013"/>
    <cellStyle name="_VGW Integration services cost for NSS_SP_TelecomCambodia_MGC8_300E1_v2" xfId="2014"/>
    <cellStyle name="_VGW Integration services cost for NSS_SP_VMS_RFI_LI" xfId="2015"/>
    <cellStyle name="_Vietnam-Hai Duong PCM configuration080528v1" xfId="2016"/>
    <cellStyle name="_Vinaphone 3G  -  Work Split_v9_30 Mar 09 (2)" xfId="2017"/>
    <cellStyle name="_Vinaphone 3G  -  Work Split_v9_30 Mar 09 (2) 10" xfId="2018"/>
    <cellStyle name="_Vinaphone 3G  -  Work Split_v9_30 Mar 09 (2) 11" xfId="2019"/>
    <cellStyle name="_Vinaphone 3G  -  Work Split_v9_30 Mar 09 (2) 12" xfId="2020"/>
    <cellStyle name="_Vinaphone 3G  -  Work Split_v9_30 Mar 09 (2) 2" xfId="2021"/>
    <cellStyle name="_Vinaphone 3G  -  Work Split_v9_30 Mar 09 (2) 3" xfId="2022"/>
    <cellStyle name="_Vinaphone 3G  -  Work Split_v9_30 Mar 09 (2) 4" xfId="2023"/>
    <cellStyle name="_Vinaphone 3G  -  Work Split_v9_30 Mar 09 (2) 5" xfId="2024"/>
    <cellStyle name="_Vinaphone 3G  -  Work Split_v9_30 Mar 09 (2) 6" xfId="2025"/>
    <cellStyle name="_Vinaphone 3G  -  Work Split_v9_30 Mar 09 (2) 7" xfId="2026"/>
    <cellStyle name="_Vinaphone 3G  -  Work Split_v9_30 Mar 09 (2) 8" xfId="2027"/>
    <cellStyle name="_Vinaphone 3G  -  Work Split_v9_30 Mar 09 (2) 9" xfId="2028"/>
    <cellStyle name="_Vinaphone BOQ 3G FR v14" xfId="2029"/>
    <cellStyle name="_Vinaphone BOQ 3G FR v14 10" xfId="2030"/>
    <cellStyle name="_Vinaphone BOQ 3G FR v14 11" xfId="2031"/>
    <cellStyle name="_Vinaphone BOQ 3G FR v14 12" xfId="2032"/>
    <cellStyle name="_Vinaphone BOQ 3G FR v14 2" xfId="2033"/>
    <cellStyle name="_Vinaphone BOQ 3G FR v14 3" xfId="2034"/>
    <cellStyle name="_Vinaphone BOQ 3G FR v14 4" xfId="2035"/>
    <cellStyle name="_Vinaphone BOQ 3G FR v14 5" xfId="2036"/>
    <cellStyle name="_Vinaphone BOQ 3G FR v14 6" xfId="2037"/>
    <cellStyle name="_Vinaphone BOQ 3G FR v14 7" xfId="2038"/>
    <cellStyle name="_Vinaphone BOQ 3G FR v14 8" xfId="2039"/>
    <cellStyle name="_Vinaphone BOQ 3G FR v14 9" xfId="2040"/>
    <cellStyle name="_VMS - MSC1  MSC5 upgrade Camel 3 - Quotation_Bilan_14Mar07" xfId="2041"/>
    <cellStyle name="_VMS &amp; Vinaphone 3G  -  Work Split_v4" xfId="2042"/>
    <cellStyle name="_VMS &amp; Vinaphone 3G  -  Work Split_v4 10" xfId="2043"/>
    <cellStyle name="_VMS &amp; Vinaphone 3G  -  Work Split_v4 11" xfId="2044"/>
    <cellStyle name="_VMS &amp; Vinaphone 3G  -  Work Split_v4 12" xfId="2045"/>
    <cellStyle name="_VMS &amp; Vinaphone 3G  -  Work Split_v4 2" xfId="2046"/>
    <cellStyle name="_VMS &amp; Vinaphone 3G  -  Work Split_v4 3" xfId="2047"/>
    <cellStyle name="_VMS &amp; Vinaphone 3G  -  Work Split_v4 4" xfId="2048"/>
    <cellStyle name="_VMS &amp; Vinaphone 3G  -  Work Split_v4 5" xfId="2049"/>
    <cellStyle name="_VMS &amp; Vinaphone 3G  -  Work Split_v4 6" xfId="2050"/>
    <cellStyle name="_VMS &amp; Vinaphone 3G  -  Work Split_v4 7" xfId="2051"/>
    <cellStyle name="_VMS &amp; Vinaphone 3G  -  Work Split_v4 8" xfId="2052"/>
    <cellStyle name="_VMS &amp; Vinaphone 3G  -  Work Split_v4 9" xfId="2053"/>
    <cellStyle name="_VMS 3G  -  Work Split_v9_30 Mar 09" xfId="2054"/>
    <cellStyle name="_VMS 3G  -  Work Split_v9_30 Mar 09 10" xfId="2055"/>
    <cellStyle name="_VMS 3G  -  Work Split_v9_30 Mar 09 11" xfId="2056"/>
    <cellStyle name="_VMS 3G  -  Work Split_v9_30 Mar 09 12" xfId="2057"/>
    <cellStyle name="_VMS 3G  -  Work Split_v9_30 Mar 09 2" xfId="2058"/>
    <cellStyle name="_VMS 3G  -  Work Split_v9_30 Mar 09 3" xfId="2059"/>
    <cellStyle name="_VMS 3G  -  Work Split_v9_30 Mar 09 4" xfId="2060"/>
    <cellStyle name="_VMS 3G  -  Work Split_v9_30 Mar 09 5" xfId="2061"/>
    <cellStyle name="_VMS 3G  -  Work Split_v9_30 Mar 09 6" xfId="2062"/>
    <cellStyle name="_VMS 3G  -  Work Split_v9_30 Mar 09 7" xfId="2063"/>
    <cellStyle name="_VMS 3G  -  Work Split_v9_30 Mar 09 8" xfId="2064"/>
    <cellStyle name="_VMS 3G  -  Work Split_v9_30 Mar 09 9" xfId="2065"/>
    <cellStyle name="_VMS 3G 350sites -  Services Quote Split_v3" xfId="2066"/>
    <cellStyle name="_VMS 3G 350sites -  Services Quote Split_v3 10" xfId="2067"/>
    <cellStyle name="_VMS 3G 350sites -  Services Quote Split_v3 11" xfId="2068"/>
    <cellStyle name="_VMS 3G 350sites -  Services Quote Split_v3 12" xfId="2069"/>
    <cellStyle name="_VMS 3G 350sites -  Services Quote Split_v3 2" xfId="2070"/>
    <cellStyle name="_VMS 3G 350sites -  Services Quote Split_v3 3" xfId="2071"/>
    <cellStyle name="_VMS 3G 350sites -  Services Quote Split_v3 4" xfId="2072"/>
    <cellStyle name="_VMS 3G 350sites -  Services Quote Split_v3 5" xfId="2073"/>
    <cellStyle name="_VMS 3G 350sites -  Services Quote Split_v3 6" xfId="2074"/>
    <cellStyle name="_VMS 3G 350sites -  Services Quote Split_v3 7" xfId="2075"/>
    <cellStyle name="_VMS 3G 350sites -  Services Quote Split_v3 8" xfId="2076"/>
    <cellStyle name="_VMS 3G 350sites -  Services Quote Split_v3 9" xfId="2077"/>
    <cellStyle name="_VMS 3G dimensioning BOQ_350sites_181108" xfId="2078"/>
    <cellStyle name="_VMS BOQ 3G 960NodeB Feb09 Ed2 - WLS - Draft" xfId="2079"/>
    <cellStyle name="_VMS BOQ 3G 960NodeB Feb09 Ed2 - WLS - Draft 10" xfId="2080"/>
    <cellStyle name="_VMS BOQ 3G 960NodeB Feb09 Ed2 - WLS - Draft 11" xfId="2081"/>
    <cellStyle name="_VMS BOQ 3G 960NodeB Feb09 Ed2 - WLS - Draft 12" xfId="2082"/>
    <cellStyle name="_VMS BOQ 3G 960NodeB Feb09 Ed2 - WLS - Draft 2" xfId="2083"/>
    <cellStyle name="_VMS BOQ 3G 960NodeB Feb09 Ed2 - WLS - Draft 3" xfId="2084"/>
    <cellStyle name="_VMS BOQ 3G 960NodeB Feb09 Ed2 - WLS - Draft 4" xfId="2085"/>
    <cellStyle name="_VMS BOQ 3G 960NodeB Feb09 Ed2 - WLS - Draft 5" xfId="2086"/>
    <cellStyle name="_VMS BOQ 3G 960NodeB Feb09 Ed2 - WLS - Draft 6" xfId="2087"/>
    <cellStyle name="_VMS BOQ 3G 960NodeB Feb09 Ed2 - WLS - Draft 7" xfId="2088"/>
    <cellStyle name="_VMS BOQ 3G 960NodeB Feb09 Ed2 - WLS - Draft 8" xfId="2089"/>
    <cellStyle name="_VMS BOQ 3G 960NodeB Feb09 Ed2 - WLS - Draft 9" xfId="2090"/>
    <cellStyle name="_VMS GPRS power +service data full Ed2" xfId="2091"/>
    <cellStyle name="_VMS GPRS power +service data full Ed2 10" xfId="2092"/>
    <cellStyle name="_VMS GPRS power +service data full Ed2 11" xfId="2093"/>
    <cellStyle name="_VMS GPRS power +service data full Ed2 12" xfId="2094"/>
    <cellStyle name="_VMS GPRS power +service data full Ed2 13" xfId="2095"/>
    <cellStyle name="_VMS GPRS power +service data full Ed2 14" xfId="2096"/>
    <cellStyle name="_VMS GPRS power +service data full Ed2 15" xfId="2097"/>
    <cellStyle name="_VMS GPRS power +service data full Ed2 16" xfId="2098"/>
    <cellStyle name="_VMS GPRS power +service data full Ed2 2" xfId="2099"/>
    <cellStyle name="_VMS GPRS power +service data full Ed2 3" xfId="2100"/>
    <cellStyle name="_VMS GPRS power +service data full Ed2 4" xfId="2101"/>
    <cellStyle name="_VMS GPRS power +service data full Ed2 5" xfId="2102"/>
    <cellStyle name="_VMS GPRS power +service data full Ed2 6" xfId="2103"/>
    <cellStyle name="_VMS GPRS power +service data full Ed2 7" xfId="2104"/>
    <cellStyle name="_VMS GPRS power +service data full Ed2 8" xfId="2105"/>
    <cellStyle name="_VMS GPRS power +service data full Ed2 9" xfId="2106"/>
    <cellStyle name="_VMS GPRS power +service data full Ed2_Hung Yen_SDH_spare_ed11Dec2008" xfId="2107"/>
    <cellStyle name="_VMS GPRS power +service data full Ed2_Logistics_ed02_" xfId="2108"/>
    <cellStyle name="_VMS GPRS power +service data full Ed2_PO SDH Thanh Hoa-v3" xfId="2109"/>
    <cellStyle name="_VMS Integration services cost for NSS" xfId="2110"/>
    <cellStyle name="_VMS Integration services cost for NSS_SP_LBNI_WiMAX_RFI" xfId="2111"/>
    <cellStyle name="_VMS Integration services cost for NSS_SP_TelecomCambodia (2nd July08) vMGC8-300E1" xfId="2112"/>
    <cellStyle name="_VMS Integration services cost for NSS_SP_TelecomCambodia_MGC8_300E1_v2" xfId="2113"/>
    <cellStyle name="_VMS Integration services cost for NSS_SP_VMS_RFI_LI" xfId="2114"/>
    <cellStyle name="_VMS new MSC_Bilan data Ed4 14 Nov 06" xfId="2115"/>
    <cellStyle name="_VMS_MSC1- MSC5 upgrade to Umax_05 Mar 08_Ed 02" xfId="2116"/>
    <cellStyle name="_VN HNPT MSS 7670.v.02 wService ITP 060203" xfId="2117"/>
    <cellStyle name="_VNM7046-89outdoorsMSAN-ANSV (Ed03 070305 From  Hai)" xfId="2118"/>
    <cellStyle name="_VNP_ADM1" xfId="2119"/>
    <cellStyle name="_VNPT NEMS_Spare request_13Nov08_ed2 (2)" xfId="2120"/>
    <cellStyle name="_VNPT ZoneII_BacLieu_to ABell" xfId="2121"/>
    <cellStyle name="_VNPT ZoneII_DongNai_cable spare_to ANSV" xfId="2122"/>
    <cellStyle name="_VNPT ZoneII_DongThap_cable spare_to ANSV" xfId="2123"/>
    <cellStyle name="_VNPT_2006_MSAN_01_MDF_PSU_duphongAccu_MDF" xfId="2124"/>
    <cellStyle name="_VNPT-ASB BOQ format1_SA" xfId="2125"/>
    <cellStyle name="_VNPT-ASB BOQ format1_SA_1" xfId="2126"/>
    <cellStyle name="_VNPT-ASB BOQ format1_SA_1_BOQ" xfId="2127"/>
    <cellStyle name="_VNPT-ASB BOQ format1_SA_1_BOQ_ANSV_090518" xfId="2128"/>
    <cellStyle name="_VNPT-ASB BOQ format1_SA_1_BOQ_ANSV_190509_final" xfId="2129"/>
    <cellStyle name="_VNPT-ASB BOQ format1_SA_1_BOQ_HCM_EXP_EAST AREA_ed04 PMB Adj (revised_BaNT)_JF" xfId="2130"/>
    <cellStyle name="_VNPT-ASB BOQ format1_SA_1_BOQ_HCM_EXP_EAST AREA_ed04 PMB Adj (revised_BaNT)_JF-check" xfId="2131"/>
    <cellStyle name="_VNPT-ASB BOQ format1_SA_1_BOQ_HCM_EXP_WEST AREA_230708" xfId="2132"/>
    <cellStyle name="_VNPT-ASB BOQ format1_SA_1_Copy of BOQ_HCM_EXP_EAST AREA_ed04 PMB Adj (revised_BaNT)_JF_C" xfId="2133"/>
    <cellStyle name="_VNPT-ASB BOQ format1_SA_BOQ" xfId="2134"/>
    <cellStyle name="_VNPT-ASB BOQ format1_SA_BOQ _HCMC SW&amp;TR _ASB_new price" xfId="2135"/>
    <cellStyle name="_VNPT-ASB BOQ format1_SA_BOQ _HCMC SW&amp;TR _ASB_new price_BOQ" xfId="2136"/>
    <cellStyle name="_VNPT-ASB BOQ format1_SA_BOQ _HCMC SW&amp;TR _ASB_new price_BOQ_ANSV_090518" xfId="2137"/>
    <cellStyle name="_VNPT-ASB BOQ format1_SA_BOQ _HCMC SW&amp;TR _ASB_new price_BOQ_ANSV_190509_final" xfId="2138"/>
    <cellStyle name="_VNPT-ASB BOQ format1_SA_BOQ _HCMC SW&amp;TR _ASB_new price_BOQ_HCM_EXP_EAST AREA_ed04 PMB Adj (revised_BaNT)_JF" xfId="2139"/>
    <cellStyle name="_VNPT-ASB BOQ format1_SA_BOQ _HCMC SW&amp;TR _ASB_new price_BOQ_HCM_EXP_EAST AREA_ed04 PMB Adj (revised_BaNT)_JF-check" xfId="2140"/>
    <cellStyle name="_VNPT-ASB BOQ format1_SA_BOQ _HCMC SW&amp;TR _ASB_new price_BOQ_HCM_EXP_WEST AREA_230708" xfId="2141"/>
    <cellStyle name="_VNPT-ASB BOQ format1_SA_BOQ _HCMC SW&amp;TR _ASB_new price_Copy of BOQ_HCM_EXP_EAST AREA_ed04 PMB Adj (revised_BaNT)_JF_C" xfId="2142"/>
    <cellStyle name="_VNPT-ASB BOQ format1_SA_BOQ _HCMC SWTR _ASB_new price_ED3_Alcatel part" xfId="2143"/>
    <cellStyle name="_VNPT-ASB BOQ format1_SA_BOQ _HCMC SWTR _ASB_new price_ED3_Alcatel part_BOQ" xfId="2144"/>
    <cellStyle name="_VNPT-ASB BOQ format1_SA_BOQ _HCMC SWTR _ASB_new price_ED3_Alcatel part_BOQ_ANSV_090518" xfId="2145"/>
    <cellStyle name="_VNPT-ASB BOQ format1_SA_BOQ _HCMC SWTR _ASB_new price_ED3_Alcatel part_BOQ_ANSV_190509_final" xfId="2146"/>
    <cellStyle name="_VNPT-ASB BOQ format1_SA_BOQ _HCMC SWTR _ASB_new price_ED3_Alcatel part_BOQ_HCM_EXP_EAST AREA_ed04 PMB Adj (revised_BaNT)_JF" xfId="2147"/>
    <cellStyle name="_VNPT-ASB BOQ format1_SA_BOQ _HCMC SWTR _ASB_new price_ED3_Alcatel part_BOQ_HCM_EXP_EAST AREA_ed04 PMB Adj (revised_BaNT)_JF-check" xfId="2148"/>
    <cellStyle name="_VNPT-ASB BOQ format1_SA_BOQ _HCMC SWTR _ASB_new price_ED3_Alcatel part_BOQ_HCM_EXP_WEST AREA_230708" xfId="2149"/>
    <cellStyle name="_VNPT-ASB BOQ format1_SA_BOQ _HCMC SWTR _ASB_new price_ED3_Alcatel part_Copy of BOQ_HCM_EXP_EAST AREA_ed04 PMB Adj (revised_BaNT)_JF_C" xfId="2150"/>
    <cellStyle name="_VNPT-ASB BOQ format1_SA_BOQ _HCMC SWTR _ASB_new price_ED3_Alcatel part_working" xfId="2151"/>
    <cellStyle name="_VNPT-ASB BOQ format1_SA_BOQ _HCMC SWTR _ASB_new price_ED3_Alcatel part_working_BOQ" xfId="2152"/>
    <cellStyle name="_VNPT-ASB BOQ format1_SA_BOQ _HCMC SWTR _ASB_new price_ED3_Alcatel part_working_BOQ_ANSV_090518" xfId="2153"/>
    <cellStyle name="_VNPT-ASB BOQ format1_SA_BOQ _HCMC SWTR _ASB_new price_ED3_Alcatel part_working_BOQ_ANSV_190509_final" xfId="2154"/>
    <cellStyle name="_VNPT-ASB BOQ format1_SA_BOQ _HCMC SWTR _ASB_new price_ED3_Alcatel part_working_BOQ_HCM_EXP_EAST AREA_ed04 PMB Adj (revised_BaNT)_JF" xfId="2155"/>
    <cellStyle name="_VNPT-ASB BOQ format1_SA_BOQ _HCMC SWTR _ASB_new price_ED3_Alcatel part_working_BOQ_HCM_EXP_EAST AREA_ed04 PMB Adj (revised_BaNT)_JF-check" xfId="2156"/>
    <cellStyle name="_VNPT-ASB BOQ format1_SA_BOQ _HCMC SWTR _ASB_new price_ED3_Alcatel part_working_BOQ_HCM_EXP_WEST AREA_230708" xfId="2157"/>
    <cellStyle name="_VNPT-ASB BOQ format1_SA_BOQ _HCMC SWTR _ASB_new price_ED3_Alcatel part_working_Copy of BOQ_HCM_EXP_EAST AREA_ed04 PMB Adj (revised_BaNT)_JF_C" xfId="2158"/>
    <cellStyle name="_VNPT-ASB BOQ format1_SA_BOQ_ANSV_090518" xfId="2159"/>
    <cellStyle name="_VNPT-ASB BOQ format1_SA_BOQ_ANSV_190509_final" xfId="2160"/>
    <cellStyle name="_VNPT-ASB BOQ format1_SA_BOQ_HCM_EXP_EAST AREA_ed04 PMB Adj (revised_BaNT)_JF" xfId="2161"/>
    <cellStyle name="_VNPT-ASB BOQ format1_SA_BOQ_HCM_EXP_EAST AREA_ed04 PMB Adj (revised_BaNT)_JF-check" xfId="2162"/>
    <cellStyle name="_VNPT-ASB BOQ format1_SA_BOQ_HCM_EXP_WEST AREA_230708" xfId="2163"/>
    <cellStyle name="_VNPT-ASB BOQ format1_SA_Copy of BOQ_HCM_EXP_EAST AREA_ed04 PMB Adj (revised_BaNT)_JF_C" xfId="2164"/>
    <cellStyle name="_VNPT-ASB BOQ format1_SA_HCMC outdoor - Siemens part" xfId="2165"/>
    <cellStyle name="_VNPT-ASB BOQ format1_SA_HCMC outdoor - Siemens part_BOQ" xfId="2166"/>
    <cellStyle name="_VNPT-ASB BOQ format1_SA_HCMC outdoor - Siemens part_BOQ_ANSV_090518" xfId="2167"/>
    <cellStyle name="_VNPT-ASB BOQ format1_SA_HCMC outdoor - Siemens part_BOQ_ANSV_190509_final" xfId="2168"/>
    <cellStyle name="_VNPT-ASB BOQ format1_SA_HCMC outdoor - Siemens part_BOQ_HCM_EXP_EAST AREA_ed04 PMB Adj (revised_BaNT)_JF" xfId="2169"/>
    <cellStyle name="_VNPT-ASB BOQ format1_SA_HCMC outdoor - Siemens part_BOQ_HCM_EXP_EAST AREA_ed04 PMB Adj (revised_BaNT)_JF-check" xfId="2170"/>
    <cellStyle name="_VNPT-ASB BOQ format1_SA_HCMC outdoor - Siemens part_BOQ_HCM_EXP_WEST AREA_230708" xfId="2171"/>
    <cellStyle name="_VNPT-ASB BOQ format1_SA_HCMC outdoor - Siemens part_Copy of BOQ_HCM_EXP_EAST AREA_ed04 PMB Adj (revised_BaNT)_JF_C" xfId="2172"/>
    <cellStyle name="_VNPT-ASB BOQ format1_SA_HCMC outdoor transmission - Siemens part_ed3_split" xfId="2173"/>
    <cellStyle name="_VNPT-ASB BOQ format1_SA_HCMC outdoor transmission - Siemens part_ed3_split_BOQ" xfId="2174"/>
    <cellStyle name="_VNPT-ASB BOQ format1_SA_HCMC outdoor transmission - Siemens part_ed3_split_BOQ_ANSV_090518" xfId="2175"/>
    <cellStyle name="_VNPT-ASB BOQ format1_SA_HCMC outdoor transmission - Siemens part_ed3_split_BOQ_ANSV_190509_final" xfId="2176"/>
    <cellStyle name="_VNPT-ASB BOQ format1_SA_HCMC outdoor transmission - Siemens part_ed3_split_BOQ_HCM_EXP_EAST AREA_ed04 PMB Adj (revised_BaNT)_JF" xfId="2177"/>
    <cellStyle name="_VNPT-ASB BOQ format1_SA_HCMC outdoor transmission - Siemens part_ed3_split_BOQ_HCM_EXP_EAST AREA_ed04 PMB Adj (revised_BaNT)_JF-check" xfId="2178"/>
    <cellStyle name="_VNPT-ASB BOQ format1_SA_HCMC outdoor transmission - Siemens part_ed3_split_BOQ_HCM_EXP_WEST AREA_230708" xfId="2179"/>
    <cellStyle name="_VNPT-ASB BOQ format1_SA_HCMC outdoor transmission - Siemens part_ed3_split_Copy of BOQ_HCM_EXP_EAST AREA_ed04 PMB Adj (revised_BaNT)_JF_C" xfId="2180"/>
    <cellStyle name="_VNPT-ASB BOQ format1_SA_HCMC outdoor transmission - Siemens part_ed4_split" xfId="2181"/>
    <cellStyle name="_VNPT-ASB BOQ format1_SA_HCMC outdoor transmission - Siemens part_ed4_split_BOQ" xfId="2182"/>
    <cellStyle name="_VNPT-ASB BOQ format1_SA_HCMC outdoor transmission - Siemens part_ed4_split_BOQ_ANSV_090518" xfId="2183"/>
    <cellStyle name="_VNPT-ASB BOQ format1_SA_HCMC outdoor transmission - Siemens part_ed4_split_BOQ_ANSV_190509_final" xfId="2184"/>
    <cellStyle name="_VNPT-ASB BOQ format1_SA_HCMC outdoor transmission - Siemens part_ed4_split_BOQ_HCM_EXP_EAST AREA_ed04 PMB Adj (revised_BaNT)_JF" xfId="2185"/>
    <cellStyle name="_VNPT-ASB BOQ format1_SA_HCMC outdoor transmission - Siemens part_ed4_split_BOQ_HCM_EXP_EAST AREA_ed04 PMB Adj (revised_BaNT)_JF-check" xfId="2186"/>
    <cellStyle name="_VNPT-ASB BOQ format1_SA_HCMC outdoor transmission - Siemens part_ed4_split_BOQ_HCM_EXP_WEST AREA_230708" xfId="2187"/>
    <cellStyle name="_VNPT-ASB BOQ format1_SA_HCMC outdoor transmission - Siemens part_ed4_split_Copy of BOQ_HCM_EXP_EAST AREA_ed04 PMB Adj (revised_BaNT)_JF_C" xfId="2188"/>
    <cellStyle name="_VNPT-ASB BOQ format1_SA_HCMC outdoor transmission - Siemens part_ed5_split_Alcatel area format" xfId="2189"/>
    <cellStyle name="_VNPT-ASB BOQ format1_SA_HCMC outdoor transmission - Siemens part_ed5_split_Alcatel area format_BOQ" xfId="2190"/>
    <cellStyle name="_VNPT-ASB BOQ format1_SA_HCMC outdoor transmission - Siemens part_ed5_split_Alcatel area format_BOQ_ANSV_090518" xfId="2191"/>
    <cellStyle name="_VNPT-ASB BOQ format1_SA_HCMC outdoor transmission - Siemens part_ed5_split_Alcatel area format_BOQ_ANSV_190509_final" xfId="2192"/>
    <cellStyle name="_VNPT-ASB BOQ format1_SA_HCMC outdoor transmission - Siemens part_ed5_split_Alcatel area format_BOQ_HCM_EXP_EAST AREA_ed04 PMB Adj (revised_BaNT)_JF" xfId="2193"/>
    <cellStyle name="_VNPT-ASB BOQ format1_SA_HCMC outdoor transmission - Siemens part_ed5_split_Alcatel area format_BOQ_HCM_EXP_EAST AREA_ed04 PMB Adj (revised_BaNT)_JF-check" xfId="2194"/>
    <cellStyle name="_VNPT-ASB BOQ format1_SA_HCMC outdoor transmission - Siemens part_ed5_split_Alcatel area format_BOQ_HCM_EXP_WEST AREA_230708" xfId="2195"/>
    <cellStyle name="_VNPT-ASB BOQ format1_SA_HCMC outdoor transmission - Siemens part_ed5_split_Alcatel area format_Copy of BOQ_HCM_EXP_EAST AREA_ed04 PMB Adj (revised_BaNT)_JF_C" xfId="2196"/>
    <cellStyle name="_VNPT-ASB BOQ format1_SA_HCMC outdoor transmission - Siemens part_ed6_split_Alcatel area format" xfId="2197"/>
    <cellStyle name="_VNPT-ASB BOQ format1_SA_HCMC outdoor transmission - Siemens part_ed6_split_Alcatel area format_BOQ" xfId="2198"/>
    <cellStyle name="_VNPT-ASB BOQ format1_SA_HCMC outdoor transmission - Siemens part_ed6_split_Alcatel area format_BOQ_ANSV_090518" xfId="2199"/>
    <cellStyle name="_VNPT-ASB BOQ format1_SA_HCMC outdoor transmission - Siemens part_ed6_split_Alcatel area format_BOQ_ANSV_190509_final" xfId="2200"/>
    <cellStyle name="_VNPT-ASB BOQ format1_SA_HCMC outdoor transmission - Siemens part_ed6_split_Alcatel area format_BOQ_HCM_EXP_EAST AREA_ed04 PMB Adj (revised_BaNT)_JF" xfId="2201"/>
    <cellStyle name="_VNPT-ASB BOQ format1_SA_HCMC outdoor transmission - Siemens part_ed6_split_Alcatel area format_BOQ_HCM_EXP_EAST AREA_ed04 PMB Adj (revised_BaNT)_JF-check" xfId="2202"/>
    <cellStyle name="_VNPT-ASB BOQ format1_SA_HCMC outdoor transmission - Siemens part_ed6_split_Alcatel area format_BOQ_HCM_EXP_WEST AREA_230708" xfId="2203"/>
    <cellStyle name="_VNPT-ASB BOQ format1_SA_HCMC outdoor transmission - Siemens part_ed6_split_Alcatel area format_Copy of BOQ_HCM_EXP_EAST AREA_ed04 PMB Adj (revised_BaNT)_JF_C" xfId="2204"/>
    <cellStyle name="_VNPT-ASB BOQ format1_SA_Nam Dinh_3ADMs+additional SYNTHs" xfId="2205"/>
    <cellStyle name="_VTN 10Gbs DWDM _Service Quotation Northern_080108_ed1_Vu Duong" xfId="2206"/>
    <cellStyle name="_VTN 10Gbs DWDM _Service Quotation Northern_080108_ed1_Vu Duong 10" xfId="2207"/>
    <cellStyle name="_VTN 10Gbs DWDM _Service Quotation Northern_080108_ed1_Vu Duong 11" xfId="2208"/>
    <cellStyle name="_VTN 10Gbs DWDM _Service Quotation Northern_080108_ed1_Vu Duong 12" xfId="2209"/>
    <cellStyle name="_VTN 10Gbs DWDM _Service Quotation Northern_080108_ed1_Vu Duong 13" xfId="2210"/>
    <cellStyle name="_VTN 10Gbs DWDM _Service Quotation Northern_080108_ed1_Vu Duong 14" xfId="2211"/>
    <cellStyle name="_VTN 10Gbs DWDM _Service Quotation Northern_080108_ed1_Vu Duong 15" xfId="2212"/>
    <cellStyle name="_VTN 10Gbs DWDM _Service Quotation Northern_080108_ed1_Vu Duong 16" xfId="2213"/>
    <cellStyle name="_VTN 10Gbs DWDM _Service Quotation Northern_080108_ed1_Vu Duong 2" xfId="2214"/>
    <cellStyle name="_VTN 10Gbs DWDM _Service Quotation Northern_080108_ed1_Vu Duong 3" xfId="2215"/>
    <cellStyle name="_VTN 10Gbs DWDM _Service Quotation Northern_080108_ed1_Vu Duong 4" xfId="2216"/>
    <cellStyle name="_VTN 10Gbs DWDM _Service Quotation Northern_080108_ed1_Vu Duong 5" xfId="2217"/>
    <cellStyle name="_VTN 10Gbs DWDM _Service Quotation Northern_080108_ed1_Vu Duong 6" xfId="2218"/>
    <cellStyle name="_VTN 10Gbs DWDM _Service Quotation Northern_080108_ed1_Vu Duong 7" xfId="2219"/>
    <cellStyle name="_VTN 10Gbs DWDM _Service Quotation Northern_080108_ed1_Vu Duong 8" xfId="2220"/>
    <cellStyle name="_VTN 10Gbs DWDM _Service Quotation Northern_080108_ed1_Vu Duong 9" xfId="2221"/>
    <cellStyle name="_VTN 10Gbs DWDM _Service Quotation Northern_080108_ed1_Vu Duong_BoQ_ISAM_Dong Thap_290509_Thuy Duong (version 1)" xfId="2222"/>
    <cellStyle name="_VTN 10Gbs DWDM _Service Quotation Northern_080108_ed1_Vu Duong_BoQ_ISAM_Dong Thap_290509_Thuy Duong (version 1) 2" xfId="2223"/>
    <cellStyle name="_VTN 10Gbs DWDM _Service Quotation Northern_080108_ed1_Vu Duong_BoQ_ISAM_Dong Thap_290509_Thuy Duong (version 1) 3" xfId="2224"/>
    <cellStyle name="_VTN 10Gbs DWDM _Service Quotation Northern_080108_ed1_Vu Duong_BoQ_ISAM_Dong Thap_290509_Thuy Duong (version 1) 4" xfId="2225"/>
    <cellStyle name="_VTN 10Gbs DWDM _Service Quotation Northern_080108_ed1_Vu Duong_BoQ_ISAM_Dong Thap_290509_Thuy Duong (version 1) 5" xfId="2226"/>
    <cellStyle name="_VTN 10Gbs DWDM _Service Quotation Northern_080108_ed1_Vu Duong_BoQ_ISAM_Dong Thap_290509_Thuy Duong (version 1) 6" xfId="2227"/>
    <cellStyle name="_VTN 10Gbs DWDM _Service Quotation Northern_080108_ed1_Vu Duong_BoQ_ISAM_Dong Thap_290509_Thuy Duong (version 1) 7" xfId="2228"/>
    <cellStyle name="_VTN 10Gbs DWDM _Service Quotation Northern_080108_ed1_Vu Duong_BoQ_LangSon_Spare SDH-MSAN_130509_NTQuan" xfId="2229"/>
    <cellStyle name="_VTN 10Gbs DWDM _Service Quotation Northern_080108_ed1_Vu Duong_BoQ_LangSon_Spare SDH-MSAN_130509_NTQuan 2" xfId="2230"/>
    <cellStyle name="_VTN 10Gbs DWDM _Service Quotation Northern_080108_ed1_Vu Duong_BoQ_LangSon_Spare SDH-MSAN_130509_NTQuan 3" xfId="2231"/>
    <cellStyle name="_VTN 10Gbs DWDM _Service Quotation Northern_080108_ed1_Vu Duong_BoQ_LangSon_Spare SDH-MSAN_130509_NTQuan 4" xfId="2232"/>
    <cellStyle name="_VTN 10Gbs DWDM _Service Quotation Northern_080108_ed1_Vu Duong_BoQ_LangSon_Spare SDH-MSAN_130509_NTQuan 5" xfId="2233"/>
    <cellStyle name="_VTN 10Gbs DWDM _Service Quotation Northern_080108_ed1_Vu Duong_BoQ_LangSon_Spare SDH-MSAN_130509_NTQuan 6" xfId="2234"/>
    <cellStyle name="_VTN 10Gbs DWDM _Service Quotation Northern_080108_ed1_Vu Duong_BoQ_LangSon_Spare SDH-MSAN_130509_NTQuan 7" xfId="2235"/>
    <cellStyle name="_VTN 10Gbs DWDM _Service Quotation Northern_080108_ed1_Vu Duong_BoQ_SDH Danang_030609_NTQuan_service including" xfId="2236"/>
    <cellStyle name="_VTN 10Gbs DWDM _Service Quotation Northern_080108_ed1_Vu Duong_FTTx ton kho 9.2010" xfId="2237"/>
    <cellStyle name="_VTN 10Gbs DWDM _Service Quotation Northern_080108_ed1_Vu Duong_Hung Yen_SDH_spare_ed11Dec2008" xfId="2238"/>
    <cellStyle name="_VTN 10Gbs DWDM _Service Quotation Northern_080108_ed1_Vu Duong_Logistics_ed02_" xfId="2239"/>
    <cellStyle name="_VTN 10Gbs DWDM _Service Quotation Northern_080108_ed1_Vu Duong_Phu luc 1_QUOTATION_SDH STM1 Thanh Hoa_070109" xfId="2240"/>
    <cellStyle name="_VTN 10Gbs DWDM _Service Quotation Northern_080108_ed1_Vu Duong_Phu luc 1_QUOTATION_SDH STM1 Thanh Hoa_070109_FTTx ton kho 9.2010" xfId="2241"/>
    <cellStyle name="_VTN 10Gbs DWDM _Service Quotation Northern_080108_ed1_Vu Duong_Phu luc 1_QUOTATION_SDH STM1 Thanh Hoa_070109_FTTx ton kho 9.2010 2" xfId="2242"/>
    <cellStyle name="_VTN 10Gbs DWDM _Service Quotation Northern_080108_ed1_Vu Duong_Phu luc 1_QUOTATION_SDH STM1 Thanh Hoa_070109_FTTx ton kho 9.2010 3" xfId="2243"/>
    <cellStyle name="_VTN 10Gbs DWDM _Service Quotation Northern_080108_ed1_Vu Duong_Phu luc 1_QUOTATION_SDH STM1 Thanh Hoa_070109_FTTx ton kho 9.2010 4" xfId="2244"/>
    <cellStyle name="_VTN 10Gbs DWDM _Service Quotation Northern_080108_ed1_Vu Duong_Phu luc 1_QUOTATION_SDH STM1 Thanh Hoa_070109_FTTx ton kho 9.2010 5" xfId="2245"/>
    <cellStyle name="_VTN 10Gbs DWDM _Service Quotation Northern_080108_ed1_Vu Duong_Phu luc 1_QUOTATION_SDH STM1 Thanh Hoa_070109_FTTx ton kho 9.2010 6" xfId="2246"/>
    <cellStyle name="_VTN 10Gbs DWDM _Service Quotation Northern_080108_ed1_Vu Duong_Phu luc 1_QUOTATION_SDH STM1 Thanh Hoa_070109_FTTx ton kho 9.2010 7" xfId="2247"/>
    <cellStyle name="_VTN 10Gbs DWDM _Service Quotation Northern_080108_ed1_Vu Duong_QUOTATION_VNPT_FTTX_27 provinces_011109_ed1" xfId="2248"/>
    <cellStyle name="_VTN 10Gbs DWDM _Service Quotation Northern_080108_ed1_Vu Duong_QUOTATION_VNPT_FTTX_27 provinces_011109_ed1 2" xfId="2249"/>
    <cellStyle name="_VTN 10Gbs DWDM _Service Quotation Northern_080108_ed1_Vu Duong_QUOTATION_VNPT_FTTX_27 provinces_011109_ed1 3" xfId="2250"/>
    <cellStyle name="_VTN 10Gbs DWDM _Service Quotation Northern_080108_ed1_Vu Duong_QUOTATION_VNPT_FTTX_27 provinces_011109_ed1 4" xfId="2251"/>
    <cellStyle name="_VTN 10Gbs DWDM _Service Quotation Northern_080108_ed1_Vu Duong_QUOTATION_VNPT_FTTX_27 provinces_011109_ed1 5" xfId="2252"/>
    <cellStyle name="_VTN 10Gbs DWDM _Service Quotation Northern_080108_ed1_Vu Duong_QUOTATION_VNPT_FTTX_27 provinces_011109_ed1 6" xfId="2253"/>
    <cellStyle name="_VTN 10Gbs DWDM _Service Quotation Northern_080108_ed1_Vu Duong_QUOTATION_VNPT_FTTX_27 provinces_011109_ed1 7" xfId="2254"/>
    <cellStyle name="_VTN 10Gbs DWDM _Service Quotation_North_080114_sent PBI_ed1" xfId="2255"/>
    <cellStyle name="_VTN 10Gbs DWDM _Service Quotation_North_080114_sent PBI_ed1 10" xfId="2256"/>
    <cellStyle name="_VTN 10Gbs DWDM _Service Quotation_North_080114_sent PBI_ed1 11" xfId="2257"/>
    <cellStyle name="_VTN 10Gbs DWDM _Service Quotation_North_080114_sent PBI_ed1 12" xfId="2258"/>
    <cellStyle name="_VTN 10Gbs DWDM _Service Quotation_North_080114_sent PBI_ed1 13" xfId="2259"/>
    <cellStyle name="_VTN 10Gbs DWDM _Service Quotation_North_080114_sent PBI_ed1 14" xfId="2260"/>
    <cellStyle name="_VTN 10Gbs DWDM _Service Quotation_North_080114_sent PBI_ed1 15" xfId="2261"/>
    <cellStyle name="_VTN 10Gbs DWDM _Service Quotation_North_080114_sent PBI_ed1 16" xfId="2262"/>
    <cellStyle name="_VTN 10Gbs DWDM _Service Quotation_North_080114_sent PBI_ed1 2" xfId="2263"/>
    <cellStyle name="_VTN 10Gbs DWDM _Service Quotation_North_080114_sent PBI_ed1 3" xfId="2264"/>
    <cellStyle name="_VTN 10Gbs DWDM _Service Quotation_North_080114_sent PBI_ed1 4" xfId="2265"/>
    <cellStyle name="_VTN 10Gbs DWDM _Service Quotation_North_080114_sent PBI_ed1 5" xfId="2266"/>
    <cellStyle name="_VTN 10Gbs DWDM _Service Quotation_North_080114_sent PBI_ed1 6" xfId="2267"/>
    <cellStyle name="_VTN 10Gbs DWDM _Service Quotation_North_080114_sent PBI_ed1 7" xfId="2268"/>
    <cellStyle name="_VTN 10Gbs DWDM _Service Quotation_North_080114_sent PBI_ed1 8" xfId="2269"/>
    <cellStyle name="_VTN 10Gbs DWDM _Service Quotation_North_080114_sent PBI_ed1 9" xfId="2270"/>
    <cellStyle name="_VTN 10Gbs DWDM _Service Quotation_North_080114_sent PBI_ed1_BoQ_ISAM_Dong Thap_290509_Thuy Duong (version 1)" xfId="2271"/>
    <cellStyle name="_VTN 10Gbs DWDM _Service Quotation_North_080114_sent PBI_ed1_BoQ_ISAM_Dong Thap_290509_Thuy Duong (version 1) 2" xfId="2272"/>
    <cellStyle name="_VTN 10Gbs DWDM _Service Quotation_North_080114_sent PBI_ed1_BoQ_ISAM_Dong Thap_290509_Thuy Duong (version 1) 3" xfId="2273"/>
    <cellStyle name="_VTN 10Gbs DWDM _Service Quotation_North_080114_sent PBI_ed1_BoQ_ISAM_Dong Thap_290509_Thuy Duong (version 1) 4" xfId="2274"/>
    <cellStyle name="_VTN 10Gbs DWDM _Service Quotation_North_080114_sent PBI_ed1_BoQ_ISAM_Dong Thap_290509_Thuy Duong (version 1) 5" xfId="2275"/>
    <cellStyle name="_VTN 10Gbs DWDM _Service Quotation_North_080114_sent PBI_ed1_BoQ_ISAM_Dong Thap_290509_Thuy Duong (version 1) 6" xfId="2276"/>
    <cellStyle name="_VTN 10Gbs DWDM _Service Quotation_North_080114_sent PBI_ed1_BoQ_ISAM_Dong Thap_290509_Thuy Duong (version 1) 7" xfId="2277"/>
    <cellStyle name="_VTN 10Gbs DWDM _Service Quotation_North_080114_sent PBI_ed1_BoQ_LangSon_Spare SDH-MSAN_130509_NTQuan" xfId="2278"/>
    <cellStyle name="_VTN 10Gbs DWDM _Service Quotation_North_080114_sent PBI_ed1_BoQ_LangSon_Spare SDH-MSAN_130509_NTQuan 2" xfId="2279"/>
    <cellStyle name="_VTN 10Gbs DWDM _Service Quotation_North_080114_sent PBI_ed1_BoQ_LangSon_Spare SDH-MSAN_130509_NTQuan 3" xfId="2280"/>
    <cellStyle name="_VTN 10Gbs DWDM _Service Quotation_North_080114_sent PBI_ed1_BoQ_LangSon_Spare SDH-MSAN_130509_NTQuan 4" xfId="2281"/>
    <cellStyle name="_VTN 10Gbs DWDM _Service Quotation_North_080114_sent PBI_ed1_BoQ_LangSon_Spare SDH-MSAN_130509_NTQuan 5" xfId="2282"/>
    <cellStyle name="_VTN 10Gbs DWDM _Service Quotation_North_080114_sent PBI_ed1_BoQ_LangSon_Spare SDH-MSAN_130509_NTQuan 6" xfId="2283"/>
    <cellStyle name="_VTN 10Gbs DWDM _Service Quotation_North_080114_sent PBI_ed1_BoQ_LangSon_Spare SDH-MSAN_130509_NTQuan 7" xfId="2284"/>
    <cellStyle name="_VTN 10Gbs DWDM _Service Quotation_North_080114_sent PBI_ed1_BoQ_SDH Danang_030609_NTQuan_service including" xfId="2285"/>
    <cellStyle name="_VTN 10Gbs DWDM _Service Quotation_North_080114_sent PBI_ed1_FTTx ton kho 9.2010" xfId="2286"/>
    <cellStyle name="_VTN 10Gbs DWDM _Service Quotation_North_080114_sent PBI_ed1_Hung Yen_SDH_spare_ed11Dec2008" xfId="2287"/>
    <cellStyle name="_VTN 10Gbs DWDM _Service Quotation_North_080114_sent PBI_ed1_Logistics_ed02_" xfId="2288"/>
    <cellStyle name="_VTN 10Gbs DWDM _Service Quotation_North_080114_sent PBI_ed1_Phu luc 1_QUOTATION_SDH STM1 Thanh Hoa_070109" xfId="2289"/>
    <cellStyle name="_VTN 10Gbs DWDM _Service Quotation_North_080114_sent PBI_ed1_Phu luc 1_QUOTATION_SDH STM1 Thanh Hoa_070109_FTTx ton kho 9.2010" xfId="2290"/>
    <cellStyle name="_VTN 10Gbs DWDM _Service Quotation_North_080114_sent PBI_ed1_Phu luc 1_QUOTATION_SDH STM1 Thanh Hoa_070109_FTTx ton kho 9.2010 2" xfId="2291"/>
    <cellStyle name="_VTN 10Gbs DWDM _Service Quotation_North_080114_sent PBI_ed1_Phu luc 1_QUOTATION_SDH STM1 Thanh Hoa_070109_FTTx ton kho 9.2010 3" xfId="2292"/>
    <cellStyle name="_VTN 10Gbs DWDM _Service Quotation_North_080114_sent PBI_ed1_Phu luc 1_QUOTATION_SDH STM1 Thanh Hoa_070109_FTTx ton kho 9.2010 4" xfId="2293"/>
    <cellStyle name="_VTN 10Gbs DWDM _Service Quotation_North_080114_sent PBI_ed1_Phu luc 1_QUOTATION_SDH STM1 Thanh Hoa_070109_FTTx ton kho 9.2010 5" xfId="2294"/>
    <cellStyle name="_VTN 10Gbs DWDM _Service Quotation_North_080114_sent PBI_ed1_Phu luc 1_QUOTATION_SDH STM1 Thanh Hoa_070109_FTTx ton kho 9.2010 6" xfId="2295"/>
    <cellStyle name="_VTN 10Gbs DWDM _Service Quotation_North_080114_sent PBI_ed1_Phu luc 1_QUOTATION_SDH STM1 Thanh Hoa_070109_FTTx ton kho 9.2010 7" xfId="2296"/>
    <cellStyle name="_VTN 10Gbs DWDM _Service Quotation_North_080114_sent PBI_ed1_QUOTATION_VNPT_FTTX_27 provinces_011109_ed1" xfId="2297"/>
    <cellStyle name="_VTN 10Gbs DWDM _Service Quotation_North_080114_sent PBI_ed1_QUOTATION_VNPT_FTTX_27 provinces_011109_ed1 2" xfId="2298"/>
    <cellStyle name="_VTN 10Gbs DWDM _Service Quotation_North_080114_sent PBI_ed1_QUOTATION_VNPT_FTTX_27 provinces_011109_ed1 3" xfId="2299"/>
    <cellStyle name="_VTN 10Gbs DWDM _Service Quotation_North_080114_sent PBI_ed1_QUOTATION_VNPT_FTTX_27 provinces_011109_ed1 4" xfId="2300"/>
    <cellStyle name="_VTN 10Gbs DWDM _Service Quotation_North_080114_sent PBI_ed1_QUOTATION_VNPT_FTTX_27 provinces_011109_ed1 5" xfId="2301"/>
    <cellStyle name="_VTN 10Gbs DWDM _Service Quotation_North_080114_sent PBI_ed1_QUOTATION_VNPT_FTTX_27 provinces_011109_ed1 6" xfId="2302"/>
    <cellStyle name="_VTN 10Gbs DWDM _Service Quotation_North_080114_sent PBI_ed1_QUOTATION_VNPT_FTTX_27 provinces_011109_ed1 7" xfId="2303"/>
    <cellStyle name="_VTN 80Gbs DWDM Transmission_Service Quotation_071205_ed1" xfId="2304"/>
    <cellStyle name="_VTN 80Gbs DWDM Transmission_Service Quotation_071205_ed1_Bilan - Spare - Dong Nai ADSL - DO 030609" xfId="2305"/>
    <cellStyle name="_VTN 80Gbs DWDM Transmission_Service Quotation_071205_ed1_BoM_Southern6400 (3)" xfId="2306"/>
    <cellStyle name="_VTN 80Gbs DWDM Transmission_Service Quotation_071205_ed1_BoM_Southern6400 (3) 10" xfId="2307"/>
    <cellStyle name="_VTN 80Gbs DWDM Transmission_Service Quotation_071205_ed1_BoM_Southern6400 (3) 11" xfId="2308"/>
    <cellStyle name="_VTN 80Gbs DWDM Transmission_Service Quotation_071205_ed1_BoM_Southern6400 (3) 12" xfId="2309"/>
    <cellStyle name="_VTN 80Gbs DWDM Transmission_Service Quotation_071205_ed1_BoM_Southern6400 (3) 13" xfId="2310"/>
    <cellStyle name="_VTN 80Gbs DWDM Transmission_Service Quotation_071205_ed1_BoM_Southern6400 (3) 14" xfId="2311"/>
    <cellStyle name="_VTN 80Gbs DWDM Transmission_Service Quotation_071205_ed1_BoM_Southern6400 (3) 15" xfId="2312"/>
    <cellStyle name="_VTN 80Gbs DWDM Transmission_Service Quotation_071205_ed1_BoM_Southern6400 (3) 16" xfId="2313"/>
    <cellStyle name="_VTN 80Gbs DWDM Transmission_Service Quotation_071205_ed1_BoM_Southern6400 (3) 2" xfId="2314"/>
    <cellStyle name="_VTN 80Gbs DWDM Transmission_Service Quotation_071205_ed1_BoM_Southern6400 (3) 3" xfId="2315"/>
    <cellStyle name="_VTN 80Gbs DWDM Transmission_Service Quotation_071205_ed1_BoM_Southern6400 (3) 4" xfId="2316"/>
    <cellStyle name="_VTN 80Gbs DWDM Transmission_Service Quotation_071205_ed1_BoM_Southern6400 (3) 5" xfId="2317"/>
    <cellStyle name="_VTN 80Gbs DWDM Transmission_Service Quotation_071205_ed1_BoM_Southern6400 (3) 6" xfId="2318"/>
    <cellStyle name="_VTN 80Gbs DWDM Transmission_Service Quotation_071205_ed1_BoM_Southern6400 (3) 7" xfId="2319"/>
    <cellStyle name="_VTN 80Gbs DWDM Transmission_Service Quotation_071205_ed1_BoM_Southern6400 (3) 8" xfId="2320"/>
    <cellStyle name="_VTN 80Gbs DWDM Transmission_Service Quotation_071205_ed1_BoM_Southern6400 (3) 9" xfId="2321"/>
    <cellStyle name="_VTN 80Gbs DWDM Transmission_Service Quotation_071205_ed1_BoQ_ISAM_Dong Thap_290509_Thuy Duong (version 1)" xfId="2322"/>
    <cellStyle name="_VTN 80Gbs DWDM Transmission_Service Quotation_071205_ed1_BoQ_ISAM_Dong Thap_290509_Thuy Duong (version 1) 2" xfId="2323"/>
    <cellStyle name="_VTN 80Gbs DWDM Transmission_Service Quotation_071205_ed1_BoQ_ISAM_Dong Thap_290509_Thuy Duong (version 1) 3" xfId="2324"/>
    <cellStyle name="_VTN 80Gbs DWDM Transmission_Service Quotation_071205_ed1_BoQ_ISAM_Dong Thap_290509_Thuy Duong (version 1) 4" xfId="2325"/>
    <cellStyle name="_VTN 80Gbs DWDM Transmission_Service Quotation_071205_ed1_BoQ_ISAM_Dong Thap_290509_Thuy Duong (version 1) 5" xfId="2326"/>
    <cellStyle name="_VTN 80Gbs DWDM Transmission_Service Quotation_071205_ed1_BoQ_ISAM_Dong Thap_290509_Thuy Duong (version 1) 6" xfId="2327"/>
    <cellStyle name="_VTN 80Gbs DWDM Transmission_Service Quotation_071205_ed1_BoQ_ISAM_Dong Thap_290509_Thuy Duong (version 1) 7" xfId="2328"/>
    <cellStyle name="_VTN 80Gbs DWDM Transmission_Service Quotation_071205_ed1_BoQ_LangSon_Spare SDH-MSAN_130509_NTQuan" xfId="2329"/>
    <cellStyle name="_VTN 80Gbs DWDM Transmission_Service Quotation_071205_ed1_BoQ_LangSon_Spare SDH-MSAN_130509_NTQuan 2" xfId="2330"/>
    <cellStyle name="_VTN 80Gbs DWDM Transmission_Service Quotation_071205_ed1_BoQ_LangSon_Spare SDH-MSAN_130509_NTQuan 3" xfId="2331"/>
    <cellStyle name="_VTN 80Gbs DWDM Transmission_Service Quotation_071205_ed1_BoQ_LangSon_Spare SDH-MSAN_130509_NTQuan 4" xfId="2332"/>
    <cellStyle name="_VTN 80Gbs DWDM Transmission_Service Quotation_071205_ed1_BoQ_LangSon_Spare SDH-MSAN_130509_NTQuan 5" xfId="2333"/>
    <cellStyle name="_VTN 80Gbs DWDM Transmission_Service Quotation_071205_ed1_BoQ_LangSon_Spare SDH-MSAN_130509_NTQuan 6" xfId="2334"/>
    <cellStyle name="_VTN 80Gbs DWDM Transmission_Service Quotation_071205_ed1_BoQ_LangSon_Spare SDH-MSAN_130509_NTQuan 7" xfId="2335"/>
    <cellStyle name="_VTN 80Gbs DWDM Transmission_Service Quotation_071205_ed1_BoQ_SDH Danang_030609_NTQuan_service including" xfId="2336"/>
    <cellStyle name="_VTN 80Gbs DWDM Transmission_Service Quotation_071205_ed1_FTTx ton kho 9.2010" xfId="2337"/>
    <cellStyle name="_VTN 80Gbs DWDM Transmission_Service Quotation_071205_ed1_FTTx ton kho 9.2010 2" xfId="2338"/>
    <cellStyle name="_VTN 80Gbs DWDM Transmission_Service Quotation_071205_ed1_FTTx ton kho 9.2010 3" xfId="2339"/>
    <cellStyle name="_VTN 80Gbs DWDM Transmission_Service Quotation_071205_ed1_FTTx ton kho 9.2010 4" xfId="2340"/>
    <cellStyle name="_VTN 80Gbs DWDM Transmission_Service Quotation_071205_ed1_FTTx ton kho 9.2010 5" xfId="2341"/>
    <cellStyle name="_VTN 80Gbs DWDM Transmission_Service Quotation_071205_ed1_FTTx ton kho 9.2010 6" xfId="2342"/>
    <cellStyle name="_VTN 80Gbs DWDM Transmission_Service Quotation_071205_ed1_FTTx ton kho 9.2010 7" xfId="2343"/>
    <cellStyle name="_VTN 80Gbs DWDM Transmission_Service Quotation_071205_ed1_Hung Yen_SDH_spare_ed11Dec2008" xfId="2344"/>
    <cellStyle name="_VTN 80Gbs DWDM Transmission_Service Quotation_071205_ed1_Phu luc 1_QUOTATION_SDH STM1 Thanh Hoa_070109" xfId="2345"/>
    <cellStyle name="_VTN 80Gbs DWDM Transmission_Service Quotation_071205_ed1_Phu luc 1_QUOTATION_SDH STM1 Thanh Hoa_070109_FTTx ton kho 9.2010" xfId="2346"/>
    <cellStyle name="_VTN 80Gbs DWDM Transmission_Service Quotation_071205_ed1_Phu luc 1_QUOTATION_SDH STM1 Thanh Hoa_070109_FTTx ton kho 9.2010 2" xfId="2347"/>
    <cellStyle name="_VTN 80Gbs DWDM Transmission_Service Quotation_071205_ed1_Phu luc 1_QUOTATION_SDH STM1 Thanh Hoa_070109_FTTx ton kho 9.2010 3" xfId="2348"/>
    <cellStyle name="_VTN 80Gbs DWDM Transmission_Service Quotation_071205_ed1_Phu luc 1_QUOTATION_SDH STM1 Thanh Hoa_070109_FTTx ton kho 9.2010 4" xfId="2349"/>
    <cellStyle name="_VTN 80Gbs DWDM Transmission_Service Quotation_071205_ed1_Phu luc 1_QUOTATION_SDH STM1 Thanh Hoa_070109_FTTx ton kho 9.2010 5" xfId="2350"/>
    <cellStyle name="_VTN 80Gbs DWDM Transmission_Service Quotation_071205_ed1_Phu luc 1_QUOTATION_SDH STM1 Thanh Hoa_070109_FTTx ton kho 9.2010 6" xfId="2351"/>
    <cellStyle name="_VTN 80Gbs DWDM Transmission_Service Quotation_071205_ed1_Phu luc 1_QUOTATION_SDH STM1 Thanh Hoa_070109_FTTx ton kho 9.2010 7" xfId="2352"/>
    <cellStyle name="_VTN 80Gbs DWDM Transmission_Service Quotation_071205_ed1_PO 015-09" xfId="2353"/>
    <cellStyle name="_VTN 80Gbs DWDM Transmission_Service Quotation_071205_ed1_QUOTATION_VNPT_FTTX_27 provinces_011109_ed1" xfId="2354"/>
    <cellStyle name="_VTN 80Gbs DWDM Transmission_Service Quotation_071210_Toi uu gia" xfId="2355"/>
    <cellStyle name="_VTN 80Gbs DWDM Transmission_Service Quotation_071210_Toi uu gia 10" xfId="2356"/>
    <cellStyle name="_VTN 80Gbs DWDM Transmission_Service Quotation_071210_Toi uu gia 11" xfId="2357"/>
    <cellStyle name="_VTN 80Gbs DWDM Transmission_Service Quotation_071210_Toi uu gia 12" xfId="2358"/>
    <cellStyle name="_VTN 80Gbs DWDM Transmission_Service Quotation_071210_Toi uu gia 13" xfId="2359"/>
    <cellStyle name="_VTN 80Gbs DWDM Transmission_Service Quotation_071210_Toi uu gia 14" xfId="2360"/>
    <cellStyle name="_VTN 80Gbs DWDM Transmission_Service Quotation_071210_Toi uu gia 15" xfId="2361"/>
    <cellStyle name="_VTN 80Gbs DWDM Transmission_Service Quotation_071210_Toi uu gia 16" xfId="2362"/>
    <cellStyle name="_VTN 80Gbs DWDM Transmission_Service Quotation_071210_Toi uu gia 2" xfId="2363"/>
    <cellStyle name="_VTN 80Gbs DWDM Transmission_Service Quotation_071210_Toi uu gia 3" xfId="2364"/>
    <cellStyle name="_VTN 80Gbs DWDM Transmission_Service Quotation_071210_Toi uu gia 4" xfId="2365"/>
    <cellStyle name="_VTN 80Gbs DWDM Transmission_Service Quotation_071210_Toi uu gia 5" xfId="2366"/>
    <cellStyle name="_VTN 80Gbs DWDM Transmission_Service Quotation_071210_Toi uu gia 6" xfId="2367"/>
    <cellStyle name="_VTN 80Gbs DWDM Transmission_Service Quotation_071210_Toi uu gia 7" xfId="2368"/>
    <cellStyle name="_VTN 80Gbs DWDM Transmission_Service Quotation_071210_Toi uu gia 8" xfId="2369"/>
    <cellStyle name="_VTN 80Gbs DWDM Transmission_Service Quotation_071210_Toi uu gia 9" xfId="2370"/>
    <cellStyle name="_VTN 80Gbs DWDM Transmission_Service Quotation_071210_Toi uu gia_BoQ_ISAM_Dong Thap_290509_Thuy Duong (version 1)" xfId="2371"/>
    <cellStyle name="_VTN 80Gbs DWDM Transmission_Service Quotation_071210_Toi uu gia_BoQ_ISAM_Dong Thap_290509_Thuy Duong (version 1) 2" xfId="2372"/>
    <cellStyle name="_VTN 80Gbs DWDM Transmission_Service Quotation_071210_Toi uu gia_BoQ_ISAM_Dong Thap_290509_Thuy Duong (version 1) 3" xfId="2373"/>
    <cellStyle name="_VTN 80Gbs DWDM Transmission_Service Quotation_071210_Toi uu gia_BoQ_ISAM_Dong Thap_290509_Thuy Duong (version 1) 4" xfId="2374"/>
    <cellStyle name="_VTN 80Gbs DWDM Transmission_Service Quotation_071210_Toi uu gia_BoQ_ISAM_Dong Thap_290509_Thuy Duong (version 1) 5" xfId="2375"/>
    <cellStyle name="_VTN 80Gbs DWDM Transmission_Service Quotation_071210_Toi uu gia_BoQ_ISAM_Dong Thap_290509_Thuy Duong (version 1) 6" xfId="2376"/>
    <cellStyle name="_VTN 80Gbs DWDM Transmission_Service Quotation_071210_Toi uu gia_BoQ_ISAM_Dong Thap_290509_Thuy Duong (version 1) 7" xfId="2377"/>
    <cellStyle name="_VTN 80Gbs DWDM Transmission_Service Quotation_071210_Toi uu gia_BoQ_LangSon_Spare SDH-MSAN_130509_NTQuan" xfId="2378"/>
    <cellStyle name="_VTN 80Gbs DWDM Transmission_Service Quotation_071210_Toi uu gia_BoQ_LangSon_Spare SDH-MSAN_130509_NTQuan 2" xfId="2379"/>
    <cellStyle name="_VTN 80Gbs DWDM Transmission_Service Quotation_071210_Toi uu gia_BoQ_LangSon_Spare SDH-MSAN_130509_NTQuan 3" xfId="2380"/>
    <cellStyle name="_VTN 80Gbs DWDM Transmission_Service Quotation_071210_Toi uu gia_BoQ_LangSon_Spare SDH-MSAN_130509_NTQuan 4" xfId="2381"/>
    <cellStyle name="_VTN 80Gbs DWDM Transmission_Service Quotation_071210_Toi uu gia_BoQ_LangSon_Spare SDH-MSAN_130509_NTQuan 5" xfId="2382"/>
    <cellStyle name="_VTN 80Gbs DWDM Transmission_Service Quotation_071210_Toi uu gia_BoQ_LangSon_Spare SDH-MSAN_130509_NTQuan 6" xfId="2383"/>
    <cellStyle name="_VTN 80Gbs DWDM Transmission_Service Quotation_071210_Toi uu gia_BoQ_LangSon_Spare SDH-MSAN_130509_NTQuan 7" xfId="2384"/>
    <cellStyle name="_VTN 80Gbs DWDM Transmission_Service Quotation_071210_Toi uu gia_BoQ_SDH Danang_030609_NTQuan_service including" xfId="2385"/>
    <cellStyle name="_VTN 80Gbs DWDM Transmission_Service Quotation_071210_Toi uu gia_FTTx ton kho 9.2010" xfId="2386"/>
    <cellStyle name="_VTN 80Gbs DWDM Transmission_Service Quotation_071210_Toi uu gia_Hung Yen_SDH_spare_ed11Dec2008" xfId="2387"/>
    <cellStyle name="_VTN 80Gbs DWDM Transmission_Service Quotation_071210_Toi uu gia_Logistics_ed02_" xfId="2388"/>
    <cellStyle name="_VTN 80Gbs DWDM Transmission_Service Quotation_071210_Toi uu gia_Phu luc 1_QUOTATION_SDH STM1 Thanh Hoa_070109" xfId="2389"/>
    <cellStyle name="_VTN 80Gbs DWDM Transmission_Service Quotation_071210_Toi uu gia_Phu luc 1_QUOTATION_SDH STM1 Thanh Hoa_070109_FTTx ton kho 9.2010" xfId="2390"/>
    <cellStyle name="_VTN 80Gbs DWDM Transmission_Service Quotation_071210_Toi uu gia_Phu luc 1_QUOTATION_SDH STM1 Thanh Hoa_070109_FTTx ton kho 9.2010 2" xfId="2391"/>
    <cellStyle name="_VTN 80Gbs DWDM Transmission_Service Quotation_071210_Toi uu gia_Phu luc 1_QUOTATION_SDH STM1 Thanh Hoa_070109_FTTx ton kho 9.2010 3" xfId="2392"/>
    <cellStyle name="_VTN 80Gbs DWDM Transmission_Service Quotation_071210_Toi uu gia_Phu luc 1_QUOTATION_SDH STM1 Thanh Hoa_070109_FTTx ton kho 9.2010 4" xfId="2393"/>
    <cellStyle name="_VTN 80Gbs DWDM Transmission_Service Quotation_071210_Toi uu gia_Phu luc 1_QUOTATION_SDH STM1 Thanh Hoa_070109_FTTx ton kho 9.2010 5" xfId="2394"/>
    <cellStyle name="_VTN 80Gbs DWDM Transmission_Service Quotation_071210_Toi uu gia_Phu luc 1_QUOTATION_SDH STM1 Thanh Hoa_070109_FTTx ton kho 9.2010 6" xfId="2395"/>
    <cellStyle name="_VTN 80Gbs DWDM Transmission_Service Quotation_071210_Toi uu gia_Phu luc 1_QUOTATION_SDH STM1 Thanh Hoa_070109_FTTx ton kho 9.2010 7" xfId="2396"/>
    <cellStyle name="_VTN 80Gbs DWDM Transmission_Service Quotation_071210_Toi uu gia_QUOTATION_VNPT_FTTX_27 provinces_011109_ed1" xfId="2397"/>
    <cellStyle name="_VTN 80Gbs DWDM Transmission_Service Quotation_071210_Toi uu gia_QUOTATION_VNPT_FTTX_27 provinces_011109_ed1 2" xfId="2398"/>
    <cellStyle name="_VTN 80Gbs DWDM Transmission_Service Quotation_071210_Toi uu gia_QUOTATION_VNPT_FTTX_27 provinces_011109_ed1 3" xfId="2399"/>
    <cellStyle name="_VTN 80Gbs DWDM Transmission_Service Quotation_071210_Toi uu gia_QUOTATION_VNPT_FTTX_27 provinces_011109_ed1 4" xfId="2400"/>
    <cellStyle name="_VTN 80Gbs DWDM Transmission_Service Quotation_071210_Toi uu gia_QUOTATION_VNPT_FTTX_27 provinces_011109_ed1 5" xfId="2401"/>
    <cellStyle name="_VTN 80Gbs DWDM Transmission_Service Quotation_071210_Toi uu gia_QUOTATION_VNPT_FTTX_27 provinces_011109_ed1 6" xfId="2402"/>
    <cellStyle name="_VTN 80Gbs DWDM Transmission_Service Quotation_071210_Toi uu gia_QUOTATION_VNPT_FTTX_27 provinces_011109_ed1 7" xfId="2403"/>
    <cellStyle name="_VTN IP Core_additional service ship by air" xfId="2404"/>
    <cellStyle name="_VTN N&amp;S WDM_boq_w_IPIS_ed01" xfId="2405"/>
    <cellStyle name="_VTN N&amp;S WDM_boq_w_IPIS_ed01_78MCC import values ed01" xfId="2406"/>
    <cellStyle name="_VTN N&amp;S WDM_ext_bom_ed05" xfId="2407"/>
    <cellStyle name="_VTN NGN 2009_Work Split_v1 3_ANSV comment" xfId="2408"/>
    <cellStyle name="_VTN NGN 2009_Work Split_v1 4" xfId="2409"/>
    <cellStyle name="_VTN WSSMSPP_BOQ_ed7" xfId="2410"/>
    <cellStyle name="_VTN WSSMSPP_BOQ_ed7_78MCC import values ed01" xfId="2411"/>
    <cellStyle name="_VTN WSSMSPP_BOQ_ed7_Ext" xfId="2412"/>
    <cellStyle name="_VTN WSSMSPP_BOQ_ed7_VTN N&amp;S WDM_boq_w_IPIS_template" xfId="2413"/>
    <cellStyle name="_VTN WSSMSPP_BOQ_ed7_VTN N&amp;S WDM_boq_w_IPIS_template_VTN N&amp;S WDM_boq_w_IPIS_ed01" xfId="2414"/>
    <cellStyle name="_VTN WSSMSPP_BOQ_ed7_VTN N&amp;S WDM_boq_w_IPIS_template_VTN N&amp;S WDM_boq_w_IPIS_ed01_78MCC import values ed01" xfId="2415"/>
    <cellStyle name="_Weight estimation" xfId="2416"/>
    <cellStyle name="_WF VMS GPRS ext 800k v02" xfId="2417"/>
    <cellStyle name="_Zone Calculation" xfId="2418"/>
    <cellStyle name="_排队机单板清单050508" xfId="2419"/>
    <cellStyle name="_数据业务机柜配置大全051020" xfId="2420"/>
    <cellStyle name="_模板" xfId="2421"/>
    <cellStyle name="_移动ICD报价模板V3.0（B排，20050301,HP）" xfId="2422"/>
    <cellStyle name="_签收单格式_AYHY_153" xfId="2423"/>
    <cellStyle name="’??_P_BOQ" xfId="2424"/>
    <cellStyle name="=C:\WINNT35\SYSTEM32\COMMAND.COM" xfId="2425"/>
    <cellStyle name="=C:\WINNT35\SYSTEM32\COMMAND.COM 10" xfId="2426"/>
    <cellStyle name="=C:\WINNT35\SYSTEM32\COMMAND.COM 2" xfId="2427"/>
    <cellStyle name="=C:\WINNT35\SYSTEM32\COMMAND.COM 2 2" xfId="2428"/>
    <cellStyle name="=C:\WINNT35\SYSTEM32\COMMAND.COM 2 3" xfId="2429"/>
    <cellStyle name="=C:\WINNT35\SYSTEM32\COMMAND.COM 2 4" xfId="2430"/>
    <cellStyle name="=C:\WINNT35\SYSTEM32\COMMAND.COM 2 5" xfId="2431"/>
    <cellStyle name="=C:\WINNT35\SYSTEM32\COMMAND.COM 2 6" xfId="2432"/>
    <cellStyle name="=C:\WINNT35\SYSTEM32\COMMAND.COM 3" xfId="2433"/>
    <cellStyle name="=C:\WINNT35\SYSTEM32\COMMAND.COM 4" xfId="2434"/>
    <cellStyle name="=C:\WINNT35\SYSTEM32\COMMAND.COM 5" xfId="2435"/>
    <cellStyle name="=C:\WINNT35\SYSTEM32\COMMAND.COM 6" xfId="2436"/>
    <cellStyle name="=C:\WINNT35\SYSTEM32\COMMAND.COM 7" xfId="2437"/>
    <cellStyle name="=C:\WINNT35\SYSTEM32\COMMAND.COM 8" xfId="2438"/>
    <cellStyle name="=C:\WINNT35\SYSTEM32\COMMAND.COM 9" xfId="2439"/>
    <cellStyle name="•W€_053Phuph" xfId="2440"/>
    <cellStyle name="•W_P_BOQ" xfId="2441"/>
    <cellStyle name="…ๆุ่_SDH-Z1-1" xfId="2442"/>
    <cellStyle name="ÊÝ [0.00]_P_BOQ" xfId="2443"/>
    <cellStyle name="ÊÝ_P_BOQ" xfId="2444"/>
    <cellStyle name="W_¶YÝÏä" xfId="2445"/>
    <cellStyle name="0,0_x000a__x000a_NA_x000a__x000a_" xfId="2446"/>
    <cellStyle name="0,0_x000a__x000a_NA_x000a__x000a_ 2" xfId="2447"/>
    <cellStyle name="0,0_x000d__x000a_NA_x000d__x000a_" xfId="2448"/>
    <cellStyle name="0,0_x000d__x000a_NA_x000d__x000a_ 10" xfId="2449"/>
    <cellStyle name="0,0_x000d__x000a_NA_x000d__x000a_ 11" xfId="2450"/>
    <cellStyle name="0,0_x000d__x000a_NA_x000d__x000a_ 12" xfId="2451"/>
    <cellStyle name="0,0_x000d__x000a_NA_x000d__x000a_ 13" xfId="2452"/>
    <cellStyle name="0,0_x000d__x000a_NA_x000d__x000a_ 14" xfId="2453"/>
    <cellStyle name="0,0_x000d__x000a_NA_x000d__x000a_ 15" xfId="2454"/>
    <cellStyle name="0,0_x000d__x000a_NA_x000d__x000a_ 16" xfId="2455"/>
    <cellStyle name="0,0_x000d__x000a_NA_x000d__x000a_ 17" xfId="2456"/>
    <cellStyle name="0,0_x000d__x000a_NA_x000d__x000a_ 2" xfId="2457"/>
    <cellStyle name="0,0_x000d__x000a_NA_x000d__x000a_ 2 10" xfId="2458"/>
    <cellStyle name="0,0_x000d__x000a_NA_x000d__x000a_ 2 11" xfId="2459"/>
    <cellStyle name="0,0_x000d__x000a_NA_x000d__x000a_ 2 2" xfId="2460"/>
    <cellStyle name="0,0_x000d__x000a_NA_x000d__x000a_ 2 2 2" xfId="2461"/>
    <cellStyle name="0,0_x000d__x000a_NA_x000d__x000a_ 2 2 2 2" xfId="2462"/>
    <cellStyle name="0,0_x000d__x000a_NA_x000d__x000a_ 2 3" xfId="2463"/>
    <cellStyle name="0,0_x000d__x000a_NA_x000d__x000a_ 2 3 2" xfId="2464"/>
    <cellStyle name="0,0_x000d__x000a_NA_x000d__x000a_ 2 4" xfId="2465"/>
    <cellStyle name="0,0_x000d__x000a_NA_x000d__x000a_ 2 4 2" xfId="2466"/>
    <cellStyle name="0,0_x000d__x000a_NA_x000d__x000a_ 2 5" xfId="2467"/>
    <cellStyle name="0,0_x000d__x000a_NA_x000d__x000a_ 2 5 2" xfId="2468"/>
    <cellStyle name="0,0_x000d__x000a_NA_x000d__x000a_ 2 5 3" xfId="2469"/>
    <cellStyle name="0,0_x000d__x000a_NA_x000d__x000a_ 2 6" xfId="2470"/>
    <cellStyle name="0,0_x000d__x000a_NA_x000d__x000a_ 2 7" xfId="2471"/>
    <cellStyle name="0,0_x000d__x000a_NA_x000d__x000a_ 2 8" xfId="2472"/>
    <cellStyle name="0,0_x000d__x000a_NA_x000d__x000a_ 2 9" xfId="2473"/>
    <cellStyle name="0,0_x000d__x000a_NA_x000d__x000a_ 3" xfId="2474"/>
    <cellStyle name="0,0_x000d__x000a_NA_x000d__x000a_ 3 10" xfId="2475"/>
    <cellStyle name="0,0_x000d__x000a_NA_x000d__x000a_ 3 11" xfId="2476"/>
    <cellStyle name="0,0_x000d__x000a_NA_x000d__x000a_ 3 2" xfId="2477"/>
    <cellStyle name="0,0_x000d__x000a_NA_x000d__x000a_ 3 2 2" xfId="2478"/>
    <cellStyle name="0,0_x000d__x000a_NA_x000d__x000a_ 3 2 2 2" xfId="2479"/>
    <cellStyle name="0,0_x000d__x000a_NA_x000d__x000a_ 3 3" xfId="2480"/>
    <cellStyle name="0,0_x000d__x000a_NA_x000d__x000a_ 3 3 2" xfId="2481"/>
    <cellStyle name="0,0_x000d__x000a_NA_x000d__x000a_ 3 4" xfId="2482"/>
    <cellStyle name="0,0_x000d__x000a_NA_x000d__x000a_ 3 4 2" xfId="2483"/>
    <cellStyle name="0,0_x000d__x000a_NA_x000d__x000a_ 3 5" xfId="2484"/>
    <cellStyle name="0,0_x000d__x000a_NA_x000d__x000a_ 3 6" xfId="2485"/>
    <cellStyle name="0,0_x000d__x000a_NA_x000d__x000a_ 3 7" xfId="2486"/>
    <cellStyle name="0,0_x000d__x000a_NA_x000d__x000a_ 3 8" xfId="2487"/>
    <cellStyle name="0,0_x000d__x000a_NA_x000d__x000a_ 3 9" xfId="2488"/>
    <cellStyle name="0,0_x000d__x000a_NA_x000d__x000a_ 4" xfId="2489"/>
    <cellStyle name="0,0_x000d__x000a_NA_x000d__x000a_ 5" xfId="2490"/>
    <cellStyle name="0,0_x000d__x000a_NA_x000d__x000a_ 5 2" xfId="2491"/>
    <cellStyle name="0,0_x000d__x000a_NA_x000d__x000a_ 6" xfId="2492"/>
    <cellStyle name="0,0_x000d__x000a_NA_x000d__x000a_ 6 2" xfId="2493"/>
    <cellStyle name="0,0_x000d__x000a_NA_x000d__x000a_ 7" xfId="2494"/>
    <cellStyle name="0,0_x000d__x000a_NA_x000d__x000a_ 7 2" xfId="2495"/>
    <cellStyle name="0,0_x000d__x000a_NA_x000d__x000a_ 8" xfId="2496"/>
    <cellStyle name="0,0_x000d__x000a_NA_x000d__x000a_ 8 2" xfId="2497"/>
    <cellStyle name="0,0_x000d__x000a_NA_x000d__x000a_ 9" xfId="2498"/>
    <cellStyle name="0,0_x000d__x000a_NA_x000d__x000a_ 9 2" xfId="2499"/>
    <cellStyle name="0,0_x000d__x000a_NA_x000d__x000a_ 9 3" xfId="2500"/>
    <cellStyle name="0,0_x000d__x000a_NA_x000d__x000a__B-A02(W500)-印度_BOM_V1.7-2012-04-24" xfId="2501"/>
    <cellStyle name="1.1" xfId="2502"/>
    <cellStyle name="1.10" xfId="2503"/>
    <cellStyle name="1.10 2" xfId="2504"/>
    <cellStyle name="¹éºÐÀ²_±âÅ¸" xfId="2505"/>
    <cellStyle name="20% - Accent1 10" xfId="2506"/>
    <cellStyle name="20% - Accent1 10 10" xfId="2507"/>
    <cellStyle name="20% - Accent1 10 2" xfId="2508"/>
    <cellStyle name="20% - Accent1 10 2 2" xfId="2509"/>
    <cellStyle name="20% - Accent1 10 2 3" xfId="2510"/>
    <cellStyle name="20% - Accent1 10 3" xfId="2511"/>
    <cellStyle name="20% - Accent1 10 3 2" xfId="2512"/>
    <cellStyle name="20% - Accent1 10 3 3" xfId="2513"/>
    <cellStyle name="20% - Accent1 10 3 4" xfId="2514"/>
    <cellStyle name="20% - Accent1 10 3 5" xfId="2515"/>
    <cellStyle name="20% - Accent1 10 3 6" xfId="2516"/>
    <cellStyle name="20% - Accent1 10 3 7" xfId="2517"/>
    <cellStyle name="20% - Accent1 10 4" xfId="2518"/>
    <cellStyle name="20% - Accent1 10 4 2" xfId="2519"/>
    <cellStyle name="20% - Accent1 10 4 3" xfId="2520"/>
    <cellStyle name="20% - Accent1 10 5" xfId="2521"/>
    <cellStyle name="20% - Accent1 10 6" xfId="2522"/>
    <cellStyle name="20% - Accent1 10 7" xfId="2523"/>
    <cellStyle name="20% - Accent1 10 8" xfId="2524"/>
    <cellStyle name="20% - Accent1 10 9" xfId="2525"/>
    <cellStyle name="20% - Accent1 100" xfId="2526"/>
    <cellStyle name="20% - Accent1 101" xfId="2527"/>
    <cellStyle name="20% - Accent1 102" xfId="2528"/>
    <cellStyle name="20% - Accent1 103" xfId="2529"/>
    <cellStyle name="20% - Accent1 104" xfId="2530"/>
    <cellStyle name="20% - Accent1 105" xfId="2531"/>
    <cellStyle name="20% - Accent1 106" xfId="2532"/>
    <cellStyle name="20% - Accent1 107" xfId="2533"/>
    <cellStyle name="20% - Accent1 108" xfId="2534"/>
    <cellStyle name="20% - Accent1 109" xfId="2535"/>
    <cellStyle name="20% - Accent1 11" xfId="2536"/>
    <cellStyle name="20% - Accent1 11 10" xfId="2537"/>
    <cellStyle name="20% - Accent1 11 2" xfId="2538"/>
    <cellStyle name="20% - Accent1 11 2 2" xfId="2539"/>
    <cellStyle name="20% - Accent1 11 2 3" xfId="2540"/>
    <cellStyle name="20% - Accent1 11 3" xfId="2541"/>
    <cellStyle name="20% - Accent1 11 3 2" xfId="2542"/>
    <cellStyle name="20% - Accent1 11 3 3" xfId="2543"/>
    <cellStyle name="20% - Accent1 11 3 4" xfId="2544"/>
    <cellStyle name="20% - Accent1 11 3 5" xfId="2545"/>
    <cellStyle name="20% - Accent1 11 3 6" xfId="2546"/>
    <cellStyle name="20% - Accent1 11 3 7" xfId="2547"/>
    <cellStyle name="20% - Accent1 11 4" xfId="2548"/>
    <cellStyle name="20% - Accent1 11 4 2" xfId="2549"/>
    <cellStyle name="20% - Accent1 11 4 3" xfId="2550"/>
    <cellStyle name="20% - Accent1 11 5" xfId="2551"/>
    <cellStyle name="20% - Accent1 11 6" xfId="2552"/>
    <cellStyle name="20% - Accent1 11 7" xfId="2553"/>
    <cellStyle name="20% - Accent1 11 8" xfId="2554"/>
    <cellStyle name="20% - Accent1 11 9" xfId="2555"/>
    <cellStyle name="20% - Accent1 110" xfId="2556"/>
    <cellStyle name="20% - Accent1 111" xfId="2557"/>
    <cellStyle name="20% - Accent1 112" xfId="2558"/>
    <cellStyle name="20% - Accent1 113" xfId="2559"/>
    <cellStyle name="20% - Accent1 114" xfId="2560"/>
    <cellStyle name="20% - Accent1 115" xfId="2561"/>
    <cellStyle name="20% - Accent1 116" xfId="2562"/>
    <cellStyle name="20% - Accent1 117" xfId="2563"/>
    <cellStyle name="20% - Accent1 118" xfId="2564"/>
    <cellStyle name="20% - Accent1 119" xfId="2565"/>
    <cellStyle name="20% - Accent1 12" xfId="2566"/>
    <cellStyle name="20% - Accent1 12 10" xfId="2567"/>
    <cellStyle name="20% - Accent1 12 2" xfId="2568"/>
    <cellStyle name="20% - Accent1 12 2 2" xfId="2569"/>
    <cellStyle name="20% - Accent1 12 2 3" xfId="2570"/>
    <cellStyle name="20% - Accent1 12 3" xfId="2571"/>
    <cellStyle name="20% - Accent1 12 3 2" xfId="2572"/>
    <cellStyle name="20% - Accent1 12 3 3" xfId="2573"/>
    <cellStyle name="20% - Accent1 12 3 4" xfId="2574"/>
    <cellStyle name="20% - Accent1 12 3 5" xfId="2575"/>
    <cellStyle name="20% - Accent1 12 3 6" xfId="2576"/>
    <cellStyle name="20% - Accent1 12 3 7" xfId="2577"/>
    <cellStyle name="20% - Accent1 12 4" xfId="2578"/>
    <cellStyle name="20% - Accent1 12 4 2" xfId="2579"/>
    <cellStyle name="20% - Accent1 12 4 3" xfId="2580"/>
    <cellStyle name="20% - Accent1 12 5" xfId="2581"/>
    <cellStyle name="20% - Accent1 12 6" xfId="2582"/>
    <cellStyle name="20% - Accent1 12 7" xfId="2583"/>
    <cellStyle name="20% - Accent1 12 8" xfId="2584"/>
    <cellStyle name="20% - Accent1 12 9" xfId="2585"/>
    <cellStyle name="20% - Accent1 120" xfId="2586"/>
    <cellStyle name="20% - Accent1 121" xfId="2587"/>
    <cellStyle name="20% - Accent1 122" xfId="2588"/>
    <cellStyle name="20% - Accent1 123" xfId="2589"/>
    <cellStyle name="20% - Accent1 124" xfId="2590"/>
    <cellStyle name="20% - Accent1 125" xfId="2591"/>
    <cellStyle name="20% - Accent1 126" xfId="2592"/>
    <cellStyle name="20% - Accent1 127" xfId="2593"/>
    <cellStyle name="20% - Accent1 128" xfId="2594"/>
    <cellStyle name="20% - Accent1 129" xfId="2595"/>
    <cellStyle name="20% - Accent1 13" xfId="2596"/>
    <cellStyle name="20% - Accent1 13 10" xfId="2597"/>
    <cellStyle name="20% - Accent1 13 2" xfId="2598"/>
    <cellStyle name="20% - Accent1 13 2 2" xfId="2599"/>
    <cellStyle name="20% - Accent1 13 2 3" xfId="2600"/>
    <cellStyle name="20% - Accent1 13 3" xfId="2601"/>
    <cellStyle name="20% - Accent1 13 3 2" xfId="2602"/>
    <cellStyle name="20% - Accent1 13 3 3" xfId="2603"/>
    <cellStyle name="20% - Accent1 13 3 4" xfId="2604"/>
    <cellStyle name="20% - Accent1 13 3 5" xfId="2605"/>
    <cellStyle name="20% - Accent1 13 3 6" xfId="2606"/>
    <cellStyle name="20% - Accent1 13 3 7" xfId="2607"/>
    <cellStyle name="20% - Accent1 13 4" xfId="2608"/>
    <cellStyle name="20% - Accent1 13 4 2" xfId="2609"/>
    <cellStyle name="20% - Accent1 13 4 3" xfId="2610"/>
    <cellStyle name="20% - Accent1 13 5" xfId="2611"/>
    <cellStyle name="20% - Accent1 13 6" xfId="2612"/>
    <cellStyle name="20% - Accent1 13 7" xfId="2613"/>
    <cellStyle name="20% - Accent1 13 8" xfId="2614"/>
    <cellStyle name="20% - Accent1 13 9" xfId="2615"/>
    <cellStyle name="20% - Accent1 130" xfId="2616"/>
    <cellStyle name="20% - Accent1 131" xfId="2617"/>
    <cellStyle name="20% - Accent1 132" xfId="2618"/>
    <cellStyle name="20% - Accent1 133" xfId="2619"/>
    <cellStyle name="20% - Accent1 134" xfId="2620"/>
    <cellStyle name="20% - Accent1 135" xfId="2621"/>
    <cellStyle name="20% - Accent1 136" xfId="2622"/>
    <cellStyle name="20% - Accent1 137" xfId="2623"/>
    <cellStyle name="20% - Accent1 138" xfId="2624"/>
    <cellStyle name="20% - Accent1 139" xfId="2625"/>
    <cellStyle name="20% - Accent1 14" xfId="2626"/>
    <cellStyle name="20% - Accent1 14 10" xfId="2627"/>
    <cellStyle name="20% - Accent1 14 2" xfId="2628"/>
    <cellStyle name="20% - Accent1 14 2 2" xfId="2629"/>
    <cellStyle name="20% - Accent1 14 2 3" xfId="2630"/>
    <cellStyle name="20% - Accent1 14 3" xfId="2631"/>
    <cellStyle name="20% - Accent1 14 3 2" xfId="2632"/>
    <cellStyle name="20% - Accent1 14 3 3" xfId="2633"/>
    <cellStyle name="20% - Accent1 14 3 4" xfId="2634"/>
    <cellStyle name="20% - Accent1 14 3 5" xfId="2635"/>
    <cellStyle name="20% - Accent1 14 3 6" xfId="2636"/>
    <cellStyle name="20% - Accent1 14 3 7" xfId="2637"/>
    <cellStyle name="20% - Accent1 14 4" xfId="2638"/>
    <cellStyle name="20% - Accent1 14 4 2" xfId="2639"/>
    <cellStyle name="20% - Accent1 14 4 3" xfId="2640"/>
    <cellStyle name="20% - Accent1 14 5" xfId="2641"/>
    <cellStyle name="20% - Accent1 14 6" xfId="2642"/>
    <cellStyle name="20% - Accent1 14 7" xfId="2643"/>
    <cellStyle name="20% - Accent1 14 8" xfId="2644"/>
    <cellStyle name="20% - Accent1 14 9" xfId="2645"/>
    <cellStyle name="20% - Accent1 140" xfId="2646"/>
    <cellStyle name="20% - Accent1 141" xfId="2647"/>
    <cellStyle name="20% - Accent1 142" xfId="2648"/>
    <cellStyle name="20% - Accent1 143" xfId="2649"/>
    <cellStyle name="20% - Accent1 144" xfId="2650"/>
    <cellStyle name="20% - Accent1 145" xfId="2651"/>
    <cellStyle name="20% - Accent1 146" xfId="2652"/>
    <cellStyle name="20% - Accent1 147" xfId="2653"/>
    <cellStyle name="20% - Accent1 148" xfId="2654"/>
    <cellStyle name="20% - Accent1 149" xfId="2655"/>
    <cellStyle name="20% - Accent1 15" xfId="2656"/>
    <cellStyle name="20% - Accent1 15 10" xfId="2657"/>
    <cellStyle name="20% - Accent1 15 2" xfId="2658"/>
    <cellStyle name="20% - Accent1 15 2 2" xfId="2659"/>
    <cellStyle name="20% - Accent1 15 2 3" xfId="2660"/>
    <cellStyle name="20% - Accent1 15 3" xfId="2661"/>
    <cellStyle name="20% - Accent1 15 3 2" xfId="2662"/>
    <cellStyle name="20% - Accent1 15 3 3" xfId="2663"/>
    <cellStyle name="20% - Accent1 15 3 4" xfId="2664"/>
    <cellStyle name="20% - Accent1 15 3 5" xfId="2665"/>
    <cellStyle name="20% - Accent1 15 3 6" xfId="2666"/>
    <cellStyle name="20% - Accent1 15 3 7" xfId="2667"/>
    <cellStyle name="20% - Accent1 15 4" xfId="2668"/>
    <cellStyle name="20% - Accent1 15 4 2" xfId="2669"/>
    <cellStyle name="20% - Accent1 15 4 3" xfId="2670"/>
    <cellStyle name="20% - Accent1 15 5" xfId="2671"/>
    <cellStyle name="20% - Accent1 15 6" xfId="2672"/>
    <cellStyle name="20% - Accent1 15 7" xfId="2673"/>
    <cellStyle name="20% - Accent1 15 8" xfId="2674"/>
    <cellStyle name="20% - Accent1 15 9" xfId="2675"/>
    <cellStyle name="20% - Accent1 150" xfId="2676"/>
    <cellStyle name="20% - Accent1 151" xfId="2677"/>
    <cellStyle name="20% - Accent1 152" xfId="2678"/>
    <cellStyle name="20% - Accent1 153" xfId="2679"/>
    <cellStyle name="20% - Accent1 154" xfId="2680"/>
    <cellStyle name="20% - Accent1 155" xfId="2681"/>
    <cellStyle name="20% - Accent1 156" xfId="2682"/>
    <cellStyle name="20% - Accent1 157" xfId="2683"/>
    <cellStyle name="20% - Accent1 158" xfId="2684"/>
    <cellStyle name="20% - Accent1 159" xfId="2685"/>
    <cellStyle name="20% - Accent1 16" xfId="2686"/>
    <cellStyle name="20% - Accent1 16 10" xfId="2687"/>
    <cellStyle name="20% - Accent1 16 2" xfId="2688"/>
    <cellStyle name="20% - Accent1 16 2 2" xfId="2689"/>
    <cellStyle name="20% - Accent1 16 2 3" xfId="2690"/>
    <cellStyle name="20% - Accent1 16 3" xfId="2691"/>
    <cellStyle name="20% - Accent1 16 3 2" xfId="2692"/>
    <cellStyle name="20% - Accent1 16 3 3" xfId="2693"/>
    <cellStyle name="20% - Accent1 16 3 4" xfId="2694"/>
    <cellStyle name="20% - Accent1 16 3 5" xfId="2695"/>
    <cellStyle name="20% - Accent1 16 3 6" xfId="2696"/>
    <cellStyle name="20% - Accent1 16 3 7" xfId="2697"/>
    <cellStyle name="20% - Accent1 16 4" xfId="2698"/>
    <cellStyle name="20% - Accent1 16 4 2" xfId="2699"/>
    <cellStyle name="20% - Accent1 16 4 3" xfId="2700"/>
    <cellStyle name="20% - Accent1 16 5" xfId="2701"/>
    <cellStyle name="20% - Accent1 16 6" xfId="2702"/>
    <cellStyle name="20% - Accent1 16 7" xfId="2703"/>
    <cellStyle name="20% - Accent1 16 8" xfId="2704"/>
    <cellStyle name="20% - Accent1 16 9" xfId="2705"/>
    <cellStyle name="20% - Accent1 160" xfId="2706"/>
    <cellStyle name="20% - Accent1 161" xfId="2707"/>
    <cellStyle name="20% - Accent1 162" xfId="2708"/>
    <cellStyle name="20% - Accent1 163" xfId="2709"/>
    <cellStyle name="20% - Accent1 164" xfId="2710"/>
    <cellStyle name="20% - Accent1 165" xfId="2711"/>
    <cellStyle name="20% - Accent1 166" xfId="2712"/>
    <cellStyle name="20% - Accent1 167" xfId="2713"/>
    <cellStyle name="20% - Accent1 168" xfId="2714"/>
    <cellStyle name="20% - Accent1 169" xfId="2715"/>
    <cellStyle name="20% - Accent1 17" xfId="2716"/>
    <cellStyle name="20% - Accent1 17 10" xfId="2717"/>
    <cellStyle name="20% - Accent1 17 2" xfId="2718"/>
    <cellStyle name="20% - Accent1 17 2 2" xfId="2719"/>
    <cellStyle name="20% - Accent1 17 2 3" xfId="2720"/>
    <cellStyle name="20% - Accent1 17 3" xfId="2721"/>
    <cellStyle name="20% - Accent1 17 3 2" xfId="2722"/>
    <cellStyle name="20% - Accent1 17 3 3" xfId="2723"/>
    <cellStyle name="20% - Accent1 17 3 4" xfId="2724"/>
    <cellStyle name="20% - Accent1 17 3 5" xfId="2725"/>
    <cellStyle name="20% - Accent1 17 3 6" xfId="2726"/>
    <cellStyle name="20% - Accent1 17 3 7" xfId="2727"/>
    <cellStyle name="20% - Accent1 17 4" xfId="2728"/>
    <cellStyle name="20% - Accent1 17 4 2" xfId="2729"/>
    <cellStyle name="20% - Accent1 17 4 3" xfId="2730"/>
    <cellStyle name="20% - Accent1 17 5" xfId="2731"/>
    <cellStyle name="20% - Accent1 17 6" xfId="2732"/>
    <cellStyle name="20% - Accent1 17 7" xfId="2733"/>
    <cellStyle name="20% - Accent1 17 8" xfId="2734"/>
    <cellStyle name="20% - Accent1 17 9" xfId="2735"/>
    <cellStyle name="20% - Accent1 170" xfId="2736"/>
    <cellStyle name="20% - Accent1 171" xfId="2737"/>
    <cellStyle name="20% - Accent1 172" xfId="2738"/>
    <cellStyle name="20% - Accent1 173" xfId="2739"/>
    <cellStyle name="20% - Accent1 174" xfId="2740"/>
    <cellStyle name="20% - Accent1 175" xfId="2741"/>
    <cellStyle name="20% - Accent1 176" xfId="2742"/>
    <cellStyle name="20% - Accent1 177" xfId="2743"/>
    <cellStyle name="20% - Accent1 178" xfId="2744"/>
    <cellStyle name="20% - Accent1 179" xfId="2745"/>
    <cellStyle name="20% - Accent1 18" xfId="2746"/>
    <cellStyle name="20% - Accent1 18 10" xfId="2747"/>
    <cellStyle name="20% - Accent1 18 2" xfId="2748"/>
    <cellStyle name="20% - Accent1 18 2 2" xfId="2749"/>
    <cellStyle name="20% - Accent1 18 2 3" xfId="2750"/>
    <cellStyle name="20% - Accent1 18 3" xfId="2751"/>
    <cellStyle name="20% - Accent1 18 3 2" xfId="2752"/>
    <cellStyle name="20% - Accent1 18 3 3" xfId="2753"/>
    <cellStyle name="20% - Accent1 18 3 4" xfId="2754"/>
    <cellStyle name="20% - Accent1 18 3 5" xfId="2755"/>
    <cellStyle name="20% - Accent1 18 3 6" xfId="2756"/>
    <cellStyle name="20% - Accent1 18 3 7" xfId="2757"/>
    <cellStyle name="20% - Accent1 18 4" xfId="2758"/>
    <cellStyle name="20% - Accent1 18 4 2" xfId="2759"/>
    <cellStyle name="20% - Accent1 18 4 3" xfId="2760"/>
    <cellStyle name="20% - Accent1 18 5" xfId="2761"/>
    <cellStyle name="20% - Accent1 18 6" xfId="2762"/>
    <cellStyle name="20% - Accent1 18 7" xfId="2763"/>
    <cellStyle name="20% - Accent1 18 8" xfId="2764"/>
    <cellStyle name="20% - Accent1 18 9" xfId="2765"/>
    <cellStyle name="20% - Accent1 180" xfId="2766"/>
    <cellStyle name="20% - Accent1 181" xfId="2767"/>
    <cellStyle name="20% - Accent1 182" xfId="2768"/>
    <cellStyle name="20% - Accent1 183" xfId="2769"/>
    <cellStyle name="20% - Accent1 184" xfId="2770"/>
    <cellStyle name="20% - Accent1 185" xfId="2771"/>
    <cellStyle name="20% - Accent1 186" xfId="2772"/>
    <cellStyle name="20% - Accent1 187" xfId="2773"/>
    <cellStyle name="20% - Accent1 188" xfId="2774"/>
    <cellStyle name="20% - Accent1 189" xfId="2775"/>
    <cellStyle name="20% - Accent1 19" xfId="2776"/>
    <cellStyle name="20% - Accent1 19 10" xfId="2777"/>
    <cellStyle name="20% - Accent1 19 2" xfId="2778"/>
    <cellStyle name="20% - Accent1 19 2 2" xfId="2779"/>
    <cellStyle name="20% - Accent1 19 2 3" xfId="2780"/>
    <cellStyle name="20% - Accent1 19 3" xfId="2781"/>
    <cellStyle name="20% - Accent1 19 3 2" xfId="2782"/>
    <cellStyle name="20% - Accent1 19 3 3" xfId="2783"/>
    <cellStyle name="20% - Accent1 19 3 4" xfId="2784"/>
    <cellStyle name="20% - Accent1 19 3 5" xfId="2785"/>
    <cellStyle name="20% - Accent1 19 3 6" xfId="2786"/>
    <cellStyle name="20% - Accent1 19 3 7" xfId="2787"/>
    <cellStyle name="20% - Accent1 19 4" xfId="2788"/>
    <cellStyle name="20% - Accent1 19 4 2" xfId="2789"/>
    <cellStyle name="20% - Accent1 19 4 3" xfId="2790"/>
    <cellStyle name="20% - Accent1 19 5" xfId="2791"/>
    <cellStyle name="20% - Accent1 19 6" xfId="2792"/>
    <cellStyle name="20% - Accent1 19 7" xfId="2793"/>
    <cellStyle name="20% - Accent1 19 8" xfId="2794"/>
    <cellStyle name="20% - Accent1 19 9" xfId="2795"/>
    <cellStyle name="20% - Accent1 190" xfId="2796"/>
    <cellStyle name="20% - Accent1 191" xfId="2797"/>
    <cellStyle name="20% - Accent1 192" xfId="2798"/>
    <cellStyle name="20% - Accent1 193" xfId="2799"/>
    <cellStyle name="20% - Accent1 194" xfId="2800"/>
    <cellStyle name="20% - Accent1 195" xfId="2801"/>
    <cellStyle name="20% - Accent1 196" xfId="2802"/>
    <cellStyle name="20% - Accent1 197" xfId="2803"/>
    <cellStyle name="20% - Accent1 198" xfId="2804"/>
    <cellStyle name="20% - Accent1 199" xfId="2805"/>
    <cellStyle name="20% - Accent1 2" xfId="2806"/>
    <cellStyle name="20% - Accent1 2 10" xfId="2807"/>
    <cellStyle name="20% - Accent1 2 11" xfId="2808"/>
    <cellStyle name="20% - Accent1 2 12" xfId="2809"/>
    <cellStyle name="20% - Accent1 2 13" xfId="2810"/>
    <cellStyle name="20% - Accent1 2 2" xfId="2811"/>
    <cellStyle name="20% - Accent1 2 2 10" xfId="2812"/>
    <cellStyle name="20% - Accent1 2 2 2" xfId="2813"/>
    <cellStyle name="20% - Accent1 2 2 2 2" xfId="2814"/>
    <cellStyle name="20% - Accent1 2 2 2 3" xfId="2815"/>
    <cellStyle name="20% - Accent1 2 2 2 4" xfId="2816"/>
    <cellStyle name="20% - Accent1 2 2 2 5" xfId="2817"/>
    <cellStyle name="20% - Accent1 2 2 2 6" xfId="2818"/>
    <cellStyle name="20% - Accent1 2 2 2 7" xfId="2819"/>
    <cellStyle name="20% - Accent1 2 2 3" xfId="2820"/>
    <cellStyle name="20% - Accent1 2 2 3 2" xfId="2821"/>
    <cellStyle name="20% - Accent1 2 2 3 3" xfId="2822"/>
    <cellStyle name="20% - Accent1 2 2 3 4" xfId="2823"/>
    <cellStyle name="20% - Accent1 2 2 3 5" xfId="2824"/>
    <cellStyle name="20% - Accent1 2 2 3 6" xfId="2825"/>
    <cellStyle name="20% - Accent1 2 2 3 7" xfId="2826"/>
    <cellStyle name="20% - Accent1 2 2 4" xfId="2827"/>
    <cellStyle name="20% - Accent1 2 2 4 2" xfId="2828"/>
    <cellStyle name="20% - Accent1 2 2 4 3" xfId="2829"/>
    <cellStyle name="20% - Accent1 2 2 5" xfId="2830"/>
    <cellStyle name="20% - Accent1 2 2 6" xfId="2831"/>
    <cellStyle name="20% - Accent1 2 2 7" xfId="2832"/>
    <cellStyle name="20% - Accent1 2 2 8" xfId="2833"/>
    <cellStyle name="20% - Accent1 2 2 9" xfId="2834"/>
    <cellStyle name="20% - Accent1 2 3" xfId="2835"/>
    <cellStyle name="20% - Accent1 2 3 2" xfId="2836"/>
    <cellStyle name="20% - Accent1 2 3 2 2" xfId="2837"/>
    <cellStyle name="20% - Accent1 2 3 2 3" xfId="2838"/>
    <cellStyle name="20% - Accent1 2 3 2 4" xfId="2839"/>
    <cellStyle name="20% - Accent1 2 3 2 5" xfId="2840"/>
    <cellStyle name="20% - Accent1 2 3 2 6" xfId="2841"/>
    <cellStyle name="20% - Accent1 2 3 2 7" xfId="2842"/>
    <cellStyle name="20% - Accent1 2 3 3" xfId="2843"/>
    <cellStyle name="20% - Accent1 2 3 4" xfId="2844"/>
    <cellStyle name="20% - Accent1 2 3 5" xfId="2845"/>
    <cellStyle name="20% - Accent1 2 3 6" xfId="2846"/>
    <cellStyle name="20% - Accent1 2 3 7" xfId="2847"/>
    <cellStyle name="20% - Accent1 2 3 8" xfId="2848"/>
    <cellStyle name="20% - Accent1 2 4" xfId="2849"/>
    <cellStyle name="20% - Accent1 2 4 2" xfId="2850"/>
    <cellStyle name="20% - Accent1 2 4 3" xfId="2851"/>
    <cellStyle name="20% - Accent1 2 4 4" xfId="2852"/>
    <cellStyle name="20% - Accent1 2 4 5" xfId="2853"/>
    <cellStyle name="20% - Accent1 2 4 6" xfId="2854"/>
    <cellStyle name="20% - Accent1 2 4 7" xfId="2855"/>
    <cellStyle name="20% - Accent1 2 5" xfId="2856"/>
    <cellStyle name="20% - Accent1 2 5 2" xfId="2857"/>
    <cellStyle name="20% - Accent1 2 5 3" xfId="2858"/>
    <cellStyle name="20% - Accent1 2 5 4" xfId="2859"/>
    <cellStyle name="20% - Accent1 2 5 5" xfId="2860"/>
    <cellStyle name="20% - Accent1 2 5 6" xfId="2861"/>
    <cellStyle name="20% - Accent1 2 5 7" xfId="2862"/>
    <cellStyle name="20% - Accent1 2 6" xfId="2863"/>
    <cellStyle name="20% - Accent1 2 6 2" xfId="2864"/>
    <cellStyle name="20% - Accent1 2 7" xfId="2865"/>
    <cellStyle name="20% - Accent1 2 8" xfId="2866"/>
    <cellStyle name="20% - Accent1 2 9" xfId="2867"/>
    <cellStyle name="20% - Accent1 20" xfId="2868"/>
    <cellStyle name="20% - Accent1 20 2" xfId="2869"/>
    <cellStyle name="20% - Accent1 20 3" xfId="2870"/>
    <cellStyle name="20% - Accent1 20 3 2" xfId="2871"/>
    <cellStyle name="20% - Accent1 20 3 3" xfId="2872"/>
    <cellStyle name="20% - Accent1 20 3 4" xfId="2873"/>
    <cellStyle name="20% - Accent1 20 3 5" xfId="2874"/>
    <cellStyle name="20% - Accent1 20 3 6" xfId="2875"/>
    <cellStyle name="20% - Accent1 20 3 7" xfId="2876"/>
    <cellStyle name="20% - Accent1 20 4" xfId="2877"/>
    <cellStyle name="20% - Accent1 20 5" xfId="2878"/>
    <cellStyle name="20% - Accent1 20 6" xfId="2879"/>
    <cellStyle name="20% - Accent1 20 7" xfId="2880"/>
    <cellStyle name="20% - Accent1 20 8" xfId="2881"/>
    <cellStyle name="20% - Accent1 20 9" xfId="2882"/>
    <cellStyle name="20% - Accent1 200" xfId="2883"/>
    <cellStyle name="20% - Accent1 201" xfId="2884"/>
    <cellStyle name="20% - Accent1 202" xfId="2885"/>
    <cellStyle name="20% - Accent1 203" xfId="2886"/>
    <cellStyle name="20% - Accent1 204" xfId="2887"/>
    <cellStyle name="20% - Accent1 205" xfId="2888"/>
    <cellStyle name="20% - Accent1 206" xfId="2889"/>
    <cellStyle name="20% - Accent1 207" xfId="2890"/>
    <cellStyle name="20% - Accent1 208" xfId="2891"/>
    <cellStyle name="20% - Accent1 209" xfId="2892"/>
    <cellStyle name="20% - Accent1 21" xfId="2893"/>
    <cellStyle name="20% - Accent1 21 10" xfId="2894"/>
    <cellStyle name="20% - Accent1 21 2" xfId="2895"/>
    <cellStyle name="20% - Accent1 21 2 2" xfId="2896"/>
    <cellStyle name="20% - Accent1 21 2 3" xfId="2897"/>
    <cellStyle name="20% - Accent1 21 3" xfId="2898"/>
    <cellStyle name="20% - Accent1 21 3 2" xfId="2899"/>
    <cellStyle name="20% - Accent1 21 3 3" xfId="2900"/>
    <cellStyle name="20% - Accent1 21 3 4" xfId="2901"/>
    <cellStyle name="20% - Accent1 21 3 5" xfId="2902"/>
    <cellStyle name="20% - Accent1 21 3 6" xfId="2903"/>
    <cellStyle name="20% - Accent1 21 3 7" xfId="2904"/>
    <cellStyle name="20% - Accent1 21 4" xfId="2905"/>
    <cellStyle name="20% - Accent1 21 4 2" xfId="2906"/>
    <cellStyle name="20% - Accent1 21 4 3" xfId="2907"/>
    <cellStyle name="20% - Accent1 21 5" xfId="2908"/>
    <cellStyle name="20% - Accent1 21 6" xfId="2909"/>
    <cellStyle name="20% - Accent1 21 7" xfId="2910"/>
    <cellStyle name="20% - Accent1 21 8" xfId="2911"/>
    <cellStyle name="20% - Accent1 21 9" xfId="2912"/>
    <cellStyle name="20% - Accent1 210" xfId="2913"/>
    <cellStyle name="20% - Accent1 211" xfId="2914"/>
    <cellStyle name="20% - Accent1 212" xfId="2915"/>
    <cellStyle name="20% - Accent1 213" xfId="2916"/>
    <cellStyle name="20% - Accent1 214" xfId="2917"/>
    <cellStyle name="20% - Accent1 215" xfId="2918"/>
    <cellStyle name="20% - Accent1 216" xfId="2919"/>
    <cellStyle name="20% - Accent1 217" xfId="2920"/>
    <cellStyle name="20% - Accent1 218" xfId="2921"/>
    <cellStyle name="20% - Accent1 219" xfId="2922"/>
    <cellStyle name="20% - Accent1 22" xfId="2923"/>
    <cellStyle name="20% - Accent1 22 10" xfId="2924"/>
    <cellStyle name="20% - Accent1 22 2" xfId="2925"/>
    <cellStyle name="20% - Accent1 22 2 2" xfId="2926"/>
    <cellStyle name="20% - Accent1 22 2 3" xfId="2927"/>
    <cellStyle name="20% - Accent1 22 3" xfId="2928"/>
    <cellStyle name="20% - Accent1 22 3 2" xfId="2929"/>
    <cellStyle name="20% - Accent1 22 3 3" xfId="2930"/>
    <cellStyle name="20% - Accent1 22 3 4" xfId="2931"/>
    <cellStyle name="20% - Accent1 22 3 5" xfId="2932"/>
    <cellStyle name="20% - Accent1 22 3 6" xfId="2933"/>
    <cellStyle name="20% - Accent1 22 3 7" xfId="2934"/>
    <cellStyle name="20% - Accent1 22 4" xfId="2935"/>
    <cellStyle name="20% - Accent1 22 4 2" xfId="2936"/>
    <cellStyle name="20% - Accent1 22 4 3" xfId="2937"/>
    <cellStyle name="20% - Accent1 22 5" xfId="2938"/>
    <cellStyle name="20% - Accent1 22 6" xfId="2939"/>
    <cellStyle name="20% - Accent1 22 7" xfId="2940"/>
    <cellStyle name="20% - Accent1 22 8" xfId="2941"/>
    <cellStyle name="20% - Accent1 22 9" xfId="2942"/>
    <cellStyle name="20% - Accent1 220" xfId="2943"/>
    <cellStyle name="20% - Accent1 221" xfId="2944"/>
    <cellStyle name="20% - Accent1 222" xfId="2945"/>
    <cellStyle name="20% - Accent1 223" xfId="2946"/>
    <cellStyle name="20% - Accent1 224" xfId="2947"/>
    <cellStyle name="20% - Accent1 225" xfId="2948"/>
    <cellStyle name="20% - Accent1 226" xfId="2949"/>
    <cellStyle name="20% - Accent1 227" xfId="2950"/>
    <cellStyle name="20% - Accent1 228" xfId="2951"/>
    <cellStyle name="20% - Accent1 229" xfId="2952"/>
    <cellStyle name="20% - Accent1 23" xfId="2953"/>
    <cellStyle name="20% - Accent1 23 10" xfId="2954"/>
    <cellStyle name="20% - Accent1 23 2" xfId="2955"/>
    <cellStyle name="20% - Accent1 23 2 2" xfId="2956"/>
    <cellStyle name="20% - Accent1 23 2 3" xfId="2957"/>
    <cellStyle name="20% - Accent1 23 3" xfId="2958"/>
    <cellStyle name="20% - Accent1 23 3 2" xfId="2959"/>
    <cellStyle name="20% - Accent1 23 3 3" xfId="2960"/>
    <cellStyle name="20% - Accent1 23 3 4" xfId="2961"/>
    <cellStyle name="20% - Accent1 23 3 5" xfId="2962"/>
    <cellStyle name="20% - Accent1 23 3 6" xfId="2963"/>
    <cellStyle name="20% - Accent1 23 3 7" xfId="2964"/>
    <cellStyle name="20% - Accent1 23 4" xfId="2965"/>
    <cellStyle name="20% - Accent1 23 4 2" xfId="2966"/>
    <cellStyle name="20% - Accent1 23 4 3" xfId="2967"/>
    <cellStyle name="20% - Accent1 23 5" xfId="2968"/>
    <cellStyle name="20% - Accent1 23 6" xfId="2969"/>
    <cellStyle name="20% - Accent1 23 7" xfId="2970"/>
    <cellStyle name="20% - Accent1 23 8" xfId="2971"/>
    <cellStyle name="20% - Accent1 23 9" xfId="2972"/>
    <cellStyle name="20% - Accent1 230" xfId="2973"/>
    <cellStyle name="20% - Accent1 231" xfId="2974"/>
    <cellStyle name="20% - Accent1 232" xfId="2975"/>
    <cellStyle name="20% - Accent1 233" xfId="2976"/>
    <cellStyle name="20% - Accent1 234" xfId="2977"/>
    <cellStyle name="20% - Accent1 235" xfId="2978"/>
    <cellStyle name="20% - Accent1 236" xfId="2979"/>
    <cellStyle name="20% - Accent1 237" xfId="2980"/>
    <cellStyle name="20% - Accent1 238" xfId="2981"/>
    <cellStyle name="20% - Accent1 239" xfId="2982"/>
    <cellStyle name="20% - Accent1 24" xfId="2983"/>
    <cellStyle name="20% - Accent1 24 10" xfId="2984"/>
    <cellStyle name="20% - Accent1 24 2" xfId="2985"/>
    <cellStyle name="20% - Accent1 24 2 2" xfId="2986"/>
    <cellStyle name="20% - Accent1 24 2 3" xfId="2987"/>
    <cellStyle name="20% - Accent1 24 3" xfId="2988"/>
    <cellStyle name="20% - Accent1 24 3 2" xfId="2989"/>
    <cellStyle name="20% - Accent1 24 3 3" xfId="2990"/>
    <cellStyle name="20% - Accent1 24 3 4" xfId="2991"/>
    <cellStyle name="20% - Accent1 24 3 5" xfId="2992"/>
    <cellStyle name="20% - Accent1 24 3 6" xfId="2993"/>
    <cellStyle name="20% - Accent1 24 3 7" xfId="2994"/>
    <cellStyle name="20% - Accent1 24 4" xfId="2995"/>
    <cellStyle name="20% - Accent1 24 4 2" xfId="2996"/>
    <cellStyle name="20% - Accent1 24 4 3" xfId="2997"/>
    <cellStyle name="20% - Accent1 24 5" xfId="2998"/>
    <cellStyle name="20% - Accent1 24 6" xfId="2999"/>
    <cellStyle name="20% - Accent1 24 7" xfId="3000"/>
    <cellStyle name="20% - Accent1 24 8" xfId="3001"/>
    <cellStyle name="20% - Accent1 24 9" xfId="3002"/>
    <cellStyle name="20% - Accent1 240" xfId="3003"/>
    <cellStyle name="20% - Accent1 241" xfId="3004"/>
    <cellStyle name="20% - Accent1 242" xfId="3005"/>
    <cellStyle name="20% - Accent1 243" xfId="3006"/>
    <cellStyle name="20% - Accent1 244" xfId="3007"/>
    <cellStyle name="20% - Accent1 245" xfId="3008"/>
    <cellStyle name="20% - Accent1 246" xfId="3009"/>
    <cellStyle name="20% - Accent1 247" xfId="3010"/>
    <cellStyle name="20% - Accent1 248" xfId="3011"/>
    <cellStyle name="20% - Accent1 249" xfId="3012"/>
    <cellStyle name="20% - Accent1 25" xfId="3013"/>
    <cellStyle name="20% - Accent1 25 10" xfId="3014"/>
    <cellStyle name="20% - Accent1 25 2" xfId="3015"/>
    <cellStyle name="20% - Accent1 25 2 2" xfId="3016"/>
    <cellStyle name="20% - Accent1 25 2 3" xfId="3017"/>
    <cellStyle name="20% - Accent1 25 3" xfId="3018"/>
    <cellStyle name="20% - Accent1 25 3 2" xfId="3019"/>
    <cellStyle name="20% - Accent1 25 3 3" xfId="3020"/>
    <cellStyle name="20% - Accent1 25 3 4" xfId="3021"/>
    <cellStyle name="20% - Accent1 25 3 5" xfId="3022"/>
    <cellStyle name="20% - Accent1 25 3 6" xfId="3023"/>
    <cellStyle name="20% - Accent1 25 3 7" xfId="3024"/>
    <cellStyle name="20% - Accent1 25 4" xfId="3025"/>
    <cellStyle name="20% - Accent1 25 4 2" xfId="3026"/>
    <cellStyle name="20% - Accent1 25 4 3" xfId="3027"/>
    <cellStyle name="20% - Accent1 25 5" xfId="3028"/>
    <cellStyle name="20% - Accent1 25 6" xfId="3029"/>
    <cellStyle name="20% - Accent1 25 7" xfId="3030"/>
    <cellStyle name="20% - Accent1 25 8" xfId="3031"/>
    <cellStyle name="20% - Accent1 25 9" xfId="3032"/>
    <cellStyle name="20% - Accent1 250" xfId="3033"/>
    <cellStyle name="20% - Accent1 251" xfId="3034"/>
    <cellStyle name="20% - Accent1 252" xfId="3035"/>
    <cellStyle name="20% - Accent1 253" xfId="3036"/>
    <cellStyle name="20% - Accent1 254" xfId="3037"/>
    <cellStyle name="20% - Accent1 255" xfId="3038"/>
    <cellStyle name="20% - Accent1 256" xfId="3039"/>
    <cellStyle name="20% - Accent1 257" xfId="3040"/>
    <cellStyle name="20% - Accent1 258" xfId="3041"/>
    <cellStyle name="20% - Accent1 259" xfId="3042"/>
    <cellStyle name="20% - Accent1 26" xfId="3043"/>
    <cellStyle name="20% - Accent1 26 10" xfId="3044"/>
    <cellStyle name="20% - Accent1 26 2" xfId="3045"/>
    <cellStyle name="20% - Accent1 26 2 2" xfId="3046"/>
    <cellStyle name="20% - Accent1 26 2 3" xfId="3047"/>
    <cellStyle name="20% - Accent1 26 3" xfId="3048"/>
    <cellStyle name="20% - Accent1 26 3 2" xfId="3049"/>
    <cellStyle name="20% - Accent1 26 3 3" xfId="3050"/>
    <cellStyle name="20% - Accent1 26 3 4" xfId="3051"/>
    <cellStyle name="20% - Accent1 26 3 5" xfId="3052"/>
    <cellStyle name="20% - Accent1 26 3 6" xfId="3053"/>
    <cellStyle name="20% - Accent1 26 3 7" xfId="3054"/>
    <cellStyle name="20% - Accent1 26 4" xfId="3055"/>
    <cellStyle name="20% - Accent1 26 4 2" xfId="3056"/>
    <cellStyle name="20% - Accent1 26 4 3" xfId="3057"/>
    <cellStyle name="20% - Accent1 26 5" xfId="3058"/>
    <cellStyle name="20% - Accent1 26 6" xfId="3059"/>
    <cellStyle name="20% - Accent1 26 7" xfId="3060"/>
    <cellStyle name="20% - Accent1 26 8" xfId="3061"/>
    <cellStyle name="20% - Accent1 26 9" xfId="3062"/>
    <cellStyle name="20% - Accent1 260" xfId="3063"/>
    <cellStyle name="20% - Accent1 261" xfId="3064"/>
    <cellStyle name="20% - Accent1 262" xfId="3065"/>
    <cellStyle name="20% - Accent1 263" xfId="3066"/>
    <cellStyle name="20% - Accent1 264" xfId="3067"/>
    <cellStyle name="20% - Accent1 265" xfId="3068"/>
    <cellStyle name="20% - Accent1 266" xfId="3069"/>
    <cellStyle name="20% - Accent1 267" xfId="3070"/>
    <cellStyle name="20% - Accent1 268" xfId="3071"/>
    <cellStyle name="20% - Accent1 269" xfId="3072"/>
    <cellStyle name="20% - Accent1 27" xfId="3073"/>
    <cellStyle name="20% - Accent1 27 10" xfId="3074"/>
    <cellStyle name="20% - Accent1 27 2" xfId="3075"/>
    <cellStyle name="20% - Accent1 27 2 2" xfId="3076"/>
    <cellStyle name="20% - Accent1 27 2 3" xfId="3077"/>
    <cellStyle name="20% - Accent1 27 3" xfId="3078"/>
    <cellStyle name="20% - Accent1 27 3 2" xfId="3079"/>
    <cellStyle name="20% - Accent1 27 3 3" xfId="3080"/>
    <cellStyle name="20% - Accent1 27 3 4" xfId="3081"/>
    <cellStyle name="20% - Accent1 27 3 5" xfId="3082"/>
    <cellStyle name="20% - Accent1 27 3 6" xfId="3083"/>
    <cellStyle name="20% - Accent1 27 3 7" xfId="3084"/>
    <cellStyle name="20% - Accent1 27 4" xfId="3085"/>
    <cellStyle name="20% - Accent1 27 4 2" xfId="3086"/>
    <cellStyle name="20% - Accent1 27 4 3" xfId="3087"/>
    <cellStyle name="20% - Accent1 27 5" xfId="3088"/>
    <cellStyle name="20% - Accent1 27 6" xfId="3089"/>
    <cellStyle name="20% - Accent1 27 7" xfId="3090"/>
    <cellStyle name="20% - Accent1 27 8" xfId="3091"/>
    <cellStyle name="20% - Accent1 27 9" xfId="3092"/>
    <cellStyle name="20% - Accent1 270" xfId="3093"/>
    <cellStyle name="20% - Accent1 271" xfId="3094"/>
    <cellStyle name="20% - Accent1 272" xfId="3095"/>
    <cellStyle name="20% - Accent1 273" xfId="3096"/>
    <cellStyle name="20% - Accent1 274" xfId="3097"/>
    <cellStyle name="20% - Accent1 274 2" xfId="3098"/>
    <cellStyle name="20% - Accent1 274 3" xfId="3099"/>
    <cellStyle name="20% - Accent1 274 4" xfId="3100"/>
    <cellStyle name="20% - Accent1 274 5" xfId="3101"/>
    <cellStyle name="20% - Accent1 274 6" xfId="3102"/>
    <cellStyle name="20% - Accent1 274 7" xfId="3103"/>
    <cellStyle name="20% - Accent1 275" xfId="3104"/>
    <cellStyle name="20% - Accent1 275 2" xfId="3105"/>
    <cellStyle name="20% - Accent1 275 3" xfId="3106"/>
    <cellStyle name="20% - Accent1 275 4" xfId="3107"/>
    <cellStyle name="20% - Accent1 275 5" xfId="3108"/>
    <cellStyle name="20% - Accent1 275 6" xfId="3109"/>
    <cellStyle name="20% - Accent1 275 7" xfId="3110"/>
    <cellStyle name="20% - Accent1 276" xfId="3111"/>
    <cellStyle name="20% - Accent1 276 2" xfId="3112"/>
    <cellStyle name="20% - Accent1 276 3" xfId="3113"/>
    <cellStyle name="20% - Accent1 276 4" xfId="3114"/>
    <cellStyle name="20% - Accent1 276 5" xfId="3115"/>
    <cellStyle name="20% - Accent1 276 6" xfId="3116"/>
    <cellStyle name="20% - Accent1 276 7" xfId="3117"/>
    <cellStyle name="20% - Accent1 277" xfId="3118"/>
    <cellStyle name="20% - Accent1 277 2" xfId="3119"/>
    <cellStyle name="20% - Accent1 277 3" xfId="3120"/>
    <cellStyle name="20% - Accent1 277 4" xfId="3121"/>
    <cellStyle name="20% - Accent1 277 5" xfId="3122"/>
    <cellStyle name="20% - Accent1 277 6" xfId="3123"/>
    <cellStyle name="20% - Accent1 277 7" xfId="3124"/>
    <cellStyle name="20% - Accent1 278" xfId="3125"/>
    <cellStyle name="20% - Accent1 278 2" xfId="3126"/>
    <cellStyle name="20% - Accent1 278 3" xfId="3127"/>
    <cellStyle name="20% - Accent1 278 4" xfId="3128"/>
    <cellStyle name="20% - Accent1 278 5" xfId="3129"/>
    <cellStyle name="20% - Accent1 278 6" xfId="3130"/>
    <cellStyle name="20% - Accent1 278 7" xfId="3131"/>
    <cellStyle name="20% - Accent1 279" xfId="3132"/>
    <cellStyle name="20% - Accent1 279 2" xfId="3133"/>
    <cellStyle name="20% - Accent1 279 3" xfId="3134"/>
    <cellStyle name="20% - Accent1 279 4" xfId="3135"/>
    <cellStyle name="20% - Accent1 279 5" xfId="3136"/>
    <cellStyle name="20% - Accent1 279 6" xfId="3137"/>
    <cellStyle name="20% - Accent1 279 7" xfId="3138"/>
    <cellStyle name="20% - Accent1 28" xfId="3139"/>
    <cellStyle name="20% - Accent1 28 10" xfId="3140"/>
    <cellStyle name="20% - Accent1 28 2" xfId="3141"/>
    <cellStyle name="20% - Accent1 28 2 2" xfId="3142"/>
    <cellStyle name="20% - Accent1 28 2 3" xfId="3143"/>
    <cellStyle name="20% - Accent1 28 3" xfId="3144"/>
    <cellStyle name="20% - Accent1 28 3 2" xfId="3145"/>
    <cellStyle name="20% - Accent1 28 3 3" xfId="3146"/>
    <cellStyle name="20% - Accent1 28 3 4" xfId="3147"/>
    <cellStyle name="20% - Accent1 28 3 5" xfId="3148"/>
    <cellStyle name="20% - Accent1 28 3 6" xfId="3149"/>
    <cellStyle name="20% - Accent1 28 3 7" xfId="3150"/>
    <cellStyle name="20% - Accent1 28 4" xfId="3151"/>
    <cellStyle name="20% - Accent1 28 4 2" xfId="3152"/>
    <cellStyle name="20% - Accent1 28 4 3" xfId="3153"/>
    <cellStyle name="20% - Accent1 28 5" xfId="3154"/>
    <cellStyle name="20% - Accent1 28 6" xfId="3155"/>
    <cellStyle name="20% - Accent1 28 7" xfId="3156"/>
    <cellStyle name="20% - Accent1 28 8" xfId="3157"/>
    <cellStyle name="20% - Accent1 28 9" xfId="3158"/>
    <cellStyle name="20% - Accent1 280" xfId="3159"/>
    <cellStyle name="20% - Accent1 280 2" xfId="3160"/>
    <cellStyle name="20% - Accent1 280 3" xfId="3161"/>
    <cellStyle name="20% - Accent1 280 4" xfId="3162"/>
    <cellStyle name="20% - Accent1 280 5" xfId="3163"/>
    <cellStyle name="20% - Accent1 280 6" xfId="3164"/>
    <cellStyle name="20% - Accent1 280 7" xfId="3165"/>
    <cellStyle name="20% - Accent1 281" xfId="3166"/>
    <cellStyle name="20% - Accent1 281 2" xfId="3167"/>
    <cellStyle name="20% - Accent1 281 3" xfId="3168"/>
    <cellStyle name="20% - Accent1 281 4" xfId="3169"/>
    <cellStyle name="20% - Accent1 281 5" xfId="3170"/>
    <cellStyle name="20% - Accent1 281 6" xfId="3171"/>
    <cellStyle name="20% - Accent1 281 7" xfId="3172"/>
    <cellStyle name="20% - Accent1 282" xfId="3173"/>
    <cellStyle name="20% - Accent1 282 2" xfId="3174"/>
    <cellStyle name="20% - Accent1 282 3" xfId="3175"/>
    <cellStyle name="20% - Accent1 282 4" xfId="3176"/>
    <cellStyle name="20% - Accent1 282 5" xfId="3177"/>
    <cellStyle name="20% - Accent1 282 6" xfId="3178"/>
    <cellStyle name="20% - Accent1 282 7" xfId="3179"/>
    <cellStyle name="20% - Accent1 283" xfId="3180"/>
    <cellStyle name="20% - Accent1 283 2" xfId="3181"/>
    <cellStyle name="20% - Accent1 283 3" xfId="3182"/>
    <cellStyle name="20% - Accent1 283 4" xfId="3183"/>
    <cellStyle name="20% - Accent1 284" xfId="3184"/>
    <cellStyle name="20% - Accent1 284 2" xfId="3185"/>
    <cellStyle name="20% - Accent1 285" xfId="3186"/>
    <cellStyle name="20% - Accent1 285 2" xfId="3187"/>
    <cellStyle name="20% - Accent1 286" xfId="3188"/>
    <cellStyle name="20% - Accent1 287" xfId="3189"/>
    <cellStyle name="20% - Accent1 29" xfId="3190"/>
    <cellStyle name="20% - Accent1 29 10" xfId="3191"/>
    <cellStyle name="20% - Accent1 29 2" xfId="3192"/>
    <cellStyle name="20% - Accent1 29 2 2" xfId="3193"/>
    <cellStyle name="20% - Accent1 29 2 3" xfId="3194"/>
    <cellStyle name="20% - Accent1 29 3" xfId="3195"/>
    <cellStyle name="20% - Accent1 29 3 2" xfId="3196"/>
    <cellStyle name="20% - Accent1 29 3 3" xfId="3197"/>
    <cellStyle name="20% - Accent1 29 3 4" xfId="3198"/>
    <cellStyle name="20% - Accent1 29 3 5" xfId="3199"/>
    <cellStyle name="20% - Accent1 29 3 6" xfId="3200"/>
    <cellStyle name="20% - Accent1 29 3 7" xfId="3201"/>
    <cellStyle name="20% - Accent1 29 4" xfId="3202"/>
    <cellStyle name="20% - Accent1 29 4 2" xfId="3203"/>
    <cellStyle name="20% - Accent1 29 4 3" xfId="3204"/>
    <cellStyle name="20% - Accent1 29 5" xfId="3205"/>
    <cellStyle name="20% - Accent1 29 6" xfId="3206"/>
    <cellStyle name="20% - Accent1 29 7" xfId="3207"/>
    <cellStyle name="20% - Accent1 29 8" xfId="3208"/>
    <cellStyle name="20% - Accent1 29 9" xfId="3209"/>
    <cellStyle name="20% - Accent1 3" xfId="3210"/>
    <cellStyle name="20% - Accent1 3 10" xfId="3211"/>
    <cellStyle name="20% - Accent1 3 11" xfId="3212"/>
    <cellStyle name="20% - Accent1 3 12" xfId="3213"/>
    <cellStyle name="20% - Accent1 3 2" xfId="3214"/>
    <cellStyle name="20% - Accent1 3 2 2" xfId="3215"/>
    <cellStyle name="20% - Accent1 3 2 2 2" xfId="3216"/>
    <cellStyle name="20% - Accent1 3 2 2 3" xfId="3217"/>
    <cellStyle name="20% - Accent1 3 2 2 4" xfId="3218"/>
    <cellStyle name="20% - Accent1 3 2 2 5" xfId="3219"/>
    <cellStyle name="20% - Accent1 3 2 2 6" xfId="3220"/>
    <cellStyle name="20% - Accent1 3 2 2 7" xfId="3221"/>
    <cellStyle name="20% - Accent1 3 2 3" xfId="3222"/>
    <cellStyle name="20% - Accent1 3 2 3 2" xfId="3223"/>
    <cellStyle name="20% - Accent1 3 2 3 3" xfId="3224"/>
    <cellStyle name="20% - Accent1 3 2 4" xfId="3225"/>
    <cellStyle name="20% - Accent1 3 2 5" xfId="3226"/>
    <cellStyle name="20% - Accent1 3 2 6" xfId="3227"/>
    <cellStyle name="20% - Accent1 3 2 7" xfId="3228"/>
    <cellStyle name="20% - Accent1 3 2 8" xfId="3229"/>
    <cellStyle name="20% - Accent1 3 2 9" xfId="3230"/>
    <cellStyle name="20% - Accent1 3 3" xfId="3231"/>
    <cellStyle name="20% - Accent1 3 3 2" xfId="3232"/>
    <cellStyle name="20% - Accent1 3 3 3" xfId="3233"/>
    <cellStyle name="20% - Accent1 3 3 4" xfId="3234"/>
    <cellStyle name="20% - Accent1 3 3 5" xfId="3235"/>
    <cellStyle name="20% - Accent1 3 3 6" xfId="3236"/>
    <cellStyle name="20% - Accent1 3 3 7" xfId="3237"/>
    <cellStyle name="20% - Accent1 3 4" xfId="3238"/>
    <cellStyle name="20% - Accent1 3 4 2" xfId="3239"/>
    <cellStyle name="20% - Accent1 3 4 3" xfId="3240"/>
    <cellStyle name="20% - Accent1 3 4 4" xfId="3241"/>
    <cellStyle name="20% - Accent1 3 4 5" xfId="3242"/>
    <cellStyle name="20% - Accent1 3 4 6" xfId="3243"/>
    <cellStyle name="20% - Accent1 3 4 7" xfId="3244"/>
    <cellStyle name="20% - Accent1 3 5" xfId="3245"/>
    <cellStyle name="20% - Accent1 3 5 2" xfId="3246"/>
    <cellStyle name="20% - Accent1 3 6" xfId="3247"/>
    <cellStyle name="20% - Accent1 3 7" xfId="3248"/>
    <cellStyle name="20% - Accent1 3 8" xfId="3249"/>
    <cellStyle name="20% - Accent1 3 9" xfId="3250"/>
    <cellStyle name="20% - Accent1 30" xfId="3251"/>
    <cellStyle name="20% - Accent1 30 10" xfId="3252"/>
    <cellStyle name="20% - Accent1 30 2" xfId="3253"/>
    <cellStyle name="20% - Accent1 30 2 2" xfId="3254"/>
    <cellStyle name="20% - Accent1 30 2 3" xfId="3255"/>
    <cellStyle name="20% - Accent1 30 3" xfId="3256"/>
    <cellStyle name="20% - Accent1 30 3 2" xfId="3257"/>
    <cellStyle name="20% - Accent1 30 3 3" xfId="3258"/>
    <cellStyle name="20% - Accent1 30 3 4" xfId="3259"/>
    <cellStyle name="20% - Accent1 30 3 5" xfId="3260"/>
    <cellStyle name="20% - Accent1 30 3 6" xfId="3261"/>
    <cellStyle name="20% - Accent1 30 3 7" xfId="3262"/>
    <cellStyle name="20% - Accent1 30 4" xfId="3263"/>
    <cellStyle name="20% - Accent1 30 4 2" xfId="3264"/>
    <cellStyle name="20% - Accent1 30 4 3" xfId="3265"/>
    <cellStyle name="20% - Accent1 30 5" xfId="3266"/>
    <cellStyle name="20% - Accent1 30 6" xfId="3267"/>
    <cellStyle name="20% - Accent1 30 7" xfId="3268"/>
    <cellStyle name="20% - Accent1 30 8" xfId="3269"/>
    <cellStyle name="20% - Accent1 30 9" xfId="3270"/>
    <cellStyle name="20% - Accent1 31" xfId="3271"/>
    <cellStyle name="20% - Accent1 31 2" xfId="3272"/>
    <cellStyle name="20% - Accent1 31 2 2" xfId="3273"/>
    <cellStyle name="20% - Accent1 31 2 3" xfId="3274"/>
    <cellStyle name="20% - Accent1 31 2 4" xfId="3275"/>
    <cellStyle name="20% - Accent1 31 2 5" xfId="3276"/>
    <cellStyle name="20% - Accent1 31 2 6" xfId="3277"/>
    <cellStyle name="20% - Accent1 31 2 7" xfId="3278"/>
    <cellStyle name="20% - Accent1 31 3" xfId="3279"/>
    <cellStyle name="20% - Accent1 31 3 2" xfId="3280"/>
    <cellStyle name="20% - Accent1 31 3 3" xfId="3281"/>
    <cellStyle name="20% - Accent1 31 4" xfId="3282"/>
    <cellStyle name="20% - Accent1 31 5" xfId="3283"/>
    <cellStyle name="20% - Accent1 31 6" xfId="3284"/>
    <cellStyle name="20% - Accent1 31 7" xfId="3285"/>
    <cellStyle name="20% - Accent1 31 8" xfId="3286"/>
    <cellStyle name="20% - Accent1 31 9" xfId="3287"/>
    <cellStyle name="20% - Accent1 32" xfId="3288"/>
    <cellStyle name="20% - Accent1 32 2" xfId="3289"/>
    <cellStyle name="20% - Accent1 32 2 2" xfId="3290"/>
    <cellStyle name="20% - Accent1 32 2 3" xfId="3291"/>
    <cellStyle name="20% - Accent1 32 2 4" xfId="3292"/>
    <cellStyle name="20% - Accent1 32 2 5" xfId="3293"/>
    <cellStyle name="20% - Accent1 32 2 6" xfId="3294"/>
    <cellStyle name="20% - Accent1 32 2 7" xfId="3295"/>
    <cellStyle name="20% - Accent1 32 3" xfId="3296"/>
    <cellStyle name="20% - Accent1 32 3 2" xfId="3297"/>
    <cellStyle name="20% - Accent1 32 3 3" xfId="3298"/>
    <cellStyle name="20% - Accent1 32 4" xfId="3299"/>
    <cellStyle name="20% - Accent1 32 5" xfId="3300"/>
    <cellStyle name="20% - Accent1 32 6" xfId="3301"/>
    <cellStyle name="20% - Accent1 32 7" xfId="3302"/>
    <cellStyle name="20% - Accent1 32 8" xfId="3303"/>
    <cellStyle name="20% - Accent1 32 9" xfId="3304"/>
    <cellStyle name="20% - Accent1 33" xfId="3305"/>
    <cellStyle name="20% - Accent1 33 2" xfId="3306"/>
    <cellStyle name="20% - Accent1 33 2 2" xfId="3307"/>
    <cellStyle name="20% - Accent1 33 2 3" xfId="3308"/>
    <cellStyle name="20% - Accent1 33 2 4" xfId="3309"/>
    <cellStyle name="20% - Accent1 33 2 5" xfId="3310"/>
    <cellStyle name="20% - Accent1 33 2 6" xfId="3311"/>
    <cellStyle name="20% - Accent1 33 2 7" xfId="3312"/>
    <cellStyle name="20% - Accent1 33 3" xfId="3313"/>
    <cellStyle name="20% - Accent1 33 3 2" xfId="3314"/>
    <cellStyle name="20% - Accent1 33 3 3" xfId="3315"/>
    <cellStyle name="20% - Accent1 33 4" xfId="3316"/>
    <cellStyle name="20% - Accent1 33 5" xfId="3317"/>
    <cellStyle name="20% - Accent1 33 6" xfId="3318"/>
    <cellStyle name="20% - Accent1 33 7" xfId="3319"/>
    <cellStyle name="20% - Accent1 33 8" xfId="3320"/>
    <cellStyle name="20% - Accent1 33 9" xfId="3321"/>
    <cellStyle name="20% - Accent1 34" xfId="3322"/>
    <cellStyle name="20% - Accent1 34 2" xfId="3323"/>
    <cellStyle name="20% - Accent1 34 2 2" xfId="3324"/>
    <cellStyle name="20% - Accent1 34 2 3" xfId="3325"/>
    <cellStyle name="20% - Accent1 34 2 4" xfId="3326"/>
    <cellStyle name="20% - Accent1 34 2 5" xfId="3327"/>
    <cellStyle name="20% - Accent1 34 2 6" xfId="3328"/>
    <cellStyle name="20% - Accent1 34 2 7" xfId="3329"/>
    <cellStyle name="20% - Accent1 34 3" xfId="3330"/>
    <cellStyle name="20% - Accent1 34 3 2" xfId="3331"/>
    <cellStyle name="20% - Accent1 34 3 3" xfId="3332"/>
    <cellStyle name="20% - Accent1 34 4" xfId="3333"/>
    <cellStyle name="20% - Accent1 34 5" xfId="3334"/>
    <cellStyle name="20% - Accent1 34 6" xfId="3335"/>
    <cellStyle name="20% - Accent1 34 7" xfId="3336"/>
    <cellStyle name="20% - Accent1 34 8" xfId="3337"/>
    <cellStyle name="20% - Accent1 34 9" xfId="3338"/>
    <cellStyle name="20% - Accent1 35" xfId="3339"/>
    <cellStyle name="20% - Accent1 35 2" xfId="3340"/>
    <cellStyle name="20% - Accent1 35 2 2" xfId="3341"/>
    <cellStyle name="20% - Accent1 35 2 3" xfId="3342"/>
    <cellStyle name="20% - Accent1 35 2 4" xfId="3343"/>
    <cellStyle name="20% - Accent1 35 2 5" xfId="3344"/>
    <cellStyle name="20% - Accent1 35 2 6" xfId="3345"/>
    <cellStyle name="20% - Accent1 35 2 7" xfId="3346"/>
    <cellStyle name="20% - Accent1 35 3" xfId="3347"/>
    <cellStyle name="20% - Accent1 35 3 2" xfId="3348"/>
    <cellStyle name="20% - Accent1 35 3 3" xfId="3349"/>
    <cellStyle name="20% - Accent1 35 4" xfId="3350"/>
    <cellStyle name="20% - Accent1 35 5" xfId="3351"/>
    <cellStyle name="20% - Accent1 35 6" xfId="3352"/>
    <cellStyle name="20% - Accent1 35 7" xfId="3353"/>
    <cellStyle name="20% - Accent1 35 8" xfId="3354"/>
    <cellStyle name="20% - Accent1 35 9" xfId="3355"/>
    <cellStyle name="20% - Accent1 36" xfId="3356"/>
    <cellStyle name="20% - Accent1 36 2" xfId="3357"/>
    <cellStyle name="20% - Accent1 36 2 2" xfId="3358"/>
    <cellStyle name="20% - Accent1 36 2 3" xfId="3359"/>
    <cellStyle name="20% - Accent1 36 2 4" xfId="3360"/>
    <cellStyle name="20% - Accent1 36 2 5" xfId="3361"/>
    <cellStyle name="20% - Accent1 36 2 6" xfId="3362"/>
    <cellStyle name="20% - Accent1 36 2 7" xfId="3363"/>
    <cellStyle name="20% - Accent1 36 3" xfId="3364"/>
    <cellStyle name="20% - Accent1 36 3 2" xfId="3365"/>
    <cellStyle name="20% - Accent1 36 3 3" xfId="3366"/>
    <cellStyle name="20% - Accent1 36 4" xfId="3367"/>
    <cellStyle name="20% - Accent1 36 5" xfId="3368"/>
    <cellStyle name="20% - Accent1 36 6" xfId="3369"/>
    <cellStyle name="20% - Accent1 36 7" xfId="3370"/>
    <cellStyle name="20% - Accent1 36 8" xfId="3371"/>
    <cellStyle name="20% - Accent1 36 9" xfId="3372"/>
    <cellStyle name="20% - Accent1 37" xfId="3373"/>
    <cellStyle name="20% - Accent1 37 2" xfId="3374"/>
    <cellStyle name="20% - Accent1 37 2 2" xfId="3375"/>
    <cellStyle name="20% - Accent1 37 2 3" xfId="3376"/>
    <cellStyle name="20% - Accent1 37 2 4" xfId="3377"/>
    <cellStyle name="20% - Accent1 37 2 5" xfId="3378"/>
    <cellStyle name="20% - Accent1 37 2 6" xfId="3379"/>
    <cellStyle name="20% - Accent1 37 2 7" xfId="3380"/>
    <cellStyle name="20% - Accent1 37 3" xfId="3381"/>
    <cellStyle name="20% - Accent1 37 3 2" xfId="3382"/>
    <cellStyle name="20% - Accent1 37 3 3" xfId="3383"/>
    <cellStyle name="20% - Accent1 37 4" xfId="3384"/>
    <cellStyle name="20% - Accent1 37 5" xfId="3385"/>
    <cellStyle name="20% - Accent1 37 6" xfId="3386"/>
    <cellStyle name="20% - Accent1 37 7" xfId="3387"/>
    <cellStyle name="20% - Accent1 37 8" xfId="3388"/>
    <cellStyle name="20% - Accent1 37 9" xfId="3389"/>
    <cellStyle name="20% - Accent1 38" xfId="3390"/>
    <cellStyle name="20% - Accent1 38 2" xfId="3391"/>
    <cellStyle name="20% - Accent1 38 2 2" xfId="3392"/>
    <cellStyle name="20% - Accent1 38 2 3" xfId="3393"/>
    <cellStyle name="20% - Accent1 38 3" xfId="3394"/>
    <cellStyle name="20% - Accent1 38 4" xfId="3395"/>
    <cellStyle name="20% - Accent1 38 5" xfId="3396"/>
    <cellStyle name="20% - Accent1 38 6" xfId="3397"/>
    <cellStyle name="20% - Accent1 38 7" xfId="3398"/>
    <cellStyle name="20% - Accent1 38 8" xfId="3399"/>
    <cellStyle name="20% - Accent1 39" xfId="3400"/>
    <cellStyle name="20% - Accent1 39 2" xfId="3401"/>
    <cellStyle name="20% - Accent1 39 2 2" xfId="3402"/>
    <cellStyle name="20% - Accent1 39 2 3" xfId="3403"/>
    <cellStyle name="20% - Accent1 39 3" xfId="3404"/>
    <cellStyle name="20% - Accent1 39 4" xfId="3405"/>
    <cellStyle name="20% - Accent1 39 5" xfId="3406"/>
    <cellStyle name="20% - Accent1 39 6" xfId="3407"/>
    <cellStyle name="20% - Accent1 39 7" xfId="3408"/>
    <cellStyle name="20% - Accent1 39 8" xfId="3409"/>
    <cellStyle name="20% - Accent1 4" xfId="3410"/>
    <cellStyle name="20% - Accent1 4 10" xfId="3411"/>
    <cellStyle name="20% - Accent1 4 11" xfId="3412"/>
    <cellStyle name="20% - Accent1 4 2" xfId="3413"/>
    <cellStyle name="20% - Accent1 4 2 2" xfId="3414"/>
    <cellStyle name="20% - Accent1 4 2 2 2" xfId="3415"/>
    <cellStyle name="20% - Accent1 4 2 2 3" xfId="3416"/>
    <cellStyle name="20% - Accent1 4 2 3" xfId="3417"/>
    <cellStyle name="20% - Accent1 4 2 4" xfId="3418"/>
    <cellStyle name="20% - Accent1 4 3" xfId="3419"/>
    <cellStyle name="20% - Accent1 4 3 2" xfId="3420"/>
    <cellStyle name="20% - Accent1 4 3 3" xfId="3421"/>
    <cellStyle name="20% - Accent1 4 3 4" xfId="3422"/>
    <cellStyle name="20% - Accent1 4 3 5" xfId="3423"/>
    <cellStyle name="20% - Accent1 4 3 6" xfId="3424"/>
    <cellStyle name="20% - Accent1 4 3 7" xfId="3425"/>
    <cellStyle name="20% - Accent1 4 4" xfId="3426"/>
    <cellStyle name="20% - Accent1 4 4 2" xfId="3427"/>
    <cellStyle name="20% - Accent1 4 4 3" xfId="3428"/>
    <cellStyle name="20% - Accent1 4 5" xfId="3429"/>
    <cellStyle name="20% - Accent1 4 5 2" xfId="3430"/>
    <cellStyle name="20% - Accent1 4 5 3" xfId="3431"/>
    <cellStyle name="20% - Accent1 4 6" xfId="3432"/>
    <cellStyle name="20% - Accent1 4 6 2" xfId="3433"/>
    <cellStyle name="20% - Accent1 4 6 3" xfId="3434"/>
    <cellStyle name="20% - Accent1 4 7" xfId="3435"/>
    <cellStyle name="20% - Accent1 4 7 2" xfId="3436"/>
    <cellStyle name="20% - Accent1 4 8" xfId="3437"/>
    <cellStyle name="20% - Accent1 4 9" xfId="3438"/>
    <cellStyle name="20% - Accent1 40" xfId="3439"/>
    <cellStyle name="20% - Accent1 40 2" xfId="3440"/>
    <cellStyle name="20% - Accent1 40 2 2" xfId="3441"/>
    <cellStyle name="20% - Accent1 40 2 3" xfId="3442"/>
    <cellStyle name="20% - Accent1 40 3" xfId="3443"/>
    <cellStyle name="20% - Accent1 40 4" xfId="3444"/>
    <cellStyle name="20% - Accent1 40 5" xfId="3445"/>
    <cellStyle name="20% - Accent1 40 6" xfId="3446"/>
    <cellStyle name="20% - Accent1 40 7" xfId="3447"/>
    <cellStyle name="20% - Accent1 40 8" xfId="3448"/>
    <cellStyle name="20% - Accent1 41" xfId="3449"/>
    <cellStyle name="20% - Accent1 41 2" xfId="3450"/>
    <cellStyle name="20% - Accent1 41 2 2" xfId="3451"/>
    <cellStyle name="20% - Accent1 41 2 3" xfId="3452"/>
    <cellStyle name="20% - Accent1 41 3" xfId="3453"/>
    <cellStyle name="20% - Accent1 41 4" xfId="3454"/>
    <cellStyle name="20% - Accent1 41 5" xfId="3455"/>
    <cellStyle name="20% - Accent1 41 6" xfId="3456"/>
    <cellStyle name="20% - Accent1 41 7" xfId="3457"/>
    <cellStyle name="20% - Accent1 41 8" xfId="3458"/>
    <cellStyle name="20% - Accent1 42" xfId="3459"/>
    <cellStyle name="20% - Accent1 42 2" xfId="3460"/>
    <cellStyle name="20% - Accent1 42 2 2" xfId="3461"/>
    <cellStyle name="20% - Accent1 42 2 3" xfId="3462"/>
    <cellStyle name="20% - Accent1 42 3" xfId="3463"/>
    <cellStyle name="20% - Accent1 42 4" xfId="3464"/>
    <cellStyle name="20% - Accent1 42 5" xfId="3465"/>
    <cellStyle name="20% - Accent1 42 6" xfId="3466"/>
    <cellStyle name="20% - Accent1 42 7" xfId="3467"/>
    <cellStyle name="20% - Accent1 42 8" xfId="3468"/>
    <cellStyle name="20% - Accent1 43" xfId="3469"/>
    <cellStyle name="20% - Accent1 43 2" xfId="3470"/>
    <cellStyle name="20% - Accent1 43 2 2" xfId="3471"/>
    <cellStyle name="20% - Accent1 43 2 3" xfId="3472"/>
    <cellStyle name="20% - Accent1 43 3" xfId="3473"/>
    <cellStyle name="20% - Accent1 43 4" xfId="3474"/>
    <cellStyle name="20% - Accent1 43 5" xfId="3475"/>
    <cellStyle name="20% - Accent1 43 6" xfId="3476"/>
    <cellStyle name="20% - Accent1 43 7" xfId="3477"/>
    <cellStyle name="20% - Accent1 43 8" xfId="3478"/>
    <cellStyle name="20% - Accent1 44" xfId="3479"/>
    <cellStyle name="20% - Accent1 44 2" xfId="3480"/>
    <cellStyle name="20% - Accent1 44 2 2" xfId="3481"/>
    <cellStyle name="20% - Accent1 44 2 3" xfId="3482"/>
    <cellStyle name="20% - Accent1 44 3" xfId="3483"/>
    <cellStyle name="20% - Accent1 44 4" xfId="3484"/>
    <cellStyle name="20% - Accent1 44 5" xfId="3485"/>
    <cellStyle name="20% - Accent1 44 6" xfId="3486"/>
    <cellStyle name="20% - Accent1 44 7" xfId="3487"/>
    <cellStyle name="20% - Accent1 44 8" xfId="3488"/>
    <cellStyle name="20% - Accent1 45" xfId="3489"/>
    <cellStyle name="20% - Accent1 45 2" xfId="3490"/>
    <cellStyle name="20% - Accent1 45 2 2" xfId="3491"/>
    <cellStyle name="20% - Accent1 45 2 3" xfId="3492"/>
    <cellStyle name="20% - Accent1 45 3" xfId="3493"/>
    <cellStyle name="20% - Accent1 45 4" xfId="3494"/>
    <cellStyle name="20% - Accent1 45 5" xfId="3495"/>
    <cellStyle name="20% - Accent1 45 6" xfId="3496"/>
    <cellStyle name="20% - Accent1 45 7" xfId="3497"/>
    <cellStyle name="20% - Accent1 45 8" xfId="3498"/>
    <cellStyle name="20% - Accent1 46" xfId="3499"/>
    <cellStyle name="20% - Accent1 46 2" xfId="3500"/>
    <cellStyle name="20% - Accent1 46 2 2" xfId="3501"/>
    <cellStyle name="20% - Accent1 46 2 3" xfId="3502"/>
    <cellStyle name="20% - Accent1 46 3" xfId="3503"/>
    <cellStyle name="20% - Accent1 46 4" xfId="3504"/>
    <cellStyle name="20% - Accent1 46 5" xfId="3505"/>
    <cellStyle name="20% - Accent1 46 6" xfId="3506"/>
    <cellStyle name="20% - Accent1 46 7" xfId="3507"/>
    <cellStyle name="20% - Accent1 46 8" xfId="3508"/>
    <cellStyle name="20% - Accent1 47" xfId="3509"/>
    <cellStyle name="20% - Accent1 47 2" xfId="3510"/>
    <cellStyle name="20% - Accent1 47 2 2" xfId="3511"/>
    <cellStyle name="20% - Accent1 47 2 3" xfId="3512"/>
    <cellStyle name="20% - Accent1 47 3" xfId="3513"/>
    <cellStyle name="20% - Accent1 47 4" xfId="3514"/>
    <cellStyle name="20% - Accent1 47 5" xfId="3515"/>
    <cellStyle name="20% - Accent1 47 6" xfId="3516"/>
    <cellStyle name="20% - Accent1 47 7" xfId="3517"/>
    <cellStyle name="20% - Accent1 47 8" xfId="3518"/>
    <cellStyle name="20% - Accent1 48" xfId="3519"/>
    <cellStyle name="20% - Accent1 48 2" xfId="3520"/>
    <cellStyle name="20% - Accent1 48 2 2" xfId="3521"/>
    <cellStyle name="20% - Accent1 48 2 3" xfId="3522"/>
    <cellStyle name="20% - Accent1 48 3" xfId="3523"/>
    <cellStyle name="20% - Accent1 48 4" xfId="3524"/>
    <cellStyle name="20% - Accent1 48 5" xfId="3525"/>
    <cellStyle name="20% - Accent1 48 6" xfId="3526"/>
    <cellStyle name="20% - Accent1 48 7" xfId="3527"/>
    <cellStyle name="20% - Accent1 48 8" xfId="3528"/>
    <cellStyle name="20% - Accent1 49" xfId="3529"/>
    <cellStyle name="20% - Accent1 49 2" xfId="3530"/>
    <cellStyle name="20% - Accent1 49 2 2" xfId="3531"/>
    <cellStyle name="20% - Accent1 49 2 3" xfId="3532"/>
    <cellStyle name="20% - Accent1 49 3" xfId="3533"/>
    <cellStyle name="20% - Accent1 49 4" xfId="3534"/>
    <cellStyle name="20% - Accent1 49 5" xfId="3535"/>
    <cellStyle name="20% - Accent1 49 6" xfId="3536"/>
    <cellStyle name="20% - Accent1 49 7" xfId="3537"/>
    <cellStyle name="20% - Accent1 49 8" xfId="3538"/>
    <cellStyle name="20% - Accent1 5" xfId="3539"/>
    <cellStyle name="20% - Accent1 5 10" xfId="3540"/>
    <cellStyle name="20% - Accent1 5 2" xfId="3541"/>
    <cellStyle name="20% - Accent1 5 2 2" xfId="3542"/>
    <cellStyle name="20% - Accent1 5 2 3" xfId="3543"/>
    <cellStyle name="20% - Accent1 5 3" xfId="3544"/>
    <cellStyle name="20% - Accent1 5 3 2" xfId="3545"/>
    <cellStyle name="20% - Accent1 5 3 3" xfId="3546"/>
    <cellStyle name="20% - Accent1 5 3 4" xfId="3547"/>
    <cellStyle name="20% - Accent1 5 3 5" xfId="3548"/>
    <cellStyle name="20% - Accent1 5 3 6" xfId="3549"/>
    <cellStyle name="20% - Accent1 5 3 7" xfId="3550"/>
    <cellStyle name="20% - Accent1 5 4" xfId="3551"/>
    <cellStyle name="20% - Accent1 5 4 2" xfId="3552"/>
    <cellStyle name="20% - Accent1 5 4 3" xfId="3553"/>
    <cellStyle name="20% - Accent1 5 5" xfId="3554"/>
    <cellStyle name="20% - Accent1 5 6" xfId="3555"/>
    <cellStyle name="20% - Accent1 5 7" xfId="3556"/>
    <cellStyle name="20% - Accent1 5 8" xfId="3557"/>
    <cellStyle name="20% - Accent1 5 9" xfId="3558"/>
    <cellStyle name="20% - Accent1 50" xfId="3559"/>
    <cellStyle name="20% - Accent1 50 2" xfId="3560"/>
    <cellStyle name="20% - Accent1 50 2 2" xfId="3561"/>
    <cellStyle name="20% - Accent1 50 2 3" xfId="3562"/>
    <cellStyle name="20% - Accent1 50 3" xfId="3563"/>
    <cellStyle name="20% - Accent1 50 4" xfId="3564"/>
    <cellStyle name="20% - Accent1 50 5" xfId="3565"/>
    <cellStyle name="20% - Accent1 50 6" xfId="3566"/>
    <cellStyle name="20% - Accent1 50 7" xfId="3567"/>
    <cellStyle name="20% - Accent1 50 8" xfId="3568"/>
    <cellStyle name="20% - Accent1 51" xfId="3569"/>
    <cellStyle name="20% - Accent1 51 2" xfId="3570"/>
    <cellStyle name="20% - Accent1 51 2 2" xfId="3571"/>
    <cellStyle name="20% - Accent1 51 2 3" xfId="3572"/>
    <cellStyle name="20% - Accent1 51 3" xfId="3573"/>
    <cellStyle name="20% - Accent1 51 4" xfId="3574"/>
    <cellStyle name="20% - Accent1 51 5" xfId="3575"/>
    <cellStyle name="20% - Accent1 51 6" xfId="3576"/>
    <cellStyle name="20% - Accent1 51 7" xfId="3577"/>
    <cellStyle name="20% - Accent1 51 8" xfId="3578"/>
    <cellStyle name="20% - Accent1 52" xfId="3579"/>
    <cellStyle name="20% - Accent1 52 2" xfId="3580"/>
    <cellStyle name="20% - Accent1 52 2 2" xfId="3581"/>
    <cellStyle name="20% - Accent1 52 2 3" xfId="3582"/>
    <cellStyle name="20% - Accent1 52 3" xfId="3583"/>
    <cellStyle name="20% - Accent1 52 4" xfId="3584"/>
    <cellStyle name="20% - Accent1 52 5" xfId="3585"/>
    <cellStyle name="20% - Accent1 52 6" xfId="3586"/>
    <cellStyle name="20% - Accent1 52 7" xfId="3587"/>
    <cellStyle name="20% - Accent1 52 8" xfId="3588"/>
    <cellStyle name="20% - Accent1 53" xfId="3589"/>
    <cellStyle name="20% - Accent1 53 2" xfId="3590"/>
    <cellStyle name="20% - Accent1 53 2 2" xfId="3591"/>
    <cellStyle name="20% - Accent1 53 2 3" xfId="3592"/>
    <cellStyle name="20% - Accent1 53 3" xfId="3593"/>
    <cellStyle name="20% - Accent1 53 4" xfId="3594"/>
    <cellStyle name="20% - Accent1 53 5" xfId="3595"/>
    <cellStyle name="20% - Accent1 53 6" xfId="3596"/>
    <cellStyle name="20% - Accent1 53 7" xfId="3597"/>
    <cellStyle name="20% - Accent1 53 8" xfId="3598"/>
    <cellStyle name="20% - Accent1 54" xfId="3599"/>
    <cellStyle name="20% - Accent1 54 2" xfId="3600"/>
    <cellStyle name="20% - Accent1 54 2 2" xfId="3601"/>
    <cellStyle name="20% - Accent1 54 2 3" xfId="3602"/>
    <cellStyle name="20% - Accent1 54 3" xfId="3603"/>
    <cellStyle name="20% - Accent1 54 4" xfId="3604"/>
    <cellStyle name="20% - Accent1 54 5" xfId="3605"/>
    <cellStyle name="20% - Accent1 54 6" xfId="3606"/>
    <cellStyle name="20% - Accent1 54 7" xfId="3607"/>
    <cellStyle name="20% - Accent1 54 8" xfId="3608"/>
    <cellStyle name="20% - Accent1 55" xfId="3609"/>
    <cellStyle name="20% - Accent1 55 2" xfId="3610"/>
    <cellStyle name="20% - Accent1 55 2 2" xfId="3611"/>
    <cellStyle name="20% - Accent1 55 2 3" xfId="3612"/>
    <cellStyle name="20% - Accent1 55 3" xfId="3613"/>
    <cellStyle name="20% - Accent1 55 4" xfId="3614"/>
    <cellStyle name="20% - Accent1 55 5" xfId="3615"/>
    <cellStyle name="20% - Accent1 55 6" xfId="3616"/>
    <cellStyle name="20% - Accent1 55 7" xfId="3617"/>
    <cellStyle name="20% - Accent1 55 8" xfId="3618"/>
    <cellStyle name="20% - Accent1 56" xfId="3619"/>
    <cellStyle name="20% - Accent1 56 2" xfId="3620"/>
    <cellStyle name="20% - Accent1 56 2 2" xfId="3621"/>
    <cellStyle name="20% - Accent1 56 2 3" xfId="3622"/>
    <cellStyle name="20% - Accent1 56 3" xfId="3623"/>
    <cellStyle name="20% - Accent1 56 4" xfId="3624"/>
    <cellStyle name="20% - Accent1 56 5" xfId="3625"/>
    <cellStyle name="20% - Accent1 56 6" xfId="3626"/>
    <cellStyle name="20% - Accent1 56 7" xfId="3627"/>
    <cellStyle name="20% - Accent1 56 8" xfId="3628"/>
    <cellStyle name="20% - Accent1 57" xfId="3629"/>
    <cellStyle name="20% - Accent1 57 2" xfId="3630"/>
    <cellStyle name="20% - Accent1 57 2 2" xfId="3631"/>
    <cellStyle name="20% - Accent1 57 2 3" xfId="3632"/>
    <cellStyle name="20% - Accent1 57 3" xfId="3633"/>
    <cellStyle name="20% - Accent1 57 4" xfId="3634"/>
    <cellStyle name="20% - Accent1 57 5" xfId="3635"/>
    <cellStyle name="20% - Accent1 57 6" xfId="3636"/>
    <cellStyle name="20% - Accent1 57 7" xfId="3637"/>
    <cellStyle name="20% - Accent1 57 8" xfId="3638"/>
    <cellStyle name="20% - Accent1 58" xfId="3639"/>
    <cellStyle name="20% - Accent1 58 2" xfId="3640"/>
    <cellStyle name="20% - Accent1 58 2 2" xfId="3641"/>
    <cellStyle name="20% - Accent1 58 2 3" xfId="3642"/>
    <cellStyle name="20% - Accent1 58 3" xfId="3643"/>
    <cellStyle name="20% - Accent1 58 4" xfId="3644"/>
    <cellStyle name="20% - Accent1 58 5" xfId="3645"/>
    <cellStyle name="20% - Accent1 58 6" xfId="3646"/>
    <cellStyle name="20% - Accent1 58 7" xfId="3647"/>
    <cellStyle name="20% - Accent1 58 8" xfId="3648"/>
    <cellStyle name="20% - Accent1 59" xfId="3649"/>
    <cellStyle name="20% - Accent1 59 2" xfId="3650"/>
    <cellStyle name="20% - Accent1 59 2 2" xfId="3651"/>
    <cellStyle name="20% - Accent1 59 2 3" xfId="3652"/>
    <cellStyle name="20% - Accent1 59 3" xfId="3653"/>
    <cellStyle name="20% - Accent1 59 4" xfId="3654"/>
    <cellStyle name="20% - Accent1 59 5" xfId="3655"/>
    <cellStyle name="20% - Accent1 59 6" xfId="3656"/>
    <cellStyle name="20% - Accent1 59 7" xfId="3657"/>
    <cellStyle name="20% - Accent1 59 8" xfId="3658"/>
    <cellStyle name="20% - Accent1 6" xfId="3659"/>
    <cellStyle name="20% - Accent1 6 10" xfId="3660"/>
    <cellStyle name="20% - Accent1 6 2" xfId="3661"/>
    <cellStyle name="20% - Accent1 6 2 2" xfId="3662"/>
    <cellStyle name="20% - Accent1 6 2 3" xfId="3663"/>
    <cellStyle name="20% - Accent1 6 3" xfId="3664"/>
    <cellStyle name="20% - Accent1 6 3 2" xfId="3665"/>
    <cellStyle name="20% - Accent1 6 3 3" xfId="3666"/>
    <cellStyle name="20% - Accent1 6 3 4" xfId="3667"/>
    <cellStyle name="20% - Accent1 6 3 5" xfId="3668"/>
    <cellStyle name="20% - Accent1 6 3 6" xfId="3669"/>
    <cellStyle name="20% - Accent1 6 3 7" xfId="3670"/>
    <cellStyle name="20% - Accent1 6 4" xfId="3671"/>
    <cellStyle name="20% - Accent1 6 4 2" xfId="3672"/>
    <cellStyle name="20% - Accent1 6 4 3" xfId="3673"/>
    <cellStyle name="20% - Accent1 6 5" xfId="3674"/>
    <cellStyle name="20% - Accent1 6 6" xfId="3675"/>
    <cellStyle name="20% - Accent1 6 7" xfId="3676"/>
    <cellStyle name="20% - Accent1 6 8" xfId="3677"/>
    <cellStyle name="20% - Accent1 6 9" xfId="3678"/>
    <cellStyle name="20% - Accent1 60" xfId="3679"/>
    <cellStyle name="20% - Accent1 60 2" xfId="3680"/>
    <cellStyle name="20% - Accent1 60 2 2" xfId="3681"/>
    <cellStyle name="20% - Accent1 60 2 3" xfId="3682"/>
    <cellStyle name="20% - Accent1 60 3" xfId="3683"/>
    <cellStyle name="20% - Accent1 60 4" xfId="3684"/>
    <cellStyle name="20% - Accent1 60 5" xfId="3685"/>
    <cellStyle name="20% - Accent1 60 6" xfId="3686"/>
    <cellStyle name="20% - Accent1 60 7" xfId="3687"/>
    <cellStyle name="20% - Accent1 60 8" xfId="3688"/>
    <cellStyle name="20% - Accent1 61" xfId="3689"/>
    <cellStyle name="20% - Accent1 61 2" xfId="3690"/>
    <cellStyle name="20% - Accent1 61 2 2" xfId="3691"/>
    <cellStyle name="20% - Accent1 61 2 3" xfId="3692"/>
    <cellStyle name="20% - Accent1 61 3" xfId="3693"/>
    <cellStyle name="20% - Accent1 61 4" xfId="3694"/>
    <cellStyle name="20% - Accent1 61 5" xfId="3695"/>
    <cellStyle name="20% - Accent1 61 6" xfId="3696"/>
    <cellStyle name="20% - Accent1 61 7" xfId="3697"/>
    <cellStyle name="20% - Accent1 61 8" xfId="3698"/>
    <cellStyle name="20% - Accent1 62" xfId="3699"/>
    <cellStyle name="20% - Accent1 62 2" xfId="3700"/>
    <cellStyle name="20% - Accent1 62 2 2" xfId="3701"/>
    <cellStyle name="20% - Accent1 62 2 3" xfId="3702"/>
    <cellStyle name="20% - Accent1 62 3" xfId="3703"/>
    <cellStyle name="20% - Accent1 62 4" xfId="3704"/>
    <cellStyle name="20% - Accent1 62 5" xfId="3705"/>
    <cellStyle name="20% - Accent1 62 6" xfId="3706"/>
    <cellStyle name="20% - Accent1 62 7" xfId="3707"/>
    <cellStyle name="20% - Accent1 62 8" xfId="3708"/>
    <cellStyle name="20% - Accent1 63" xfId="3709"/>
    <cellStyle name="20% - Accent1 63 2" xfId="3710"/>
    <cellStyle name="20% - Accent1 63 2 2" xfId="3711"/>
    <cellStyle name="20% - Accent1 63 2 3" xfId="3712"/>
    <cellStyle name="20% - Accent1 63 3" xfId="3713"/>
    <cellStyle name="20% - Accent1 63 4" xfId="3714"/>
    <cellStyle name="20% - Accent1 63 5" xfId="3715"/>
    <cellStyle name="20% - Accent1 63 6" xfId="3716"/>
    <cellStyle name="20% - Accent1 63 7" xfId="3717"/>
    <cellStyle name="20% - Accent1 63 8" xfId="3718"/>
    <cellStyle name="20% - Accent1 64" xfId="3719"/>
    <cellStyle name="20% - Accent1 64 2" xfId="3720"/>
    <cellStyle name="20% - Accent1 64 2 2" xfId="3721"/>
    <cellStyle name="20% - Accent1 64 2 3" xfId="3722"/>
    <cellStyle name="20% - Accent1 64 3" xfId="3723"/>
    <cellStyle name="20% - Accent1 64 4" xfId="3724"/>
    <cellStyle name="20% - Accent1 64 5" xfId="3725"/>
    <cellStyle name="20% - Accent1 64 6" xfId="3726"/>
    <cellStyle name="20% - Accent1 64 7" xfId="3727"/>
    <cellStyle name="20% - Accent1 64 8" xfId="3728"/>
    <cellStyle name="20% - Accent1 65" xfId="3729"/>
    <cellStyle name="20% - Accent1 65 2" xfId="3730"/>
    <cellStyle name="20% - Accent1 65 2 2" xfId="3731"/>
    <cellStyle name="20% - Accent1 65 2 3" xfId="3732"/>
    <cellStyle name="20% - Accent1 65 3" xfId="3733"/>
    <cellStyle name="20% - Accent1 65 4" xfId="3734"/>
    <cellStyle name="20% - Accent1 65 5" xfId="3735"/>
    <cellStyle name="20% - Accent1 65 6" xfId="3736"/>
    <cellStyle name="20% - Accent1 65 7" xfId="3737"/>
    <cellStyle name="20% - Accent1 65 8" xfId="3738"/>
    <cellStyle name="20% - Accent1 66" xfId="3739"/>
    <cellStyle name="20% - Accent1 66 2" xfId="3740"/>
    <cellStyle name="20% - Accent1 66 2 2" xfId="3741"/>
    <cellStyle name="20% - Accent1 66 2 3" xfId="3742"/>
    <cellStyle name="20% - Accent1 66 3" xfId="3743"/>
    <cellStyle name="20% - Accent1 66 4" xfId="3744"/>
    <cellStyle name="20% - Accent1 66 5" xfId="3745"/>
    <cellStyle name="20% - Accent1 66 6" xfId="3746"/>
    <cellStyle name="20% - Accent1 66 7" xfId="3747"/>
    <cellStyle name="20% - Accent1 66 8" xfId="3748"/>
    <cellStyle name="20% - Accent1 67" xfId="3749"/>
    <cellStyle name="20% - Accent1 67 2" xfId="3750"/>
    <cellStyle name="20% - Accent1 67 2 2" xfId="3751"/>
    <cellStyle name="20% - Accent1 67 2 3" xfId="3752"/>
    <cellStyle name="20% - Accent1 67 3" xfId="3753"/>
    <cellStyle name="20% - Accent1 67 4" xfId="3754"/>
    <cellStyle name="20% - Accent1 67 5" xfId="3755"/>
    <cellStyle name="20% - Accent1 67 6" xfId="3756"/>
    <cellStyle name="20% - Accent1 67 7" xfId="3757"/>
    <cellStyle name="20% - Accent1 67 8" xfId="3758"/>
    <cellStyle name="20% - Accent1 68" xfId="3759"/>
    <cellStyle name="20% - Accent1 68 2" xfId="3760"/>
    <cellStyle name="20% - Accent1 68 2 2" xfId="3761"/>
    <cellStyle name="20% - Accent1 68 2 3" xfId="3762"/>
    <cellStyle name="20% - Accent1 68 3" xfId="3763"/>
    <cellStyle name="20% - Accent1 68 4" xfId="3764"/>
    <cellStyle name="20% - Accent1 68 5" xfId="3765"/>
    <cellStyle name="20% - Accent1 68 6" xfId="3766"/>
    <cellStyle name="20% - Accent1 68 7" xfId="3767"/>
    <cellStyle name="20% - Accent1 68 8" xfId="3768"/>
    <cellStyle name="20% - Accent1 69" xfId="3769"/>
    <cellStyle name="20% - Accent1 69 2" xfId="3770"/>
    <cellStyle name="20% - Accent1 69 2 2" xfId="3771"/>
    <cellStyle name="20% - Accent1 69 2 3" xfId="3772"/>
    <cellStyle name="20% - Accent1 69 3" xfId="3773"/>
    <cellStyle name="20% - Accent1 69 4" xfId="3774"/>
    <cellStyle name="20% - Accent1 69 5" xfId="3775"/>
    <cellStyle name="20% - Accent1 69 6" xfId="3776"/>
    <cellStyle name="20% - Accent1 69 7" xfId="3777"/>
    <cellStyle name="20% - Accent1 69 8" xfId="3778"/>
    <cellStyle name="20% - Accent1 7" xfId="3779"/>
    <cellStyle name="20% - Accent1 7 10" xfId="3780"/>
    <cellStyle name="20% - Accent1 7 2" xfId="3781"/>
    <cellStyle name="20% - Accent1 7 2 2" xfId="3782"/>
    <cellStyle name="20% - Accent1 7 2 3" xfId="3783"/>
    <cellStyle name="20% - Accent1 7 3" xfId="3784"/>
    <cellStyle name="20% - Accent1 7 3 2" xfId="3785"/>
    <cellStyle name="20% - Accent1 7 3 3" xfId="3786"/>
    <cellStyle name="20% - Accent1 7 3 4" xfId="3787"/>
    <cellStyle name="20% - Accent1 7 3 5" xfId="3788"/>
    <cellStyle name="20% - Accent1 7 3 6" xfId="3789"/>
    <cellStyle name="20% - Accent1 7 3 7" xfId="3790"/>
    <cellStyle name="20% - Accent1 7 4" xfId="3791"/>
    <cellStyle name="20% - Accent1 7 4 2" xfId="3792"/>
    <cellStyle name="20% - Accent1 7 4 3" xfId="3793"/>
    <cellStyle name="20% - Accent1 7 5" xfId="3794"/>
    <cellStyle name="20% - Accent1 7 6" xfId="3795"/>
    <cellStyle name="20% - Accent1 7 7" xfId="3796"/>
    <cellStyle name="20% - Accent1 7 8" xfId="3797"/>
    <cellStyle name="20% - Accent1 7 9" xfId="3798"/>
    <cellStyle name="20% - Accent1 70" xfId="3799"/>
    <cellStyle name="20% - Accent1 70 2" xfId="3800"/>
    <cellStyle name="20% - Accent1 70 2 2" xfId="3801"/>
    <cellStyle name="20% - Accent1 70 2 3" xfId="3802"/>
    <cellStyle name="20% - Accent1 70 3" xfId="3803"/>
    <cellStyle name="20% - Accent1 70 4" xfId="3804"/>
    <cellStyle name="20% - Accent1 70 5" xfId="3805"/>
    <cellStyle name="20% - Accent1 70 6" xfId="3806"/>
    <cellStyle name="20% - Accent1 70 7" xfId="3807"/>
    <cellStyle name="20% - Accent1 70 8" xfId="3808"/>
    <cellStyle name="20% - Accent1 71" xfId="3809"/>
    <cellStyle name="20% - Accent1 71 2" xfId="3810"/>
    <cellStyle name="20% - Accent1 71 3" xfId="3811"/>
    <cellStyle name="20% - Accent1 71 4" xfId="3812"/>
    <cellStyle name="20% - Accent1 71 5" xfId="3813"/>
    <cellStyle name="20% - Accent1 71 6" xfId="3814"/>
    <cellStyle name="20% - Accent1 71 7" xfId="3815"/>
    <cellStyle name="20% - Accent1 71 8" xfId="3816"/>
    <cellStyle name="20% - Accent1 72" xfId="3817"/>
    <cellStyle name="20% - Accent1 72 2" xfId="3818"/>
    <cellStyle name="20% - Accent1 72 3" xfId="3819"/>
    <cellStyle name="20% - Accent1 72 4" xfId="3820"/>
    <cellStyle name="20% - Accent1 72 5" xfId="3821"/>
    <cellStyle name="20% - Accent1 72 6" xfId="3822"/>
    <cellStyle name="20% - Accent1 72 7" xfId="3823"/>
    <cellStyle name="20% - Accent1 72 8" xfId="3824"/>
    <cellStyle name="20% - Accent1 73" xfId="3825"/>
    <cellStyle name="20% - Accent1 73 2" xfId="3826"/>
    <cellStyle name="20% - Accent1 73 3" xfId="3827"/>
    <cellStyle name="20% - Accent1 73 4" xfId="3828"/>
    <cellStyle name="20% - Accent1 73 5" xfId="3829"/>
    <cellStyle name="20% - Accent1 73 6" xfId="3830"/>
    <cellStyle name="20% - Accent1 73 7" xfId="3831"/>
    <cellStyle name="20% - Accent1 73 8" xfId="3832"/>
    <cellStyle name="20% - Accent1 74" xfId="3833"/>
    <cellStyle name="20% - Accent1 74 2" xfId="3834"/>
    <cellStyle name="20% - Accent1 74 3" xfId="3835"/>
    <cellStyle name="20% - Accent1 74 4" xfId="3836"/>
    <cellStyle name="20% - Accent1 74 5" xfId="3837"/>
    <cellStyle name="20% - Accent1 74 6" xfId="3838"/>
    <cellStyle name="20% - Accent1 74 7" xfId="3839"/>
    <cellStyle name="20% - Accent1 74 8" xfId="3840"/>
    <cellStyle name="20% - Accent1 75" xfId="3841"/>
    <cellStyle name="20% - Accent1 75 2" xfId="3842"/>
    <cellStyle name="20% - Accent1 75 3" xfId="3843"/>
    <cellStyle name="20% - Accent1 75 4" xfId="3844"/>
    <cellStyle name="20% - Accent1 75 5" xfId="3845"/>
    <cellStyle name="20% - Accent1 75 6" xfId="3846"/>
    <cellStyle name="20% - Accent1 75 7" xfId="3847"/>
    <cellStyle name="20% - Accent1 75 8" xfId="3848"/>
    <cellStyle name="20% - Accent1 76" xfId="3849"/>
    <cellStyle name="20% - Accent1 76 2" xfId="3850"/>
    <cellStyle name="20% - Accent1 76 3" xfId="3851"/>
    <cellStyle name="20% - Accent1 76 4" xfId="3852"/>
    <cellStyle name="20% - Accent1 76 5" xfId="3853"/>
    <cellStyle name="20% - Accent1 76 6" xfId="3854"/>
    <cellStyle name="20% - Accent1 76 7" xfId="3855"/>
    <cellStyle name="20% - Accent1 76 8" xfId="3856"/>
    <cellStyle name="20% - Accent1 77" xfId="3857"/>
    <cellStyle name="20% - Accent1 77 2" xfId="3858"/>
    <cellStyle name="20% - Accent1 77 3" xfId="3859"/>
    <cellStyle name="20% - Accent1 77 4" xfId="3860"/>
    <cellStyle name="20% - Accent1 77 5" xfId="3861"/>
    <cellStyle name="20% - Accent1 77 6" xfId="3862"/>
    <cellStyle name="20% - Accent1 77 7" xfId="3863"/>
    <cellStyle name="20% - Accent1 77 8" xfId="3864"/>
    <cellStyle name="20% - Accent1 78" xfId="3865"/>
    <cellStyle name="20% - Accent1 78 2" xfId="3866"/>
    <cellStyle name="20% - Accent1 78 3" xfId="3867"/>
    <cellStyle name="20% - Accent1 78 4" xfId="3868"/>
    <cellStyle name="20% - Accent1 78 5" xfId="3869"/>
    <cellStyle name="20% - Accent1 78 6" xfId="3870"/>
    <cellStyle name="20% - Accent1 78 7" xfId="3871"/>
    <cellStyle name="20% - Accent1 78 8" xfId="3872"/>
    <cellStyle name="20% - Accent1 79" xfId="3873"/>
    <cellStyle name="20% - Accent1 79 2" xfId="3874"/>
    <cellStyle name="20% - Accent1 79 3" xfId="3875"/>
    <cellStyle name="20% - Accent1 79 4" xfId="3876"/>
    <cellStyle name="20% - Accent1 79 5" xfId="3877"/>
    <cellStyle name="20% - Accent1 79 6" xfId="3878"/>
    <cellStyle name="20% - Accent1 79 7" xfId="3879"/>
    <cellStyle name="20% - Accent1 79 8" xfId="3880"/>
    <cellStyle name="20% - Accent1 8" xfId="3881"/>
    <cellStyle name="20% - Accent1 8 10" xfId="3882"/>
    <cellStyle name="20% - Accent1 8 2" xfId="3883"/>
    <cellStyle name="20% - Accent1 8 2 2" xfId="3884"/>
    <cellStyle name="20% - Accent1 8 2 3" xfId="3885"/>
    <cellStyle name="20% - Accent1 8 3" xfId="3886"/>
    <cellStyle name="20% - Accent1 8 3 2" xfId="3887"/>
    <cellStyle name="20% - Accent1 8 3 3" xfId="3888"/>
    <cellStyle name="20% - Accent1 8 3 4" xfId="3889"/>
    <cellStyle name="20% - Accent1 8 3 5" xfId="3890"/>
    <cellStyle name="20% - Accent1 8 3 6" xfId="3891"/>
    <cellStyle name="20% - Accent1 8 3 7" xfId="3892"/>
    <cellStyle name="20% - Accent1 8 4" xfId="3893"/>
    <cellStyle name="20% - Accent1 8 4 2" xfId="3894"/>
    <cellStyle name="20% - Accent1 8 4 3" xfId="3895"/>
    <cellStyle name="20% - Accent1 8 5" xfId="3896"/>
    <cellStyle name="20% - Accent1 8 6" xfId="3897"/>
    <cellStyle name="20% - Accent1 8 7" xfId="3898"/>
    <cellStyle name="20% - Accent1 8 8" xfId="3899"/>
    <cellStyle name="20% - Accent1 8 9" xfId="3900"/>
    <cellStyle name="20% - Accent1 80" xfId="3901"/>
    <cellStyle name="20% - Accent1 80 2" xfId="3902"/>
    <cellStyle name="20% - Accent1 80 3" xfId="3903"/>
    <cellStyle name="20% - Accent1 80 4" xfId="3904"/>
    <cellStyle name="20% - Accent1 80 5" xfId="3905"/>
    <cellStyle name="20% - Accent1 80 6" xfId="3906"/>
    <cellStyle name="20% - Accent1 80 7" xfId="3907"/>
    <cellStyle name="20% - Accent1 80 8" xfId="3908"/>
    <cellStyle name="20% - Accent1 81" xfId="3909"/>
    <cellStyle name="20% - Accent1 81 2" xfId="3910"/>
    <cellStyle name="20% - Accent1 81 3" xfId="3911"/>
    <cellStyle name="20% - Accent1 81 4" xfId="3912"/>
    <cellStyle name="20% - Accent1 81 5" xfId="3913"/>
    <cellStyle name="20% - Accent1 81 6" xfId="3914"/>
    <cellStyle name="20% - Accent1 81 7" xfId="3915"/>
    <cellStyle name="20% - Accent1 81 8" xfId="3916"/>
    <cellStyle name="20% - Accent1 82" xfId="3917"/>
    <cellStyle name="20% - Accent1 82 2" xfId="3918"/>
    <cellStyle name="20% - Accent1 82 3" xfId="3919"/>
    <cellStyle name="20% - Accent1 82 4" xfId="3920"/>
    <cellStyle name="20% - Accent1 82 5" xfId="3921"/>
    <cellStyle name="20% - Accent1 82 6" xfId="3922"/>
    <cellStyle name="20% - Accent1 82 7" xfId="3923"/>
    <cellStyle name="20% - Accent1 82 8" xfId="3924"/>
    <cellStyle name="20% - Accent1 83" xfId="3925"/>
    <cellStyle name="20% - Accent1 83 2" xfId="3926"/>
    <cellStyle name="20% - Accent1 83 3" xfId="3927"/>
    <cellStyle name="20% - Accent1 83 4" xfId="3928"/>
    <cellStyle name="20% - Accent1 83 5" xfId="3929"/>
    <cellStyle name="20% - Accent1 83 6" xfId="3930"/>
    <cellStyle name="20% - Accent1 83 7" xfId="3931"/>
    <cellStyle name="20% - Accent1 83 8" xfId="3932"/>
    <cellStyle name="20% - Accent1 84" xfId="3933"/>
    <cellStyle name="20% - Accent1 84 2" xfId="3934"/>
    <cellStyle name="20% - Accent1 84 3" xfId="3935"/>
    <cellStyle name="20% - Accent1 84 4" xfId="3936"/>
    <cellStyle name="20% - Accent1 84 5" xfId="3937"/>
    <cellStyle name="20% - Accent1 84 6" xfId="3938"/>
    <cellStyle name="20% - Accent1 84 7" xfId="3939"/>
    <cellStyle name="20% - Accent1 84 8" xfId="3940"/>
    <cellStyle name="20% - Accent1 85" xfId="3941"/>
    <cellStyle name="20% - Accent1 85 2" xfId="3942"/>
    <cellStyle name="20% - Accent1 85 3" xfId="3943"/>
    <cellStyle name="20% - Accent1 85 4" xfId="3944"/>
    <cellStyle name="20% - Accent1 85 5" xfId="3945"/>
    <cellStyle name="20% - Accent1 85 6" xfId="3946"/>
    <cellStyle name="20% - Accent1 85 7" xfId="3947"/>
    <cellStyle name="20% - Accent1 85 8" xfId="3948"/>
    <cellStyle name="20% - Accent1 86" xfId="3949"/>
    <cellStyle name="20% - Accent1 86 2" xfId="3950"/>
    <cellStyle name="20% - Accent1 86 3" xfId="3951"/>
    <cellStyle name="20% - Accent1 86 4" xfId="3952"/>
    <cellStyle name="20% - Accent1 86 5" xfId="3953"/>
    <cellStyle name="20% - Accent1 86 6" xfId="3954"/>
    <cellStyle name="20% - Accent1 86 7" xfId="3955"/>
    <cellStyle name="20% - Accent1 86 8" xfId="3956"/>
    <cellStyle name="20% - Accent1 87" xfId="3957"/>
    <cellStyle name="20% - Accent1 87 2" xfId="3958"/>
    <cellStyle name="20% - Accent1 87 3" xfId="3959"/>
    <cellStyle name="20% - Accent1 87 4" xfId="3960"/>
    <cellStyle name="20% - Accent1 87 5" xfId="3961"/>
    <cellStyle name="20% - Accent1 87 6" xfId="3962"/>
    <cellStyle name="20% - Accent1 87 7" xfId="3963"/>
    <cellStyle name="20% - Accent1 87 8" xfId="3964"/>
    <cellStyle name="20% - Accent1 88" xfId="3965"/>
    <cellStyle name="20% - Accent1 88 2" xfId="3966"/>
    <cellStyle name="20% - Accent1 88 3" xfId="3967"/>
    <cellStyle name="20% - Accent1 88 4" xfId="3968"/>
    <cellStyle name="20% - Accent1 88 5" xfId="3969"/>
    <cellStyle name="20% - Accent1 88 6" xfId="3970"/>
    <cellStyle name="20% - Accent1 88 7" xfId="3971"/>
    <cellStyle name="20% - Accent1 88 8" xfId="3972"/>
    <cellStyle name="20% - Accent1 89" xfId="3973"/>
    <cellStyle name="20% - Accent1 89 2" xfId="3974"/>
    <cellStyle name="20% - Accent1 89 3" xfId="3975"/>
    <cellStyle name="20% - Accent1 89 4" xfId="3976"/>
    <cellStyle name="20% - Accent1 89 5" xfId="3977"/>
    <cellStyle name="20% - Accent1 89 6" xfId="3978"/>
    <cellStyle name="20% - Accent1 89 7" xfId="3979"/>
    <cellStyle name="20% - Accent1 89 8" xfId="3980"/>
    <cellStyle name="20% - Accent1 9" xfId="3981"/>
    <cellStyle name="20% - Accent1 9 10" xfId="3982"/>
    <cellStyle name="20% - Accent1 9 2" xfId="3983"/>
    <cellStyle name="20% - Accent1 9 2 2" xfId="3984"/>
    <cellStyle name="20% - Accent1 9 2 3" xfId="3985"/>
    <cellStyle name="20% - Accent1 9 3" xfId="3986"/>
    <cellStyle name="20% - Accent1 9 3 2" xfId="3987"/>
    <cellStyle name="20% - Accent1 9 3 3" xfId="3988"/>
    <cellStyle name="20% - Accent1 9 3 4" xfId="3989"/>
    <cellStyle name="20% - Accent1 9 3 5" xfId="3990"/>
    <cellStyle name="20% - Accent1 9 3 6" xfId="3991"/>
    <cellStyle name="20% - Accent1 9 3 7" xfId="3992"/>
    <cellStyle name="20% - Accent1 9 4" xfId="3993"/>
    <cellStyle name="20% - Accent1 9 4 2" xfId="3994"/>
    <cellStyle name="20% - Accent1 9 4 3" xfId="3995"/>
    <cellStyle name="20% - Accent1 9 5" xfId="3996"/>
    <cellStyle name="20% - Accent1 9 6" xfId="3997"/>
    <cellStyle name="20% - Accent1 9 7" xfId="3998"/>
    <cellStyle name="20% - Accent1 9 8" xfId="3999"/>
    <cellStyle name="20% - Accent1 9 9" xfId="4000"/>
    <cellStyle name="20% - Accent1 90" xfId="4001"/>
    <cellStyle name="20% - Accent1 90 2" xfId="4002"/>
    <cellStyle name="20% - Accent1 90 3" xfId="4003"/>
    <cellStyle name="20% - Accent1 90 4" xfId="4004"/>
    <cellStyle name="20% - Accent1 90 5" xfId="4005"/>
    <cellStyle name="20% - Accent1 90 6" xfId="4006"/>
    <cellStyle name="20% - Accent1 90 7" xfId="4007"/>
    <cellStyle name="20% - Accent1 90 8" xfId="4008"/>
    <cellStyle name="20% - Accent1 91" xfId="4009"/>
    <cellStyle name="20% - Accent1 91 2" xfId="4010"/>
    <cellStyle name="20% - Accent1 91 3" xfId="4011"/>
    <cellStyle name="20% - Accent1 91 4" xfId="4012"/>
    <cellStyle name="20% - Accent1 91 5" xfId="4013"/>
    <cellStyle name="20% - Accent1 91 6" xfId="4014"/>
    <cellStyle name="20% - Accent1 91 7" xfId="4015"/>
    <cellStyle name="20% - Accent1 91 8" xfId="4016"/>
    <cellStyle name="20% - Accent1 92" xfId="4017"/>
    <cellStyle name="20% - Accent1 93" xfId="4018"/>
    <cellStyle name="20% - Accent1 94" xfId="4019"/>
    <cellStyle name="20% - Accent1 95" xfId="4020"/>
    <cellStyle name="20% - Accent1 96" xfId="4021"/>
    <cellStyle name="20% - Accent1 97" xfId="4022"/>
    <cellStyle name="20% - Accent1 98" xfId="4023"/>
    <cellStyle name="20% - Accent1 99" xfId="4024"/>
    <cellStyle name="20% - Accent2 10" xfId="4025"/>
    <cellStyle name="20% - Accent2 10 10" xfId="4026"/>
    <cellStyle name="20% - Accent2 10 2" xfId="4027"/>
    <cellStyle name="20% - Accent2 10 2 2" xfId="4028"/>
    <cellStyle name="20% - Accent2 10 2 3" xfId="4029"/>
    <cellStyle name="20% - Accent2 10 3" xfId="4030"/>
    <cellStyle name="20% - Accent2 10 3 2" xfId="4031"/>
    <cellStyle name="20% - Accent2 10 3 3" xfId="4032"/>
    <cellStyle name="20% - Accent2 10 3 4" xfId="4033"/>
    <cellStyle name="20% - Accent2 10 3 5" xfId="4034"/>
    <cellStyle name="20% - Accent2 10 3 6" xfId="4035"/>
    <cellStyle name="20% - Accent2 10 3 7" xfId="4036"/>
    <cellStyle name="20% - Accent2 10 4" xfId="4037"/>
    <cellStyle name="20% - Accent2 10 4 2" xfId="4038"/>
    <cellStyle name="20% - Accent2 10 4 3" xfId="4039"/>
    <cellStyle name="20% - Accent2 10 5" xfId="4040"/>
    <cellStyle name="20% - Accent2 10 6" xfId="4041"/>
    <cellStyle name="20% - Accent2 10 7" xfId="4042"/>
    <cellStyle name="20% - Accent2 10 8" xfId="4043"/>
    <cellStyle name="20% - Accent2 10 9" xfId="4044"/>
    <cellStyle name="20% - Accent2 100" xfId="4045"/>
    <cellStyle name="20% - Accent2 101" xfId="4046"/>
    <cellStyle name="20% - Accent2 102" xfId="4047"/>
    <cellStyle name="20% - Accent2 103" xfId="4048"/>
    <cellStyle name="20% - Accent2 104" xfId="4049"/>
    <cellStyle name="20% - Accent2 105" xfId="4050"/>
    <cellStyle name="20% - Accent2 106" xfId="4051"/>
    <cellStyle name="20% - Accent2 107" xfId="4052"/>
    <cellStyle name="20% - Accent2 108" xfId="4053"/>
    <cellStyle name="20% - Accent2 109" xfId="4054"/>
    <cellStyle name="20% - Accent2 11" xfId="4055"/>
    <cellStyle name="20% - Accent2 11 10" xfId="4056"/>
    <cellStyle name="20% - Accent2 11 2" xfId="4057"/>
    <cellStyle name="20% - Accent2 11 2 2" xfId="4058"/>
    <cellStyle name="20% - Accent2 11 2 3" xfId="4059"/>
    <cellStyle name="20% - Accent2 11 3" xfId="4060"/>
    <cellStyle name="20% - Accent2 11 3 2" xfId="4061"/>
    <cellStyle name="20% - Accent2 11 3 3" xfId="4062"/>
    <cellStyle name="20% - Accent2 11 3 4" xfId="4063"/>
    <cellStyle name="20% - Accent2 11 3 5" xfId="4064"/>
    <cellStyle name="20% - Accent2 11 3 6" xfId="4065"/>
    <cellStyle name="20% - Accent2 11 3 7" xfId="4066"/>
    <cellStyle name="20% - Accent2 11 4" xfId="4067"/>
    <cellStyle name="20% - Accent2 11 4 2" xfId="4068"/>
    <cellStyle name="20% - Accent2 11 4 3" xfId="4069"/>
    <cellStyle name="20% - Accent2 11 5" xfId="4070"/>
    <cellStyle name="20% - Accent2 11 6" xfId="4071"/>
    <cellStyle name="20% - Accent2 11 7" xfId="4072"/>
    <cellStyle name="20% - Accent2 11 8" xfId="4073"/>
    <cellStyle name="20% - Accent2 11 9" xfId="4074"/>
    <cellStyle name="20% - Accent2 110" xfId="4075"/>
    <cellStyle name="20% - Accent2 111" xfId="4076"/>
    <cellStyle name="20% - Accent2 112" xfId="4077"/>
    <cellStyle name="20% - Accent2 113" xfId="4078"/>
    <cellStyle name="20% - Accent2 114" xfId="4079"/>
    <cellStyle name="20% - Accent2 115" xfId="4080"/>
    <cellStyle name="20% - Accent2 116" xfId="4081"/>
    <cellStyle name="20% - Accent2 117" xfId="4082"/>
    <cellStyle name="20% - Accent2 118" xfId="4083"/>
    <cellStyle name="20% - Accent2 119" xfId="4084"/>
    <cellStyle name="20% - Accent2 12" xfId="4085"/>
    <cellStyle name="20% - Accent2 12 10" xfId="4086"/>
    <cellStyle name="20% - Accent2 12 2" xfId="4087"/>
    <cellStyle name="20% - Accent2 12 2 2" xfId="4088"/>
    <cellStyle name="20% - Accent2 12 2 3" xfId="4089"/>
    <cellStyle name="20% - Accent2 12 3" xfId="4090"/>
    <cellStyle name="20% - Accent2 12 3 2" xfId="4091"/>
    <cellStyle name="20% - Accent2 12 3 3" xfId="4092"/>
    <cellStyle name="20% - Accent2 12 3 4" xfId="4093"/>
    <cellStyle name="20% - Accent2 12 3 5" xfId="4094"/>
    <cellStyle name="20% - Accent2 12 3 6" xfId="4095"/>
    <cellStyle name="20% - Accent2 12 3 7" xfId="4096"/>
    <cellStyle name="20% - Accent2 12 4" xfId="4097"/>
    <cellStyle name="20% - Accent2 12 4 2" xfId="4098"/>
    <cellStyle name="20% - Accent2 12 4 3" xfId="4099"/>
    <cellStyle name="20% - Accent2 12 5" xfId="4100"/>
    <cellStyle name="20% - Accent2 12 6" xfId="4101"/>
    <cellStyle name="20% - Accent2 12 7" xfId="4102"/>
    <cellStyle name="20% - Accent2 12 8" xfId="4103"/>
    <cellStyle name="20% - Accent2 12 9" xfId="4104"/>
    <cellStyle name="20% - Accent2 120" xfId="4105"/>
    <cellStyle name="20% - Accent2 121" xfId="4106"/>
    <cellStyle name="20% - Accent2 122" xfId="4107"/>
    <cellStyle name="20% - Accent2 123" xfId="4108"/>
    <cellStyle name="20% - Accent2 124" xfId="4109"/>
    <cellStyle name="20% - Accent2 125" xfId="4110"/>
    <cellStyle name="20% - Accent2 126" xfId="4111"/>
    <cellStyle name="20% - Accent2 127" xfId="4112"/>
    <cellStyle name="20% - Accent2 128" xfId="4113"/>
    <cellStyle name="20% - Accent2 129" xfId="4114"/>
    <cellStyle name="20% - Accent2 13" xfId="4115"/>
    <cellStyle name="20% - Accent2 13 10" xfId="4116"/>
    <cellStyle name="20% - Accent2 13 2" xfId="4117"/>
    <cellStyle name="20% - Accent2 13 2 2" xfId="4118"/>
    <cellStyle name="20% - Accent2 13 2 3" xfId="4119"/>
    <cellStyle name="20% - Accent2 13 3" xfId="4120"/>
    <cellStyle name="20% - Accent2 13 3 2" xfId="4121"/>
    <cellStyle name="20% - Accent2 13 3 3" xfId="4122"/>
    <cellStyle name="20% - Accent2 13 3 4" xfId="4123"/>
    <cellStyle name="20% - Accent2 13 3 5" xfId="4124"/>
    <cellStyle name="20% - Accent2 13 3 6" xfId="4125"/>
    <cellStyle name="20% - Accent2 13 3 7" xfId="4126"/>
    <cellStyle name="20% - Accent2 13 4" xfId="4127"/>
    <cellStyle name="20% - Accent2 13 4 2" xfId="4128"/>
    <cellStyle name="20% - Accent2 13 4 3" xfId="4129"/>
    <cellStyle name="20% - Accent2 13 5" xfId="4130"/>
    <cellStyle name="20% - Accent2 13 6" xfId="4131"/>
    <cellStyle name="20% - Accent2 13 7" xfId="4132"/>
    <cellStyle name="20% - Accent2 13 8" xfId="4133"/>
    <cellStyle name="20% - Accent2 13 9" xfId="4134"/>
    <cellStyle name="20% - Accent2 130" xfId="4135"/>
    <cellStyle name="20% - Accent2 131" xfId="4136"/>
    <cellStyle name="20% - Accent2 132" xfId="4137"/>
    <cellStyle name="20% - Accent2 133" xfId="4138"/>
    <cellStyle name="20% - Accent2 134" xfId="4139"/>
    <cellStyle name="20% - Accent2 135" xfId="4140"/>
    <cellStyle name="20% - Accent2 136" xfId="4141"/>
    <cellStyle name="20% - Accent2 137" xfId="4142"/>
    <cellStyle name="20% - Accent2 138" xfId="4143"/>
    <cellStyle name="20% - Accent2 139" xfId="4144"/>
    <cellStyle name="20% - Accent2 14" xfId="4145"/>
    <cellStyle name="20% - Accent2 14 10" xfId="4146"/>
    <cellStyle name="20% - Accent2 14 2" xfId="4147"/>
    <cellStyle name="20% - Accent2 14 2 2" xfId="4148"/>
    <cellStyle name="20% - Accent2 14 2 3" xfId="4149"/>
    <cellStyle name="20% - Accent2 14 3" xfId="4150"/>
    <cellStyle name="20% - Accent2 14 3 2" xfId="4151"/>
    <cellStyle name="20% - Accent2 14 3 3" xfId="4152"/>
    <cellStyle name="20% - Accent2 14 3 4" xfId="4153"/>
    <cellStyle name="20% - Accent2 14 3 5" xfId="4154"/>
    <cellStyle name="20% - Accent2 14 3 6" xfId="4155"/>
    <cellStyle name="20% - Accent2 14 3 7" xfId="4156"/>
    <cellStyle name="20% - Accent2 14 4" xfId="4157"/>
    <cellStyle name="20% - Accent2 14 4 2" xfId="4158"/>
    <cellStyle name="20% - Accent2 14 4 3" xfId="4159"/>
    <cellStyle name="20% - Accent2 14 5" xfId="4160"/>
    <cellStyle name="20% - Accent2 14 6" xfId="4161"/>
    <cellStyle name="20% - Accent2 14 7" xfId="4162"/>
    <cellStyle name="20% - Accent2 14 8" xfId="4163"/>
    <cellStyle name="20% - Accent2 14 9" xfId="4164"/>
    <cellStyle name="20% - Accent2 140" xfId="4165"/>
    <cellStyle name="20% - Accent2 141" xfId="4166"/>
    <cellStyle name="20% - Accent2 142" xfId="4167"/>
    <cellStyle name="20% - Accent2 143" xfId="4168"/>
    <cellStyle name="20% - Accent2 144" xfId="4169"/>
    <cellStyle name="20% - Accent2 145" xfId="4170"/>
    <cellStyle name="20% - Accent2 146" xfId="4171"/>
    <cellStyle name="20% - Accent2 147" xfId="4172"/>
    <cellStyle name="20% - Accent2 148" xfId="4173"/>
    <cellStyle name="20% - Accent2 149" xfId="4174"/>
    <cellStyle name="20% - Accent2 15" xfId="4175"/>
    <cellStyle name="20% - Accent2 15 10" xfId="4176"/>
    <cellStyle name="20% - Accent2 15 2" xfId="4177"/>
    <cellStyle name="20% - Accent2 15 2 2" xfId="4178"/>
    <cellStyle name="20% - Accent2 15 2 3" xfId="4179"/>
    <cellStyle name="20% - Accent2 15 3" xfId="4180"/>
    <cellStyle name="20% - Accent2 15 3 2" xfId="4181"/>
    <cellStyle name="20% - Accent2 15 3 3" xfId="4182"/>
    <cellStyle name="20% - Accent2 15 3 4" xfId="4183"/>
    <cellStyle name="20% - Accent2 15 3 5" xfId="4184"/>
    <cellStyle name="20% - Accent2 15 3 6" xfId="4185"/>
    <cellStyle name="20% - Accent2 15 3 7" xfId="4186"/>
    <cellStyle name="20% - Accent2 15 4" xfId="4187"/>
    <cellStyle name="20% - Accent2 15 4 2" xfId="4188"/>
    <cellStyle name="20% - Accent2 15 4 3" xfId="4189"/>
    <cellStyle name="20% - Accent2 15 5" xfId="4190"/>
    <cellStyle name="20% - Accent2 15 6" xfId="4191"/>
    <cellStyle name="20% - Accent2 15 7" xfId="4192"/>
    <cellStyle name="20% - Accent2 15 8" xfId="4193"/>
    <cellStyle name="20% - Accent2 15 9" xfId="4194"/>
    <cellStyle name="20% - Accent2 150" xfId="4195"/>
    <cellStyle name="20% - Accent2 151" xfId="4196"/>
    <cellStyle name="20% - Accent2 152" xfId="4197"/>
    <cellStyle name="20% - Accent2 153" xfId="4198"/>
    <cellStyle name="20% - Accent2 154" xfId="4199"/>
    <cellStyle name="20% - Accent2 155" xfId="4200"/>
    <cellStyle name="20% - Accent2 156" xfId="4201"/>
    <cellStyle name="20% - Accent2 157" xfId="4202"/>
    <cellStyle name="20% - Accent2 158" xfId="4203"/>
    <cellStyle name="20% - Accent2 159" xfId="4204"/>
    <cellStyle name="20% - Accent2 16" xfId="4205"/>
    <cellStyle name="20% - Accent2 16 10" xfId="4206"/>
    <cellStyle name="20% - Accent2 16 2" xfId="4207"/>
    <cellStyle name="20% - Accent2 16 2 2" xfId="4208"/>
    <cellStyle name="20% - Accent2 16 2 3" xfId="4209"/>
    <cellStyle name="20% - Accent2 16 3" xfId="4210"/>
    <cellStyle name="20% - Accent2 16 3 2" xfId="4211"/>
    <cellStyle name="20% - Accent2 16 3 3" xfId="4212"/>
    <cellStyle name="20% - Accent2 16 3 4" xfId="4213"/>
    <cellStyle name="20% - Accent2 16 3 5" xfId="4214"/>
    <cellStyle name="20% - Accent2 16 3 6" xfId="4215"/>
    <cellStyle name="20% - Accent2 16 3 7" xfId="4216"/>
    <cellStyle name="20% - Accent2 16 4" xfId="4217"/>
    <cellStyle name="20% - Accent2 16 4 2" xfId="4218"/>
    <cellStyle name="20% - Accent2 16 4 3" xfId="4219"/>
    <cellStyle name="20% - Accent2 16 5" xfId="4220"/>
    <cellStyle name="20% - Accent2 16 6" xfId="4221"/>
    <cellStyle name="20% - Accent2 16 7" xfId="4222"/>
    <cellStyle name="20% - Accent2 16 8" xfId="4223"/>
    <cellStyle name="20% - Accent2 16 9" xfId="4224"/>
    <cellStyle name="20% - Accent2 160" xfId="4225"/>
    <cellStyle name="20% - Accent2 161" xfId="4226"/>
    <cellStyle name="20% - Accent2 162" xfId="4227"/>
    <cellStyle name="20% - Accent2 163" xfId="4228"/>
    <cellStyle name="20% - Accent2 164" xfId="4229"/>
    <cellStyle name="20% - Accent2 165" xfId="4230"/>
    <cellStyle name="20% - Accent2 166" xfId="4231"/>
    <cellStyle name="20% - Accent2 167" xfId="4232"/>
    <cellStyle name="20% - Accent2 168" xfId="4233"/>
    <cellStyle name="20% - Accent2 169" xfId="4234"/>
    <cellStyle name="20% - Accent2 17" xfId="4235"/>
    <cellStyle name="20% - Accent2 17 10" xfId="4236"/>
    <cellStyle name="20% - Accent2 17 2" xfId="4237"/>
    <cellStyle name="20% - Accent2 17 2 2" xfId="4238"/>
    <cellStyle name="20% - Accent2 17 2 3" xfId="4239"/>
    <cellStyle name="20% - Accent2 17 3" xfId="4240"/>
    <cellStyle name="20% - Accent2 17 3 2" xfId="4241"/>
    <cellStyle name="20% - Accent2 17 3 3" xfId="4242"/>
    <cellStyle name="20% - Accent2 17 3 4" xfId="4243"/>
    <cellStyle name="20% - Accent2 17 3 5" xfId="4244"/>
    <cellStyle name="20% - Accent2 17 3 6" xfId="4245"/>
    <cellStyle name="20% - Accent2 17 3 7" xfId="4246"/>
    <cellStyle name="20% - Accent2 17 4" xfId="4247"/>
    <cellStyle name="20% - Accent2 17 4 2" xfId="4248"/>
    <cellStyle name="20% - Accent2 17 4 3" xfId="4249"/>
    <cellStyle name="20% - Accent2 17 5" xfId="4250"/>
    <cellStyle name="20% - Accent2 17 6" xfId="4251"/>
    <cellStyle name="20% - Accent2 17 7" xfId="4252"/>
    <cellStyle name="20% - Accent2 17 8" xfId="4253"/>
    <cellStyle name="20% - Accent2 17 9" xfId="4254"/>
    <cellStyle name="20% - Accent2 170" xfId="4255"/>
    <cellStyle name="20% - Accent2 171" xfId="4256"/>
    <cellStyle name="20% - Accent2 172" xfId="4257"/>
    <cellStyle name="20% - Accent2 173" xfId="4258"/>
    <cellStyle name="20% - Accent2 174" xfId="4259"/>
    <cellStyle name="20% - Accent2 175" xfId="4260"/>
    <cellStyle name="20% - Accent2 176" xfId="4261"/>
    <cellStyle name="20% - Accent2 177" xfId="4262"/>
    <cellStyle name="20% - Accent2 178" xfId="4263"/>
    <cellStyle name="20% - Accent2 179" xfId="4264"/>
    <cellStyle name="20% - Accent2 18" xfId="4265"/>
    <cellStyle name="20% - Accent2 18 10" xfId="4266"/>
    <cellStyle name="20% - Accent2 18 2" xfId="4267"/>
    <cellStyle name="20% - Accent2 18 2 2" xfId="4268"/>
    <cellStyle name="20% - Accent2 18 2 3" xfId="4269"/>
    <cellStyle name="20% - Accent2 18 3" xfId="4270"/>
    <cellStyle name="20% - Accent2 18 3 2" xfId="4271"/>
    <cellStyle name="20% - Accent2 18 3 3" xfId="4272"/>
    <cellStyle name="20% - Accent2 18 3 4" xfId="4273"/>
    <cellStyle name="20% - Accent2 18 3 5" xfId="4274"/>
    <cellStyle name="20% - Accent2 18 3 6" xfId="4275"/>
    <cellStyle name="20% - Accent2 18 3 7" xfId="4276"/>
    <cellStyle name="20% - Accent2 18 4" xfId="4277"/>
    <cellStyle name="20% - Accent2 18 4 2" xfId="4278"/>
    <cellStyle name="20% - Accent2 18 4 3" xfId="4279"/>
    <cellStyle name="20% - Accent2 18 5" xfId="4280"/>
    <cellStyle name="20% - Accent2 18 6" xfId="4281"/>
    <cellStyle name="20% - Accent2 18 7" xfId="4282"/>
    <cellStyle name="20% - Accent2 18 8" xfId="4283"/>
    <cellStyle name="20% - Accent2 18 9" xfId="4284"/>
    <cellStyle name="20% - Accent2 180" xfId="4285"/>
    <cellStyle name="20% - Accent2 181" xfId="4286"/>
    <cellStyle name="20% - Accent2 182" xfId="4287"/>
    <cellStyle name="20% - Accent2 183" xfId="4288"/>
    <cellStyle name="20% - Accent2 184" xfId="4289"/>
    <cellStyle name="20% - Accent2 185" xfId="4290"/>
    <cellStyle name="20% - Accent2 186" xfId="4291"/>
    <cellStyle name="20% - Accent2 187" xfId="4292"/>
    <cellStyle name="20% - Accent2 188" xfId="4293"/>
    <cellStyle name="20% - Accent2 189" xfId="4294"/>
    <cellStyle name="20% - Accent2 19" xfId="4295"/>
    <cellStyle name="20% - Accent2 19 10" xfId="4296"/>
    <cellStyle name="20% - Accent2 19 2" xfId="4297"/>
    <cellStyle name="20% - Accent2 19 2 2" xfId="4298"/>
    <cellStyle name="20% - Accent2 19 2 3" xfId="4299"/>
    <cellStyle name="20% - Accent2 19 3" xfId="4300"/>
    <cellStyle name="20% - Accent2 19 3 2" xfId="4301"/>
    <cellStyle name="20% - Accent2 19 3 3" xfId="4302"/>
    <cellStyle name="20% - Accent2 19 3 4" xfId="4303"/>
    <cellStyle name="20% - Accent2 19 3 5" xfId="4304"/>
    <cellStyle name="20% - Accent2 19 3 6" xfId="4305"/>
    <cellStyle name="20% - Accent2 19 3 7" xfId="4306"/>
    <cellStyle name="20% - Accent2 19 4" xfId="4307"/>
    <cellStyle name="20% - Accent2 19 4 2" xfId="4308"/>
    <cellStyle name="20% - Accent2 19 4 3" xfId="4309"/>
    <cellStyle name="20% - Accent2 19 5" xfId="4310"/>
    <cellStyle name="20% - Accent2 19 6" xfId="4311"/>
    <cellStyle name="20% - Accent2 19 7" xfId="4312"/>
    <cellStyle name="20% - Accent2 19 8" xfId="4313"/>
    <cellStyle name="20% - Accent2 19 9" xfId="4314"/>
    <cellStyle name="20% - Accent2 190" xfId="4315"/>
    <cellStyle name="20% - Accent2 191" xfId="4316"/>
    <cellStyle name="20% - Accent2 192" xfId="4317"/>
    <cellStyle name="20% - Accent2 193" xfId="4318"/>
    <cellStyle name="20% - Accent2 194" xfId="4319"/>
    <cellStyle name="20% - Accent2 195" xfId="4320"/>
    <cellStyle name="20% - Accent2 196" xfId="4321"/>
    <cellStyle name="20% - Accent2 197" xfId="4322"/>
    <cellStyle name="20% - Accent2 198" xfId="4323"/>
    <cellStyle name="20% - Accent2 199" xfId="4324"/>
    <cellStyle name="20% - Accent2 2" xfId="4325"/>
    <cellStyle name="20% - Accent2 2 10" xfId="4326"/>
    <cellStyle name="20% - Accent2 2 11" xfId="4327"/>
    <cellStyle name="20% - Accent2 2 12" xfId="4328"/>
    <cellStyle name="20% - Accent2 2 13" xfId="4329"/>
    <cellStyle name="20% - Accent2 2 2" xfId="4330"/>
    <cellStyle name="20% - Accent2 2 2 10" xfId="4331"/>
    <cellStyle name="20% - Accent2 2 2 2" xfId="4332"/>
    <cellStyle name="20% - Accent2 2 2 2 2" xfId="4333"/>
    <cellStyle name="20% - Accent2 2 2 2 3" xfId="4334"/>
    <cellStyle name="20% - Accent2 2 2 2 4" xfId="4335"/>
    <cellStyle name="20% - Accent2 2 2 2 5" xfId="4336"/>
    <cellStyle name="20% - Accent2 2 2 2 6" xfId="4337"/>
    <cellStyle name="20% - Accent2 2 2 2 7" xfId="4338"/>
    <cellStyle name="20% - Accent2 2 2 3" xfId="4339"/>
    <cellStyle name="20% - Accent2 2 2 3 2" xfId="4340"/>
    <cellStyle name="20% - Accent2 2 2 3 3" xfId="4341"/>
    <cellStyle name="20% - Accent2 2 2 3 4" xfId="4342"/>
    <cellStyle name="20% - Accent2 2 2 3 5" xfId="4343"/>
    <cellStyle name="20% - Accent2 2 2 3 6" xfId="4344"/>
    <cellStyle name="20% - Accent2 2 2 3 7" xfId="4345"/>
    <cellStyle name="20% - Accent2 2 2 4" xfId="4346"/>
    <cellStyle name="20% - Accent2 2 2 4 2" xfId="4347"/>
    <cellStyle name="20% - Accent2 2 2 4 3" xfId="4348"/>
    <cellStyle name="20% - Accent2 2 2 5" xfId="4349"/>
    <cellStyle name="20% - Accent2 2 2 6" xfId="4350"/>
    <cellStyle name="20% - Accent2 2 2 7" xfId="4351"/>
    <cellStyle name="20% - Accent2 2 2 8" xfId="4352"/>
    <cellStyle name="20% - Accent2 2 2 9" xfId="4353"/>
    <cellStyle name="20% - Accent2 2 3" xfId="4354"/>
    <cellStyle name="20% - Accent2 2 3 2" xfId="4355"/>
    <cellStyle name="20% - Accent2 2 3 2 2" xfId="4356"/>
    <cellStyle name="20% - Accent2 2 3 2 3" xfId="4357"/>
    <cellStyle name="20% - Accent2 2 3 2 4" xfId="4358"/>
    <cellStyle name="20% - Accent2 2 3 2 5" xfId="4359"/>
    <cellStyle name="20% - Accent2 2 3 2 6" xfId="4360"/>
    <cellStyle name="20% - Accent2 2 3 2 7" xfId="4361"/>
    <cellStyle name="20% - Accent2 2 3 3" xfId="4362"/>
    <cellStyle name="20% - Accent2 2 3 4" xfId="4363"/>
    <cellStyle name="20% - Accent2 2 3 5" xfId="4364"/>
    <cellStyle name="20% - Accent2 2 3 6" xfId="4365"/>
    <cellStyle name="20% - Accent2 2 3 7" xfId="4366"/>
    <cellStyle name="20% - Accent2 2 3 8" xfId="4367"/>
    <cellStyle name="20% - Accent2 2 4" xfId="4368"/>
    <cellStyle name="20% - Accent2 2 4 2" xfId="4369"/>
    <cellStyle name="20% - Accent2 2 4 3" xfId="4370"/>
    <cellStyle name="20% - Accent2 2 4 4" xfId="4371"/>
    <cellStyle name="20% - Accent2 2 4 5" xfId="4372"/>
    <cellStyle name="20% - Accent2 2 4 6" xfId="4373"/>
    <cellStyle name="20% - Accent2 2 4 7" xfId="4374"/>
    <cellStyle name="20% - Accent2 2 5" xfId="4375"/>
    <cellStyle name="20% - Accent2 2 5 2" xfId="4376"/>
    <cellStyle name="20% - Accent2 2 5 3" xfId="4377"/>
    <cellStyle name="20% - Accent2 2 5 4" xfId="4378"/>
    <cellStyle name="20% - Accent2 2 5 5" xfId="4379"/>
    <cellStyle name="20% - Accent2 2 5 6" xfId="4380"/>
    <cellStyle name="20% - Accent2 2 5 7" xfId="4381"/>
    <cellStyle name="20% - Accent2 2 6" xfId="4382"/>
    <cellStyle name="20% - Accent2 2 6 2" xfId="4383"/>
    <cellStyle name="20% - Accent2 2 7" xfId="4384"/>
    <cellStyle name="20% - Accent2 2 8" xfId="4385"/>
    <cellStyle name="20% - Accent2 2 9" xfId="4386"/>
    <cellStyle name="20% - Accent2 20" xfId="4387"/>
    <cellStyle name="20% - Accent2 20 2" xfId="4388"/>
    <cellStyle name="20% - Accent2 20 3" xfId="4389"/>
    <cellStyle name="20% - Accent2 20 3 2" xfId="4390"/>
    <cellStyle name="20% - Accent2 20 3 3" xfId="4391"/>
    <cellStyle name="20% - Accent2 20 3 4" xfId="4392"/>
    <cellStyle name="20% - Accent2 20 3 5" xfId="4393"/>
    <cellStyle name="20% - Accent2 20 3 6" xfId="4394"/>
    <cellStyle name="20% - Accent2 20 3 7" xfId="4395"/>
    <cellStyle name="20% - Accent2 20 4" xfId="4396"/>
    <cellStyle name="20% - Accent2 20 5" xfId="4397"/>
    <cellStyle name="20% - Accent2 20 6" xfId="4398"/>
    <cellStyle name="20% - Accent2 20 7" xfId="4399"/>
    <cellStyle name="20% - Accent2 20 8" xfId="4400"/>
    <cellStyle name="20% - Accent2 20 9" xfId="4401"/>
    <cellStyle name="20% - Accent2 200" xfId="4402"/>
    <cellStyle name="20% - Accent2 201" xfId="4403"/>
    <cellStyle name="20% - Accent2 202" xfId="4404"/>
    <cellStyle name="20% - Accent2 203" xfId="4405"/>
    <cellStyle name="20% - Accent2 204" xfId="4406"/>
    <cellStyle name="20% - Accent2 205" xfId="4407"/>
    <cellStyle name="20% - Accent2 206" xfId="4408"/>
    <cellStyle name="20% - Accent2 207" xfId="4409"/>
    <cellStyle name="20% - Accent2 208" xfId="4410"/>
    <cellStyle name="20% - Accent2 209" xfId="4411"/>
    <cellStyle name="20% - Accent2 21" xfId="4412"/>
    <cellStyle name="20% - Accent2 21 10" xfId="4413"/>
    <cellStyle name="20% - Accent2 21 2" xfId="4414"/>
    <cellStyle name="20% - Accent2 21 2 2" xfId="4415"/>
    <cellStyle name="20% - Accent2 21 2 3" xfId="4416"/>
    <cellStyle name="20% - Accent2 21 3" xfId="4417"/>
    <cellStyle name="20% - Accent2 21 3 2" xfId="4418"/>
    <cellStyle name="20% - Accent2 21 3 3" xfId="4419"/>
    <cellStyle name="20% - Accent2 21 3 4" xfId="4420"/>
    <cellStyle name="20% - Accent2 21 3 5" xfId="4421"/>
    <cellStyle name="20% - Accent2 21 3 6" xfId="4422"/>
    <cellStyle name="20% - Accent2 21 3 7" xfId="4423"/>
    <cellStyle name="20% - Accent2 21 4" xfId="4424"/>
    <cellStyle name="20% - Accent2 21 4 2" xfId="4425"/>
    <cellStyle name="20% - Accent2 21 4 3" xfId="4426"/>
    <cellStyle name="20% - Accent2 21 5" xfId="4427"/>
    <cellStyle name="20% - Accent2 21 6" xfId="4428"/>
    <cellStyle name="20% - Accent2 21 7" xfId="4429"/>
    <cellStyle name="20% - Accent2 21 8" xfId="4430"/>
    <cellStyle name="20% - Accent2 21 9" xfId="4431"/>
    <cellStyle name="20% - Accent2 210" xfId="4432"/>
    <cellStyle name="20% - Accent2 211" xfId="4433"/>
    <cellStyle name="20% - Accent2 212" xfId="4434"/>
    <cellStyle name="20% - Accent2 213" xfId="4435"/>
    <cellStyle name="20% - Accent2 214" xfId="4436"/>
    <cellStyle name="20% - Accent2 215" xfId="4437"/>
    <cellStyle name="20% - Accent2 216" xfId="4438"/>
    <cellStyle name="20% - Accent2 217" xfId="4439"/>
    <cellStyle name="20% - Accent2 218" xfId="4440"/>
    <cellStyle name="20% - Accent2 219" xfId="4441"/>
    <cellStyle name="20% - Accent2 22" xfId="4442"/>
    <cellStyle name="20% - Accent2 22 10" xfId="4443"/>
    <cellStyle name="20% - Accent2 22 2" xfId="4444"/>
    <cellStyle name="20% - Accent2 22 2 2" xfId="4445"/>
    <cellStyle name="20% - Accent2 22 2 3" xfId="4446"/>
    <cellStyle name="20% - Accent2 22 3" xfId="4447"/>
    <cellStyle name="20% - Accent2 22 3 2" xfId="4448"/>
    <cellStyle name="20% - Accent2 22 3 3" xfId="4449"/>
    <cellStyle name="20% - Accent2 22 3 4" xfId="4450"/>
    <cellStyle name="20% - Accent2 22 3 5" xfId="4451"/>
    <cellStyle name="20% - Accent2 22 3 6" xfId="4452"/>
    <cellStyle name="20% - Accent2 22 3 7" xfId="4453"/>
    <cellStyle name="20% - Accent2 22 4" xfId="4454"/>
    <cellStyle name="20% - Accent2 22 4 2" xfId="4455"/>
    <cellStyle name="20% - Accent2 22 4 3" xfId="4456"/>
    <cellStyle name="20% - Accent2 22 5" xfId="4457"/>
    <cellStyle name="20% - Accent2 22 6" xfId="4458"/>
    <cellStyle name="20% - Accent2 22 7" xfId="4459"/>
    <cellStyle name="20% - Accent2 22 8" xfId="4460"/>
    <cellStyle name="20% - Accent2 22 9" xfId="4461"/>
    <cellStyle name="20% - Accent2 220" xfId="4462"/>
    <cellStyle name="20% - Accent2 221" xfId="4463"/>
    <cellStyle name="20% - Accent2 222" xfId="4464"/>
    <cellStyle name="20% - Accent2 223" xfId="4465"/>
    <cellStyle name="20% - Accent2 224" xfId="4466"/>
    <cellStyle name="20% - Accent2 225" xfId="4467"/>
    <cellStyle name="20% - Accent2 226" xfId="4468"/>
    <cellStyle name="20% - Accent2 227" xfId="4469"/>
    <cellStyle name="20% - Accent2 228" xfId="4470"/>
    <cellStyle name="20% - Accent2 229" xfId="4471"/>
    <cellStyle name="20% - Accent2 23" xfId="4472"/>
    <cellStyle name="20% - Accent2 23 10" xfId="4473"/>
    <cellStyle name="20% - Accent2 23 2" xfId="4474"/>
    <cellStyle name="20% - Accent2 23 2 2" xfId="4475"/>
    <cellStyle name="20% - Accent2 23 2 3" xfId="4476"/>
    <cellStyle name="20% - Accent2 23 3" xfId="4477"/>
    <cellStyle name="20% - Accent2 23 3 2" xfId="4478"/>
    <cellStyle name="20% - Accent2 23 3 3" xfId="4479"/>
    <cellStyle name="20% - Accent2 23 3 4" xfId="4480"/>
    <cellStyle name="20% - Accent2 23 3 5" xfId="4481"/>
    <cellStyle name="20% - Accent2 23 3 6" xfId="4482"/>
    <cellStyle name="20% - Accent2 23 3 7" xfId="4483"/>
    <cellStyle name="20% - Accent2 23 4" xfId="4484"/>
    <cellStyle name="20% - Accent2 23 4 2" xfId="4485"/>
    <cellStyle name="20% - Accent2 23 4 3" xfId="4486"/>
    <cellStyle name="20% - Accent2 23 5" xfId="4487"/>
    <cellStyle name="20% - Accent2 23 6" xfId="4488"/>
    <cellStyle name="20% - Accent2 23 7" xfId="4489"/>
    <cellStyle name="20% - Accent2 23 8" xfId="4490"/>
    <cellStyle name="20% - Accent2 23 9" xfId="4491"/>
    <cellStyle name="20% - Accent2 230" xfId="4492"/>
    <cellStyle name="20% - Accent2 231" xfId="4493"/>
    <cellStyle name="20% - Accent2 232" xfId="4494"/>
    <cellStyle name="20% - Accent2 233" xfId="4495"/>
    <cellStyle name="20% - Accent2 234" xfId="4496"/>
    <cellStyle name="20% - Accent2 235" xfId="4497"/>
    <cellStyle name="20% - Accent2 236" xfId="4498"/>
    <cellStyle name="20% - Accent2 237" xfId="4499"/>
    <cellStyle name="20% - Accent2 238" xfId="4500"/>
    <cellStyle name="20% - Accent2 239" xfId="4501"/>
    <cellStyle name="20% - Accent2 24" xfId="4502"/>
    <cellStyle name="20% - Accent2 24 10" xfId="4503"/>
    <cellStyle name="20% - Accent2 24 2" xfId="4504"/>
    <cellStyle name="20% - Accent2 24 2 2" xfId="4505"/>
    <cellStyle name="20% - Accent2 24 2 3" xfId="4506"/>
    <cellStyle name="20% - Accent2 24 3" xfId="4507"/>
    <cellStyle name="20% - Accent2 24 3 2" xfId="4508"/>
    <cellStyle name="20% - Accent2 24 3 3" xfId="4509"/>
    <cellStyle name="20% - Accent2 24 3 4" xfId="4510"/>
    <cellStyle name="20% - Accent2 24 3 5" xfId="4511"/>
    <cellStyle name="20% - Accent2 24 3 6" xfId="4512"/>
    <cellStyle name="20% - Accent2 24 3 7" xfId="4513"/>
    <cellStyle name="20% - Accent2 24 4" xfId="4514"/>
    <cellStyle name="20% - Accent2 24 4 2" xfId="4515"/>
    <cellStyle name="20% - Accent2 24 4 3" xfId="4516"/>
    <cellStyle name="20% - Accent2 24 5" xfId="4517"/>
    <cellStyle name="20% - Accent2 24 6" xfId="4518"/>
    <cellStyle name="20% - Accent2 24 7" xfId="4519"/>
    <cellStyle name="20% - Accent2 24 8" xfId="4520"/>
    <cellStyle name="20% - Accent2 24 9" xfId="4521"/>
    <cellStyle name="20% - Accent2 240" xfId="4522"/>
    <cellStyle name="20% - Accent2 241" xfId="4523"/>
    <cellStyle name="20% - Accent2 242" xfId="4524"/>
    <cellStyle name="20% - Accent2 243" xfId="4525"/>
    <cellStyle name="20% - Accent2 244" xfId="4526"/>
    <cellStyle name="20% - Accent2 245" xfId="4527"/>
    <cellStyle name="20% - Accent2 246" xfId="4528"/>
    <cellStyle name="20% - Accent2 247" xfId="4529"/>
    <cellStyle name="20% - Accent2 248" xfId="4530"/>
    <cellStyle name="20% - Accent2 249" xfId="4531"/>
    <cellStyle name="20% - Accent2 25" xfId="4532"/>
    <cellStyle name="20% - Accent2 25 10" xfId="4533"/>
    <cellStyle name="20% - Accent2 25 2" xfId="4534"/>
    <cellStyle name="20% - Accent2 25 2 2" xfId="4535"/>
    <cellStyle name="20% - Accent2 25 2 3" xfId="4536"/>
    <cellStyle name="20% - Accent2 25 3" xfId="4537"/>
    <cellStyle name="20% - Accent2 25 3 2" xfId="4538"/>
    <cellStyle name="20% - Accent2 25 3 3" xfId="4539"/>
    <cellStyle name="20% - Accent2 25 3 4" xfId="4540"/>
    <cellStyle name="20% - Accent2 25 3 5" xfId="4541"/>
    <cellStyle name="20% - Accent2 25 3 6" xfId="4542"/>
    <cellStyle name="20% - Accent2 25 3 7" xfId="4543"/>
    <cellStyle name="20% - Accent2 25 4" xfId="4544"/>
    <cellStyle name="20% - Accent2 25 4 2" xfId="4545"/>
    <cellStyle name="20% - Accent2 25 4 3" xfId="4546"/>
    <cellStyle name="20% - Accent2 25 5" xfId="4547"/>
    <cellStyle name="20% - Accent2 25 6" xfId="4548"/>
    <cellStyle name="20% - Accent2 25 7" xfId="4549"/>
    <cellStyle name="20% - Accent2 25 8" xfId="4550"/>
    <cellStyle name="20% - Accent2 25 9" xfId="4551"/>
    <cellStyle name="20% - Accent2 250" xfId="4552"/>
    <cellStyle name="20% - Accent2 251" xfId="4553"/>
    <cellStyle name="20% - Accent2 252" xfId="4554"/>
    <cellStyle name="20% - Accent2 253" xfId="4555"/>
    <cellStyle name="20% - Accent2 254" xfId="4556"/>
    <cellStyle name="20% - Accent2 255" xfId="4557"/>
    <cellStyle name="20% - Accent2 256" xfId="4558"/>
    <cellStyle name="20% - Accent2 257" xfId="4559"/>
    <cellStyle name="20% - Accent2 258" xfId="4560"/>
    <cellStyle name="20% - Accent2 259" xfId="4561"/>
    <cellStyle name="20% - Accent2 26" xfId="4562"/>
    <cellStyle name="20% - Accent2 26 10" xfId="4563"/>
    <cellStyle name="20% - Accent2 26 2" xfId="4564"/>
    <cellStyle name="20% - Accent2 26 2 2" xfId="4565"/>
    <cellStyle name="20% - Accent2 26 2 3" xfId="4566"/>
    <cellStyle name="20% - Accent2 26 3" xfId="4567"/>
    <cellStyle name="20% - Accent2 26 3 2" xfId="4568"/>
    <cellStyle name="20% - Accent2 26 3 3" xfId="4569"/>
    <cellStyle name="20% - Accent2 26 3 4" xfId="4570"/>
    <cellStyle name="20% - Accent2 26 3 5" xfId="4571"/>
    <cellStyle name="20% - Accent2 26 3 6" xfId="4572"/>
    <cellStyle name="20% - Accent2 26 3 7" xfId="4573"/>
    <cellStyle name="20% - Accent2 26 4" xfId="4574"/>
    <cellStyle name="20% - Accent2 26 4 2" xfId="4575"/>
    <cellStyle name="20% - Accent2 26 4 3" xfId="4576"/>
    <cellStyle name="20% - Accent2 26 5" xfId="4577"/>
    <cellStyle name="20% - Accent2 26 6" xfId="4578"/>
    <cellStyle name="20% - Accent2 26 7" xfId="4579"/>
    <cellStyle name="20% - Accent2 26 8" xfId="4580"/>
    <cellStyle name="20% - Accent2 26 9" xfId="4581"/>
    <cellStyle name="20% - Accent2 260" xfId="4582"/>
    <cellStyle name="20% - Accent2 261" xfId="4583"/>
    <cellStyle name="20% - Accent2 262" xfId="4584"/>
    <cellStyle name="20% - Accent2 263" xfId="4585"/>
    <cellStyle name="20% - Accent2 264" xfId="4586"/>
    <cellStyle name="20% - Accent2 265" xfId="4587"/>
    <cellStyle name="20% - Accent2 266" xfId="4588"/>
    <cellStyle name="20% - Accent2 267" xfId="4589"/>
    <cellStyle name="20% - Accent2 268" xfId="4590"/>
    <cellStyle name="20% - Accent2 269" xfId="4591"/>
    <cellStyle name="20% - Accent2 27" xfId="4592"/>
    <cellStyle name="20% - Accent2 27 10" xfId="4593"/>
    <cellStyle name="20% - Accent2 27 2" xfId="4594"/>
    <cellStyle name="20% - Accent2 27 2 2" xfId="4595"/>
    <cellStyle name="20% - Accent2 27 2 3" xfId="4596"/>
    <cellStyle name="20% - Accent2 27 3" xfId="4597"/>
    <cellStyle name="20% - Accent2 27 3 2" xfId="4598"/>
    <cellStyle name="20% - Accent2 27 3 3" xfId="4599"/>
    <cellStyle name="20% - Accent2 27 3 4" xfId="4600"/>
    <cellStyle name="20% - Accent2 27 3 5" xfId="4601"/>
    <cellStyle name="20% - Accent2 27 3 6" xfId="4602"/>
    <cellStyle name="20% - Accent2 27 3 7" xfId="4603"/>
    <cellStyle name="20% - Accent2 27 4" xfId="4604"/>
    <cellStyle name="20% - Accent2 27 4 2" xfId="4605"/>
    <cellStyle name="20% - Accent2 27 4 3" xfId="4606"/>
    <cellStyle name="20% - Accent2 27 5" xfId="4607"/>
    <cellStyle name="20% - Accent2 27 6" xfId="4608"/>
    <cellStyle name="20% - Accent2 27 7" xfId="4609"/>
    <cellStyle name="20% - Accent2 27 8" xfId="4610"/>
    <cellStyle name="20% - Accent2 27 9" xfId="4611"/>
    <cellStyle name="20% - Accent2 270" xfId="4612"/>
    <cellStyle name="20% - Accent2 271" xfId="4613"/>
    <cellStyle name="20% - Accent2 272" xfId="4614"/>
    <cellStyle name="20% - Accent2 273" xfId="4615"/>
    <cellStyle name="20% - Accent2 274" xfId="4616"/>
    <cellStyle name="20% - Accent2 274 2" xfId="4617"/>
    <cellStyle name="20% - Accent2 274 3" xfId="4618"/>
    <cellStyle name="20% - Accent2 274 4" xfId="4619"/>
    <cellStyle name="20% - Accent2 274 5" xfId="4620"/>
    <cellStyle name="20% - Accent2 274 6" xfId="4621"/>
    <cellStyle name="20% - Accent2 274 7" xfId="4622"/>
    <cellStyle name="20% - Accent2 275" xfId="4623"/>
    <cellStyle name="20% - Accent2 275 2" xfId="4624"/>
    <cellStyle name="20% - Accent2 275 3" xfId="4625"/>
    <cellStyle name="20% - Accent2 275 4" xfId="4626"/>
    <cellStyle name="20% - Accent2 275 5" xfId="4627"/>
    <cellStyle name="20% - Accent2 275 6" xfId="4628"/>
    <cellStyle name="20% - Accent2 275 7" xfId="4629"/>
    <cellStyle name="20% - Accent2 276" xfId="4630"/>
    <cellStyle name="20% - Accent2 276 2" xfId="4631"/>
    <cellStyle name="20% - Accent2 276 3" xfId="4632"/>
    <cellStyle name="20% - Accent2 276 4" xfId="4633"/>
    <cellStyle name="20% - Accent2 276 5" xfId="4634"/>
    <cellStyle name="20% - Accent2 276 6" xfId="4635"/>
    <cellStyle name="20% - Accent2 276 7" xfId="4636"/>
    <cellStyle name="20% - Accent2 277" xfId="4637"/>
    <cellStyle name="20% - Accent2 277 2" xfId="4638"/>
    <cellStyle name="20% - Accent2 277 3" xfId="4639"/>
    <cellStyle name="20% - Accent2 277 4" xfId="4640"/>
    <cellStyle name="20% - Accent2 277 5" xfId="4641"/>
    <cellStyle name="20% - Accent2 277 6" xfId="4642"/>
    <cellStyle name="20% - Accent2 277 7" xfId="4643"/>
    <cellStyle name="20% - Accent2 278" xfId="4644"/>
    <cellStyle name="20% - Accent2 278 2" xfId="4645"/>
    <cellStyle name="20% - Accent2 278 3" xfId="4646"/>
    <cellStyle name="20% - Accent2 278 4" xfId="4647"/>
    <cellStyle name="20% - Accent2 278 5" xfId="4648"/>
    <cellStyle name="20% - Accent2 278 6" xfId="4649"/>
    <cellStyle name="20% - Accent2 278 7" xfId="4650"/>
    <cellStyle name="20% - Accent2 279" xfId="4651"/>
    <cellStyle name="20% - Accent2 279 2" xfId="4652"/>
    <cellStyle name="20% - Accent2 279 3" xfId="4653"/>
    <cellStyle name="20% - Accent2 279 4" xfId="4654"/>
    <cellStyle name="20% - Accent2 279 5" xfId="4655"/>
    <cellStyle name="20% - Accent2 279 6" xfId="4656"/>
    <cellStyle name="20% - Accent2 279 7" xfId="4657"/>
    <cellStyle name="20% - Accent2 28" xfId="4658"/>
    <cellStyle name="20% - Accent2 28 10" xfId="4659"/>
    <cellStyle name="20% - Accent2 28 2" xfId="4660"/>
    <cellStyle name="20% - Accent2 28 2 2" xfId="4661"/>
    <cellStyle name="20% - Accent2 28 2 3" xfId="4662"/>
    <cellStyle name="20% - Accent2 28 3" xfId="4663"/>
    <cellStyle name="20% - Accent2 28 3 2" xfId="4664"/>
    <cellStyle name="20% - Accent2 28 3 3" xfId="4665"/>
    <cellStyle name="20% - Accent2 28 3 4" xfId="4666"/>
    <cellStyle name="20% - Accent2 28 3 5" xfId="4667"/>
    <cellStyle name="20% - Accent2 28 3 6" xfId="4668"/>
    <cellStyle name="20% - Accent2 28 3 7" xfId="4669"/>
    <cellStyle name="20% - Accent2 28 4" xfId="4670"/>
    <cellStyle name="20% - Accent2 28 4 2" xfId="4671"/>
    <cellStyle name="20% - Accent2 28 4 3" xfId="4672"/>
    <cellStyle name="20% - Accent2 28 5" xfId="4673"/>
    <cellStyle name="20% - Accent2 28 6" xfId="4674"/>
    <cellStyle name="20% - Accent2 28 7" xfId="4675"/>
    <cellStyle name="20% - Accent2 28 8" xfId="4676"/>
    <cellStyle name="20% - Accent2 28 9" xfId="4677"/>
    <cellStyle name="20% - Accent2 280" xfId="4678"/>
    <cellStyle name="20% - Accent2 280 2" xfId="4679"/>
    <cellStyle name="20% - Accent2 280 3" xfId="4680"/>
    <cellStyle name="20% - Accent2 280 4" xfId="4681"/>
    <cellStyle name="20% - Accent2 280 5" xfId="4682"/>
    <cellStyle name="20% - Accent2 280 6" xfId="4683"/>
    <cellStyle name="20% - Accent2 280 7" xfId="4684"/>
    <cellStyle name="20% - Accent2 281" xfId="4685"/>
    <cellStyle name="20% - Accent2 281 2" xfId="4686"/>
    <cellStyle name="20% - Accent2 281 3" xfId="4687"/>
    <cellStyle name="20% - Accent2 281 4" xfId="4688"/>
    <cellStyle name="20% - Accent2 281 5" xfId="4689"/>
    <cellStyle name="20% - Accent2 281 6" xfId="4690"/>
    <cellStyle name="20% - Accent2 281 7" xfId="4691"/>
    <cellStyle name="20% - Accent2 282" xfId="4692"/>
    <cellStyle name="20% - Accent2 282 2" xfId="4693"/>
    <cellStyle name="20% - Accent2 282 3" xfId="4694"/>
    <cellStyle name="20% - Accent2 282 4" xfId="4695"/>
    <cellStyle name="20% - Accent2 282 5" xfId="4696"/>
    <cellStyle name="20% - Accent2 282 6" xfId="4697"/>
    <cellStyle name="20% - Accent2 282 7" xfId="4698"/>
    <cellStyle name="20% - Accent2 283" xfId="4699"/>
    <cellStyle name="20% - Accent2 283 2" xfId="4700"/>
    <cellStyle name="20% - Accent2 283 3" xfId="4701"/>
    <cellStyle name="20% - Accent2 283 4" xfId="4702"/>
    <cellStyle name="20% - Accent2 284" xfId="4703"/>
    <cellStyle name="20% - Accent2 284 2" xfId="4704"/>
    <cellStyle name="20% - Accent2 285" xfId="4705"/>
    <cellStyle name="20% - Accent2 285 2" xfId="4706"/>
    <cellStyle name="20% - Accent2 286" xfId="4707"/>
    <cellStyle name="20% - Accent2 287" xfId="4708"/>
    <cellStyle name="20% - Accent2 29" xfId="4709"/>
    <cellStyle name="20% - Accent2 29 10" xfId="4710"/>
    <cellStyle name="20% - Accent2 29 2" xfId="4711"/>
    <cellStyle name="20% - Accent2 29 2 2" xfId="4712"/>
    <cellStyle name="20% - Accent2 29 2 3" xfId="4713"/>
    <cellStyle name="20% - Accent2 29 3" xfId="4714"/>
    <cellStyle name="20% - Accent2 29 3 2" xfId="4715"/>
    <cellStyle name="20% - Accent2 29 3 3" xfId="4716"/>
    <cellStyle name="20% - Accent2 29 3 4" xfId="4717"/>
    <cellStyle name="20% - Accent2 29 3 5" xfId="4718"/>
    <cellStyle name="20% - Accent2 29 3 6" xfId="4719"/>
    <cellStyle name="20% - Accent2 29 3 7" xfId="4720"/>
    <cellStyle name="20% - Accent2 29 4" xfId="4721"/>
    <cellStyle name="20% - Accent2 29 4 2" xfId="4722"/>
    <cellStyle name="20% - Accent2 29 4 3" xfId="4723"/>
    <cellStyle name="20% - Accent2 29 5" xfId="4724"/>
    <cellStyle name="20% - Accent2 29 6" xfId="4725"/>
    <cellStyle name="20% - Accent2 29 7" xfId="4726"/>
    <cellStyle name="20% - Accent2 29 8" xfId="4727"/>
    <cellStyle name="20% - Accent2 29 9" xfId="4728"/>
    <cellStyle name="20% - Accent2 3" xfId="4729"/>
    <cellStyle name="20% - Accent2 3 10" xfId="4730"/>
    <cellStyle name="20% - Accent2 3 11" xfId="4731"/>
    <cellStyle name="20% - Accent2 3 12" xfId="4732"/>
    <cellStyle name="20% - Accent2 3 2" xfId="4733"/>
    <cellStyle name="20% - Accent2 3 2 2" xfId="4734"/>
    <cellStyle name="20% - Accent2 3 2 2 2" xfId="4735"/>
    <cellStyle name="20% - Accent2 3 2 2 3" xfId="4736"/>
    <cellStyle name="20% - Accent2 3 2 2 4" xfId="4737"/>
    <cellStyle name="20% - Accent2 3 2 2 5" xfId="4738"/>
    <cellStyle name="20% - Accent2 3 2 2 6" xfId="4739"/>
    <cellStyle name="20% - Accent2 3 2 2 7" xfId="4740"/>
    <cellStyle name="20% - Accent2 3 2 3" xfId="4741"/>
    <cellStyle name="20% - Accent2 3 2 3 2" xfId="4742"/>
    <cellStyle name="20% - Accent2 3 2 3 3" xfId="4743"/>
    <cellStyle name="20% - Accent2 3 2 4" xfId="4744"/>
    <cellStyle name="20% - Accent2 3 2 5" xfId="4745"/>
    <cellStyle name="20% - Accent2 3 2 6" xfId="4746"/>
    <cellStyle name="20% - Accent2 3 2 7" xfId="4747"/>
    <cellStyle name="20% - Accent2 3 2 8" xfId="4748"/>
    <cellStyle name="20% - Accent2 3 2 9" xfId="4749"/>
    <cellStyle name="20% - Accent2 3 3" xfId="4750"/>
    <cellStyle name="20% - Accent2 3 3 2" xfId="4751"/>
    <cellStyle name="20% - Accent2 3 3 3" xfId="4752"/>
    <cellStyle name="20% - Accent2 3 3 4" xfId="4753"/>
    <cellStyle name="20% - Accent2 3 3 5" xfId="4754"/>
    <cellStyle name="20% - Accent2 3 3 6" xfId="4755"/>
    <cellStyle name="20% - Accent2 3 3 7" xfId="4756"/>
    <cellStyle name="20% - Accent2 3 4" xfId="4757"/>
    <cellStyle name="20% - Accent2 3 4 2" xfId="4758"/>
    <cellStyle name="20% - Accent2 3 4 3" xfId="4759"/>
    <cellStyle name="20% - Accent2 3 4 4" xfId="4760"/>
    <cellStyle name="20% - Accent2 3 4 5" xfId="4761"/>
    <cellStyle name="20% - Accent2 3 4 6" xfId="4762"/>
    <cellStyle name="20% - Accent2 3 4 7" xfId="4763"/>
    <cellStyle name="20% - Accent2 3 5" xfId="4764"/>
    <cellStyle name="20% - Accent2 3 5 2" xfId="4765"/>
    <cellStyle name="20% - Accent2 3 6" xfId="4766"/>
    <cellStyle name="20% - Accent2 3 7" xfId="4767"/>
    <cellStyle name="20% - Accent2 3 8" xfId="4768"/>
    <cellStyle name="20% - Accent2 3 9" xfId="4769"/>
    <cellStyle name="20% - Accent2 30" xfId="4770"/>
    <cellStyle name="20% - Accent2 30 10" xfId="4771"/>
    <cellStyle name="20% - Accent2 30 2" xfId="4772"/>
    <cellStyle name="20% - Accent2 30 2 2" xfId="4773"/>
    <cellStyle name="20% - Accent2 30 2 3" xfId="4774"/>
    <cellStyle name="20% - Accent2 30 3" xfId="4775"/>
    <cellStyle name="20% - Accent2 30 3 2" xfId="4776"/>
    <cellStyle name="20% - Accent2 30 3 3" xfId="4777"/>
    <cellStyle name="20% - Accent2 30 3 4" xfId="4778"/>
    <cellStyle name="20% - Accent2 30 3 5" xfId="4779"/>
    <cellStyle name="20% - Accent2 30 3 6" xfId="4780"/>
    <cellStyle name="20% - Accent2 30 3 7" xfId="4781"/>
    <cellStyle name="20% - Accent2 30 4" xfId="4782"/>
    <cellStyle name="20% - Accent2 30 4 2" xfId="4783"/>
    <cellStyle name="20% - Accent2 30 4 3" xfId="4784"/>
    <cellStyle name="20% - Accent2 30 5" xfId="4785"/>
    <cellStyle name="20% - Accent2 30 6" xfId="4786"/>
    <cellStyle name="20% - Accent2 30 7" xfId="4787"/>
    <cellStyle name="20% - Accent2 30 8" xfId="4788"/>
    <cellStyle name="20% - Accent2 30 9" xfId="4789"/>
    <cellStyle name="20% - Accent2 31" xfId="4790"/>
    <cellStyle name="20% - Accent2 31 2" xfId="4791"/>
    <cellStyle name="20% - Accent2 31 2 2" xfId="4792"/>
    <cellStyle name="20% - Accent2 31 2 3" xfId="4793"/>
    <cellStyle name="20% - Accent2 31 2 4" xfId="4794"/>
    <cellStyle name="20% - Accent2 31 2 5" xfId="4795"/>
    <cellStyle name="20% - Accent2 31 2 6" xfId="4796"/>
    <cellStyle name="20% - Accent2 31 2 7" xfId="4797"/>
    <cellStyle name="20% - Accent2 31 3" xfId="4798"/>
    <cellStyle name="20% - Accent2 31 3 2" xfId="4799"/>
    <cellStyle name="20% - Accent2 31 3 3" xfId="4800"/>
    <cellStyle name="20% - Accent2 31 4" xfId="4801"/>
    <cellStyle name="20% - Accent2 31 5" xfId="4802"/>
    <cellStyle name="20% - Accent2 31 6" xfId="4803"/>
    <cellStyle name="20% - Accent2 31 7" xfId="4804"/>
    <cellStyle name="20% - Accent2 31 8" xfId="4805"/>
    <cellStyle name="20% - Accent2 31 9" xfId="4806"/>
    <cellStyle name="20% - Accent2 32" xfId="4807"/>
    <cellStyle name="20% - Accent2 32 2" xfId="4808"/>
    <cellStyle name="20% - Accent2 32 2 2" xfId="4809"/>
    <cellStyle name="20% - Accent2 32 2 3" xfId="4810"/>
    <cellStyle name="20% - Accent2 32 2 4" xfId="4811"/>
    <cellStyle name="20% - Accent2 32 2 5" xfId="4812"/>
    <cellStyle name="20% - Accent2 32 2 6" xfId="4813"/>
    <cellStyle name="20% - Accent2 32 2 7" xfId="4814"/>
    <cellStyle name="20% - Accent2 32 3" xfId="4815"/>
    <cellStyle name="20% - Accent2 32 3 2" xfId="4816"/>
    <cellStyle name="20% - Accent2 32 3 3" xfId="4817"/>
    <cellStyle name="20% - Accent2 32 4" xfId="4818"/>
    <cellStyle name="20% - Accent2 32 5" xfId="4819"/>
    <cellStyle name="20% - Accent2 32 6" xfId="4820"/>
    <cellStyle name="20% - Accent2 32 7" xfId="4821"/>
    <cellStyle name="20% - Accent2 32 8" xfId="4822"/>
    <cellStyle name="20% - Accent2 32 9" xfId="4823"/>
    <cellStyle name="20% - Accent2 33" xfId="4824"/>
    <cellStyle name="20% - Accent2 33 2" xfId="4825"/>
    <cellStyle name="20% - Accent2 33 2 2" xfId="4826"/>
    <cellStyle name="20% - Accent2 33 2 3" xfId="4827"/>
    <cellStyle name="20% - Accent2 33 2 4" xfId="4828"/>
    <cellStyle name="20% - Accent2 33 2 5" xfId="4829"/>
    <cellStyle name="20% - Accent2 33 2 6" xfId="4830"/>
    <cellStyle name="20% - Accent2 33 2 7" xfId="4831"/>
    <cellStyle name="20% - Accent2 33 3" xfId="4832"/>
    <cellStyle name="20% - Accent2 33 3 2" xfId="4833"/>
    <cellStyle name="20% - Accent2 33 3 3" xfId="4834"/>
    <cellStyle name="20% - Accent2 33 4" xfId="4835"/>
    <cellStyle name="20% - Accent2 33 5" xfId="4836"/>
    <cellStyle name="20% - Accent2 33 6" xfId="4837"/>
    <cellStyle name="20% - Accent2 33 7" xfId="4838"/>
    <cellStyle name="20% - Accent2 33 8" xfId="4839"/>
    <cellStyle name="20% - Accent2 33 9" xfId="4840"/>
    <cellStyle name="20% - Accent2 34" xfId="4841"/>
    <cellStyle name="20% - Accent2 34 2" xfId="4842"/>
    <cellStyle name="20% - Accent2 34 2 2" xfId="4843"/>
    <cellStyle name="20% - Accent2 34 2 3" xfId="4844"/>
    <cellStyle name="20% - Accent2 34 2 4" xfId="4845"/>
    <cellStyle name="20% - Accent2 34 2 5" xfId="4846"/>
    <cellStyle name="20% - Accent2 34 2 6" xfId="4847"/>
    <cellStyle name="20% - Accent2 34 2 7" xfId="4848"/>
    <cellStyle name="20% - Accent2 34 3" xfId="4849"/>
    <cellStyle name="20% - Accent2 34 3 2" xfId="4850"/>
    <cellStyle name="20% - Accent2 34 3 3" xfId="4851"/>
    <cellStyle name="20% - Accent2 34 4" xfId="4852"/>
    <cellStyle name="20% - Accent2 34 5" xfId="4853"/>
    <cellStyle name="20% - Accent2 34 6" xfId="4854"/>
    <cellStyle name="20% - Accent2 34 7" xfId="4855"/>
    <cellStyle name="20% - Accent2 34 8" xfId="4856"/>
    <cellStyle name="20% - Accent2 34 9" xfId="4857"/>
    <cellStyle name="20% - Accent2 35" xfId="4858"/>
    <cellStyle name="20% - Accent2 35 2" xfId="4859"/>
    <cellStyle name="20% - Accent2 35 2 2" xfId="4860"/>
    <cellStyle name="20% - Accent2 35 2 3" xfId="4861"/>
    <cellStyle name="20% - Accent2 35 2 4" xfId="4862"/>
    <cellStyle name="20% - Accent2 35 2 5" xfId="4863"/>
    <cellStyle name="20% - Accent2 35 2 6" xfId="4864"/>
    <cellStyle name="20% - Accent2 35 2 7" xfId="4865"/>
    <cellStyle name="20% - Accent2 35 3" xfId="4866"/>
    <cellStyle name="20% - Accent2 35 3 2" xfId="4867"/>
    <cellStyle name="20% - Accent2 35 3 3" xfId="4868"/>
    <cellStyle name="20% - Accent2 35 4" xfId="4869"/>
    <cellStyle name="20% - Accent2 35 5" xfId="4870"/>
    <cellStyle name="20% - Accent2 35 6" xfId="4871"/>
    <cellStyle name="20% - Accent2 35 7" xfId="4872"/>
    <cellStyle name="20% - Accent2 35 8" xfId="4873"/>
    <cellStyle name="20% - Accent2 35 9" xfId="4874"/>
    <cellStyle name="20% - Accent2 36" xfId="4875"/>
    <cellStyle name="20% - Accent2 36 2" xfId="4876"/>
    <cellStyle name="20% - Accent2 36 2 2" xfId="4877"/>
    <cellStyle name="20% - Accent2 36 2 3" xfId="4878"/>
    <cellStyle name="20% - Accent2 36 2 4" xfId="4879"/>
    <cellStyle name="20% - Accent2 36 2 5" xfId="4880"/>
    <cellStyle name="20% - Accent2 36 2 6" xfId="4881"/>
    <cellStyle name="20% - Accent2 36 2 7" xfId="4882"/>
    <cellStyle name="20% - Accent2 36 3" xfId="4883"/>
    <cellStyle name="20% - Accent2 36 3 2" xfId="4884"/>
    <cellStyle name="20% - Accent2 36 3 3" xfId="4885"/>
    <cellStyle name="20% - Accent2 36 4" xfId="4886"/>
    <cellStyle name="20% - Accent2 36 5" xfId="4887"/>
    <cellStyle name="20% - Accent2 36 6" xfId="4888"/>
    <cellStyle name="20% - Accent2 36 7" xfId="4889"/>
    <cellStyle name="20% - Accent2 36 8" xfId="4890"/>
    <cellStyle name="20% - Accent2 36 9" xfId="4891"/>
    <cellStyle name="20% - Accent2 37" xfId="4892"/>
    <cellStyle name="20% - Accent2 37 2" xfId="4893"/>
    <cellStyle name="20% - Accent2 37 2 2" xfId="4894"/>
    <cellStyle name="20% - Accent2 37 2 3" xfId="4895"/>
    <cellStyle name="20% - Accent2 37 2 4" xfId="4896"/>
    <cellStyle name="20% - Accent2 37 2 5" xfId="4897"/>
    <cellStyle name="20% - Accent2 37 2 6" xfId="4898"/>
    <cellStyle name="20% - Accent2 37 2 7" xfId="4899"/>
    <cellStyle name="20% - Accent2 37 3" xfId="4900"/>
    <cellStyle name="20% - Accent2 37 3 2" xfId="4901"/>
    <cellStyle name="20% - Accent2 37 3 3" xfId="4902"/>
    <cellStyle name="20% - Accent2 37 4" xfId="4903"/>
    <cellStyle name="20% - Accent2 37 5" xfId="4904"/>
    <cellStyle name="20% - Accent2 37 6" xfId="4905"/>
    <cellStyle name="20% - Accent2 37 7" xfId="4906"/>
    <cellStyle name="20% - Accent2 37 8" xfId="4907"/>
    <cellStyle name="20% - Accent2 37 9" xfId="4908"/>
    <cellStyle name="20% - Accent2 38" xfId="4909"/>
    <cellStyle name="20% - Accent2 38 2" xfId="4910"/>
    <cellStyle name="20% - Accent2 38 2 2" xfId="4911"/>
    <cellStyle name="20% - Accent2 38 2 3" xfId="4912"/>
    <cellStyle name="20% - Accent2 38 3" xfId="4913"/>
    <cellStyle name="20% - Accent2 38 4" xfId="4914"/>
    <cellStyle name="20% - Accent2 38 5" xfId="4915"/>
    <cellStyle name="20% - Accent2 38 6" xfId="4916"/>
    <cellStyle name="20% - Accent2 38 7" xfId="4917"/>
    <cellStyle name="20% - Accent2 38 8" xfId="4918"/>
    <cellStyle name="20% - Accent2 39" xfId="4919"/>
    <cellStyle name="20% - Accent2 39 2" xfId="4920"/>
    <cellStyle name="20% - Accent2 39 2 2" xfId="4921"/>
    <cellStyle name="20% - Accent2 39 2 3" xfId="4922"/>
    <cellStyle name="20% - Accent2 39 3" xfId="4923"/>
    <cellStyle name="20% - Accent2 39 4" xfId="4924"/>
    <cellStyle name="20% - Accent2 39 5" xfId="4925"/>
    <cellStyle name="20% - Accent2 39 6" xfId="4926"/>
    <cellStyle name="20% - Accent2 39 7" xfId="4927"/>
    <cellStyle name="20% - Accent2 39 8" xfId="4928"/>
    <cellStyle name="20% - Accent2 4" xfId="4929"/>
    <cellStyle name="20% - Accent2 4 10" xfId="4930"/>
    <cellStyle name="20% - Accent2 4 11" xfId="4931"/>
    <cellStyle name="20% - Accent2 4 2" xfId="4932"/>
    <cellStyle name="20% - Accent2 4 2 2" xfId="4933"/>
    <cellStyle name="20% - Accent2 4 2 2 2" xfId="4934"/>
    <cellStyle name="20% - Accent2 4 2 2 3" xfId="4935"/>
    <cellStyle name="20% - Accent2 4 2 3" xfId="4936"/>
    <cellStyle name="20% - Accent2 4 2 4" xfId="4937"/>
    <cellStyle name="20% - Accent2 4 3" xfId="4938"/>
    <cellStyle name="20% - Accent2 4 3 2" xfId="4939"/>
    <cellStyle name="20% - Accent2 4 3 3" xfId="4940"/>
    <cellStyle name="20% - Accent2 4 3 4" xfId="4941"/>
    <cellStyle name="20% - Accent2 4 3 5" xfId="4942"/>
    <cellStyle name="20% - Accent2 4 3 6" xfId="4943"/>
    <cellStyle name="20% - Accent2 4 3 7" xfId="4944"/>
    <cellStyle name="20% - Accent2 4 4" xfId="4945"/>
    <cellStyle name="20% - Accent2 4 4 2" xfId="4946"/>
    <cellStyle name="20% - Accent2 4 4 3" xfId="4947"/>
    <cellStyle name="20% - Accent2 4 5" xfId="4948"/>
    <cellStyle name="20% - Accent2 4 5 2" xfId="4949"/>
    <cellStyle name="20% - Accent2 4 5 3" xfId="4950"/>
    <cellStyle name="20% - Accent2 4 6" xfId="4951"/>
    <cellStyle name="20% - Accent2 4 6 2" xfId="4952"/>
    <cellStyle name="20% - Accent2 4 6 3" xfId="4953"/>
    <cellStyle name="20% - Accent2 4 7" xfId="4954"/>
    <cellStyle name="20% - Accent2 4 7 2" xfId="4955"/>
    <cellStyle name="20% - Accent2 4 8" xfId="4956"/>
    <cellStyle name="20% - Accent2 4 9" xfId="4957"/>
    <cellStyle name="20% - Accent2 40" xfId="4958"/>
    <cellStyle name="20% - Accent2 40 2" xfId="4959"/>
    <cellStyle name="20% - Accent2 40 2 2" xfId="4960"/>
    <cellStyle name="20% - Accent2 40 2 3" xfId="4961"/>
    <cellStyle name="20% - Accent2 40 3" xfId="4962"/>
    <cellStyle name="20% - Accent2 40 4" xfId="4963"/>
    <cellStyle name="20% - Accent2 40 5" xfId="4964"/>
    <cellStyle name="20% - Accent2 40 6" xfId="4965"/>
    <cellStyle name="20% - Accent2 40 7" xfId="4966"/>
    <cellStyle name="20% - Accent2 40 8" xfId="4967"/>
    <cellStyle name="20% - Accent2 41" xfId="4968"/>
    <cellStyle name="20% - Accent2 41 2" xfId="4969"/>
    <cellStyle name="20% - Accent2 41 2 2" xfId="4970"/>
    <cellStyle name="20% - Accent2 41 2 3" xfId="4971"/>
    <cellStyle name="20% - Accent2 41 3" xfId="4972"/>
    <cellStyle name="20% - Accent2 41 4" xfId="4973"/>
    <cellStyle name="20% - Accent2 41 5" xfId="4974"/>
    <cellStyle name="20% - Accent2 41 6" xfId="4975"/>
    <cellStyle name="20% - Accent2 41 7" xfId="4976"/>
    <cellStyle name="20% - Accent2 41 8" xfId="4977"/>
    <cellStyle name="20% - Accent2 42" xfId="4978"/>
    <cellStyle name="20% - Accent2 42 2" xfId="4979"/>
    <cellStyle name="20% - Accent2 42 2 2" xfId="4980"/>
    <cellStyle name="20% - Accent2 42 2 3" xfId="4981"/>
    <cellStyle name="20% - Accent2 42 3" xfId="4982"/>
    <cellStyle name="20% - Accent2 42 4" xfId="4983"/>
    <cellStyle name="20% - Accent2 42 5" xfId="4984"/>
    <cellStyle name="20% - Accent2 42 6" xfId="4985"/>
    <cellStyle name="20% - Accent2 42 7" xfId="4986"/>
    <cellStyle name="20% - Accent2 42 8" xfId="4987"/>
    <cellStyle name="20% - Accent2 43" xfId="4988"/>
    <cellStyle name="20% - Accent2 43 2" xfId="4989"/>
    <cellStyle name="20% - Accent2 43 2 2" xfId="4990"/>
    <cellStyle name="20% - Accent2 43 2 3" xfId="4991"/>
    <cellStyle name="20% - Accent2 43 3" xfId="4992"/>
    <cellStyle name="20% - Accent2 43 4" xfId="4993"/>
    <cellStyle name="20% - Accent2 43 5" xfId="4994"/>
    <cellStyle name="20% - Accent2 43 6" xfId="4995"/>
    <cellStyle name="20% - Accent2 43 7" xfId="4996"/>
    <cellStyle name="20% - Accent2 43 8" xfId="4997"/>
    <cellStyle name="20% - Accent2 44" xfId="4998"/>
    <cellStyle name="20% - Accent2 44 2" xfId="4999"/>
    <cellStyle name="20% - Accent2 44 2 2" xfId="5000"/>
    <cellStyle name="20% - Accent2 44 2 3" xfId="5001"/>
    <cellStyle name="20% - Accent2 44 3" xfId="5002"/>
    <cellStyle name="20% - Accent2 44 4" xfId="5003"/>
    <cellStyle name="20% - Accent2 44 5" xfId="5004"/>
    <cellStyle name="20% - Accent2 44 6" xfId="5005"/>
    <cellStyle name="20% - Accent2 44 7" xfId="5006"/>
    <cellStyle name="20% - Accent2 44 8" xfId="5007"/>
    <cellStyle name="20% - Accent2 45" xfId="5008"/>
    <cellStyle name="20% - Accent2 45 2" xfId="5009"/>
    <cellStyle name="20% - Accent2 45 2 2" xfId="5010"/>
    <cellStyle name="20% - Accent2 45 2 3" xfId="5011"/>
    <cellStyle name="20% - Accent2 45 3" xfId="5012"/>
    <cellStyle name="20% - Accent2 45 4" xfId="5013"/>
    <cellStyle name="20% - Accent2 45 5" xfId="5014"/>
    <cellStyle name="20% - Accent2 45 6" xfId="5015"/>
    <cellStyle name="20% - Accent2 45 7" xfId="5016"/>
    <cellStyle name="20% - Accent2 45 8" xfId="5017"/>
    <cellStyle name="20% - Accent2 46" xfId="5018"/>
    <cellStyle name="20% - Accent2 46 2" xfId="5019"/>
    <cellStyle name="20% - Accent2 46 2 2" xfId="5020"/>
    <cellStyle name="20% - Accent2 46 2 3" xfId="5021"/>
    <cellStyle name="20% - Accent2 46 3" xfId="5022"/>
    <cellStyle name="20% - Accent2 46 4" xfId="5023"/>
    <cellStyle name="20% - Accent2 46 5" xfId="5024"/>
    <cellStyle name="20% - Accent2 46 6" xfId="5025"/>
    <cellStyle name="20% - Accent2 46 7" xfId="5026"/>
    <cellStyle name="20% - Accent2 46 8" xfId="5027"/>
    <cellStyle name="20% - Accent2 47" xfId="5028"/>
    <cellStyle name="20% - Accent2 47 2" xfId="5029"/>
    <cellStyle name="20% - Accent2 47 2 2" xfId="5030"/>
    <cellStyle name="20% - Accent2 47 2 3" xfId="5031"/>
    <cellStyle name="20% - Accent2 47 3" xfId="5032"/>
    <cellStyle name="20% - Accent2 47 4" xfId="5033"/>
    <cellStyle name="20% - Accent2 47 5" xfId="5034"/>
    <cellStyle name="20% - Accent2 47 6" xfId="5035"/>
    <cellStyle name="20% - Accent2 47 7" xfId="5036"/>
    <cellStyle name="20% - Accent2 47 8" xfId="5037"/>
    <cellStyle name="20% - Accent2 48" xfId="5038"/>
    <cellStyle name="20% - Accent2 48 2" xfId="5039"/>
    <cellStyle name="20% - Accent2 48 2 2" xfId="5040"/>
    <cellStyle name="20% - Accent2 48 2 3" xfId="5041"/>
    <cellStyle name="20% - Accent2 48 3" xfId="5042"/>
    <cellStyle name="20% - Accent2 48 4" xfId="5043"/>
    <cellStyle name="20% - Accent2 48 5" xfId="5044"/>
    <cellStyle name="20% - Accent2 48 6" xfId="5045"/>
    <cellStyle name="20% - Accent2 48 7" xfId="5046"/>
    <cellStyle name="20% - Accent2 48 8" xfId="5047"/>
    <cellStyle name="20% - Accent2 49" xfId="5048"/>
    <cellStyle name="20% - Accent2 49 2" xfId="5049"/>
    <cellStyle name="20% - Accent2 49 2 2" xfId="5050"/>
    <cellStyle name="20% - Accent2 49 2 3" xfId="5051"/>
    <cellStyle name="20% - Accent2 49 3" xfId="5052"/>
    <cellStyle name="20% - Accent2 49 4" xfId="5053"/>
    <cellStyle name="20% - Accent2 49 5" xfId="5054"/>
    <cellStyle name="20% - Accent2 49 6" xfId="5055"/>
    <cellStyle name="20% - Accent2 49 7" xfId="5056"/>
    <cellStyle name="20% - Accent2 49 8" xfId="5057"/>
    <cellStyle name="20% - Accent2 5" xfId="5058"/>
    <cellStyle name="20% - Accent2 5 10" xfId="5059"/>
    <cellStyle name="20% - Accent2 5 2" xfId="5060"/>
    <cellStyle name="20% - Accent2 5 2 2" xfId="5061"/>
    <cellStyle name="20% - Accent2 5 2 3" xfId="5062"/>
    <cellStyle name="20% - Accent2 5 3" xfId="5063"/>
    <cellStyle name="20% - Accent2 5 3 2" xfId="5064"/>
    <cellStyle name="20% - Accent2 5 3 3" xfId="5065"/>
    <cellStyle name="20% - Accent2 5 3 4" xfId="5066"/>
    <cellStyle name="20% - Accent2 5 3 5" xfId="5067"/>
    <cellStyle name="20% - Accent2 5 3 6" xfId="5068"/>
    <cellStyle name="20% - Accent2 5 3 7" xfId="5069"/>
    <cellStyle name="20% - Accent2 5 4" xfId="5070"/>
    <cellStyle name="20% - Accent2 5 4 2" xfId="5071"/>
    <cellStyle name="20% - Accent2 5 4 3" xfId="5072"/>
    <cellStyle name="20% - Accent2 5 5" xfId="5073"/>
    <cellStyle name="20% - Accent2 5 6" xfId="5074"/>
    <cellStyle name="20% - Accent2 5 7" xfId="5075"/>
    <cellStyle name="20% - Accent2 5 8" xfId="5076"/>
    <cellStyle name="20% - Accent2 5 9" xfId="5077"/>
    <cellStyle name="20% - Accent2 50" xfId="5078"/>
    <cellStyle name="20% - Accent2 50 2" xfId="5079"/>
    <cellStyle name="20% - Accent2 50 2 2" xfId="5080"/>
    <cellStyle name="20% - Accent2 50 2 3" xfId="5081"/>
    <cellStyle name="20% - Accent2 50 3" xfId="5082"/>
    <cellStyle name="20% - Accent2 50 4" xfId="5083"/>
    <cellStyle name="20% - Accent2 50 5" xfId="5084"/>
    <cellStyle name="20% - Accent2 50 6" xfId="5085"/>
    <cellStyle name="20% - Accent2 50 7" xfId="5086"/>
    <cellStyle name="20% - Accent2 50 8" xfId="5087"/>
    <cellStyle name="20% - Accent2 51" xfId="5088"/>
    <cellStyle name="20% - Accent2 51 2" xfId="5089"/>
    <cellStyle name="20% - Accent2 51 2 2" xfId="5090"/>
    <cellStyle name="20% - Accent2 51 2 3" xfId="5091"/>
    <cellStyle name="20% - Accent2 51 3" xfId="5092"/>
    <cellStyle name="20% - Accent2 51 4" xfId="5093"/>
    <cellStyle name="20% - Accent2 51 5" xfId="5094"/>
    <cellStyle name="20% - Accent2 51 6" xfId="5095"/>
    <cellStyle name="20% - Accent2 51 7" xfId="5096"/>
    <cellStyle name="20% - Accent2 51 8" xfId="5097"/>
    <cellStyle name="20% - Accent2 52" xfId="5098"/>
    <cellStyle name="20% - Accent2 52 2" xfId="5099"/>
    <cellStyle name="20% - Accent2 52 2 2" xfId="5100"/>
    <cellStyle name="20% - Accent2 52 2 3" xfId="5101"/>
    <cellStyle name="20% - Accent2 52 3" xfId="5102"/>
    <cellStyle name="20% - Accent2 52 4" xfId="5103"/>
    <cellStyle name="20% - Accent2 52 5" xfId="5104"/>
    <cellStyle name="20% - Accent2 52 6" xfId="5105"/>
    <cellStyle name="20% - Accent2 52 7" xfId="5106"/>
    <cellStyle name="20% - Accent2 52 8" xfId="5107"/>
    <cellStyle name="20% - Accent2 53" xfId="5108"/>
    <cellStyle name="20% - Accent2 53 2" xfId="5109"/>
    <cellStyle name="20% - Accent2 53 2 2" xfId="5110"/>
    <cellStyle name="20% - Accent2 53 2 3" xfId="5111"/>
    <cellStyle name="20% - Accent2 53 3" xfId="5112"/>
    <cellStyle name="20% - Accent2 53 4" xfId="5113"/>
    <cellStyle name="20% - Accent2 53 5" xfId="5114"/>
    <cellStyle name="20% - Accent2 53 6" xfId="5115"/>
    <cellStyle name="20% - Accent2 53 7" xfId="5116"/>
    <cellStyle name="20% - Accent2 53 8" xfId="5117"/>
    <cellStyle name="20% - Accent2 54" xfId="5118"/>
    <cellStyle name="20% - Accent2 54 2" xfId="5119"/>
    <cellStyle name="20% - Accent2 54 2 2" xfId="5120"/>
    <cellStyle name="20% - Accent2 54 2 3" xfId="5121"/>
    <cellStyle name="20% - Accent2 54 3" xfId="5122"/>
    <cellStyle name="20% - Accent2 54 4" xfId="5123"/>
    <cellStyle name="20% - Accent2 54 5" xfId="5124"/>
    <cellStyle name="20% - Accent2 54 6" xfId="5125"/>
    <cellStyle name="20% - Accent2 54 7" xfId="5126"/>
    <cellStyle name="20% - Accent2 54 8" xfId="5127"/>
    <cellStyle name="20% - Accent2 55" xfId="5128"/>
    <cellStyle name="20% - Accent2 55 2" xfId="5129"/>
    <cellStyle name="20% - Accent2 55 2 2" xfId="5130"/>
    <cellStyle name="20% - Accent2 55 2 3" xfId="5131"/>
    <cellStyle name="20% - Accent2 55 3" xfId="5132"/>
    <cellStyle name="20% - Accent2 55 4" xfId="5133"/>
    <cellStyle name="20% - Accent2 55 5" xfId="5134"/>
    <cellStyle name="20% - Accent2 55 6" xfId="5135"/>
    <cellStyle name="20% - Accent2 55 7" xfId="5136"/>
    <cellStyle name="20% - Accent2 55 8" xfId="5137"/>
    <cellStyle name="20% - Accent2 56" xfId="5138"/>
    <cellStyle name="20% - Accent2 56 2" xfId="5139"/>
    <cellStyle name="20% - Accent2 56 2 2" xfId="5140"/>
    <cellStyle name="20% - Accent2 56 2 3" xfId="5141"/>
    <cellStyle name="20% - Accent2 56 3" xfId="5142"/>
    <cellStyle name="20% - Accent2 56 4" xfId="5143"/>
    <cellStyle name="20% - Accent2 56 5" xfId="5144"/>
    <cellStyle name="20% - Accent2 56 6" xfId="5145"/>
    <cellStyle name="20% - Accent2 56 7" xfId="5146"/>
    <cellStyle name="20% - Accent2 56 8" xfId="5147"/>
    <cellStyle name="20% - Accent2 57" xfId="5148"/>
    <cellStyle name="20% - Accent2 57 2" xfId="5149"/>
    <cellStyle name="20% - Accent2 57 2 2" xfId="5150"/>
    <cellStyle name="20% - Accent2 57 2 3" xfId="5151"/>
    <cellStyle name="20% - Accent2 57 3" xfId="5152"/>
    <cellStyle name="20% - Accent2 57 4" xfId="5153"/>
    <cellStyle name="20% - Accent2 57 5" xfId="5154"/>
    <cellStyle name="20% - Accent2 57 6" xfId="5155"/>
    <cellStyle name="20% - Accent2 57 7" xfId="5156"/>
    <cellStyle name="20% - Accent2 57 8" xfId="5157"/>
    <cellStyle name="20% - Accent2 58" xfId="5158"/>
    <cellStyle name="20% - Accent2 58 2" xfId="5159"/>
    <cellStyle name="20% - Accent2 58 2 2" xfId="5160"/>
    <cellStyle name="20% - Accent2 58 2 3" xfId="5161"/>
    <cellStyle name="20% - Accent2 58 3" xfId="5162"/>
    <cellStyle name="20% - Accent2 58 4" xfId="5163"/>
    <cellStyle name="20% - Accent2 58 5" xfId="5164"/>
    <cellStyle name="20% - Accent2 58 6" xfId="5165"/>
    <cellStyle name="20% - Accent2 58 7" xfId="5166"/>
    <cellStyle name="20% - Accent2 58 8" xfId="5167"/>
    <cellStyle name="20% - Accent2 59" xfId="5168"/>
    <cellStyle name="20% - Accent2 59 2" xfId="5169"/>
    <cellStyle name="20% - Accent2 59 2 2" xfId="5170"/>
    <cellStyle name="20% - Accent2 59 2 3" xfId="5171"/>
    <cellStyle name="20% - Accent2 59 3" xfId="5172"/>
    <cellStyle name="20% - Accent2 59 4" xfId="5173"/>
    <cellStyle name="20% - Accent2 59 5" xfId="5174"/>
    <cellStyle name="20% - Accent2 59 6" xfId="5175"/>
    <cellStyle name="20% - Accent2 59 7" xfId="5176"/>
    <cellStyle name="20% - Accent2 59 8" xfId="5177"/>
    <cellStyle name="20% - Accent2 6" xfId="5178"/>
    <cellStyle name="20% - Accent2 6 10" xfId="5179"/>
    <cellStyle name="20% - Accent2 6 2" xfId="5180"/>
    <cellStyle name="20% - Accent2 6 2 2" xfId="5181"/>
    <cellStyle name="20% - Accent2 6 2 3" xfId="5182"/>
    <cellStyle name="20% - Accent2 6 3" xfId="5183"/>
    <cellStyle name="20% - Accent2 6 3 2" xfId="5184"/>
    <cellStyle name="20% - Accent2 6 3 3" xfId="5185"/>
    <cellStyle name="20% - Accent2 6 3 4" xfId="5186"/>
    <cellStyle name="20% - Accent2 6 3 5" xfId="5187"/>
    <cellStyle name="20% - Accent2 6 3 6" xfId="5188"/>
    <cellStyle name="20% - Accent2 6 3 7" xfId="5189"/>
    <cellStyle name="20% - Accent2 6 4" xfId="5190"/>
    <cellStyle name="20% - Accent2 6 4 2" xfId="5191"/>
    <cellStyle name="20% - Accent2 6 4 3" xfId="5192"/>
    <cellStyle name="20% - Accent2 6 5" xfId="5193"/>
    <cellStyle name="20% - Accent2 6 6" xfId="5194"/>
    <cellStyle name="20% - Accent2 6 7" xfId="5195"/>
    <cellStyle name="20% - Accent2 6 8" xfId="5196"/>
    <cellStyle name="20% - Accent2 6 9" xfId="5197"/>
    <cellStyle name="20% - Accent2 60" xfId="5198"/>
    <cellStyle name="20% - Accent2 60 2" xfId="5199"/>
    <cellStyle name="20% - Accent2 60 2 2" xfId="5200"/>
    <cellStyle name="20% - Accent2 60 2 3" xfId="5201"/>
    <cellStyle name="20% - Accent2 60 3" xfId="5202"/>
    <cellStyle name="20% - Accent2 60 4" xfId="5203"/>
    <cellStyle name="20% - Accent2 60 5" xfId="5204"/>
    <cellStyle name="20% - Accent2 60 6" xfId="5205"/>
    <cellStyle name="20% - Accent2 60 7" xfId="5206"/>
    <cellStyle name="20% - Accent2 60 8" xfId="5207"/>
    <cellStyle name="20% - Accent2 61" xfId="5208"/>
    <cellStyle name="20% - Accent2 61 2" xfId="5209"/>
    <cellStyle name="20% - Accent2 61 2 2" xfId="5210"/>
    <cellStyle name="20% - Accent2 61 2 3" xfId="5211"/>
    <cellStyle name="20% - Accent2 61 3" xfId="5212"/>
    <cellStyle name="20% - Accent2 61 4" xfId="5213"/>
    <cellStyle name="20% - Accent2 61 5" xfId="5214"/>
    <cellStyle name="20% - Accent2 61 6" xfId="5215"/>
    <cellStyle name="20% - Accent2 61 7" xfId="5216"/>
    <cellStyle name="20% - Accent2 61 8" xfId="5217"/>
    <cellStyle name="20% - Accent2 62" xfId="5218"/>
    <cellStyle name="20% - Accent2 62 2" xfId="5219"/>
    <cellStyle name="20% - Accent2 62 2 2" xfId="5220"/>
    <cellStyle name="20% - Accent2 62 2 3" xfId="5221"/>
    <cellStyle name="20% - Accent2 62 3" xfId="5222"/>
    <cellStyle name="20% - Accent2 62 4" xfId="5223"/>
    <cellStyle name="20% - Accent2 62 5" xfId="5224"/>
    <cellStyle name="20% - Accent2 62 6" xfId="5225"/>
    <cellStyle name="20% - Accent2 62 7" xfId="5226"/>
    <cellStyle name="20% - Accent2 62 8" xfId="5227"/>
    <cellStyle name="20% - Accent2 63" xfId="5228"/>
    <cellStyle name="20% - Accent2 63 2" xfId="5229"/>
    <cellStyle name="20% - Accent2 63 2 2" xfId="5230"/>
    <cellStyle name="20% - Accent2 63 2 3" xfId="5231"/>
    <cellStyle name="20% - Accent2 63 3" xfId="5232"/>
    <cellStyle name="20% - Accent2 63 4" xfId="5233"/>
    <cellStyle name="20% - Accent2 63 5" xfId="5234"/>
    <cellStyle name="20% - Accent2 63 6" xfId="5235"/>
    <cellStyle name="20% - Accent2 63 7" xfId="5236"/>
    <cellStyle name="20% - Accent2 63 8" xfId="5237"/>
    <cellStyle name="20% - Accent2 64" xfId="5238"/>
    <cellStyle name="20% - Accent2 64 2" xfId="5239"/>
    <cellStyle name="20% - Accent2 64 2 2" xfId="5240"/>
    <cellStyle name="20% - Accent2 64 2 3" xfId="5241"/>
    <cellStyle name="20% - Accent2 64 3" xfId="5242"/>
    <cellStyle name="20% - Accent2 64 4" xfId="5243"/>
    <cellStyle name="20% - Accent2 64 5" xfId="5244"/>
    <cellStyle name="20% - Accent2 64 6" xfId="5245"/>
    <cellStyle name="20% - Accent2 64 7" xfId="5246"/>
    <cellStyle name="20% - Accent2 64 8" xfId="5247"/>
    <cellStyle name="20% - Accent2 65" xfId="5248"/>
    <cellStyle name="20% - Accent2 65 2" xfId="5249"/>
    <cellStyle name="20% - Accent2 65 2 2" xfId="5250"/>
    <cellStyle name="20% - Accent2 65 2 3" xfId="5251"/>
    <cellStyle name="20% - Accent2 65 3" xfId="5252"/>
    <cellStyle name="20% - Accent2 65 4" xfId="5253"/>
    <cellStyle name="20% - Accent2 65 5" xfId="5254"/>
    <cellStyle name="20% - Accent2 65 6" xfId="5255"/>
    <cellStyle name="20% - Accent2 65 7" xfId="5256"/>
    <cellStyle name="20% - Accent2 65 8" xfId="5257"/>
    <cellStyle name="20% - Accent2 66" xfId="5258"/>
    <cellStyle name="20% - Accent2 66 2" xfId="5259"/>
    <cellStyle name="20% - Accent2 66 2 2" xfId="5260"/>
    <cellStyle name="20% - Accent2 66 2 3" xfId="5261"/>
    <cellStyle name="20% - Accent2 66 3" xfId="5262"/>
    <cellStyle name="20% - Accent2 66 4" xfId="5263"/>
    <cellStyle name="20% - Accent2 66 5" xfId="5264"/>
    <cellStyle name="20% - Accent2 66 6" xfId="5265"/>
    <cellStyle name="20% - Accent2 66 7" xfId="5266"/>
    <cellStyle name="20% - Accent2 66 8" xfId="5267"/>
    <cellStyle name="20% - Accent2 67" xfId="5268"/>
    <cellStyle name="20% - Accent2 67 2" xfId="5269"/>
    <cellStyle name="20% - Accent2 67 2 2" xfId="5270"/>
    <cellStyle name="20% - Accent2 67 2 3" xfId="5271"/>
    <cellStyle name="20% - Accent2 67 3" xfId="5272"/>
    <cellStyle name="20% - Accent2 67 4" xfId="5273"/>
    <cellStyle name="20% - Accent2 67 5" xfId="5274"/>
    <cellStyle name="20% - Accent2 67 6" xfId="5275"/>
    <cellStyle name="20% - Accent2 67 7" xfId="5276"/>
    <cellStyle name="20% - Accent2 67 8" xfId="5277"/>
    <cellStyle name="20% - Accent2 68" xfId="5278"/>
    <cellStyle name="20% - Accent2 68 2" xfId="5279"/>
    <cellStyle name="20% - Accent2 68 2 2" xfId="5280"/>
    <cellStyle name="20% - Accent2 68 2 3" xfId="5281"/>
    <cellStyle name="20% - Accent2 68 3" xfId="5282"/>
    <cellStyle name="20% - Accent2 68 4" xfId="5283"/>
    <cellStyle name="20% - Accent2 68 5" xfId="5284"/>
    <cellStyle name="20% - Accent2 68 6" xfId="5285"/>
    <cellStyle name="20% - Accent2 68 7" xfId="5286"/>
    <cellStyle name="20% - Accent2 68 8" xfId="5287"/>
    <cellStyle name="20% - Accent2 69" xfId="5288"/>
    <cellStyle name="20% - Accent2 69 2" xfId="5289"/>
    <cellStyle name="20% - Accent2 69 2 2" xfId="5290"/>
    <cellStyle name="20% - Accent2 69 2 3" xfId="5291"/>
    <cellStyle name="20% - Accent2 69 3" xfId="5292"/>
    <cellStyle name="20% - Accent2 69 4" xfId="5293"/>
    <cellStyle name="20% - Accent2 69 5" xfId="5294"/>
    <cellStyle name="20% - Accent2 69 6" xfId="5295"/>
    <cellStyle name="20% - Accent2 69 7" xfId="5296"/>
    <cellStyle name="20% - Accent2 69 8" xfId="5297"/>
    <cellStyle name="20% - Accent2 7" xfId="5298"/>
    <cellStyle name="20% - Accent2 7 10" xfId="5299"/>
    <cellStyle name="20% - Accent2 7 2" xfId="5300"/>
    <cellStyle name="20% - Accent2 7 2 2" xfId="5301"/>
    <cellStyle name="20% - Accent2 7 2 3" xfId="5302"/>
    <cellStyle name="20% - Accent2 7 3" xfId="5303"/>
    <cellStyle name="20% - Accent2 7 3 2" xfId="5304"/>
    <cellStyle name="20% - Accent2 7 3 3" xfId="5305"/>
    <cellStyle name="20% - Accent2 7 3 4" xfId="5306"/>
    <cellStyle name="20% - Accent2 7 3 5" xfId="5307"/>
    <cellStyle name="20% - Accent2 7 3 6" xfId="5308"/>
    <cellStyle name="20% - Accent2 7 3 7" xfId="5309"/>
    <cellStyle name="20% - Accent2 7 4" xfId="5310"/>
    <cellStyle name="20% - Accent2 7 4 2" xfId="5311"/>
    <cellStyle name="20% - Accent2 7 4 3" xfId="5312"/>
    <cellStyle name="20% - Accent2 7 5" xfId="5313"/>
    <cellStyle name="20% - Accent2 7 6" xfId="5314"/>
    <cellStyle name="20% - Accent2 7 7" xfId="5315"/>
    <cellStyle name="20% - Accent2 7 8" xfId="5316"/>
    <cellStyle name="20% - Accent2 7 9" xfId="5317"/>
    <cellStyle name="20% - Accent2 70" xfId="5318"/>
    <cellStyle name="20% - Accent2 70 2" xfId="5319"/>
    <cellStyle name="20% - Accent2 70 2 2" xfId="5320"/>
    <cellStyle name="20% - Accent2 70 2 3" xfId="5321"/>
    <cellStyle name="20% - Accent2 70 3" xfId="5322"/>
    <cellStyle name="20% - Accent2 70 4" xfId="5323"/>
    <cellStyle name="20% - Accent2 70 5" xfId="5324"/>
    <cellStyle name="20% - Accent2 70 6" xfId="5325"/>
    <cellStyle name="20% - Accent2 70 7" xfId="5326"/>
    <cellStyle name="20% - Accent2 70 8" xfId="5327"/>
    <cellStyle name="20% - Accent2 71" xfId="5328"/>
    <cellStyle name="20% - Accent2 71 2" xfId="5329"/>
    <cellStyle name="20% - Accent2 71 3" xfId="5330"/>
    <cellStyle name="20% - Accent2 71 4" xfId="5331"/>
    <cellStyle name="20% - Accent2 71 5" xfId="5332"/>
    <cellStyle name="20% - Accent2 71 6" xfId="5333"/>
    <cellStyle name="20% - Accent2 71 7" xfId="5334"/>
    <cellStyle name="20% - Accent2 71 8" xfId="5335"/>
    <cellStyle name="20% - Accent2 72" xfId="5336"/>
    <cellStyle name="20% - Accent2 72 2" xfId="5337"/>
    <cellStyle name="20% - Accent2 72 3" xfId="5338"/>
    <cellStyle name="20% - Accent2 72 4" xfId="5339"/>
    <cellStyle name="20% - Accent2 72 5" xfId="5340"/>
    <cellStyle name="20% - Accent2 72 6" xfId="5341"/>
    <cellStyle name="20% - Accent2 72 7" xfId="5342"/>
    <cellStyle name="20% - Accent2 72 8" xfId="5343"/>
    <cellStyle name="20% - Accent2 73" xfId="5344"/>
    <cellStyle name="20% - Accent2 73 2" xfId="5345"/>
    <cellStyle name="20% - Accent2 73 3" xfId="5346"/>
    <cellStyle name="20% - Accent2 73 4" xfId="5347"/>
    <cellStyle name="20% - Accent2 73 5" xfId="5348"/>
    <cellStyle name="20% - Accent2 73 6" xfId="5349"/>
    <cellStyle name="20% - Accent2 73 7" xfId="5350"/>
    <cellStyle name="20% - Accent2 73 8" xfId="5351"/>
    <cellStyle name="20% - Accent2 74" xfId="5352"/>
    <cellStyle name="20% - Accent2 74 2" xfId="5353"/>
    <cellStyle name="20% - Accent2 74 3" xfId="5354"/>
    <cellStyle name="20% - Accent2 74 4" xfId="5355"/>
    <cellStyle name="20% - Accent2 74 5" xfId="5356"/>
    <cellStyle name="20% - Accent2 74 6" xfId="5357"/>
    <cellStyle name="20% - Accent2 74 7" xfId="5358"/>
    <cellStyle name="20% - Accent2 74 8" xfId="5359"/>
    <cellStyle name="20% - Accent2 75" xfId="5360"/>
    <cellStyle name="20% - Accent2 75 2" xfId="5361"/>
    <cellStyle name="20% - Accent2 75 3" xfId="5362"/>
    <cellStyle name="20% - Accent2 75 4" xfId="5363"/>
    <cellStyle name="20% - Accent2 75 5" xfId="5364"/>
    <cellStyle name="20% - Accent2 75 6" xfId="5365"/>
    <cellStyle name="20% - Accent2 75 7" xfId="5366"/>
    <cellStyle name="20% - Accent2 75 8" xfId="5367"/>
    <cellStyle name="20% - Accent2 76" xfId="5368"/>
    <cellStyle name="20% - Accent2 76 2" xfId="5369"/>
    <cellStyle name="20% - Accent2 76 3" xfId="5370"/>
    <cellStyle name="20% - Accent2 76 4" xfId="5371"/>
    <cellStyle name="20% - Accent2 76 5" xfId="5372"/>
    <cellStyle name="20% - Accent2 76 6" xfId="5373"/>
    <cellStyle name="20% - Accent2 76 7" xfId="5374"/>
    <cellStyle name="20% - Accent2 76 8" xfId="5375"/>
    <cellStyle name="20% - Accent2 77" xfId="5376"/>
    <cellStyle name="20% - Accent2 77 2" xfId="5377"/>
    <cellStyle name="20% - Accent2 77 3" xfId="5378"/>
    <cellStyle name="20% - Accent2 77 4" xfId="5379"/>
    <cellStyle name="20% - Accent2 77 5" xfId="5380"/>
    <cellStyle name="20% - Accent2 77 6" xfId="5381"/>
    <cellStyle name="20% - Accent2 77 7" xfId="5382"/>
    <cellStyle name="20% - Accent2 77 8" xfId="5383"/>
    <cellStyle name="20% - Accent2 78" xfId="5384"/>
    <cellStyle name="20% - Accent2 78 2" xfId="5385"/>
    <cellStyle name="20% - Accent2 78 3" xfId="5386"/>
    <cellStyle name="20% - Accent2 78 4" xfId="5387"/>
    <cellStyle name="20% - Accent2 78 5" xfId="5388"/>
    <cellStyle name="20% - Accent2 78 6" xfId="5389"/>
    <cellStyle name="20% - Accent2 78 7" xfId="5390"/>
    <cellStyle name="20% - Accent2 78 8" xfId="5391"/>
    <cellStyle name="20% - Accent2 79" xfId="5392"/>
    <cellStyle name="20% - Accent2 79 2" xfId="5393"/>
    <cellStyle name="20% - Accent2 79 3" xfId="5394"/>
    <cellStyle name="20% - Accent2 79 4" xfId="5395"/>
    <cellStyle name="20% - Accent2 79 5" xfId="5396"/>
    <cellStyle name="20% - Accent2 79 6" xfId="5397"/>
    <cellStyle name="20% - Accent2 79 7" xfId="5398"/>
    <cellStyle name="20% - Accent2 79 8" xfId="5399"/>
    <cellStyle name="20% - Accent2 8" xfId="5400"/>
    <cellStyle name="20% - Accent2 8 10" xfId="5401"/>
    <cellStyle name="20% - Accent2 8 2" xfId="5402"/>
    <cellStyle name="20% - Accent2 8 2 2" xfId="5403"/>
    <cellStyle name="20% - Accent2 8 2 3" xfId="5404"/>
    <cellStyle name="20% - Accent2 8 3" xfId="5405"/>
    <cellStyle name="20% - Accent2 8 3 2" xfId="5406"/>
    <cellStyle name="20% - Accent2 8 3 3" xfId="5407"/>
    <cellStyle name="20% - Accent2 8 3 4" xfId="5408"/>
    <cellStyle name="20% - Accent2 8 3 5" xfId="5409"/>
    <cellStyle name="20% - Accent2 8 3 6" xfId="5410"/>
    <cellStyle name="20% - Accent2 8 3 7" xfId="5411"/>
    <cellStyle name="20% - Accent2 8 4" xfId="5412"/>
    <cellStyle name="20% - Accent2 8 4 2" xfId="5413"/>
    <cellStyle name="20% - Accent2 8 4 3" xfId="5414"/>
    <cellStyle name="20% - Accent2 8 5" xfId="5415"/>
    <cellStyle name="20% - Accent2 8 6" xfId="5416"/>
    <cellStyle name="20% - Accent2 8 7" xfId="5417"/>
    <cellStyle name="20% - Accent2 8 8" xfId="5418"/>
    <cellStyle name="20% - Accent2 8 9" xfId="5419"/>
    <cellStyle name="20% - Accent2 80" xfId="5420"/>
    <cellStyle name="20% - Accent2 80 2" xfId="5421"/>
    <cellStyle name="20% - Accent2 80 3" xfId="5422"/>
    <cellStyle name="20% - Accent2 80 4" xfId="5423"/>
    <cellStyle name="20% - Accent2 80 5" xfId="5424"/>
    <cellStyle name="20% - Accent2 80 6" xfId="5425"/>
    <cellStyle name="20% - Accent2 80 7" xfId="5426"/>
    <cellStyle name="20% - Accent2 80 8" xfId="5427"/>
    <cellStyle name="20% - Accent2 81" xfId="5428"/>
    <cellStyle name="20% - Accent2 81 2" xfId="5429"/>
    <cellStyle name="20% - Accent2 81 3" xfId="5430"/>
    <cellStyle name="20% - Accent2 81 4" xfId="5431"/>
    <cellStyle name="20% - Accent2 81 5" xfId="5432"/>
    <cellStyle name="20% - Accent2 81 6" xfId="5433"/>
    <cellStyle name="20% - Accent2 81 7" xfId="5434"/>
    <cellStyle name="20% - Accent2 81 8" xfId="5435"/>
    <cellStyle name="20% - Accent2 82" xfId="5436"/>
    <cellStyle name="20% - Accent2 82 2" xfId="5437"/>
    <cellStyle name="20% - Accent2 82 3" xfId="5438"/>
    <cellStyle name="20% - Accent2 82 4" xfId="5439"/>
    <cellStyle name="20% - Accent2 82 5" xfId="5440"/>
    <cellStyle name="20% - Accent2 82 6" xfId="5441"/>
    <cellStyle name="20% - Accent2 82 7" xfId="5442"/>
    <cellStyle name="20% - Accent2 82 8" xfId="5443"/>
    <cellStyle name="20% - Accent2 83" xfId="5444"/>
    <cellStyle name="20% - Accent2 83 2" xfId="5445"/>
    <cellStyle name="20% - Accent2 83 3" xfId="5446"/>
    <cellStyle name="20% - Accent2 83 4" xfId="5447"/>
    <cellStyle name="20% - Accent2 83 5" xfId="5448"/>
    <cellStyle name="20% - Accent2 83 6" xfId="5449"/>
    <cellStyle name="20% - Accent2 83 7" xfId="5450"/>
    <cellStyle name="20% - Accent2 83 8" xfId="5451"/>
    <cellStyle name="20% - Accent2 84" xfId="5452"/>
    <cellStyle name="20% - Accent2 84 2" xfId="5453"/>
    <cellStyle name="20% - Accent2 84 3" xfId="5454"/>
    <cellStyle name="20% - Accent2 84 4" xfId="5455"/>
    <cellStyle name="20% - Accent2 84 5" xfId="5456"/>
    <cellStyle name="20% - Accent2 84 6" xfId="5457"/>
    <cellStyle name="20% - Accent2 84 7" xfId="5458"/>
    <cellStyle name="20% - Accent2 84 8" xfId="5459"/>
    <cellStyle name="20% - Accent2 85" xfId="5460"/>
    <cellStyle name="20% - Accent2 85 2" xfId="5461"/>
    <cellStyle name="20% - Accent2 85 3" xfId="5462"/>
    <cellStyle name="20% - Accent2 85 4" xfId="5463"/>
    <cellStyle name="20% - Accent2 85 5" xfId="5464"/>
    <cellStyle name="20% - Accent2 85 6" xfId="5465"/>
    <cellStyle name="20% - Accent2 85 7" xfId="5466"/>
    <cellStyle name="20% - Accent2 85 8" xfId="5467"/>
    <cellStyle name="20% - Accent2 86" xfId="5468"/>
    <cellStyle name="20% - Accent2 86 2" xfId="5469"/>
    <cellStyle name="20% - Accent2 86 3" xfId="5470"/>
    <cellStyle name="20% - Accent2 86 4" xfId="5471"/>
    <cellStyle name="20% - Accent2 86 5" xfId="5472"/>
    <cellStyle name="20% - Accent2 86 6" xfId="5473"/>
    <cellStyle name="20% - Accent2 86 7" xfId="5474"/>
    <cellStyle name="20% - Accent2 86 8" xfId="5475"/>
    <cellStyle name="20% - Accent2 87" xfId="5476"/>
    <cellStyle name="20% - Accent2 87 2" xfId="5477"/>
    <cellStyle name="20% - Accent2 87 3" xfId="5478"/>
    <cellStyle name="20% - Accent2 87 4" xfId="5479"/>
    <cellStyle name="20% - Accent2 87 5" xfId="5480"/>
    <cellStyle name="20% - Accent2 87 6" xfId="5481"/>
    <cellStyle name="20% - Accent2 87 7" xfId="5482"/>
    <cellStyle name="20% - Accent2 87 8" xfId="5483"/>
    <cellStyle name="20% - Accent2 88" xfId="5484"/>
    <cellStyle name="20% - Accent2 88 2" xfId="5485"/>
    <cellStyle name="20% - Accent2 88 3" xfId="5486"/>
    <cellStyle name="20% - Accent2 88 4" xfId="5487"/>
    <cellStyle name="20% - Accent2 88 5" xfId="5488"/>
    <cellStyle name="20% - Accent2 88 6" xfId="5489"/>
    <cellStyle name="20% - Accent2 88 7" xfId="5490"/>
    <cellStyle name="20% - Accent2 88 8" xfId="5491"/>
    <cellStyle name="20% - Accent2 89" xfId="5492"/>
    <cellStyle name="20% - Accent2 89 2" xfId="5493"/>
    <cellStyle name="20% - Accent2 89 3" xfId="5494"/>
    <cellStyle name="20% - Accent2 89 4" xfId="5495"/>
    <cellStyle name="20% - Accent2 89 5" xfId="5496"/>
    <cellStyle name="20% - Accent2 89 6" xfId="5497"/>
    <cellStyle name="20% - Accent2 89 7" xfId="5498"/>
    <cellStyle name="20% - Accent2 89 8" xfId="5499"/>
    <cellStyle name="20% - Accent2 9" xfId="5500"/>
    <cellStyle name="20% - Accent2 9 10" xfId="5501"/>
    <cellStyle name="20% - Accent2 9 2" xfId="5502"/>
    <cellStyle name="20% - Accent2 9 2 2" xfId="5503"/>
    <cellStyle name="20% - Accent2 9 2 3" xfId="5504"/>
    <cellStyle name="20% - Accent2 9 3" xfId="5505"/>
    <cellStyle name="20% - Accent2 9 3 2" xfId="5506"/>
    <cellStyle name="20% - Accent2 9 3 3" xfId="5507"/>
    <cellStyle name="20% - Accent2 9 3 4" xfId="5508"/>
    <cellStyle name="20% - Accent2 9 3 5" xfId="5509"/>
    <cellStyle name="20% - Accent2 9 3 6" xfId="5510"/>
    <cellStyle name="20% - Accent2 9 3 7" xfId="5511"/>
    <cellStyle name="20% - Accent2 9 4" xfId="5512"/>
    <cellStyle name="20% - Accent2 9 4 2" xfId="5513"/>
    <cellStyle name="20% - Accent2 9 4 3" xfId="5514"/>
    <cellStyle name="20% - Accent2 9 5" xfId="5515"/>
    <cellStyle name="20% - Accent2 9 6" xfId="5516"/>
    <cellStyle name="20% - Accent2 9 7" xfId="5517"/>
    <cellStyle name="20% - Accent2 9 8" xfId="5518"/>
    <cellStyle name="20% - Accent2 9 9" xfId="5519"/>
    <cellStyle name="20% - Accent2 90" xfId="5520"/>
    <cellStyle name="20% - Accent2 90 2" xfId="5521"/>
    <cellStyle name="20% - Accent2 90 3" xfId="5522"/>
    <cellStyle name="20% - Accent2 90 4" xfId="5523"/>
    <cellStyle name="20% - Accent2 90 5" xfId="5524"/>
    <cellStyle name="20% - Accent2 90 6" xfId="5525"/>
    <cellStyle name="20% - Accent2 90 7" xfId="5526"/>
    <cellStyle name="20% - Accent2 90 8" xfId="5527"/>
    <cellStyle name="20% - Accent2 91" xfId="5528"/>
    <cellStyle name="20% - Accent2 91 2" xfId="5529"/>
    <cellStyle name="20% - Accent2 91 3" xfId="5530"/>
    <cellStyle name="20% - Accent2 91 4" xfId="5531"/>
    <cellStyle name="20% - Accent2 91 5" xfId="5532"/>
    <cellStyle name="20% - Accent2 91 6" xfId="5533"/>
    <cellStyle name="20% - Accent2 91 7" xfId="5534"/>
    <cellStyle name="20% - Accent2 91 8" xfId="5535"/>
    <cellStyle name="20% - Accent2 92" xfId="5536"/>
    <cellStyle name="20% - Accent2 93" xfId="5537"/>
    <cellStyle name="20% - Accent2 94" xfId="5538"/>
    <cellStyle name="20% - Accent2 95" xfId="5539"/>
    <cellStyle name="20% - Accent2 96" xfId="5540"/>
    <cellStyle name="20% - Accent2 97" xfId="5541"/>
    <cellStyle name="20% - Accent2 98" xfId="5542"/>
    <cellStyle name="20% - Accent2 99" xfId="5543"/>
    <cellStyle name="20% - Accent3 10" xfId="5544"/>
    <cellStyle name="20% - Accent3 10 10" xfId="5545"/>
    <cellStyle name="20% - Accent3 10 2" xfId="5546"/>
    <cellStyle name="20% - Accent3 10 2 2" xfId="5547"/>
    <cellStyle name="20% - Accent3 10 2 3" xfId="5548"/>
    <cellStyle name="20% - Accent3 10 3" xfId="5549"/>
    <cellStyle name="20% - Accent3 10 3 2" xfId="5550"/>
    <cellStyle name="20% - Accent3 10 3 3" xfId="5551"/>
    <cellStyle name="20% - Accent3 10 3 4" xfId="5552"/>
    <cellStyle name="20% - Accent3 10 3 5" xfId="5553"/>
    <cellStyle name="20% - Accent3 10 3 6" xfId="5554"/>
    <cellStyle name="20% - Accent3 10 3 7" xfId="5555"/>
    <cellStyle name="20% - Accent3 10 4" xfId="5556"/>
    <cellStyle name="20% - Accent3 10 4 2" xfId="5557"/>
    <cellStyle name="20% - Accent3 10 4 3" xfId="5558"/>
    <cellStyle name="20% - Accent3 10 5" xfId="5559"/>
    <cellStyle name="20% - Accent3 10 6" xfId="5560"/>
    <cellStyle name="20% - Accent3 10 7" xfId="5561"/>
    <cellStyle name="20% - Accent3 10 8" xfId="5562"/>
    <cellStyle name="20% - Accent3 10 9" xfId="5563"/>
    <cellStyle name="20% - Accent3 100" xfId="5564"/>
    <cellStyle name="20% - Accent3 101" xfId="5565"/>
    <cellStyle name="20% - Accent3 102" xfId="5566"/>
    <cellStyle name="20% - Accent3 103" xfId="5567"/>
    <cellStyle name="20% - Accent3 104" xfId="5568"/>
    <cellStyle name="20% - Accent3 105" xfId="5569"/>
    <cellStyle name="20% - Accent3 106" xfId="5570"/>
    <cellStyle name="20% - Accent3 107" xfId="5571"/>
    <cellStyle name="20% - Accent3 108" xfId="5572"/>
    <cellStyle name="20% - Accent3 109" xfId="5573"/>
    <cellStyle name="20% - Accent3 11" xfId="5574"/>
    <cellStyle name="20% - Accent3 11 10" xfId="5575"/>
    <cellStyle name="20% - Accent3 11 2" xfId="5576"/>
    <cellStyle name="20% - Accent3 11 2 2" xfId="5577"/>
    <cellStyle name="20% - Accent3 11 2 3" xfId="5578"/>
    <cellStyle name="20% - Accent3 11 3" xfId="5579"/>
    <cellStyle name="20% - Accent3 11 3 2" xfId="5580"/>
    <cellStyle name="20% - Accent3 11 3 3" xfId="5581"/>
    <cellStyle name="20% - Accent3 11 3 4" xfId="5582"/>
    <cellStyle name="20% - Accent3 11 3 5" xfId="5583"/>
    <cellStyle name="20% - Accent3 11 3 6" xfId="5584"/>
    <cellStyle name="20% - Accent3 11 3 7" xfId="5585"/>
    <cellStyle name="20% - Accent3 11 4" xfId="5586"/>
    <cellStyle name="20% - Accent3 11 4 2" xfId="5587"/>
    <cellStyle name="20% - Accent3 11 4 3" xfId="5588"/>
    <cellStyle name="20% - Accent3 11 5" xfId="5589"/>
    <cellStyle name="20% - Accent3 11 6" xfId="5590"/>
    <cellStyle name="20% - Accent3 11 7" xfId="5591"/>
    <cellStyle name="20% - Accent3 11 8" xfId="5592"/>
    <cellStyle name="20% - Accent3 11 9" xfId="5593"/>
    <cellStyle name="20% - Accent3 110" xfId="5594"/>
    <cellStyle name="20% - Accent3 111" xfId="5595"/>
    <cellStyle name="20% - Accent3 112" xfId="5596"/>
    <cellStyle name="20% - Accent3 113" xfId="5597"/>
    <cellStyle name="20% - Accent3 114" xfId="5598"/>
    <cellStyle name="20% - Accent3 115" xfId="5599"/>
    <cellStyle name="20% - Accent3 116" xfId="5600"/>
    <cellStyle name="20% - Accent3 117" xfId="5601"/>
    <cellStyle name="20% - Accent3 118" xfId="5602"/>
    <cellStyle name="20% - Accent3 119" xfId="5603"/>
    <cellStyle name="20% - Accent3 12" xfId="5604"/>
    <cellStyle name="20% - Accent3 12 10" xfId="5605"/>
    <cellStyle name="20% - Accent3 12 2" xfId="5606"/>
    <cellStyle name="20% - Accent3 12 2 2" xfId="5607"/>
    <cellStyle name="20% - Accent3 12 2 3" xfId="5608"/>
    <cellStyle name="20% - Accent3 12 3" xfId="5609"/>
    <cellStyle name="20% - Accent3 12 3 2" xfId="5610"/>
    <cellStyle name="20% - Accent3 12 3 3" xfId="5611"/>
    <cellStyle name="20% - Accent3 12 3 4" xfId="5612"/>
    <cellStyle name="20% - Accent3 12 3 5" xfId="5613"/>
    <cellStyle name="20% - Accent3 12 3 6" xfId="5614"/>
    <cellStyle name="20% - Accent3 12 3 7" xfId="5615"/>
    <cellStyle name="20% - Accent3 12 4" xfId="5616"/>
    <cellStyle name="20% - Accent3 12 4 2" xfId="5617"/>
    <cellStyle name="20% - Accent3 12 4 3" xfId="5618"/>
    <cellStyle name="20% - Accent3 12 5" xfId="5619"/>
    <cellStyle name="20% - Accent3 12 6" xfId="5620"/>
    <cellStyle name="20% - Accent3 12 7" xfId="5621"/>
    <cellStyle name="20% - Accent3 12 8" xfId="5622"/>
    <cellStyle name="20% - Accent3 12 9" xfId="5623"/>
    <cellStyle name="20% - Accent3 120" xfId="5624"/>
    <cellStyle name="20% - Accent3 121" xfId="5625"/>
    <cellStyle name="20% - Accent3 122" xfId="5626"/>
    <cellStyle name="20% - Accent3 123" xfId="5627"/>
    <cellStyle name="20% - Accent3 124" xfId="5628"/>
    <cellStyle name="20% - Accent3 125" xfId="5629"/>
    <cellStyle name="20% - Accent3 126" xfId="5630"/>
    <cellStyle name="20% - Accent3 127" xfId="5631"/>
    <cellStyle name="20% - Accent3 128" xfId="5632"/>
    <cellStyle name="20% - Accent3 129" xfId="5633"/>
    <cellStyle name="20% - Accent3 13" xfId="5634"/>
    <cellStyle name="20% - Accent3 13 10" xfId="5635"/>
    <cellStyle name="20% - Accent3 13 2" xfId="5636"/>
    <cellStyle name="20% - Accent3 13 2 2" xfId="5637"/>
    <cellStyle name="20% - Accent3 13 2 3" xfId="5638"/>
    <cellStyle name="20% - Accent3 13 3" xfId="5639"/>
    <cellStyle name="20% - Accent3 13 3 2" xfId="5640"/>
    <cellStyle name="20% - Accent3 13 3 3" xfId="5641"/>
    <cellStyle name="20% - Accent3 13 3 4" xfId="5642"/>
    <cellStyle name="20% - Accent3 13 3 5" xfId="5643"/>
    <cellStyle name="20% - Accent3 13 3 6" xfId="5644"/>
    <cellStyle name="20% - Accent3 13 3 7" xfId="5645"/>
    <cellStyle name="20% - Accent3 13 4" xfId="5646"/>
    <cellStyle name="20% - Accent3 13 4 2" xfId="5647"/>
    <cellStyle name="20% - Accent3 13 4 3" xfId="5648"/>
    <cellStyle name="20% - Accent3 13 5" xfId="5649"/>
    <cellStyle name="20% - Accent3 13 6" xfId="5650"/>
    <cellStyle name="20% - Accent3 13 7" xfId="5651"/>
    <cellStyle name="20% - Accent3 13 8" xfId="5652"/>
    <cellStyle name="20% - Accent3 13 9" xfId="5653"/>
    <cellStyle name="20% - Accent3 130" xfId="5654"/>
    <cellStyle name="20% - Accent3 131" xfId="5655"/>
    <cellStyle name="20% - Accent3 132" xfId="5656"/>
    <cellStyle name="20% - Accent3 133" xfId="5657"/>
    <cellStyle name="20% - Accent3 134" xfId="5658"/>
    <cellStyle name="20% - Accent3 135" xfId="5659"/>
    <cellStyle name="20% - Accent3 136" xfId="5660"/>
    <cellStyle name="20% - Accent3 137" xfId="5661"/>
    <cellStyle name="20% - Accent3 138" xfId="5662"/>
    <cellStyle name="20% - Accent3 139" xfId="5663"/>
    <cellStyle name="20% - Accent3 14" xfId="5664"/>
    <cellStyle name="20% - Accent3 14 10" xfId="5665"/>
    <cellStyle name="20% - Accent3 14 2" xfId="5666"/>
    <cellStyle name="20% - Accent3 14 2 2" xfId="5667"/>
    <cellStyle name="20% - Accent3 14 2 3" xfId="5668"/>
    <cellStyle name="20% - Accent3 14 3" xfId="5669"/>
    <cellStyle name="20% - Accent3 14 3 2" xfId="5670"/>
    <cellStyle name="20% - Accent3 14 3 3" xfId="5671"/>
    <cellStyle name="20% - Accent3 14 3 4" xfId="5672"/>
    <cellStyle name="20% - Accent3 14 3 5" xfId="5673"/>
    <cellStyle name="20% - Accent3 14 3 6" xfId="5674"/>
    <cellStyle name="20% - Accent3 14 3 7" xfId="5675"/>
    <cellStyle name="20% - Accent3 14 4" xfId="5676"/>
    <cellStyle name="20% - Accent3 14 4 2" xfId="5677"/>
    <cellStyle name="20% - Accent3 14 4 3" xfId="5678"/>
    <cellStyle name="20% - Accent3 14 5" xfId="5679"/>
    <cellStyle name="20% - Accent3 14 6" xfId="5680"/>
    <cellStyle name="20% - Accent3 14 7" xfId="5681"/>
    <cellStyle name="20% - Accent3 14 8" xfId="5682"/>
    <cellStyle name="20% - Accent3 14 9" xfId="5683"/>
    <cellStyle name="20% - Accent3 140" xfId="5684"/>
    <cellStyle name="20% - Accent3 141" xfId="5685"/>
    <cellStyle name="20% - Accent3 142" xfId="5686"/>
    <cellStyle name="20% - Accent3 143" xfId="5687"/>
    <cellStyle name="20% - Accent3 144" xfId="5688"/>
    <cellStyle name="20% - Accent3 145" xfId="5689"/>
    <cellStyle name="20% - Accent3 146" xfId="5690"/>
    <cellStyle name="20% - Accent3 147" xfId="5691"/>
    <cellStyle name="20% - Accent3 148" xfId="5692"/>
    <cellStyle name="20% - Accent3 149" xfId="5693"/>
    <cellStyle name="20% - Accent3 15" xfId="5694"/>
    <cellStyle name="20% - Accent3 15 10" xfId="5695"/>
    <cellStyle name="20% - Accent3 15 2" xfId="5696"/>
    <cellStyle name="20% - Accent3 15 2 2" xfId="5697"/>
    <cellStyle name="20% - Accent3 15 2 3" xfId="5698"/>
    <cellStyle name="20% - Accent3 15 3" xfId="5699"/>
    <cellStyle name="20% - Accent3 15 3 2" xfId="5700"/>
    <cellStyle name="20% - Accent3 15 3 3" xfId="5701"/>
    <cellStyle name="20% - Accent3 15 3 4" xfId="5702"/>
    <cellStyle name="20% - Accent3 15 3 5" xfId="5703"/>
    <cellStyle name="20% - Accent3 15 3 6" xfId="5704"/>
    <cellStyle name="20% - Accent3 15 3 7" xfId="5705"/>
    <cellStyle name="20% - Accent3 15 4" xfId="5706"/>
    <cellStyle name="20% - Accent3 15 4 2" xfId="5707"/>
    <cellStyle name="20% - Accent3 15 4 3" xfId="5708"/>
    <cellStyle name="20% - Accent3 15 5" xfId="5709"/>
    <cellStyle name="20% - Accent3 15 6" xfId="5710"/>
    <cellStyle name="20% - Accent3 15 7" xfId="5711"/>
    <cellStyle name="20% - Accent3 15 8" xfId="5712"/>
    <cellStyle name="20% - Accent3 15 9" xfId="5713"/>
    <cellStyle name="20% - Accent3 150" xfId="5714"/>
    <cellStyle name="20% - Accent3 151" xfId="5715"/>
    <cellStyle name="20% - Accent3 152" xfId="5716"/>
    <cellStyle name="20% - Accent3 153" xfId="5717"/>
    <cellStyle name="20% - Accent3 154" xfId="5718"/>
    <cellStyle name="20% - Accent3 155" xfId="5719"/>
    <cellStyle name="20% - Accent3 156" xfId="5720"/>
    <cellStyle name="20% - Accent3 157" xfId="5721"/>
    <cellStyle name="20% - Accent3 158" xfId="5722"/>
    <cellStyle name="20% - Accent3 159" xfId="5723"/>
    <cellStyle name="20% - Accent3 16" xfId="5724"/>
    <cellStyle name="20% - Accent3 16 10" xfId="5725"/>
    <cellStyle name="20% - Accent3 16 2" xfId="5726"/>
    <cellStyle name="20% - Accent3 16 2 2" xfId="5727"/>
    <cellStyle name="20% - Accent3 16 2 3" xfId="5728"/>
    <cellStyle name="20% - Accent3 16 3" xfId="5729"/>
    <cellStyle name="20% - Accent3 16 3 2" xfId="5730"/>
    <cellStyle name="20% - Accent3 16 3 3" xfId="5731"/>
    <cellStyle name="20% - Accent3 16 3 4" xfId="5732"/>
    <cellStyle name="20% - Accent3 16 3 5" xfId="5733"/>
    <cellStyle name="20% - Accent3 16 3 6" xfId="5734"/>
    <cellStyle name="20% - Accent3 16 3 7" xfId="5735"/>
    <cellStyle name="20% - Accent3 16 4" xfId="5736"/>
    <cellStyle name="20% - Accent3 16 4 2" xfId="5737"/>
    <cellStyle name="20% - Accent3 16 4 3" xfId="5738"/>
    <cellStyle name="20% - Accent3 16 5" xfId="5739"/>
    <cellStyle name="20% - Accent3 16 6" xfId="5740"/>
    <cellStyle name="20% - Accent3 16 7" xfId="5741"/>
    <cellStyle name="20% - Accent3 16 8" xfId="5742"/>
    <cellStyle name="20% - Accent3 16 9" xfId="5743"/>
    <cellStyle name="20% - Accent3 160" xfId="5744"/>
    <cellStyle name="20% - Accent3 161" xfId="5745"/>
    <cellStyle name="20% - Accent3 162" xfId="5746"/>
    <cellStyle name="20% - Accent3 163" xfId="5747"/>
    <cellStyle name="20% - Accent3 164" xfId="5748"/>
    <cellStyle name="20% - Accent3 165" xfId="5749"/>
    <cellStyle name="20% - Accent3 166" xfId="5750"/>
    <cellStyle name="20% - Accent3 167" xfId="5751"/>
    <cellStyle name="20% - Accent3 168" xfId="5752"/>
    <cellStyle name="20% - Accent3 169" xfId="5753"/>
    <cellStyle name="20% - Accent3 17" xfId="5754"/>
    <cellStyle name="20% - Accent3 17 10" xfId="5755"/>
    <cellStyle name="20% - Accent3 17 2" xfId="5756"/>
    <cellStyle name="20% - Accent3 17 2 2" xfId="5757"/>
    <cellStyle name="20% - Accent3 17 2 3" xfId="5758"/>
    <cellStyle name="20% - Accent3 17 3" xfId="5759"/>
    <cellStyle name="20% - Accent3 17 3 2" xfId="5760"/>
    <cellStyle name="20% - Accent3 17 3 3" xfId="5761"/>
    <cellStyle name="20% - Accent3 17 3 4" xfId="5762"/>
    <cellStyle name="20% - Accent3 17 3 5" xfId="5763"/>
    <cellStyle name="20% - Accent3 17 3 6" xfId="5764"/>
    <cellStyle name="20% - Accent3 17 3 7" xfId="5765"/>
    <cellStyle name="20% - Accent3 17 4" xfId="5766"/>
    <cellStyle name="20% - Accent3 17 4 2" xfId="5767"/>
    <cellStyle name="20% - Accent3 17 4 3" xfId="5768"/>
    <cellStyle name="20% - Accent3 17 5" xfId="5769"/>
    <cellStyle name="20% - Accent3 17 6" xfId="5770"/>
    <cellStyle name="20% - Accent3 17 7" xfId="5771"/>
    <cellStyle name="20% - Accent3 17 8" xfId="5772"/>
    <cellStyle name="20% - Accent3 17 9" xfId="5773"/>
    <cellStyle name="20% - Accent3 170" xfId="5774"/>
    <cellStyle name="20% - Accent3 171" xfId="5775"/>
    <cellStyle name="20% - Accent3 172" xfId="5776"/>
    <cellStyle name="20% - Accent3 173" xfId="5777"/>
    <cellStyle name="20% - Accent3 174" xfId="5778"/>
    <cellStyle name="20% - Accent3 175" xfId="5779"/>
    <cellStyle name="20% - Accent3 176" xfId="5780"/>
    <cellStyle name="20% - Accent3 177" xfId="5781"/>
    <cellStyle name="20% - Accent3 178" xfId="5782"/>
    <cellStyle name="20% - Accent3 179" xfId="5783"/>
    <cellStyle name="20% - Accent3 18" xfId="5784"/>
    <cellStyle name="20% - Accent3 18 10" xfId="5785"/>
    <cellStyle name="20% - Accent3 18 2" xfId="5786"/>
    <cellStyle name="20% - Accent3 18 2 2" xfId="5787"/>
    <cellStyle name="20% - Accent3 18 2 3" xfId="5788"/>
    <cellStyle name="20% - Accent3 18 3" xfId="5789"/>
    <cellStyle name="20% - Accent3 18 3 2" xfId="5790"/>
    <cellStyle name="20% - Accent3 18 3 3" xfId="5791"/>
    <cellStyle name="20% - Accent3 18 3 4" xfId="5792"/>
    <cellStyle name="20% - Accent3 18 3 5" xfId="5793"/>
    <cellStyle name="20% - Accent3 18 3 6" xfId="5794"/>
    <cellStyle name="20% - Accent3 18 3 7" xfId="5795"/>
    <cellStyle name="20% - Accent3 18 4" xfId="5796"/>
    <cellStyle name="20% - Accent3 18 4 2" xfId="5797"/>
    <cellStyle name="20% - Accent3 18 4 3" xfId="5798"/>
    <cellStyle name="20% - Accent3 18 5" xfId="5799"/>
    <cellStyle name="20% - Accent3 18 6" xfId="5800"/>
    <cellStyle name="20% - Accent3 18 7" xfId="5801"/>
    <cellStyle name="20% - Accent3 18 8" xfId="5802"/>
    <cellStyle name="20% - Accent3 18 9" xfId="5803"/>
    <cellStyle name="20% - Accent3 180" xfId="5804"/>
    <cellStyle name="20% - Accent3 181" xfId="5805"/>
    <cellStyle name="20% - Accent3 182" xfId="5806"/>
    <cellStyle name="20% - Accent3 183" xfId="5807"/>
    <cellStyle name="20% - Accent3 184" xfId="5808"/>
    <cellStyle name="20% - Accent3 185" xfId="5809"/>
    <cellStyle name="20% - Accent3 186" xfId="5810"/>
    <cellStyle name="20% - Accent3 187" xfId="5811"/>
    <cellStyle name="20% - Accent3 188" xfId="5812"/>
    <cellStyle name="20% - Accent3 189" xfId="5813"/>
    <cellStyle name="20% - Accent3 19" xfId="5814"/>
    <cellStyle name="20% - Accent3 19 10" xfId="5815"/>
    <cellStyle name="20% - Accent3 19 2" xfId="5816"/>
    <cellStyle name="20% - Accent3 19 2 2" xfId="5817"/>
    <cellStyle name="20% - Accent3 19 2 3" xfId="5818"/>
    <cellStyle name="20% - Accent3 19 3" xfId="5819"/>
    <cellStyle name="20% - Accent3 19 3 2" xfId="5820"/>
    <cellStyle name="20% - Accent3 19 3 3" xfId="5821"/>
    <cellStyle name="20% - Accent3 19 3 4" xfId="5822"/>
    <cellStyle name="20% - Accent3 19 3 5" xfId="5823"/>
    <cellStyle name="20% - Accent3 19 3 6" xfId="5824"/>
    <cellStyle name="20% - Accent3 19 3 7" xfId="5825"/>
    <cellStyle name="20% - Accent3 19 4" xfId="5826"/>
    <cellStyle name="20% - Accent3 19 4 2" xfId="5827"/>
    <cellStyle name="20% - Accent3 19 4 3" xfId="5828"/>
    <cellStyle name="20% - Accent3 19 5" xfId="5829"/>
    <cellStyle name="20% - Accent3 19 6" xfId="5830"/>
    <cellStyle name="20% - Accent3 19 7" xfId="5831"/>
    <cellStyle name="20% - Accent3 19 8" xfId="5832"/>
    <cellStyle name="20% - Accent3 19 9" xfId="5833"/>
    <cellStyle name="20% - Accent3 190" xfId="5834"/>
    <cellStyle name="20% - Accent3 191" xfId="5835"/>
    <cellStyle name="20% - Accent3 192" xfId="5836"/>
    <cellStyle name="20% - Accent3 193" xfId="5837"/>
    <cellStyle name="20% - Accent3 194" xfId="5838"/>
    <cellStyle name="20% - Accent3 195" xfId="5839"/>
    <cellStyle name="20% - Accent3 196" xfId="5840"/>
    <cellStyle name="20% - Accent3 197" xfId="5841"/>
    <cellStyle name="20% - Accent3 198" xfId="5842"/>
    <cellStyle name="20% - Accent3 199" xfId="5843"/>
    <cellStyle name="20% - Accent3 2" xfId="5844"/>
    <cellStyle name="20% - Accent3 2 10" xfId="5845"/>
    <cellStyle name="20% - Accent3 2 11" xfId="5846"/>
    <cellStyle name="20% - Accent3 2 12" xfId="5847"/>
    <cellStyle name="20% - Accent3 2 13" xfId="5848"/>
    <cellStyle name="20% - Accent3 2 2" xfId="5849"/>
    <cellStyle name="20% - Accent3 2 2 10" xfId="5850"/>
    <cellStyle name="20% - Accent3 2 2 2" xfId="5851"/>
    <cellStyle name="20% - Accent3 2 2 2 2" xfId="5852"/>
    <cellStyle name="20% - Accent3 2 2 2 3" xfId="5853"/>
    <cellStyle name="20% - Accent3 2 2 2 4" xfId="5854"/>
    <cellStyle name="20% - Accent3 2 2 2 5" xfId="5855"/>
    <cellStyle name="20% - Accent3 2 2 2 6" xfId="5856"/>
    <cellStyle name="20% - Accent3 2 2 2 7" xfId="5857"/>
    <cellStyle name="20% - Accent3 2 2 3" xfId="5858"/>
    <cellStyle name="20% - Accent3 2 2 3 2" xfId="5859"/>
    <cellStyle name="20% - Accent3 2 2 3 3" xfId="5860"/>
    <cellStyle name="20% - Accent3 2 2 3 4" xfId="5861"/>
    <cellStyle name="20% - Accent3 2 2 3 5" xfId="5862"/>
    <cellStyle name="20% - Accent3 2 2 3 6" xfId="5863"/>
    <cellStyle name="20% - Accent3 2 2 3 7" xfId="5864"/>
    <cellStyle name="20% - Accent3 2 2 4" xfId="5865"/>
    <cellStyle name="20% - Accent3 2 2 4 2" xfId="5866"/>
    <cellStyle name="20% - Accent3 2 2 4 3" xfId="5867"/>
    <cellStyle name="20% - Accent3 2 2 5" xfId="5868"/>
    <cellStyle name="20% - Accent3 2 2 6" xfId="5869"/>
    <cellStyle name="20% - Accent3 2 2 7" xfId="5870"/>
    <cellStyle name="20% - Accent3 2 2 8" xfId="5871"/>
    <cellStyle name="20% - Accent3 2 2 9" xfId="5872"/>
    <cellStyle name="20% - Accent3 2 3" xfId="5873"/>
    <cellStyle name="20% - Accent3 2 3 2" xfId="5874"/>
    <cellStyle name="20% - Accent3 2 3 2 2" xfId="5875"/>
    <cellStyle name="20% - Accent3 2 3 2 3" xfId="5876"/>
    <cellStyle name="20% - Accent3 2 3 2 4" xfId="5877"/>
    <cellStyle name="20% - Accent3 2 3 2 5" xfId="5878"/>
    <cellStyle name="20% - Accent3 2 3 2 6" xfId="5879"/>
    <cellStyle name="20% - Accent3 2 3 2 7" xfId="5880"/>
    <cellStyle name="20% - Accent3 2 3 3" xfId="5881"/>
    <cellStyle name="20% - Accent3 2 3 4" xfId="5882"/>
    <cellStyle name="20% - Accent3 2 3 5" xfId="5883"/>
    <cellStyle name="20% - Accent3 2 3 6" xfId="5884"/>
    <cellStyle name="20% - Accent3 2 3 7" xfId="5885"/>
    <cellStyle name="20% - Accent3 2 3 8" xfId="5886"/>
    <cellStyle name="20% - Accent3 2 4" xfId="5887"/>
    <cellStyle name="20% - Accent3 2 4 2" xfId="5888"/>
    <cellStyle name="20% - Accent3 2 4 3" xfId="5889"/>
    <cellStyle name="20% - Accent3 2 4 4" xfId="5890"/>
    <cellStyle name="20% - Accent3 2 4 5" xfId="5891"/>
    <cellStyle name="20% - Accent3 2 4 6" xfId="5892"/>
    <cellStyle name="20% - Accent3 2 4 7" xfId="5893"/>
    <cellStyle name="20% - Accent3 2 5" xfId="5894"/>
    <cellStyle name="20% - Accent3 2 5 2" xfId="5895"/>
    <cellStyle name="20% - Accent3 2 5 3" xfId="5896"/>
    <cellStyle name="20% - Accent3 2 5 4" xfId="5897"/>
    <cellStyle name="20% - Accent3 2 5 5" xfId="5898"/>
    <cellStyle name="20% - Accent3 2 5 6" xfId="5899"/>
    <cellStyle name="20% - Accent3 2 5 7" xfId="5900"/>
    <cellStyle name="20% - Accent3 2 6" xfId="5901"/>
    <cellStyle name="20% - Accent3 2 6 2" xfId="5902"/>
    <cellStyle name="20% - Accent3 2 7" xfId="5903"/>
    <cellStyle name="20% - Accent3 2 8" xfId="5904"/>
    <cellStyle name="20% - Accent3 2 9" xfId="5905"/>
    <cellStyle name="20% - Accent3 20" xfId="5906"/>
    <cellStyle name="20% - Accent3 20 2" xfId="5907"/>
    <cellStyle name="20% - Accent3 20 3" xfId="5908"/>
    <cellStyle name="20% - Accent3 20 3 2" xfId="5909"/>
    <cellStyle name="20% - Accent3 20 3 3" xfId="5910"/>
    <cellStyle name="20% - Accent3 20 3 4" xfId="5911"/>
    <cellStyle name="20% - Accent3 20 3 5" xfId="5912"/>
    <cellStyle name="20% - Accent3 20 3 6" xfId="5913"/>
    <cellStyle name="20% - Accent3 20 3 7" xfId="5914"/>
    <cellStyle name="20% - Accent3 20 4" xfId="5915"/>
    <cellStyle name="20% - Accent3 20 5" xfId="5916"/>
    <cellStyle name="20% - Accent3 20 6" xfId="5917"/>
    <cellStyle name="20% - Accent3 20 7" xfId="5918"/>
    <cellStyle name="20% - Accent3 20 8" xfId="5919"/>
    <cellStyle name="20% - Accent3 20 9" xfId="5920"/>
    <cellStyle name="20% - Accent3 200" xfId="5921"/>
    <cellStyle name="20% - Accent3 201" xfId="5922"/>
    <cellStyle name="20% - Accent3 202" xfId="5923"/>
    <cellStyle name="20% - Accent3 203" xfId="5924"/>
    <cellStyle name="20% - Accent3 204" xfId="5925"/>
    <cellStyle name="20% - Accent3 205" xfId="5926"/>
    <cellStyle name="20% - Accent3 206" xfId="5927"/>
    <cellStyle name="20% - Accent3 207" xfId="5928"/>
    <cellStyle name="20% - Accent3 208" xfId="5929"/>
    <cellStyle name="20% - Accent3 209" xfId="5930"/>
    <cellStyle name="20% - Accent3 21" xfId="5931"/>
    <cellStyle name="20% - Accent3 21 10" xfId="5932"/>
    <cellStyle name="20% - Accent3 21 2" xfId="5933"/>
    <cellStyle name="20% - Accent3 21 2 2" xfId="5934"/>
    <cellStyle name="20% - Accent3 21 2 3" xfId="5935"/>
    <cellStyle name="20% - Accent3 21 3" xfId="5936"/>
    <cellStyle name="20% - Accent3 21 3 2" xfId="5937"/>
    <cellStyle name="20% - Accent3 21 3 3" xfId="5938"/>
    <cellStyle name="20% - Accent3 21 3 4" xfId="5939"/>
    <cellStyle name="20% - Accent3 21 3 5" xfId="5940"/>
    <cellStyle name="20% - Accent3 21 3 6" xfId="5941"/>
    <cellStyle name="20% - Accent3 21 3 7" xfId="5942"/>
    <cellStyle name="20% - Accent3 21 4" xfId="5943"/>
    <cellStyle name="20% - Accent3 21 4 2" xfId="5944"/>
    <cellStyle name="20% - Accent3 21 4 3" xfId="5945"/>
    <cellStyle name="20% - Accent3 21 5" xfId="5946"/>
    <cellStyle name="20% - Accent3 21 6" xfId="5947"/>
    <cellStyle name="20% - Accent3 21 7" xfId="5948"/>
    <cellStyle name="20% - Accent3 21 8" xfId="5949"/>
    <cellStyle name="20% - Accent3 21 9" xfId="5950"/>
    <cellStyle name="20% - Accent3 210" xfId="5951"/>
    <cellStyle name="20% - Accent3 211" xfId="5952"/>
    <cellStyle name="20% - Accent3 212" xfId="5953"/>
    <cellStyle name="20% - Accent3 213" xfId="5954"/>
    <cellStyle name="20% - Accent3 214" xfId="5955"/>
    <cellStyle name="20% - Accent3 215" xfId="5956"/>
    <cellStyle name="20% - Accent3 216" xfId="5957"/>
    <cellStyle name="20% - Accent3 217" xfId="5958"/>
    <cellStyle name="20% - Accent3 218" xfId="5959"/>
    <cellStyle name="20% - Accent3 219" xfId="5960"/>
    <cellStyle name="20% - Accent3 22" xfId="5961"/>
    <cellStyle name="20% - Accent3 22 10" xfId="5962"/>
    <cellStyle name="20% - Accent3 22 2" xfId="5963"/>
    <cellStyle name="20% - Accent3 22 2 2" xfId="5964"/>
    <cellStyle name="20% - Accent3 22 2 3" xfId="5965"/>
    <cellStyle name="20% - Accent3 22 3" xfId="5966"/>
    <cellStyle name="20% - Accent3 22 3 2" xfId="5967"/>
    <cellStyle name="20% - Accent3 22 3 3" xfId="5968"/>
    <cellStyle name="20% - Accent3 22 3 4" xfId="5969"/>
    <cellStyle name="20% - Accent3 22 3 5" xfId="5970"/>
    <cellStyle name="20% - Accent3 22 3 6" xfId="5971"/>
    <cellStyle name="20% - Accent3 22 3 7" xfId="5972"/>
    <cellStyle name="20% - Accent3 22 4" xfId="5973"/>
    <cellStyle name="20% - Accent3 22 4 2" xfId="5974"/>
    <cellStyle name="20% - Accent3 22 4 3" xfId="5975"/>
    <cellStyle name="20% - Accent3 22 5" xfId="5976"/>
    <cellStyle name="20% - Accent3 22 6" xfId="5977"/>
    <cellStyle name="20% - Accent3 22 7" xfId="5978"/>
    <cellStyle name="20% - Accent3 22 8" xfId="5979"/>
    <cellStyle name="20% - Accent3 22 9" xfId="5980"/>
    <cellStyle name="20% - Accent3 220" xfId="5981"/>
    <cellStyle name="20% - Accent3 221" xfId="5982"/>
    <cellStyle name="20% - Accent3 222" xfId="5983"/>
    <cellStyle name="20% - Accent3 223" xfId="5984"/>
    <cellStyle name="20% - Accent3 224" xfId="5985"/>
    <cellStyle name="20% - Accent3 225" xfId="5986"/>
    <cellStyle name="20% - Accent3 226" xfId="5987"/>
    <cellStyle name="20% - Accent3 227" xfId="5988"/>
    <cellStyle name="20% - Accent3 228" xfId="5989"/>
    <cellStyle name="20% - Accent3 229" xfId="5990"/>
    <cellStyle name="20% - Accent3 23" xfId="5991"/>
    <cellStyle name="20% - Accent3 23 10" xfId="5992"/>
    <cellStyle name="20% - Accent3 23 2" xfId="5993"/>
    <cellStyle name="20% - Accent3 23 2 2" xfId="5994"/>
    <cellStyle name="20% - Accent3 23 2 3" xfId="5995"/>
    <cellStyle name="20% - Accent3 23 3" xfId="5996"/>
    <cellStyle name="20% - Accent3 23 3 2" xfId="5997"/>
    <cellStyle name="20% - Accent3 23 3 3" xfId="5998"/>
    <cellStyle name="20% - Accent3 23 3 4" xfId="5999"/>
    <cellStyle name="20% - Accent3 23 3 5" xfId="6000"/>
    <cellStyle name="20% - Accent3 23 3 6" xfId="6001"/>
    <cellStyle name="20% - Accent3 23 3 7" xfId="6002"/>
    <cellStyle name="20% - Accent3 23 4" xfId="6003"/>
    <cellStyle name="20% - Accent3 23 4 2" xfId="6004"/>
    <cellStyle name="20% - Accent3 23 4 3" xfId="6005"/>
    <cellStyle name="20% - Accent3 23 5" xfId="6006"/>
    <cellStyle name="20% - Accent3 23 6" xfId="6007"/>
    <cellStyle name="20% - Accent3 23 7" xfId="6008"/>
    <cellStyle name="20% - Accent3 23 8" xfId="6009"/>
    <cellStyle name="20% - Accent3 23 9" xfId="6010"/>
    <cellStyle name="20% - Accent3 230" xfId="6011"/>
    <cellStyle name="20% - Accent3 231" xfId="6012"/>
    <cellStyle name="20% - Accent3 232" xfId="6013"/>
    <cellStyle name="20% - Accent3 233" xfId="6014"/>
    <cellStyle name="20% - Accent3 234" xfId="6015"/>
    <cellStyle name="20% - Accent3 235" xfId="6016"/>
    <cellStyle name="20% - Accent3 236" xfId="6017"/>
    <cellStyle name="20% - Accent3 237" xfId="6018"/>
    <cellStyle name="20% - Accent3 238" xfId="6019"/>
    <cellStyle name="20% - Accent3 239" xfId="6020"/>
    <cellStyle name="20% - Accent3 24" xfId="6021"/>
    <cellStyle name="20% - Accent3 24 10" xfId="6022"/>
    <cellStyle name="20% - Accent3 24 2" xfId="6023"/>
    <cellStyle name="20% - Accent3 24 2 2" xfId="6024"/>
    <cellStyle name="20% - Accent3 24 2 3" xfId="6025"/>
    <cellStyle name="20% - Accent3 24 3" xfId="6026"/>
    <cellStyle name="20% - Accent3 24 3 2" xfId="6027"/>
    <cellStyle name="20% - Accent3 24 3 3" xfId="6028"/>
    <cellStyle name="20% - Accent3 24 3 4" xfId="6029"/>
    <cellStyle name="20% - Accent3 24 3 5" xfId="6030"/>
    <cellStyle name="20% - Accent3 24 3 6" xfId="6031"/>
    <cellStyle name="20% - Accent3 24 3 7" xfId="6032"/>
    <cellStyle name="20% - Accent3 24 4" xfId="6033"/>
    <cellStyle name="20% - Accent3 24 4 2" xfId="6034"/>
    <cellStyle name="20% - Accent3 24 4 3" xfId="6035"/>
    <cellStyle name="20% - Accent3 24 5" xfId="6036"/>
    <cellStyle name="20% - Accent3 24 6" xfId="6037"/>
    <cellStyle name="20% - Accent3 24 7" xfId="6038"/>
    <cellStyle name="20% - Accent3 24 8" xfId="6039"/>
    <cellStyle name="20% - Accent3 24 9" xfId="6040"/>
    <cellStyle name="20% - Accent3 240" xfId="6041"/>
    <cellStyle name="20% - Accent3 241" xfId="6042"/>
    <cellStyle name="20% - Accent3 242" xfId="6043"/>
    <cellStyle name="20% - Accent3 243" xfId="6044"/>
    <cellStyle name="20% - Accent3 244" xfId="6045"/>
    <cellStyle name="20% - Accent3 245" xfId="6046"/>
    <cellStyle name="20% - Accent3 246" xfId="6047"/>
    <cellStyle name="20% - Accent3 247" xfId="6048"/>
    <cellStyle name="20% - Accent3 248" xfId="6049"/>
    <cellStyle name="20% - Accent3 249" xfId="6050"/>
    <cellStyle name="20% - Accent3 25" xfId="6051"/>
    <cellStyle name="20% - Accent3 25 10" xfId="6052"/>
    <cellStyle name="20% - Accent3 25 2" xfId="6053"/>
    <cellStyle name="20% - Accent3 25 2 2" xfId="6054"/>
    <cellStyle name="20% - Accent3 25 2 3" xfId="6055"/>
    <cellStyle name="20% - Accent3 25 3" xfId="6056"/>
    <cellStyle name="20% - Accent3 25 3 2" xfId="6057"/>
    <cellStyle name="20% - Accent3 25 3 3" xfId="6058"/>
    <cellStyle name="20% - Accent3 25 3 4" xfId="6059"/>
    <cellStyle name="20% - Accent3 25 3 5" xfId="6060"/>
    <cellStyle name="20% - Accent3 25 3 6" xfId="6061"/>
    <cellStyle name="20% - Accent3 25 3 7" xfId="6062"/>
    <cellStyle name="20% - Accent3 25 4" xfId="6063"/>
    <cellStyle name="20% - Accent3 25 4 2" xfId="6064"/>
    <cellStyle name="20% - Accent3 25 4 3" xfId="6065"/>
    <cellStyle name="20% - Accent3 25 5" xfId="6066"/>
    <cellStyle name="20% - Accent3 25 6" xfId="6067"/>
    <cellStyle name="20% - Accent3 25 7" xfId="6068"/>
    <cellStyle name="20% - Accent3 25 8" xfId="6069"/>
    <cellStyle name="20% - Accent3 25 9" xfId="6070"/>
    <cellStyle name="20% - Accent3 250" xfId="6071"/>
    <cellStyle name="20% - Accent3 251" xfId="6072"/>
    <cellStyle name="20% - Accent3 252" xfId="6073"/>
    <cellStyle name="20% - Accent3 253" xfId="6074"/>
    <cellStyle name="20% - Accent3 254" xfId="6075"/>
    <cellStyle name="20% - Accent3 255" xfId="6076"/>
    <cellStyle name="20% - Accent3 256" xfId="6077"/>
    <cellStyle name="20% - Accent3 257" xfId="6078"/>
    <cellStyle name="20% - Accent3 258" xfId="6079"/>
    <cellStyle name="20% - Accent3 259" xfId="6080"/>
    <cellStyle name="20% - Accent3 26" xfId="6081"/>
    <cellStyle name="20% - Accent3 26 10" xfId="6082"/>
    <cellStyle name="20% - Accent3 26 2" xfId="6083"/>
    <cellStyle name="20% - Accent3 26 2 2" xfId="6084"/>
    <cellStyle name="20% - Accent3 26 2 3" xfId="6085"/>
    <cellStyle name="20% - Accent3 26 3" xfId="6086"/>
    <cellStyle name="20% - Accent3 26 3 2" xfId="6087"/>
    <cellStyle name="20% - Accent3 26 3 3" xfId="6088"/>
    <cellStyle name="20% - Accent3 26 3 4" xfId="6089"/>
    <cellStyle name="20% - Accent3 26 3 5" xfId="6090"/>
    <cellStyle name="20% - Accent3 26 3 6" xfId="6091"/>
    <cellStyle name="20% - Accent3 26 3 7" xfId="6092"/>
    <cellStyle name="20% - Accent3 26 4" xfId="6093"/>
    <cellStyle name="20% - Accent3 26 4 2" xfId="6094"/>
    <cellStyle name="20% - Accent3 26 4 3" xfId="6095"/>
    <cellStyle name="20% - Accent3 26 5" xfId="6096"/>
    <cellStyle name="20% - Accent3 26 6" xfId="6097"/>
    <cellStyle name="20% - Accent3 26 7" xfId="6098"/>
    <cellStyle name="20% - Accent3 26 8" xfId="6099"/>
    <cellStyle name="20% - Accent3 26 9" xfId="6100"/>
    <cellStyle name="20% - Accent3 260" xfId="6101"/>
    <cellStyle name="20% - Accent3 261" xfId="6102"/>
    <cellStyle name="20% - Accent3 262" xfId="6103"/>
    <cellStyle name="20% - Accent3 263" xfId="6104"/>
    <cellStyle name="20% - Accent3 264" xfId="6105"/>
    <cellStyle name="20% - Accent3 265" xfId="6106"/>
    <cellStyle name="20% - Accent3 266" xfId="6107"/>
    <cellStyle name="20% - Accent3 267" xfId="6108"/>
    <cellStyle name="20% - Accent3 268" xfId="6109"/>
    <cellStyle name="20% - Accent3 269" xfId="6110"/>
    <cellStyle name="20% - Accent3 27" xfId="6111"/>
    <cellStyle name="20% - Accent3 27 10" xfId="6112"/>
    <cellStyle name="20% - Accent3 27 2" xfId="6113"/>
    <cellStyle name="20% - Accent3 27 2 2" xfId="6114"/>
    <cellStyle name="20% - Accent3 27 2 3" xfId="6115"/>
    <cellStyle name="20% - Accent3 27 3" xfId="6116"/>
    <cellStyle name="20% - Accent3 27 3 2" xfId="6117"/>
    <cellStyle name="20% - Accent3 27 3 3" xfId="6118"/>
    <cellStyle name="20% - Accent3 27 3 4" xfId="6119"/>
    <cellStyle name="20% - Accent3 27 3 5" xfId="6120"/>
    <cellStyle name="20% - Accent3 27 3 6" xfId="6121"/>
    <cellStyle name="20% - Accent3 27 3 7" xfId="6122"/>
    <cellStyle name="20% - Accent3 27 4" xfId="6123"/>
    <cellStyle name="20% - Accent3 27 4 2" xfId="6124"/>
    <cellStyle name="20% - Accent3 27 4 3" xfId="6125"/>
    <cellStyle name="20% - Accent3 27 5" xfId="6126"/>
    <cellStyle name="20% - Accent3 27 6" xfId="6127"/>
    <cellStyle name="20% - Accent3 27 7" xfId="6128"/>
    <cellStyle name="20% - Accent3 27 8" xfId="6129"/>
    <cellStyle name="20% - Accent3 27 9" xfId="6130"/>
    <cellStyle name="20% - Accent3 270" xfId="6131"/>
    <cellStyle name="20% - Accent3 271" xfId="6132"/>
    <cellStyle name="20% - Accent3 272" xfId="6133"/>
    <cellStyle name="20% - Accent3 273" xfId="6134"/>
    <cellStyle name="20% - Accent3 274" xfId="6135"/>
    <cellStyle name="20% - Accent3 274 2" xfId="6136"/>
    <cellStyle name="20% - Accent3 274 3" xfId="6137"/>
    <cellStyle name="20% - Accent3 274 4" xfId="6138"/>
    <cellStyle name="20% - Accent3 274 5" xfId="6139"/>
    <cellStyle name="20% - Accent3 274 6" xfId="6140"/>
    <cellStyle name="20% - Accent3 274 7" xfId="6141"/>
    <cellStyle name="20% - Accent3 275" xfId="6142"/>
    <cellStyle name="20% - Accent3 275 2" xfId="6143"/>
    <cellStyle name="20% - Accent3 275 3" xfId="6144"/>
    <cellStyle name="20% - Accent3 275 4" xfId="6145"/>
    <cellStyle name="20% - Accent3 275 5" xfId="6146"/>
    <cellStyle name="20% - Accent3 275 6" xfId="6147"/>
    <cellStyle name="20% - Accent3 275 7" xfId="6148"/>
    <cellStyle name="20% - Accent3 276" xfId="6149"/>
    <cellStyle name="20% - Accent3 276 2" xfId="6150"/>
    <cellStyle name="20% - Accent3 276 3" xfId="6151"/>
    <cellStyle name="20% - Accent3 276 4" xfId="6152"/>
    <cellStyle name="20% - Accent3 276 5" xfId="6153"/>
    <cellStyle name="20% - Accent3 276 6" xfId="6154"/>
    <cellStyle name="20% - Accent3 276 7" xfId="6155"/>
    <cellStyle name="20% - Accent3 277" xfId="6156"/>
    <cellStyle name="20% - Accent3 277 2" xfId="6157"/>
    <cellStyle name="20% - Accent3 277 3" xfId="6158"/>
    <cellStyle name="20% - Accent3 277 4" xfId="6159"/>
    <cellStyle name="20% - Accent3 277 5" xfId="6160"/>
    <cellStyle name="20% - Accent3 277 6" xfId="6161"/>
    <cellStyle name="20% - Accent3 277 7" xfId="6162"/>
    <cellStyle name="20% - Accent3 278" xfId="6163"/>
    <cellStyle name="20% - Accent3 278 2" xfId="6164"/>
    <cellStyle name="20% - Accent3 278 3" xfId="6165"/>
    <cellStyle name="20% - Accent3 278 4" xfId="6166"/>
    <cellStyle name="20% - Accent3 278 5" xfId="6167"/>
    <cellStyle name="20% - Accent3 278 6" xfId="6168"/>
    <cellStyle name="20% - Accent3 278 7" xfId="6169"/>
    <cellStyle name="20% - Accent3 279" xfId="6170"/>
    <cellStyle name="20% - Accent3 279 2" xfId="6171"/>
    <cellStyle name="20% - Accent3 279 3" xfId="6172"/>
    <cellStyle name="20% - Accent3 279 4" xfId="6173"/>
    <cellStyle name="20% - Accent3 279 5" xfId="6174"/>
    <cellStyle name="20% - Accent3 279 6" xfId="6175"/>
    <cellStyle name="20% - Accent3 279 7" xfId="6176"/>
    <cellStyle name="20% - Accent3 28" xfId="6177"/>
    <cellStyle name="20% - Accent3 28 10" xfId="6178"/>
    <cellStyle name="20% - Accent3 28 2" xfId="6179"/>
    <cellStyle name="20% - Accent3 28 2 2" xfId="6180"/>
    <cellStyle name="20% - Accent3 28 2 3" xfId="6181"/>
    <cellStyle name="20% - Accent3 28 3" xfId="6182"/>
    <cellStyle name="20% - Accent3 28 3 2" xfId="6183"/>
    <cellStyle name="20% - Accent3 28 3 3" xfId="6184"/>
    <cellStyle name="20% - Accent3 28 3 4" xfId="6185"/>
    <cellStyle name="20% - Accent3 28 3 5" xfId="6186"/>
    <cellStyle name="20% - Accent3 28 3 6" xfId="6187"/>
    <cellStyle name="20% - Accent3 28 3 7" xfId="6188"/>
    <cellStyle name="20% - Accent3 28 4" xfId="6189"/>
    <cellStyle name="20% - Accent3 28 4 2" xfId="6190"/>
    <cellStyle name="20% - Accent3 28 4 3" xfId="6191"/>
    <cellStyle name="20% - Accent3 28 5" xfId="6192"/>
    <cellStyle name="20% - Accent3 28 6" xfId="6193"/>
    <cellStyle name="20% - Accent3 28 7" xfId="6194"/>
    <cellStyle name="20% - Accent3 28 8" xfId="6195"/>
    <cellStyle name="20% - Accent3 28 9" xfId="6196"/>
    <cellStyle name="20% - Accent3 280" xfId="6197"/>
    <cellStyle name="20% - Accent3 280 2" xfId="6198"/>
    <cellStyle name="20% - Accent3 280 3" xfId="6199"/>
    <cellStyle name="20% - Accent3 280 4" xfId="6200"/>
    <cellStyle name="20% - Accent3 280 5" xfId="6201"/>
    <cellStyle name="20% - Accent3 280 6" xfId="6202"/>
    <cellStyle name="20% - Accent3 280 7" xfId="6203"/>
    <cellStyle name="20% - Accent3 281" xfId="6204"/>
    <cellStyle name="20% - Accent3 281 2" xfId="6205"/>
    <cellStyle name="20% - Accent3 281 3" xfId="6206"/>
    <cellStyle name="20% - Accent3 281 4" xfId="6207"/>
    <cellStyle name="20% - Accent3 281 5" xfId="6208"/>
    <cellStyle name="20% - Accent3 281 6" xfId="6209"/>
    <cellStyle name="20% - Accent3 281 7" xfId="6210"/>
    <cellStyle name="20% - Accent3 282" xfId="6211"/>
    <cellStyle name="20% - Accent3 282 2" xfId="6212"/>
    <cellStyle name="20% - Accent3 282 3" xfId="6213"/>
    <cellStyle name="20% - Accent3 282 4" xfId="6214"/>
    <cellStyle name="20% - Accent3 282 5" xfId="6215"/>
    <cellStyle name="20% - Accent3 282 6" xfId="6216"/>
    <cellStyle name="20% - Accent3 282 7" xfId="6217"/>
    <cellStyle name="20% - Accent3 283" xfId="6218"/>
    <cellStyle name="20% - Accent3 283 2" xfId="6219"/>
    <cellStyle name="20% - Accent3 283 3" xfId="6220"/>
    <cellStyle name="20% - Accent3 283 4" xfId="6221"/>
    <cellStyle name="20% - Accent3 284" xfId="6222"/>
    <cellStyle name="20% - Accent3 284 2" xfId="6223"/>
    <cellStyle name="20% - Accent3 285" xfId="6224"/>
    <cellStyle name="20% - Accent3 285 2" xfId="6225"/>
    <cellStyle name="20% - Accent3 286" xfId="6226"/>
    <cellStyle name="20% - Accent3 287" xfId="6227"/>
    <cellStyle name="20% - Accent3 29" xfId="6228"/>
    <cellStyle name="20% - Accent3 29 10" xfId="6229"/>
    <cellStyle name="20% - Accent3 29 2" xfId="6230"/>
    <cellStyle name="20% - Accent3 29 2 2" xfId="6231"/>
    <cellStyle name="20% - Accent3 29 2 3" xfId="6232"/>
    <cellStyle name="20% - Accent3 29 3" xfId="6233"/>
    <cellStyle name="20% - Accent3 29 3 2" xfId="6234"/>
    <cellStyle name="20% - Accent3 29 3 3" xfId="6235"/>
    <cellStyle name="20% - Accent3 29 3 4" xfId="6236"/>
    <cellStyle name="20% - Accent3 29 3 5" xfId="6237"/>
    <cellStyle name="20% - Accent3 29 3 6" xfId="6238"/>
    <cellStyle name="20% - Accent3 29 3 7" xfId="6239"/>
    <cellStyle name="20% - Accent3 29 4" xfId="6240"/>
    <cellStyle name="20% - Accent3 29 4 2" xfId="6241"/>
    <cellStyle name="20% - Accent3 29 4 3" xfId="6242"/>
    <cellStyle name="20% - Accent3 29 5" xfId="6243"/>
    <cellStyle name="20% - Accent3 29 6" xfId="6244"/>
    <cellStyle name="20% - Accent3 29 7" xfId="6245"/>
    <cellStyle name="20% - Accent3 29 8" xfId="6246"/>
    <cellStyle name="20% - Accent3 29 9" xfId="6247"/>
    <cellStyle name="20% - Accent3 3" xfId="6248"/>
    <cellStyle name="20% - Accent3 3 10" xfId="6249"/>
    <cellStyle name="20% - Accent3 3 11" xfId="6250"/>
    <cellStyle name="20% - Accent3 3 12" xfId="6251"/>
    <cellStyle name="20% - Accent3 3 2" xfId="6252"/>
    <cellStyle name="20% - Accent3 3 2 2" xfId="6253"/>
    <cellStyle name="20% - Accent3 3 2 2 2" xfId="6254"/>
    <cellStyle name="20% - Accent3 3 2 2 3" xfId="6255"/>
    <cellStyle name="20% - Accent3 3 2 2 4" xfId="6256"/>
    <cellStyle name="20% - Accent3 3 2 2 5" xfId="6257"/>
    <cellStyle name="20% - Accent3 3 2 2 6" xfId="6258"/>
    <cellStyle name="20% - Accent3 3 2 2 7" xfId="6259"/>
    <cellStyle name="20% - Accent3 3 2 3" xfId="6260"/>
    <cellStyle name="20% - Accent3 3 2 3 2" xfId="6261"/>
    <cellStyle name="20% - Accent3 3 2 3 3" xfId="6262"/>
    <cellStyle name="20% - Accent3 3 2 4" xfId="6263"/>
    <cellStyle name="20% - Accent3 3 2 5" xfId="6264"/>
    <cellStyle name="20% - Accent3 3 2 6" xfId="6265"/>
    <cellStyle name="20% - Accent3 3 2 7" xfId="6266"/>
    <cellStyle name="20% - Accent3 3 2 8" xfId="6267"/>
    <cellStyle name="20% - Accent3 3 2 9" xfId="6268"/>
    <cellStyle name="20% - Accent3 3 3" xfId="6269"/>
    <cellStyle name="20% - Accent3 3 3 2" xfId="6270"/>
    <cellStyle name="20% - Accent3 3 3 3" xfId="6271"/>
    <cellStyle name="20% - Accent3 3 3 4" xfId="6272"/>
    <cellStyle name="20% - Accent3 3 3 5" xfId="6273"/>
    <cellStyle name="20% - Accent3 3 3 6" xfId="6274"/>
    <cellStyle name="20% - Accent3 3 3 7" xfId="6275"/>
    <cellStyle name="20% - Accent3 3 4" xfId="6276"/>
    <cellStyle name="20% - Accent3 3 4 2" xfId="6277"/>
    <cellStyle name="20% - Accent3 3 4 3" xfId="6278"/>
    <cellStyle name="20% - Accent3 3 4 4" xfId="6279"/>
    <cellStyle name="20% - Accent3 3 4 5" xfId="6280"/>
    <cellStyle name="20% - Accent3 3 4 6" xfId="6281"/>
    <cellStyle name="20% - Accent3 3 4 7" xfId="6282"/>
    <cellStyle name="20% - Accent3 3 5" xfId="6283"/>
    <cellStyle name="20% - Accent3 3 5 2" xfId="6284"/>
    <cellStyle name="20% - Accent3 3 6" xfId="6285"/>
    <cellStyle name="20% - Accent3 3 7" xfId="6286"/>
    <cellStyle name="20% - Accent3 3 8" xfId="6287"/>
    <cellStyle name="20% - Accent3 3 9" xfId="6288"/>
    <cellStyle name="20% - Accent3 30" xfId="6289"/>
    <cellStyle name="20% - Accent3 30 10" xfId="6290"/>
    <cellStyle name="20% - Accent3 30 2" xfId="6291"/>
    <cellStyle name="20% - Accent3 30 2 2" xfId="6292"/>
    <cellStyle name="20% - Accent3 30 2 3" xfId="6293"/>
    <cellStyle name="20% - Accent3 30 3" xfId="6294"/>
    <cellStyle name="20% - Accent3 30 3 2" xfId="6295"/>
    <cellStyle name="20% - Accent3 30 3 3" xfId="6296"/>
    <cellStyle name="20% - Accent3 30 3 4" xfId="6297"/>
    <cellStyle name="20% - Accent3 30 3 5" xfId="6298"/>
    <cellStyle name="20% - Accent3 30 3 6" xfId="6299"/>
    <cellStyle name="20% - Accent3 30 3 7" xfId="6300"/>
    <cellStyle name="20% - Accent3 30 4" xfId="6301"/>
    <cellStyle name="20% - Accent3 30 4 2" xfId="6302"/>
    <cellStyle name="20% - Accent3 30 4 3" xfId="6303"/>
    <cellStyle name="20% - Accent3 30 5" xfId="6304"/>
    <cellStyle name="20% - Accent3 30 6" xfId="6305"/>
    <cellStyle name="20% - Accent3 30 7" xfId="6306"/>
    <cellStyle name="20% - Accent3 30 8" xfId="6307"/>
    <cellStyle name="20% - Accent3 30 9" xfId="6308"/>
    <cellStyle name="20% - Accent3 31" xfId="6309"/>
    <cellStyle name="20% - Accent3 31 2" xfId="6310"/>
    <cellStyle name="20% - Accent3 31 2 2" xfId="6311"/>
    <cellStyle name="20% - Accent3 31 2 3" xfId="6312"/>
    <cellStyle name="20% - Accent3 31 2 4" xfId="6313"/>
    <cellStyle name="20% - Accent3 31 2 5" xfId="6314"/>
    <cellStyle name="20% - Accent3 31 2 6" xfId="6315"/>
    <cellStyle name="20% - Accent3 31 2 7" xfId="6316"/>
    <cellStyle name="20% - Accent3 31 3" xfId="6317"/>
    <cellStyle name="20% - Accent3 31 3 2" xfId="6318"/>
    <cellStyle name="20% - Accent3 31 3 3" xfId="6319"/>
    <cellStyle name="20% - Accent3 31 4" xfId="6320"/>
    <cellStyle name="20% - Accent3 31 5" xfId="6321"/>
    <cellStyle name="20% - Accent3 31 6" xfId="6322"/>
    <cellStyle name="20% - Accent3 31 7" xfId="6323"/>
    <cellStyle name="20% - Accent3 31 8" xfId="6324"/>
    <cellStyle name="20% - Accent3 31 9" xfId="6325"/>
    <cellStyle name="20% - Accent3 32" xfId="6326"/>
    <cellStyle name="20% - Accent3 32 2" xfId="6327"/>
    <cellStyle name="20% - Accent3 32 2 2" xfId="6328"/>
    <cellStyle name="20% - Accent3 32 2 3" xfId="6329"/>
    <cellStyle name="20% - Accent3 32 2 4" xfId="6330"/>
    <cellStyle name="20% - Accent3 32 2 5" xfId="6331"/>
    <cellStyle name="20% - Accent3 32 2 6" xfId="6332"/>
    <cellStyle name="20% - Accent3 32 2 7" xfId="6333"/>
    <cellStyle name="20% - Accent3 32 3" xfId="6334"/>
    <cellStyle name="20% - Accent3 32 3 2" xfId="6335"/>
    <cellStyle name="20% - Accent3 32 3 3" xfId="6336"/>
    <cellStyle name="20% - Accent3 32 4" xfId="6337"/>
    <cellStyle name="20% - Accent3 32 5" xfId="6338"/>
    <cellStyle name="20% - Accent3 32 6" xfId="6339"/>
    <cellStyle name="20% - Accent3 32 7" xfId="6340"/>
    <cellStyle name="20% - Accent3 32 8" xfId="6341"/>
    <cellStyle name="20% - Accent3 32 9" xfId="6342"/>
    <cellStyle name="20% - Accent3 33" xfId="6343"/>
    <cellStyle name="20% - Accent3 33 2" xfId="6344"/>
    <cellStyle name="20% - Accent3 33 2 2" xfId="6345"/>
    <cellStyle name="20% - Accent3 33 2 3" xfId="6346"/>
    <cellStyle name="20% - Accent3 33 2 4" xfId="6347"/>
    <cellStyle name="20% - Accent3 33 2 5" xfId="6348"/>
    <cellStyle name="20% - Accent3 33 2 6" xfId="6349"/>
    <cellStyle name="20% - Accent3 33 2 7" xfId="6350"/>
    <cellStyle name="20% - Accent3 33 3" xfId="6351"/>
    <cellStyle name="20% - Accent3 33 3 2" xfId="6352"/>
    <cellStyle name="20% - Accent3 33 3 3" xfId="6353"/>
    <cellStyle name="20% - Accent3 33 4" xfId="6354"/>
    <cellStyle name="20% - Accent3 33 5" xfId="6355"/>
    <cellStyle name="20% - Accent3 33 6" xfId="6356"/>
    <cellStyle name="20% - Accent3 33 7" xfId="6357"/>
    <cellStyle name="20% - Accent3 33 8" xfId="6358"/>
    <cellStyle name="20% - Accent3 33 9" xfId="6359"/>
    <cellStyle name="20% - Accent3 34" xfId="6360"/>
    <cellStyle name="20% - Accent3 34 2" xfId="6361"/>
    <cellStyle name="20% - Accent3 34 2 2" xfId="6362"/>
    <cellStyle name="20% - Accent3 34 2 3" xfId="6363"/>
    <cellStyle name="20% - Accent3 34 2 4" xfId="6364"/>
    <cellStyle name="20% - Accent3 34 2 5" xfId="6365"/>
    <cellStyle name="20% - Accent3 34 2 6" xfId="6366"/>
    <cellStyle name="20% - Accent3 34 2 7" xfId="6367"/>
    <cellStyle name="20% - Accent3 34 3" xfId="6368"/>
    <cellStyle name="20% - Accent3 34 3 2" xfId="6369"/>
    <cellStyle name="20% - Accent3 34 3 3" xfId="6370"/>
    <cellStyle name="20% - Accent3 34 4" xfId="6371"/>
    <cellStyle name="20% - Accent3 34 5" xfId="6372"/>
    <cellStyle name="20% - Accent3 34 6" xfId="6373"/>
    <cellStyle name="20% - Accent3 34 7" xfId="6374"/>
    <cellStyle name="20% - Accent3 34 8" xfId="6375"/>
    <cellStyle name="20% - Accent3 34 9" xfId="6376"/>
    <cellStyle name="20% - Accent3 35" xfId="6377"/>
    <cellStyle name="20% - Accent3 35 2" xfId="6378"/>
    <cellStyle name="20% - Accent3 35 2 2" xfId="6379"/>
    <cellStyle name="20% - Accent3 35 2 3" xfId="6380"/>
    <cellStyle name="20% - Accent3 35 2 4" xfId="6381"/>
    <cellStyle name="20% - Accent3 35 2 5" xfId="6382"/>
    <cellStyle name="20% - Accent3 35 2 6" xfId="6383"/>
    <cellStyle name="20% - Accent3 35 2 7" xfId="6384"/>
    <cellStyle name="20% - Accent3 35 3" xfId="6385"/>
    <cellStyle name="20% - Accent3 35 3 2" xfId="6386"/>
    <cellStyle name="20% - Accent3 35 3 3" xfId="6387"/>
    <cellStyle name="20% - Accent3 35 4" xfId="6388"/>
    <cellStyle name="20% - Accent3 35 5" xfId="6389"/>
    <cellStyle name="20% - Accent3 35 6" xfId="6390"/>
    <cellStyle name="20% - Accent3 35 7" xfId="6391"/>
    <cellStyle name="20% - Accent3 35 8" xfId="6392"/>
    <cellStyle name="20% - Accent3 35 9" xfId="6393"/>
    <cellStyle name="20% - Accent3 36" xfId="6394"/>
    <cellStyle name="20% - Accent3 36 2" xfId="6395"/>
    <cellStyle name="20% - Accent3 36 2 2" xfId="6396"/>
    <cellStyle name="20% - Accent3 36 2 3" xfId="6397"/>
    <cellStyle name="20% - Accent3 36 2 4" xfId="6398"/>
    <cellStyle name="20% - Accent3 36 2 5" xfId="6399"/>
    <cellStyle name="20% - Accent3 36 2 6" xfId="6400"/>
    <cellStyle name="20% - Accent3 36 2 7" xfId="6401"/>
    <cellStyle name="20% - Accent3 36 3" xfId="6402"/>
    <cellStyle name="20% - Accent3 36 3 2" xfId="6403"/>
    <cellStyle name="20% - Accent3 36 3 3" xfId="6404"/>
    <cellStyle name="20% - Accent3 36 4" xfId="6405"/>
    <cellStyle name="20% - Accent3 36 5" xfId="6406"/>
    <cellStyle name="20% - Accent3 36 6" xfId="6407"/>
    <cellStyle name="20% - Accent3 36 7" xfId="6408"/>
    <cellStyle name="20% - Accent3 36 8" xfId="6409"/>
    <cellStyle name="20% - Accent3 36 9" xfId="6410"/>
    <cellStyle name="20% - Accent3 37" xfId="6411"/>
    <cellStyle name="20% - Accent3 37 2" xfId="6412"/>
    <cellStyle name="20% - Accent3 37 2 2" xfId="6413"/>
    <cellStyle name="20% - Accent3 37 2 3" xfId="6414"/>
    <cellStyle name="20% - Accent3 37 2 4" xfId="6415"/>
    <cellStyle name="20% - Accent3 37 2 5" xfId="6416"/>
    <cellStyle name="20% - Accent3 37 2 6" xfId="6417"/>
    <cellStyle name="20% - Accent3 37 2 7" xfId="6418"/>
    <cellStyle name="20% - Accent3 37 3" xfId="6419"/>
    <cellStyle name="20% - Accent3 37 3 2" xfId="6420"/>
    <cellStyle name="20% - Accent3 37 3 3" xfId="6421"/>
    <cellStyle name="20% - Accent3 37 4" xfId="6422"/>
    <cellStyle name="20% - Accent3 37 5" xfId="6423"/>
    <cellStyle name="20% - Accent3 37 6" xfId="6424"/>
    <cellStyle name="20% - Accent3 37 7" xfId="6425"/>
    <cellStyle name="20% - Accent3 37 8" xfId="6426"/>
    <cellStyle name="20% - Accent3 37 9" xfId="6427"/>
    <cellStyle name="20% - Accent3 38" xfId="6428"/>
    <cellStyle name="20% - Accent3 38 2" xfId="6429"/>
    <cellStyle name="20% - Accent3 38 2 2" xfId="6430"/>
    <cellStyle name="20% - Accent3 38 2 3" xfId="6431"/>
    <cellStyle name="20% - Accent3 38 3" xfId="6432"/>
    <cellStyle name="20% - Accent3 38 4" xfId="6433"/>
    <cellStyle name="20% - Accent3 38 5" xfId="6434"/>
    <cellStyle name="20% - Accent3 38 6" xfId="6435"/>
    <cellStyle name="20% - Accent3 38 7" xfId="6436"/>
    <cellStyle name="20% - Accent3 38 8" xfId="6437"/>
    <cellStyle name="20% - Accent3 39" xfId="6438"/>
    <cellStyle name="20% - Accent3 39 2" xfId="6439"/>
    <cellStyle name="20% - Accent3 39 2 2" xfId="6440"/>
    <cellStyle name="20% - Accent3 39 2 3" xfId="6441"/>
    <cellStyle name="20% - Accent3 39 3" xfId="6442"/>
    <cellStyle name="20% - Accent3 39 4" xfId="6443"/>
    <cellStyle name="20% - Accent3 39 5" xfId="6444"/>
    <cellStyle name="20% - Accent3 39 6" xfId="6445"/>
    <cellStyle name="20% - Accent3 39 7" xfId="6446"/>
    <cellStyle name="20% - Accent3 39 8" xfId="6447"/>
    <cellStyle name="20% - Accent3 4" xfId="6448"/>
    <cellStyle name="20% - Accent3 4 10" xfId="6449"/>
    <cellStyle name="20% - Accent3 4 11" xfId="6450"/>
    <cellStyle name="20% - Accent3 4 2" xfId="6451"/>
    <cellStyle name="20% - Accent3 4 2 2" xfId="6452"/>
    <cellStyle name="20% - Accent3 4 2 2 2" xfId="6453"/>
    <cellStyle name="20% - Accent3 4 2 2 3" xfId="6454"/>
    <cellStyle name="20% - Accent3 4 2 3" xfId="6455"/>
    <cellStyle name="20% - Accent3 4 2 4" xfId="6456"/>
    <cellStyle name="20% - Accent3 4 3" xfId="6457"/>
    <cellStyle name="20% - Accent3 4 3 2" xfId="6458"/>
    <cellStyle name="20% - Accent3 4 3 3" xfId="6459"/>
    <cellStyle name="20% - Accent3 4 3 4" xfId="6460"/>
    <cellStyle name="20% - Accent3 4 3 5" xfId="6461"/>
    <cellStyle name="20% - Accent3 4 3 6" xfId="6462"/>
    <cellStyle name="20% - Accent3 4 3 7" xfId="6463"/>
    <cellStyle name="20% - Accent3 4 4" xfId="6464"/>
    <cellStyle name="20% - Accent3 4 4 2" xfId="6465"/>
    <cellStyle name="20% - Accent3 4 4 3" xfId="6466"/>
    <cellStyle name="20% - Accent3 4 5" xfId="6467"/>
    <cellStyle name="20% - Accent3 4 5 2" xfId="6468"/>
    <cellStyle name="20% - Accent3 4 5 3" xfId="6469"/>
    <cellStyle name="20% - Accent3 4 6" xfId="6470"/>
    <cellStyle name="20% - Accent3 4 6 2" xfId="6471"/>
    <cellStyle name="20% - Accent3 4 6 3" xfId="6472"/>
    <cellStyle name="20% - Accent3 4 7" xfId="6473"/>
    <cellStyle name="20% - Accent3 4 7 2" xfId="6474"/>
    <cellStyle name="20% - Accent3 4 8" xfId="6475"/>
    <cellStyle name="20% - Accent3 4 9" xfId="6476"/>
    <cellStyle name="20% - Accent3 40" xfId="6477"/>
    <cellStyle name="20% - Accent3 40 2" xfId="6478"/>
    <cellStyle name="20% - Accent3 40 2 2" xfId="6479"/>
    <cellStyle name="20% - Accent3 40 2 3" xfId="6480"/>
    <cellStyle name="20% - Accent3 40 3" xfId="6481"/>
    <cellStyle name="20% - Accent3 40 4" xfId="6482"/>
    <cellStyle name="20% - Accent3 40 5" xfId="6483"/>
    <cellStyle name="20% - Accent3 40 6" xfId="6484"/>
    <cellStyle name="20% - Accent3 40 7" xfId="6485"/>
    <cellStyle name="20% - Accent3 40 8" xfId="6486"/>
    <cellStyle name="20% - Accent3 41" xfId="6487"/>
    <cellStyle name="20% - Accent3 41 2" xfId="6488"/>
    <cellStyle name="20% - Accent3 41 2 2" xfId="6489"/>
    <cellStyle name="20% - Accent3 41 2 3" xfId="6490"/>
    <cellStyle name="20% - Accent3 41 3" xfId="6491"/>
    <cellStyle name="20% - Accent3 41 4" xfId="6492"/>
    <cellStyle name="20% - Accent3 41 5" xfId="6493"/>
    <cellStyle name="20% - Accent3 41 6" xfId="6494"/>
    <cellStyle name="20% - Accent3 41 7" xfId="6495"/>
    <cellStyle name="20% - Accent3 41 8" xfId="6496"/>
    <cellStyle name="20% - Accent3 42" xfId="6497"/>
    <cellStyle name="20% - Accent3 42 2" xfId="6498"/>
    <cellStyle name="20% - Accent3 42 2 2" xfId="6499"/>
    <cellStyle name="20% - Accent3 42 2 3" xfId="6500"/>
    <cellStyle name="20% - Accent3 42 3" xfId="6501"/>
    <cellStyle name="20% - Accent3 42 4" xfId="6502"/>
    <cellStyle name="20% - Accent3 42 5" xfId="6503"/>
    <cellStyle name="20% - Accent3 42 6" xfId="6504"/>
    <cellStyle name="20% - Accent3 42 7" xfId="6505"/>
    <cellStyle name="20% - Accent3 42 8" xfId="6506"/>
    <cellStyle name="20% - Accent3 43" xfId="6507"/>
    <cellStyle name="20% - Accent3 43 2" xfId="6508"/>
    <cellStyle name="20% - Accent3 43 2 2" xfId="6509"/>
    <cellStyle name="20% - Accent3 43 2 3" xfId="6510"/>
    <cellStyle name="20% - Accent3 43 3" xfId="6511"/>
    <cellStyle name="20% - Accent3 43 4" xfId="6512"/>
    <cellStyle name="20% - Accent3 43 5" xfId="6513"/>
    <cellStyle name="20% - Accent3 43 6" xfId="6514"/>
    <cellStyle name="20% - Accent3 43 7" xfId="6515"/>
    <cellStyle name="20% - Accent3 43 8" xfId="6516"/>
    <cellStyle name="20% - Accent3 44" xfId="6517"/>
    <cellStyle name="20% - Accent3 44 2" xfId="6518"/>
    <cellStyle name="20% - Accent3 44 2 2" xfId="6519"/>
    <cellStyle name="20% - Accent3 44 2 3" xfId="6520"/>
    <cellStyle name="20% - Accent3 44 3" xfId="6521"/>
    <cellStyle name="20% - Accent3 44 4" xfId="6522"/>
    <cellStyle name="20% - Accent3 44 5" xfId="6523"/>
    <cellStyle name="20% - Accent3 44 6" xfId="6524"/>
    <cellStyle name="20% - Accent3 44 7" xfId="6525"/>
    <cellStyle name="20% - Accent3 44 8" xfId="6526"/>
    <cellStyle name="20% - Accent3 45" xfId="6527"/>
    <cellStyle name="20% - Accent3 45 2" xfId="6528"/>
    <cellStyle name="20% - Accent3 45 2 2" xfId="6529"/>
    <cellStyle name="20% - Accent3 45 2 3" xfId="6530"/>
    <cellStyle name="20% - Accent3 45 3" xfId="6531"/>
    <cellStyle name="20% - Accent3 45 4" xfId="6532"/>
    <cellStyle name="20% - Accent3 45 5" xfId="6533"/>
    <cellStyle name="20% - Accent3 45 6" xfId="6534"/>
    <cellStyle name="20% - Accent3 45 7" xfId="6535"/>
    <cellStyle name="20% - Accent3 45 8" xfId="6536"/>
    <cellStyle name="20% - Accent3 46" xfId="6537"/>
    <cellStyle name="20% - Accent3 46 2" xfId="6538"/>
    <cellStyle name="20% - Accent3 46 2 2" xfId="6539"/>
    <cellStyle name="20% - Accent3 46 2 3" xfId="6540"/>
    <cellStyle name="20% - Accent3 46 3" xfId="6541"/>
    <cellStyle name="20% - Accent3 46 4" xfId="6542"/>
    <cellStyle name="20% - Accent3 46 5" xfId="6543"/>
    <cellStyle name="20% - Accent3 46 6" xfId="6544"/>
    <cellStyle name="20% - Accent3 46 7" xfId="6545"/>
    <cellStyle name="20% - Accent3 46 8" xfId="6546"/>
    <cellStyle name="20% - Accent3 47" xfId="6547"/>
    <cellStyle name="20% - Accent3 47 2" xfId="6548"/>
    <cellStyle name="20% - Accent3 47 2 2" xfId="6549"/>
    <cellStyle name="20% - Accent3 47 2 3" xfId="6550"/>
    <cellStyle name="20% - Accent3 47 3" xfId="6551"/>
    <cellStyle name="20% - Accent3 47 4" xfId="6552"/>
    <cellStyle name="20% - Accent3 47 5" xfId="6553"/>
    <cellStyle name="20% - Accent3 47 6" xfId="6554"/>
    <cellStyle name="20% - Accent3 47 7" xfId="6555"/>
    <cellStyle name="20% - Accent3 47 8" xfId="6556"/>
    <cellStyle name="20% - Accent3 48" xfId="6557"/>
    <cellStyle name="20% - Accent3 48 2" xfId="6558"/>
    <cellStyle name="20% - Accent3 48 2 2" xfId="6559"/>
    <cellStyle name="20% - Accent3 48 2 3" xfId="6560"/>
    <cellStyle name="20% - Accent3 48 3" xfId="6561"/>
    <cellStyle name="20% - Accent3 48 4" xfId="6562"/>
    <cellStyle name="20% - Accent3 48 5" xfId="6563"/>
    <cellStyle name="20% - Accent3 48 6" xfId="6564"/>
    <cellStyle name="20% - Accent3 48 7" xfId="6565"/>
    <cellStyle name="20% - Accent3 48 8" xfId="6566"/>
    <cellStyle name="20% - Accent3 49" xfId="6567"/>
    <cellStyle name="20% - Accent3 49 2" xfId="6568"/>
    <cellStyle name="20% - Accent3 49 2 2" xfId="6569"/>
    <cellStyle name="20% - Accent3 49 2 3" xfId="6570"/>
    <cellStyle name="20% - Accent3 49 3" xfId="6571"/>
    <cellStyle name="20% - Accent3 49 4" xfId="6572"/>
    <cellStyle name="20% - Accent3 49 5" xfId="6573"/>
    <cellStyle name="20% - Accent3 49 6" xfId="6574"/>
    <cellStyle name="20% - Accent3 49 7" xfId="6575"/>
    <cellStyle name="20% - Accent3 49 8" xfId="6576"/>
    <cellStyle name="20% - Accent3 5" xfId="6577"/>
    <cellStyle name="20% - Accent3 5 10" xfId="6578"/>
    <cellStyle name="20% - Accent3 5 2" xfId="6579"/>
    <cellStyle name="20% - Accent3 5 2 2" xfId="6580"/>
    <cellStyle name="20% - Accent3 5 2 3" xfId="6581"/>
    <cellStyle name="20% - Accent3 5 3" xfId="6582"/>
    <cellStyle name="20% - Accent3 5 3 2" xfId="6583"/>
    <cellStyle name="20% - Accent3 5 3 3" xfId="6584"/>
    <cellStyle name="20% - Accent3 5 3 4" xfId="6585"/>
    <cellStyle name="20% - Accent3 5 3 5" xfId="6586"/>
    <cellStyle name="20% - Accent3 5 3 6" xfId="6587"/>
    <cellStyle name="20% - Accent3 5 3 7" xfId="6588"/>
    <cellStyle name="20% - Accent3 5 4" xfId="6589"/>
    <cellStyle name="20% - Accent3 5 4 2" xfId="6590"/>
    <cellStyle name="20% - Accent3 5 4 3" xfId="6591"/>
    <cellStyle name="20% - Accent3 5 5" xfId="6592"/>
    <cellStyle name="20% - Accent3 5 6" xfId="6593"/>
    <cellStyle name="20% - Accent3 5 7" xfId="6594"/>
    <cellStyle name="20% - Accent3 5 8" xfId="6595"/>
    <cellStyle name="20% - Accent3 5 9" xfId="6596"/>
    <cellStyle name="20% - Accent3 50" xfId="6597"/>
    <cellStyle name="20% - Accent3 50 2" xfId="6598"/>
    <cellStyle name="20% - Accent3 50 2 2" xfId="6599"/>
    <cellStyle name="20% - Accent3 50 2 3" xfId="6600"/>
    <cellStyle name="20% - Accent3 50 3" xfId="6601"/>
    <cellStyle name="20% - Accent3 50 4" xfId="6602"/>
    <cellStyle name="20% - Accent3 50 5" xfId="6603"/>
    <cellStyle name="20% - Accent3 50 6" xfId="6604"/>
    <cellStyle name="20% - Accent3 50 7" xfId="6605"/>
    <cellStyle name="20% - Accent3 50 8" xfId="6606"/>
    <cellStyle name="20% - Accent3 51" xfId="6607"/>
    <cellStyle name="20% - Accent3 51 2" xfId="6608"/>
    <cellStyle name="20% - Accent3 51 2 2" xfId="6609"/>
    <cellStyle name="20% - Accent3 51 2 3" xfId="6610"/>
    <cellStyle name="20% - Accent3 51 3" xfId="6611"/>
    <cellStyle name="20% - Accent3 51 4" xfId="6612"/>
    <cellStyle name="20% - Accent3 51 5" xfId="6613"/>
    <cellStyle name="20% - Accent3 51 6" xfId="6614"/>
    <cellStyle name="20% - Accent3 51 7" xfId="6615"/>
    <cellStyle name="20% - Accent3 51 8" xfId="6616"/>
    <cellStyle name="20% - Accent3 52" xfId="6617"/>
    <cellStyle name="20% - Accent3 52 2" xfId="6618"/>
    <cellStyle name="20% - Accent3 52 2 2" xfId="6619"/>
    <cellStyle name="20% - Accent3 52 2 3" xfId="6620"/>
    <cellStyle name="20% - Accent3 52 3" xfId="6621"/>
    <cellStyle name="20% - Accent3 52 4" xfId="6622"/>
    <cellStyle name="20% - Accent3 52 5" xfId="6623"/>
    <cellStyle name="20% - Accent3 52 6" xfId="6624"/>
    <cellStyle name="20% - Accent3 52 7" xfId="6625"/>
    <cellStyle name="20% - Accent3 52 8" xfId="6626"/>
    <cellStyle name="20% - Accent3 53" xfId="6627"/>
    <cellStyle name="20% - Accent3 53 2" xfId="6628"/>
    <cellStyle name="20% - Accent3 53 2 2" xfId="6629"/>
    <cellStyle name="20% - Accent3 53 2 3" xfId="6630"/>
    <cellStyle name="20% - Accent3 53 3" xfId="6631"/>
    <cellStyle name="20% - Accent3 53 4" xfId="6632"/>
    <cellStyle name="20% - Accent3 53 5" xfId="6633"/>
    <cellStyle name="20% - Accent3 53 6" xfId="6634"/>
    <cellStyle name="20% - Accent3 53 7" xfId="6635"/>
    <cellStyle name="20% - Accent3 53 8" xfId="6636"/>
    <cellStyle name="20% - Accent3 54" xfId="6637"/>
    <cellStyle name="20% - Accent3 54 2" xfId="6638"/>
    <cellStyle name="20% - Accent3 54 2 2" xfId="6639"/>
    <cellStyle name="20% - Accent3 54 2 3" xfId="6640"/>
    <cellStyle name="20% - Accent3 54 3" xfId="6641"/>
    <cellStyle name="20% - Accent3 54 4" xfId="6642"/>
    <cellStyle name="20% - Accent3 54 5" xfId="6643"/>
    <cellStyle name="20% - Accent3 54 6" xfId="6644"/>
    <cellStyle name="20% - Accent3 54 7" xfId="6645"/>
    <cellStyle name="20% - Accent3 54 8" xfId="6646"/>
    <cellStyle name="20% - Accent3 55" xfId="6647"/>
    <cellStyle name="20% - Accent3 55 2" xfId="6648"/>
    <cellStyle name="20% - Accent3 55 2 2" xfId="6649"/>
    <cellStyle name="20% - Accent3 55 2 3" xfId="6650"/>
    <cellStyle name="20% - Accent3 55 3" xfId="6651"/>
    <cellStyle name="20% - Accent3 55 4" xfId="6652"/>
    <cellStyle name="20% - Accent3 55 5" xfId="6653"/>
    <cellStyle name="20% - Accent3 55 6" xfId="6654"/>
    <cellStyle name="20% - Accent3 55 7" xfId="6655"/>
    <cellStyle name="20% - Accent3 55 8" xfId="6656"/>
    <cellStyle name="20% - Accent3 56" xfId="6657"/>
    <cellStyle name="20% - Accent3 56 2" xfId="6658"/>
    <cellStyle name="20% - Accent3 56 2 2" xfId="6659"/>
    <cellStyle name="20% - Accent3 56 2 3" xfId="6660"/>
    <cellStyle name="20% - Accent3 56 3" xfId="6661"/>
    <cellStyle name="20% - Accent3 56 4" xfId="6662"/>
    <cellStyle name="20% - Accent3 56 5" xfId="6663"/>
    <cellStyle name="20% - Accent3 56 6" xfId="6664"/>
    <cellStyle name="20% - Accent3 56 7" xfId="6665"/>
    <cellStyle name="20% - Accent3 56 8" xfId="6666"/>
    <cellStyle name="20% - Accent3 57" xfId="6667"/>
    <cellStyle name="20% - Accent3 57 2" xfId="6668"/>
    <cellStyle name="20% - Accent3 57 2 2" xfId="6669"/>
    <cellStyle name="20% - Accent3 57 2 3" xfId="6670"/>
    <cellStyle name="20% - Accent3 57 3" xfId="6671"/>
    <cellStyle name="20% - Accent3 57 4" xfId="6672"/>
    <cellStyle name="20% - Accent3 57 5" xfId="6673"/>
    <cellStyle name="20% - Accent3 57 6" xfId="6674"/>
    <cellStyle name="20% - Accent3 57 7" xfId="6675"/>
    <cellStyle name="20% - Accent3 57 8" xfId="6676"/>
    <cellStyle name="20% - Accent3 58" xfId="6677"/>
    <cellStyle name="20% - Accent3 58 2" xfId="6678"/>
    <cellStyle name="20% - Accent3 58 2 2" xfId="6679"/>
    <cellStyle name="20% - Accent3 58 2 3" xfId="6680"/>
    <cellStyle name="20% - Accent3 58 3" xfId="6681"/>
    <cellStyle name="20% - Accent3 58 4" xfId="6682"/>
    <cellStyle name="20% - Accent3 58 5" xfId="6683"/>
    <cellStyle name="20% - Accent3 58 6" xfId="6684"/>
    <cellStyle name="20% - Accent3 58 7" xfId="6685"/>
    <cellStyle name="20% - Accent3 58 8" xfId="6686"/>
    <cellStyle name="20% - Accent3 59" xfId="6687"/>
    <cellStyle name="20% - Accent3 59 2" xfId="6688"/>
    <cellStyle name="20% - Accent3 59 2 2" xfId="6689"/>
    <cellStyle name="20% - Accent3 59 2 3" xfId="6690"/>
    <cellStyle name="20% - Accent3 59 3" xfId="6691"/>
    <cellStyle name="20% - Accent3 59 4" xfId="6692"/>
    <cellStyle name="20% - Accent3 59 5" xfId="6693"/>
    <cellStyle name="20% - Accent3 59 6" xfId="6694"/>
    <cellStyle name="20% - Accent3 59 7" xfId="6695"/>
    <cellStyle name="20% - Accent3 59 8" xfId="6696"/>
    <cellStyle name="20% - Accent3 6" xfId="6697"/>
    <cellStyle name="20% - Accent3 6 10" xfId="6698"/>
    <cellStyle name="20% - Accent3 6 2" xfId="6699"/>
    <cellStyle name="20% - Accent3 6 2 2" xfId="6700"/>
    <cellStyle name="20% - Accent3 6 2 3" xfId="6701"/>
    <cellStyle name="20% - Accent3 6 3" xfId="6702"/>
    <cellStyle name="20% - Accent3 6 3 2" xfId="6703"/>
    <cellStyle name="20% - Accent3 6 3 3" xfId="6704"/>
    <cellStyle name="20% - Accent3 6 3 4" xfId="6705"/>
    <cellStyle name="20% - Accent3 6 3 5" xfId="6706"/>
    <cellStyle name="20% - Accent3 6 3 6" xfId="6707"/>
    <cellStyle name="20% - Accent3 6 3 7" xfId="6708"/>
    <cellStyle name="20% - Accent3 6 4" xfId="6709"/>
    <cellStyle name="20% - Accent3 6 4 2" xfId="6710"/>
    <cellStyle name="20% - Accent3 6 4 3" xfId="6711"/>
    <cellStyle name="20% - Accent3 6 5" xfId="6712"/>
    <cellStyle name="20% - Accent3 6 6" xfId="6713"/>
    <cellStyle name="20% - Accent3 6 7" xfId="6714"/>
    <cellStyle name="20% - Accent3 6 8" xfId="6715"/>
    <cellStyle name="20% - Accent3 6 9" xfId="6716"/>
    <cellStyle name="20% - Accent3 60" xfId="6717"/>
    <cellStyle name="20% - Accent3 60 2" xfId="6718"/>
    <cellStyle name="20% - Accent3 60 2 2" xfId="6719"/>
    <cellStyle name="20% - Accent3 60 2 3" xfId="6720"/>
    <cellStyle name="20% - Accent3 60 3" xfId="6721"/>
    <cellStyle name="20% - Accent3 60 4" xfId="6722"/>
    <cellStyle name="20% - Accent3 60 5" xfId="6723"/>
    <cellStyle name="20% - Accent3 60 6" xfId="6724"/>
    <cellStyle name="20% - Accent3 60 7" xfId="6725"/>
    <cellStyle name="20% - Accent3 60 8" xfId="6726"/>
    <cellStyle name="20% - Accent3 61" xfId="6727"/>
    <cellStyle name="20% - Accent3 61 2" xfId="6728"/>
    <cellStyle name="20% - Accent3 61 2 2" xfId="6729"/>
    <cellStyle name="20% - Accent3 61 2 3" xfId="6730"/>
    <cellStyle name="20% - Accent3 61 3" xfId="6731"/>
    <cellStyle name="20% - Accent3 61 4" xfId="6732"/>
    <cellStyle name="20% - Accent3 61 5" xfId="6733"/>
    <cellStyle name="20% - Accent3 61 6" xfId="6734"/>
    <cellStyle name="20% - Accent3 61 7" xfId="6735"/>
    <cellStyle name="20% - Accent3 61 8" xfId="6736"/>
    <cellStyle name="20% - Accent3 62" xfId="6737"/>
    <cellStyle name="20% - Accent3 62 2" xfId="6738"/>
    <cellStyle name="20% - Accent3 62 2 2" xfId="6739"/>
    <cellStyle name="20% - Accent3 62 2 3" xfId="6740"/>
    <cellStyle name="20% - Accent3 62 3" xfId="6741"/>
    <cellStyle name="20% - Accent3 62 4" xfId="6742"/>
    <cellStyle name="20% - Accent3 62 5" xfId="6743"/>
    <cellStyle name="20% - Accent3 62 6" xfId="6744"/>
    <cellStyle name="20% - Accent3 62 7" xfId="6745"/>
    <cellStyle name="20% - Accent3 62 8" xfId="6746"/>
    <cellStyle name="20% - Accent3 63" xfId="6747"/>
    <cellStyle name="20% - Accent3 63 2" xfId="6748"/>
    <cellStyle name="20% - Accent3 63 2 2" xfId="6749"/>
    <cellStyle name="20% - Accent3 63 2 3" xfId="6750"/>
    <cellStyle name="20% - Accent3 63 3" xfId="6751"/>
    <cellStyle name="20% - Accent3 63 4" xfId="6752"/>
    <cellStyle name="20% - Accent3 63 5" xfId="6753"/>
    <cellStyle name="20% - Accent3 63 6" xfId="6754"/>
    <cellStyle name="20% - Accent3 63 7" xfId="6755"/>
    <cellStyle name="20% - Accent3 63 8" xfId="6756"/>
    <cellStyle name="20% - Accent3 64" xfId="6757"/>
    <cellStyle name="20% - Accent3 64 2" xfId="6758"/>
    <cellStyle name="20% - Accent3 64 2 2" xfId="6759"/>
    <cellStyle name="20% - Accent3 64 2 3" xfId="6760"/>
    <cellStyle name="20% - Accent3 64 3" xfId="6761"/>
    <cellStyle name="20% - Accent3 64 4" xfId="6762"/>
    <cellStyle name="20% - Accent3 64 5" xfId="6763"/>
    <cellStyle name="20% - Accent3 64 6" xfId="6764"/>
    <cellStyle name="20% - Accent3 64 7" xfId="6765"/>
    <cellStyle name="20% - Accent3 64 8" xfId="6766"/>
    <cellStyle name="20% - Accent3 65" xfId="6767"/>
    <cellStyle name="20% - Accent3 65 2" xfId="6768"/>
    <cellStyle name="20% - Accent3 65 2 2" xfId="6769"/>
    <cellStyle name="20% - Accent3 65 2 3" xfId="6770"/>
    <cellStyle name="20% - Accent3 65 3" xfId="6771"/>
    <cellStyle name="20% - Accent3 65 4" xfId="6772"/>
    <cellStyle name="20% - Accent3 65 5" xfId="6773"/>
    <cellStyle name="20% - Accent3 65 6" xfId="6774"/>
    <cellStyle name="20% - Accent3 65 7" xfId="6775"/>
    <cellStyle name="20% - Accent3 65 8" xfId="6776"/>
    <cellStyle name="20% - Accent3 66" xfId="6777"/>
    <cellStyle name="20% - Accent3 66 2" xfId="6778"/>
    <cellStyle name="20% - Accent3 66 2 2" xfId="6779"/>
    <cellStyle name="20% - Accent3 66 2 3" xfId="6780"/>
    <cellStyle name="20% - Accent3 66 3" xfId="6781"/>
    <cellStyle name="20% - Accent3 66 4" xfId="6782"/>
    <cellStyle name="20% - Accent3 66 5" xfId="6783"/>
    <cellStyle name="20% - Accent3 66 6" xfId="6784"/>
    <cellStyle name="20% - Accent3 66 7" xfId="6785"/>
    <cellStyle name="20% - Accent3 66 8" xfId="6786"/>
    <cellStyle name="20% - Accent3 67" xfId="6787"/>
    <cellStyle name="20% - Accent3 67 2" xfId="6788"/>
    <cellStyle name="20% - Accent3 67 2 2" xfId="6789"/>
    <cellStyle name="20% - Accent3 67 2 3" xfId="6790"/>
    <cellStyle name="20% - Accent3 67 3" xfId="6791"/>
    <cellStyle name="20% - Accent3 67 4" xfId="6792"/>
    <cellStyle name="20% - Accent3 67 5" xfId="6793"/>
    <cellStyle name="20% - Accent3 67 6" xfId="6794"/>
    <cellStyle name="20% - Accent3 67 7" xfId="6795"/>
    <cellStyle name="20% - Accent3 67 8" xfId="6796"/>
    <cellStyle name="20% - Accent3 68" xfId="6797"/>
    <cellStyle name="20% - Accent3 68 2" xfId="6798"/>
    <cellStyle name="20% - Accent3 68 2 2" xfId="6799"/>
    <cellStyle name="20% - Accent3 68 2 3" xfId="6800"/>
    <cellStyle name="20% - Accent3 68 3" xfId="6801"/>
    <cellStyle name="20% - Accent3 68 4" xfId="6802"/>
    <cellStyle name="20% - Accent3 68 5" xfId="6803"/>
    <cellStyle name="20% - Accent3 68 6" xfId="6804"/>
    <cellStyle name="20% - Accent3 68 7" xfId="6805"/>
    <cellStyle name="20% - Accent3 68 8" xfId="6806"/>
    <cellStyle name="20% - Accent3 69" xfId="6807"/>
    <cellStyle name="20% - Accent3 69 2" xfId="6808"/>
    <cellStyle name="20% - Accent3 69 2 2" xfId="6809"/>
    <cellStyle name="20% - Accent3 69 2 3" xfId="6810"/>
    <cellStyle name="20% - Accent3 69 3" xfId="6811"/>
    <cellStyle name="20% - Accent3 69 4" xfId="6812"/>
    <cellStyle name="20% - Accent3 69 5" xfId="6813"/>
    <cellStyle name="20% - Accent3 69 6" xfId="6814"/>
    <cellStyle name="20% - Accent3 69 7" xfId="6815"/>
    <cellStyle name="20% - Accent3 69 8" xfId="6816"/>
    <cellStyle name="20% - Accent3 7" xfId="6817"/>
    <cellStyle name="20% - Accent3 7 10" xfId="6818"/>
    <cellStyle name="20% - Accent3 7 2" xfId="6819"/>
    <cellStyle name="20% - Accent3 7 2 2" xfId="6820"/>
    <cellStyle name="20% - Accent3 7 2 3" xfId="6821"/>
    <cellStyle name="20% - Accent3 7 3" xfId="6822"/>
    <cellStyle name="20% - Accent3 7 3 2" xfId="6823"/>
    <cellStyle name="20% - Accent3 7 3 3" xfId="6824"/>
    <cellStyle name="20% - Accent3 7 3 4" xfId="6825"/>
    <cellStyle name="20% - Accent3 7 3 5" xfId="6826"/>
    <cellStyle name="20% - Accent3 7 3 6" xfId="6827"/>
    <cellStyle name="20% - Accent3 7 3 7" xfId="6828"/>
    <cellStyle name="20% - Accent3 7 4" xfId="6829"/>
    <cellStyle name="20% - Accent3 7 4 2" xfId="6830"/>
    <cellStyle name="20% - Accent3 7 4 3" xfId="6831"/>
    <cellStyle name="20% - Accent3 7 5" xfId="6832"/>
    <cellStyle name="20% - Accent3 7 6" xfId="6833"/>
    <cellStyle name="20% - Accent3 7 7" xfId="6834"/>
    <cellStyle name="20% - Accent3 7 8" xfId="6835"/>
    <cellStyle name="20% - Accent3 7 9" xfId="6836"/>
    <cellStyle name="20% - Accent3 70" xfId="6837"/>
    <cellStyle name="20% - Accent3 70 2" xfId="6838"/>
    <cellStyle name="20% - Accent3 70 2 2" xfId="6839"/>
    <cellStyle name="20% - Accent3 70 2 3" xfId="6840"/>
    <cellStyle name="20% - Accent3 70 3" xfId="6841"/>
    <cellStyle name="20% - Accent3 70 4" xfId="6842"/>
    <cellStyle name="20% - Accent3 70 5" xfId="6843"/>
    <cellStyle name="20% - Accent3 70 6" xfId="6844"/>
    <cellStyle name="20% - Accent3 70 7" xfId="6845"/>
    <cellStyle name="20% - Accent3 70 8" xfId="6846"/>
    <cellStyle name="20% - Accent3 71" xfId="6847"/>
    <cellStyle name="20% - Accent3 71 2" xfId="6848"/>
    <cellStyle name="20% - Accent3 71 3" xfId="6849"/>
    <cellStyle name="20% - Accent3 71 4" xfId="6850"/>
    <cellStyle name="20% - Accent3 71 5" xfId="6851"/>
    <cellStyle name="20% - Accent3 71 6" xfId="6852"/>
    <cellStyle name="20% - Accent3 71 7" xfId="6853"/>
    <cellStyle name="20% - Accent3 71 8" xfId="6854"/>
    <cellStyle name="20% - Accent3 72" xfId="6855"/>
    <cellStyle name="20% - Accent3 72 2" xfId="6856"/>
    <cellStyle name="20% - Accent3 72 3" xfId="6857"/>
    <cellStyle name="20% - Accent3 72 4" xfId="6858"/>
    <cellStyle name="20% - Accent3 72 5" xfId="6859"/>
    <cellStyle name="20% - Accent3 72 6" xfId="6860"/>
    <cellStyle name="20% - Accent3 72 7" xfId="6861"/>
    <cellStyle name="20% - Accent3 72 8" xfId="6862"/>
    <cellStyle name="20% - Accent3 73" xfId="6863"/>
    <cellStyle name="20% - Accent3 73 2" xfId="6864"/>
    <cellStyle name="20% - Accent3 73 3" xfId="6865"/>
    <cellStyle name="20% - Accent3 73 4" xfId="6866"/>
    <cellStyle name="20% - Accent3 73 5" xfId="6867"/>
    <cellStyle name="20% - Accent3 73 6" xfId="6868"/>
    <cellStyle name="20% - Accent3 73 7" xfId="6869"/>
    <cellStyle name="20% - Accent3 73 8" xfId="6870"/>
    <cellStyle name="20% - Accent3 74" xfId="6871"/>
    <cellStyle name="20% - Accent3 74 2" xfId="6872"/>
    <cellStyle name="20% - Accent3 74 3" xfId="6873"/>
    <cellStyle name="20% - Accent3 74 4" xfId="6874"/>
    <cellStyle name="20% - Accent3 74 5" xfId="6875"/>
    <cellStyle name="20% - Accent3 74 6" xfId="6876"/>
    <cellStyle name="20% - Accent3 74 7" xfId="6877"/>
    <cellStyle name="20% - Accent3 74 8" xfId="6878"/>
    <cellStyle name="20% - Accent3 75" xfId="6879"/>
    <cellStyle name="20% - Accent3 75 2" xfId="6880"/>
    <cellStyle name="20% - Accent3 75 3" xfId="6881"/>
    <cellStyle name="20% - Accent3 75 4" xfId="6882"/>
    <cellStyle name="20% - Accent3 75 5" xfId="6883"/>
    <cellStyle name="20% - Accent3 75 6" xfId="6884"/>
    <cellStyle name="20% - Accent3 75 7" xfId="6885"/>
    <cellStyle name="20% - Accent3 75 8" xfId="6886"/>
    <cellStyle name="20% - Accent3 76" xfId="6887"/>
    <cellStyle name="20% - Accent3 76 2" xfId="6888"/>
    <cellStyle name="20% - Accent3 76 3" xfId="6889"/>
    <cellStyle name="20% - Accent3 76 4" xfId="6890"/>
    <cellStyle name="20% - Accent3 76 5" xfId="6891"/>
    <cellStyle name="20% - Accent3 76 6" xfId="6892"/>
    <cellStyle name="20% - Accent3 76 7" xfId="6893"/>
    <cellStyle name="20% - Accent3 76 8" xfId="6894"/>
    <cellStyle name="20% - Accent3 77" xfId="6895"/>
    <cellStyle name="20% - Accent3 77 2" xfId="6896"/>
    <cellStyle name="20% - Accent3 77 3" xfId="6897"/>
    <cellStyle name="20% - Accent3 77 4" xfId="6898"/>
    <cellStyle name="20% - Accent3 77 5" xfId="6899"/>
    <cellStyle name="20% - Accent3 77 6" xfId="6900"/>
    <cellStyle name="20% - Accent3 77 7" xfId="6901"/>
    <cellStyle name="20% - Accent3 77 8" xfId="6902"/>
    <cellStyle name="20% - Accent3 78" xfId="6903"/>
    <cellStyle name="20% - Accent3 78 2" xfId="6904"/>
    <cellStyle name="20% - Accent3 78 3" xfId="6905"/>
    <cellStyle name="20% - Accent3 78 4" xfId="6906"/>
    <cellStyle name="20% - Accent3 78 5" xfId="6907"/>
    <cellStyle name="20% - Accent3 78 6" xfId="6908"/>
    <cellStyle name="20% - Accent3 78 7" xfId="6909"/>
    <cellStyle name="20% - Accent3 78 8" xfId="6910"/>
    <cellStyle name="20% - Accent3 79" xfId="6911"/>
    <cellStyle name="20% - Accent3 79 2" xfId="6912"/>
    <cellStyle name="20% - Accent3 79 3" xfId="6913"/>
    <cellStyle name="20% - Accent3 79 4" xfId="6914"/>
    <cellStyle name="20% - Accent3 79 5" xfId="6915"/>
    <cellStyle name="20% - Accent3 79 6" xfId="6916"/>
    <cellStyle name="20% - Accent3 79 7" xfId="6917"/>
    <cellStyle name="20% - Accent3 79 8" xfId="6918"/>
    <cellStyle name="20% - Accent3 8" xfId="6919"/>
    <cellStyle name="20% - Accent3 8 10" xfId="6920"/>
    <cellStyle name="20% - Accent3 8 2" xfId="6921"/>
    <cellStyle name="20% - Accent3 8 2 2" xfId="6922"/>
    <cellStyle name="20% - Accent3 8 2 3" xfId="6923"/>
    <cellStyle name="20% - Accent3 8 3" xfId="6924"/>
    <cellStyle name="20% - Accent3 8 3 2" xfId="6925"/>
    <cellStyle name="20% - Accent3 8 3 3" xfId="6926"/>
    <cellStyle name="20% - Accent3 8 3 4" xfId="6927"/>
    <cellStyle name="20% - Accent3 8 3 5" xfId="6928"/>
    <cellStyle name="20% - Accent3 8 3 6" xfId="6929"/>
    <cellStyle name="20% - Accent3 8 3 7" xfId="6930"/>
    <cellStyle name="20% - Accent3 8 4" xfId="6931"/>
    <cellStyle name="20% - Accent3 8 4 2" xfId="6932"/>
    <cellStyle name="20% - Accent3 8 4 3" xfId="6933"/>
    <cellStyle name="20% - Accent3 8 5" xfId="6934"/>
    <cellStyle name="20% - Accent3 8 6" xfId="6935"/>
    <cellStyle name="20% - Accent3 8 7" xfId="6936"/>
    <cellStyle name="20% - Accent3 8 8" xfId="6937"/>
    <cellStyle name="20% - Accent3 8 9" xfId="6938"/>
    <cellStyle name="20% - Accent3 80" xfId="6939"/>
    <cellStyle name="20% - Accent3 80 2" xfId="6940"/>
    <cellStyle name="20% - Accent3 80 3" xfId="6941"/>
    <cellStyle name="20% - Accent3 80 4" xfId="6942"/>
    <cellStyle name="20% - Accent3 80 5" xfId="6943"/>
    <cellStyle name="20% - Accent3 80 6" xfId="6944"/>
    <cellStyle name="20% - Accent3 80 7" xfId="6945"/>
    <cellStyle name="20% - Accent3 80 8" xfId="6946"/>
    <cellStyle name="20% - Accent3 81" xfId="6947"/>
    <cellStyle name="20% - Accent3 81 2" xfId="6948"/>
    <cellStyle name="20% - Accent3 81 3" xfId="6949"/>
    <cellStyle name="20% - Accent3 81 4" xfId="6950"/>
    <cellStyle name="20% - Accent3 81 5" xfId="6951"/>
    <cellStyle name="20% - Accent3 81 6" xfId="6952"/>
    <cellStyle name="20% - Accent3 81 7" xfId="6953"/>
    <cellStyle name="20% - Accent3 81 8" xfId="6954"/>
    <cellStyle name="20% - Accent3 82" xfId="6955"/>
    <cellStyle name="20% - Accent3 82 2" xfId="6956"/>
    <cellStyle name="20% - Accent3 82 3" xfId="6957"/>
    <cellStyle name="20% - Accent3 82 4" xfId="6958"/>
    <cellStyle name="20% - Accent3 82 5" xfId="6959"/>
    <cellStyle name="20% - Accent3 82 6" xfId="6960"/>
    <cellStyle name="20% - Accent3 82 7" xfId="6961"/>
    <cellStyle name="20% - Accent3 82 8" xfId="6962"/>
    <cellStyle name="20% - Accent3 83" xfId="6963"/>
    <cellStyle name="20% - Accent3 83 2" xfId="6964"/>
    <cellStyle name="20% - Accent3 83 3" xfId="6965"/>
    <cellStyle name="20% - Accent3 83 4" xfId="6966"/>
    <cellStyle name="20% - Accent3 83 5" xfId="6967"/>
    <cellStyle name="20% - Accent3 83 6" xfId="6968"/>
    <cellStyle name="20% - Accent3 83 7" xfId="6969"/>
    <cellStyle name="20% - Accent3 83 8" xfId="6970"/>
    <cellStyle name="20% - Accent3 84" xfId="6971"/>
    <cellStyle name="20% - Accent3 84 2" xfId="6972"/>
    <cellStyle name="20% - Accent3 84 3" xfId="6973"/>
    <cellStyle name="20% - Accent3 84 4" xfId="6974"/>
    <cellStyle name="20% - Accent3 84 5" xfId="6975"/>
    <cellStyle name="20% - Accent3 84 6" xfId="6976"/>
    <cellStyle name="20% - Accent3 84 7" xfId="6977"/>
    <cellStyle name="20% - Accent3 84 8" xfId="6978"/>
    <cellStyle name="20% - Accent3 85" xfId="6979"/>
    <cellStyle name="20% - Accent3 85 2" xfId="6980"/>
    <cellStyle name="20% - Accent3 85 3" xfId="6981"/>
    <cellStyle name="20% - Accent3 85 4" xfId="6982"/>
    <cellStyle name="20% - Accent3 85 5" xfId="6983"/>
    <cellStyle name="20% - Accent3 85 6" xfId="6984"/>
    <cellStyle name="20% - Accent3 85 7" xfId="6985"/>
    <cellStyle name="20% - Accent3 85 8" xfId="6986"/>
    <cellStyle name="20% - Accent3 86" xfId="6987"/>
    <cellStyle name="20% - Accent3 86 2" xfId="6988"/>
    <cellStyle name="20% - Accent3 86 3" xfId="6989"/>
    <cellStyle name="20% - Accent3 86 4" xfId="6990"/>
    <cellStyle name="20% - Accent3 86 5" xfId="6991"/>
    <cellStyle name="20% - Accent3 86 6" xfId="6992"/>
    <cellStyle name="20% - Accent3 86 7" xfId="6993"/>
    <cellStyle name="20% - Accent3 86 8" xfId="6994"/>
    <cellStyle name="20% - Accent3 87" xfId="6995"/>
    <cellStyle name="20% - Accent3 87 2" xfId="6996"/>
    <cellStyle name="20% - Accent3 87 3" xfId="6997"/>
    <cellStyle name="20% - Accent3 87 4" xfId="6998"/>
    <cellStyle name="20% - Accent3 87 5" xfId="6999"/>
    <cellStyle name="20% - Accent3 87 6" xfId="7000"/>
    <cellStyle name="20% - Accent3 87 7" xfId="7001"/>
    <cellStyle name="20% - Accent3 87 8" xfId="7002"/>
    <cellStyle name="20% - Accent3 88" xfId="7003"/>
    <cellStyle name="20% - Accent3 88 2" xfId="7004"/>
    <cellStyle name="20% - Accent3 88 3" xfId="7005"/>
    <cellStyle name="20% - Accent3 88 4" xfId="7006"/>
    <cellStyle name="20% - Accent3 88 5" xfId="7007"/>
    <cellStyle name="20% - Accent3 88 6" xfId="7008"/>
    <cellStyle name="20% - Accent3 88 7" xfId="7009"/>
    <cellStyle name="20% - Accent3 88 8" xfId="7010"/>
    <cellStyle name="20% - Accent3 89" xfId="7011"/>
    <cellStyle name="20% - Accent3 89 2" xfId="7012"/>
    <cellStyle name="20% - Accent3 89 3" xfId="7013"/>
    <cellStyle name="20% - Accent3 89 4" xfId="7014"/>
    <cellStyle name="20% - Accent3 89 5" xfId="7015"/>
    <cellStyle name="20% - Accent3 89 6" xfId="7016"/>
    <cellStyle name="20% - Accent3 89 7" xfId="7017"/>
    <cellStyle name="20% - Accent3 89 8" xfId="7018"/>
    <cellStyle name="20% - Accent3 9" xfId="7019"/>
    <cellStyle name="20% - Accent3 9 10" xfId="7020"/>
    <cellStyle name="20% - Accent3 9 2" xfId="7021"/>
    <cellStyle name="20% - Accent3 9 2 2" xfId="7022"/>
    <cellStyle name="20% - Accent3 9 2 3" xfId="7023"/>
    <cellStyle name="20% - Accent3 9 3" xfId="7024"/>
    <cellStyle name="20% - Accent3 9 3 2" xfId="7025"/>
    <cellStyle name="20% - Accent3 9 3 3" xfId="7026"/>
    <cellStyle name="20% - Accent3 9 3 4" xfId="7027"/>
    <cellStyle name="20% - Accent3 9 3 5" xfId="7028"/>
    <cellStyle name="20% - Accent3 9 3 6" xfId="7029"/>
    <cellStyle name="20% - Accent3 9 3 7" xfId="7030"/>
    <cellStyle name="20% - Accent3 9 4" xfId="7031"/>
    <cellStyle name="20% - Accent3 9 4 2" xfId="7032"/>
    <cellStyle name="20% - Accent3 9 4 3" xfId="7033"/>
    <cellStyle name="20% - Accent3 9 5" xfId="7034"/>
    <cellStyle name="20% - Accent3 9 6" xfId="7035"/>
    <cellStyle name="20% - Accent3 9 7" xfId="7036"/>
    <cellStyle name="20% - Accent3 9 8" xfId="7037"/>
    <cellStyle name="20% - Accent3 9 9" xfId="7038"/>
    <cellStyle name="20% - Accent3 90" xfId="7039"/>
    <cellStyle name="20% - Accent3 90 2" xfId="7040"/>
    <cellStyle name="20% - Accent3 90 3" xfId="7041"/>
    <cellStyle name="20% - Accent3 90 4" xfId="7042"/>
    <cellStyle name="20% - Accent3 90 5" xfId="7043"/>
    <cellStyle name="20% - Accent3 90 6" xfId="7044"/>
    <cellStyle name="20% - Accent3 90 7" xfId="7045"/>
    <cellStyle name="20% - Accent3 90 8" xfId="7046"/>
    <cellStyle name="20% - Accent3 91" xfId="7047"/>
    <cellStyle name="20% - Accent3 91 2" xfId="7048"/>
    <cellStyle name="20% - Accent3 91 3" xfId="7049"/>
    <cellStyle name="20% - Accent3 91 4" xfId="7050"/>
    <cellStyle name="20% - Accent3 91 5" xfId="7051"/>
    <cellStyle name="20% - Accent3 91 6" xfId="7052"/>
    <cellStyle name="20% - Accent3 91 7" xfId="7053"/>
    <cellStyle name="20% - Accent3 91 8" xfId="7054"/>
    <cellStyle name="20% - Accent3 92" xfId="7055"/>
    <cellStyle name="20% - Accent3 93" xfId="7056"/>
    <cellStyle name="20% - Accent3 94" xfId="7057"/>
    <cellStyle name="20% - Accent3 95" xfId="7058"/>
    <cellStyle name="20% - Accent3 96" xfId="7059"/>
    <cellStyle name="20% - Accent3 97" xfId="7060"/>
    <cellStyle name="20% - Accent3 98" xfId="7061"/>
    <cellStyle name="20% - Accent3 99" xfId="7062"/>
    <cellStyle name="20% - Accent4 10" xfId="7063"/>
    <cellStyle name="20% - Accent4 10 10" xfId="7064"/>
    <cellStyle name="20% - Accent4 10 2" xfId="7065"/>
    <cellStyle name="20% - Accent4 10 2 2" xfId="7066"/>
    <cellStyle name="20% - Accent4 10 2 3" xfId="7067"/>
    <cellStyle name="20% - Accent4 10 3" xfId="7068"/>
    <cellStyle name="20% - Accent4 10 3 2" xfId="7069"/>
    <cellStyle name="20% - Accent4 10 3 3" xfId="7070"/>
    <cellStyle name="20% - Accent4 10 3 4" xfId="7071"/>
    <cellStyle name="20% - Accent4 10 3 5" xfId="7072"/>
    <cellStyle name="20% - Accent4 10 3 6" xfId="7073"/>
    <cellStyle name="20% - Accent4 10 3 7" xfId="7074"/>
    <cellStyle name="20% - Accent4 10 4" xfId="7075"/>
    <cellStyle name="20% - Accent4 10 4 2" xfId="7076"/>
    <cellStyle name="20% - Accent4 10 4 3" xfId="7077"/>
    <cellStyle name="20% - Accent4 10 5" xfId="7078"/>
    <cellStyle name="20% - Accent4 10 6" xfId="7079"/>
    <cellStyle name="20% - Accent4 10 7" xfId="7080"/>
    <cellStyle name="20% - Accent4 10 8" xfId="7081"/>
    <cellStyle name="20% - Accent4 10 9" xfId="7082"/>
    <cellStyle name="20% - Accent4 100" xfId="7083"/>
    <cellStyle name="20% - Accent4 101" xfId="7084"/>
    <cellStyle name="20% - Accent4 102" xfId="7085"/>
    <cellStyle name="20% - Accent4 103" xfId="7086"/>
    <cellStyle name="20% - Accent4 104" xfId="7087"/>
    <cellStyle name="20% - Accent4 105" xfId="7088"/>
    <cellStyle name="20% - Accent4 106" xfId="7089"/>
    <cellStyle name="20% - Accent4 107" xfId="7090"/>
    <cellStyle name="20% - Accent4 108" xfId="7091"/>
    <cellStyle name="20% - Accent4 109" xfId="7092"/>
    <cellStyle name="20% - Accent4 11" xfId="7093"/>
    <cellStyle name="20% - Accent4 11 10" xfId="7094"/>
    <cellStyle name="20% - Accent4 11 2" xfId="7095"/>
    <cellStyle name="20% - Accent4 11 2 2" xfId="7096"/>
    <cellStyle name="20% - Accent4 11 2 3" xfId="7097"/>
    <cellStyle name="20% - Accent4 11 3" xfId="7098"/>
    <cellStyle name="20% - Accent4 11 3 2" xfId="7099"/>
    <cellStyle name="20% - Accent4 11 3 3" xfId="7100"/>
    <cellStyle name="20% - Accent4 11 3 4" xfId="7101"/>
    <cellStyle name="20% - Accent4 11 3 5" xfId="7102"/>
    <cellStyle name="20% - Accent4 11 3 6" xfId="7103"/>
    <cellStyle name="20% - Accent4 11 3 7" xfId="7104"/>
    <cellStyle name="20% - Accent4 11 4" xfId="7105"/>
    <cellStyle name="20% - Accent4 11 4 2" xfId="7106"/>
    <cellStyle name="20% - Accent4 11 4 3" xfId="7107"/>
    <cellStyle name="20% - Accent4 11 5" xfId="7108"/>
    <cellStyle name="20% - Accent4 11 6" xfId="7109"/>
    <cellStyle name="20% - Accent4 11 7" xfId="7110"/>
    <cellStyle name="20% - Accent4 11 8" xfId="7111"/>
    <cellStyle name="20% - Accent4 11 9" xfId="7112"/>
    <cellStyle name="20% - Accent4 110" xfId="7113"/>
    <cellStyle name="20% - Accent4 111" xfId="7114"/>
    <cellStyle name="20% - Accent4 112" xfId="7115"/>
    <cellStyle name="20% - Accent4 113" xfId="7116"/>
    <cellStyle name="20% - Accent4 114" xfId="7117"/>
    <cellStyle name="20% - Accent4 115" xfId="7118"/>
    <cellStyle name="20% - Accent4 116" xfId="7119"/>
    <cellStyle name="20% - Accent4 117" xfId="7120"/>
    <cellStyle name="20% - Accent4 118" xfId="7121"/>
    <cellStyle name="20% - Accent4 119" xfId="7122"/>
    <cellStyle name="20% - Accent4 12" xfId="7123"/>
    <cellStyle name="20% - Accent4 12 10" xfId="7124"/>
    <cellStyle name="20% - Accent4 12 2" xfId="7125"/>
    <cellStyle name="20% - Accent4 12 2 2" xfId="7126"/>
    <cellStyle name="20% - Accent4 12 2 3" xfId="7127"/>
    <cellStyle name="20% - Accent4 12 3" xfId="7128"/>
    <cellStyle name="20% - Accent4 12 3 2" xfId="7129"/>
    <cellStyle name="20% - Accent4 12 3 3" xfId="7130"/>
    <cellStyle name="20% - Accent4 12 3 4" xfId="7131"/>
    <cellStyle name="20% - Accent4 12 3 5" xfId="7132"/>
    <cellStyle name="20% - Accent4 12 3 6" xfId="7133"/>
    <cellStyle name="20% - Accent4 12 3 7" xfId="7134"/>
    <cellStyle name="20% - Accent4 12 4" xfId="7135"/>
    <cellStyle name="20% - Accent4 12 4 2" xfId="7136"/>
    <cellStyle name="20% - Accent4 12 4 3" xfId="7137"/>
    <cellStyle name="20% - Accent4 12 5" xfId="7138"/>
    <cellStyle name="20% - Accent4 12 6" xfId="7139"/>
    <cellStyle name="20% - Accent4 12 7" xfId="7140"/>
    <cellStyle name="20% - Accent4 12 8" xfId="7141"/>
    <cellStyle name="20% - Accent4 12 9" xfId="7142"/>
    <cellStyle name="20% - Accent4 120" xfId="7143"/>
    <cellStyle name="20% - Accent4 121" xfId="7144"/>
    <cellStyle name="20% - Accent4 122" xfId="7145"/>
    <cellStyle name="20% - Accent4 123" xfId="7146"/>
    <cellStyle name="20% - Accent4 124" xfId="7147"/>
    <cellStyle name="20% - Accent4 125" xfId="7148"/>
    <cellStyle name="20% - Accent4 126" xfId="7149"/>
    <cellStyle name="20% - Accent4 127" xfId="7150"/>
    <cellStyle name="20% - Accent4 128" xfId="7151"/>
    <cellStyle name="20% - Accent4 129" xfId="7152"/>
    <cellStyle name="20% - Accent4 13" xfId="7153"/>
    <cellStyle name="20% - Accent4 13 10" xfId="7154"/>
    <cellStyle name="20% - Accent4 13 2" xfId="7155"/>
    <cellStyle name="20% - Accent4 13 2 2" xfId="7156"/>
    <cellStyle name="20% - Accent4 13 2 3" xfId="7157"/>
    <cellStyle name="20% - Accent4 13 3" xfId="7158"/>
    <cellStyle name="20% - Accent4 13 3 2" xfId="7159"/>
    <cellStyle name="20% - Accent4 13 3 3" xfId="7160"/>
    <cellStyle name="20% - Accent4 13 3 4" xfId="7161"/>
    <cellStyle name="20% - Accent4 13 3 5" xfId="7162"/>
    <cellStyle name="20% - Accent4 13 3 6" xfId="7163"/>
    <cellStyle name="20% - Accent4 13 3 7" xfId="7164"/>
    <cellStyle name="20% - Accent4 13 4" xfId="7165"/>
    <cellStyle name="20% - Accent4 13 4 2" xfId="7166"/>
    <cellStyle name="20% - Accent4 13 4 3" xfId="7167"/>
    <cellStyle name="20% - Accent4 13 5" xfId="7168"/>
    <cellStyle name="20% - Accent4 13 6" xfId="7169"/>
    <cellStyle name="20% - Accent4 13 7" xfId="7170"/>
    <cellStyle name="20% - Accent4 13 8" xfId="7171"/>
    <cellStyle name="20% - Accent4 13 9" xfId="7172"/>
    <cellStyle name="20% - Accent4 130" xfId="7173"/>
    <cellStyle name="20% - Accent4 131" xfId="7174"/>
    <cellStyle name="20% - Accent4 132" xfId="7175"/>
    <cellStyle name="20% - Accent4 133" xfId="7176"/>
    <cellStyle name="20% - Accent4 134" xfId="7177"/>
    <cellStyle name="20% - Accent4 135" xfId="7178"/>
    <cellStyle name="20% - Accent4 136" xfId="7179"/>
    <cellStyle name="20% - Accent4 137" xfId="7180"/>
    <cellStyle name="20% - Accent4 138" xfId="7181"/>
    <cellStyle name="20% - Accent4 139" xfId="7182"/>
    <cellStyle name="20% - Accent4 14" xfId="7183"/>
    <cellStyle name="20% - Accent4 14 10" xfId="7184"/>
    <cellStyle name="20% - Accent4 14 2" xfId="7185"/>
    <cellStyle name="20% - Accent4 14 2 2" xfId="7186"/>
    <cellStyle name="20% - Accent4 14 2 3" xfId="7187"/>
    <cellStyle name="20% - Accent4 14 3" xfId="7188"/>
    <cellStyle name="20% - Accent4 14 3 2" xfId="7189"/>
    <cellStyle name="20% - Accent4 14 3 3" xfId="7190"/>
    <cellStyle name="20% - Accent4 14 3 4" xfId="7191"/>
    <cellStyle name="20% - Accent4 14 3 5" xfId="7192"/>
    <cellStyle name="20% - Accent4 14 3 6" xfId="7193"/>
    <cellStyle name="20% - Accent4 14 3 7" xfId="7194"/>
    <cellStyle name="20% - Accent4 14 4" xfId="7195"/>
    <cellStyle name="20% - Accent4 14 4 2" xfId="7196"/>
    <cellStyle name="20% - Accent4 14 4 3" xfId="7197"/>
    <cellStyle name="20% - Accent4 14 5" xfId="7198"/>
    <cellStyle name="20% - Accent4 14 6" xfId="7199"/>
    <cellStyle name="20% - Accent4 14 7" xfId="7200"/>
    <cellStyle name="20% - Accent4 14 8" xfId="7201"/>
    <cellStyle name="20% - Accent4 14 9" xfId="7202"/>
    <cellStyle name="20% - Accent4 140" xfId="7203"/>
    <cellStyle name="20% - Accent4 141" xfId="7204"/>
    <cellStyle name="20% - Accent4 142" xfId="7205"/>
    <cellStyle name="20% - Accent4 143" xfId="7206"/>
    <cellStyle name="20% - Accent4 144" xfId="7207"/>
    <cellStyle name="20% - Accent4 145" xfId="7208"/>
    <cellStyle name="20% - Accent4 146" xfId="7209"/>
    <cellStyle name="20% - Accent4 147" xfId="7210"/>
    <cellStyle name="20% - Accent4 148" xfId="7211"/>
    <cellStyle name="20% - Accent4 149" xfId="7212"/>
    <cellStyle name="20% - Accent4 15" xfId="7213"/>
    <cellStyle name="20% - Accent4 15 10" xfId="7214"/>
    <cellStyle name="20% - Accent4 15 2" xfId="7215"/>
    <cellStyle name="20% - Accent4 15 2 2" xfId="7216"/>
    <cellStyle name="20% - Accent4 15 2 3" xfId="7217"/>
    <cellStyle name="20% - Accent4 15 3" xfId="7218"/>
    <cellStyle name="20% - Accent4 15 3 2" xfId="7219"/>
    <cellStyle name="20% - Accent4 15 3 3" xfId="7220"/>
    <cellStyle name="20% - Accent4 15 3 4" xfId="7221"/>
    <cellStyle name="20% - Accent4 15 3 5" xfId="7222"/>
    <cellStyle name="20% - Accent4 15 3 6" xfId="7223"/>
    <cellStyle name="20% - Accent4 15 3 7" xfId="7224"/>
    <cellStyle name="20% - Accent4 15 4" xfId="7225"/>
    <cellStyle name="20% - Accent4 15 4 2" xfId="7226"/>
    <cellStyle name="20% - Accent4 15 4 3" xfId="7227"/>
    <cellStyle name="20% - Accent4 15 5" xfId="7228"/>
    <cellStyle name="20% - Accent4 15 6" xfId="7229"/>
    <cellStyle name="20% - Accent4 15 7" xfId="7230"/>
    <cellStyle name="20% - Accent4 15 8" xfId="7231"/>
    <cellStyle name="20% - Accent4 15 9" xfId="7232"/>
    <cellStyle name="20% - Accent4 150" xfId="7233"/>
    <cellStyle name="20% - Accent4 151" xfId="7234"/>
    <cellStyle name="20% - Accent4 152" xfId="7235"/>
    <cellStyle name="20% - Accent4 153" xfId="7236"/>
    <cellStyle name="20% - Accent4 154" xfId="7237"/>
    <cellStyle name="20% - Accent4 155" xfId="7238"/>
    <cellStyle name="20% - Accent4 156" xfId="7239"/>
    <cellStyle name="20% - Accent4 157" xfId="7240"/>
    <cellStyle name="20% - Accent4 158" xfId="7241"/>
    <cellStyle name="20% - Accent4 159" xfId="7242"/>
    <cellStyle name="20% - Accent4 16" xfId="7243"/>
    <cellStyle name="20% - Accent4 16 10" xfId="7244"/>
    <cellStyle name="20% - Accent4 16 2" xfId="7245"/>
    <cellStyle name="20% - Accent4 16 2 2" xfId="7246"/>
    <cellStyle name="20% - Accent4 16 2 3" xfId="7247"/>
    <cellStyle name="20% - Accent4 16 3" xfId="7248"/>
    <cellStyle name="20% - Accent4 16 3 2" xfId="7249"/>
    <cellStyle name="20% - Accent4 16 3 3" xfId="7250"/>
    <cellStyle name="20% - Accent4 16 3 4" xfId="7251"/>
    <cellStyle name="20% - Accent4 16 3 5" xfId="7252"/>
    <cellStyle name="20% - Accent4 16 3 6" xfId="7253"/>
    <cellStyle name="20% - Accent4 16 3 7" xfId="7254"/>
    <cellStyle name="20% - Accent4 16 4" xfId="7255"/>
    <cellStyle name="20% - Accent4 16 4 2" xfId="7256"/>
    <cellStyle name="20% - Accent4 16 4 3" xfId="7257"/>
    <cellStyle name="20% - Accent4 16 5" xfId="7258"/>
    <cellStyle name="20% - Accent4 16 6" xfId="7259"/>
    <cellStyle name="20% - Accent4 16 7" xfId="7260"/>
    <cellStyle name="20% - Accent4 16 8" xfId="7261"/>
    <cellStyle name="20% - Accent4 16 9" xfId="7262"/>
    <cellStyle name="20% - Accent4 160" xfId="7263"/>
    <cellStyle name="20% - Accent4 161" xfId="7264"/>
    <cellStyle name="20% - Accent4 162" xfId="7265"/>
    <cellStyle name="20% - Accent4 163" xfId="7266"/>
    <cellStyle name="20% - Accent4 164" xfId="7267"/>
    <cellStyle name="20% - Accent4 165" xfId="7268"/>
    <cellStyle name="20% - Accent4 166" xfId="7269"/>
    <cellStyle name="20% - Accent4 167" xfId="7270"/>
    <cellStyle name="20% - Accent4 168" xfId="7271"/>
    <cellStyle name="20% - Accent4 169" xfId="7272"/>
    <cellStyle name="20% - Accent4 17" xfId="7273"/>
    <cellStyle name="20% - Accent4 17 10" xfId="7274"/>
    <cellStyle name="20% - Accent4 17 2" xfId="7275"/>
    <cellStyle name="20% - Accent4 17 2 2" xfId="7276"/>
    <cellStyle name="20% - Accent4 17 2 3" xfId="7277"/>
    <cellStyle name="20% - Accent4 17 3" xfId="7278"/>
    <cellStyle name="20% - Accent4 17 3 2" xfId="7279"/>
    <cellStyle name="20% - Accent4 17 3 3" xfId="7280"/>
    <cellStyle name="20% - Accent4 17 3 4" xfId="7281"/>
    <cellStyle name="20% - Accent4 17 3 5" xfId="7282"/>
    <cellStyle name="20% - Accent4 17 3 6" xfId="7283"/>
    <cellStyle name="20% - Accent4 17 3 7" xfId="7284"/>
    <cellStyle name="20% - Accent4 17 4" xfId="7285"/>
    <cellStyle name="20% - Accent4 17 4 2" xfId="7286"/>
    <cellStyle name="20% - Accent4 17 4 3" xfId="7287"/>
    <cellStyle name="20% - Accent4 17 5" xfId="7288"/>
    <cellStyle name="20% - Accent4 17 6" xfId="7289"/>
    <cellStyle name="20% - Accent4 17 7" xfId="7290"/>
    <cellStyle name="20% - Accent4 17 8" xfId="7291"/>
    <cellStyle name="20% - Accent4 17 9" xfId="7292"/>
    <cellStyle name="20% - Accent4 170" xfId="7293"/>
    <cellStyle name="20% - Accent4 171" xfId="7294"/>
    <cellStyle name="20% - Accent4 172" xfId="7295"/>
    <cellStyle name="20% - Accent4 173" xfId="7296"/>
    <cellStyle name="20% - Accent4 174" xfId="7297"/>
    <cellStyle name="20% - Accent4 175" xfId="7298"/>
    <cellStyle name="20% - Accent4 176" xfId="7299"/>
    <cellStyle name="20% - Accent4 177" xfId="7300"/>
    <cellStyle name="20% - Accent4 178" xfId="7301"/>
    <cellStyle name="20% - Accent4 179" xfId="7302"/>
    <cellStyle name="20% - Accent4 18" xfId="7303"/>
    <cellStyle name="20% - Accent4 18 10" xfId="7304"/>
    <cellStyle name="20% - Accent4 18 2" xfId="7305"/>
    <cellStyle name="20% - Accent4 18 2 2" xfId="7306"/>
    <cellStyle name="20% - Accent4 18 2 3" xfId="7307"/>
    <cellStyle name="20% - Accent4 18 3" xfId="7308"/>
    <cellStyle name="20% - Accent4 18 3 2" xfId="7309"/>
    <cellStyle name="20% - Accent4 18 3 3" xfId="7310"/>
    <cellStyle name="20% - Accent4 18 3 4" xfId="7311"/>
    <cellStyle name="20% - Accent4 18 3 5" xfId="7312"/>
    <cellStyle name="20% - Accent4 18 3 6" xfId="7313"/>
    <cellStyle name="20% - Accent4 18 3 7" xfId="7314"/>
    <cellStyle name="20% - Accent4 18 4" xfId="7315"/>
    <cellStyle name="20% - Accent4 18 4 2" xfId="7316"/>
    <cellStyle name="20% - Accent4 18 4 3" xfId="7317"/>
    <cellStyle name="20% - Accent4 18 5" xfId="7318"/>
    <cellStyle name="20% - Accent4 18 6" xfId="7319"/>
    <cellStyle name="20% - Accent4 18 7" xfId="7320"/>
    <cellStyle name="20% - Accent4 18 8" xfId="7321"/>
    <cellStyle name="20% - Accent4 18 9" xfId="7322"/>
    <cellStyle name="20% - Accent4 180" xfId="7323"/>
    <cellStyle name="20% - Accent4 181" xfId="7324"/>
    <cellStyle name="20% - Accent4 182" xfId="7325"/>
    <cellStyle name="20% - Accent4 183" xfId="7326"/>
    <cellStyle name="20% - Accent4 184" xfId="7327"/>
    <cellStyle name="20% - Accent4 185" xfId="7328"/>
    <cellStyle name="20% - Accent4 186" xfId="7329"/>
    <cellStyle name="20% - Accent4 187" xfId="7330"/>
    <cellStyle name="20% - Accent4 188" xfId="7331"/>
    <cellStyle name="20% - Accent4 189" xfId="7332"/>
    <cellStyle name="20% - Accent4 19" xfId="7333"/>
    <cellStyle name="20% - Accent4 19 10" xfId="7334"/>
    <cellStyle name="20% - Accent4 19 2" xfId="7335"/>
    <cellStyle name="20% - Accent4 19 2 2" xfId="7336"/>
    <cellStyle name="20% - Accent4 19 2 3" xfId="7337"/>
    <cellStyle name="20% - Accent4 19 3" xfId="7338"/>
    <cellStyle name="20% - Accent4 19 3 2" xfId="7339"/>
    <cellStyle name="20% - Accent4 19 3 3" xfId="7340"/>
    <cellStyle name="20% - Accent4 19 3 4" xfId="7341"/>
    <cellStyle name="20% - Accent4 19 3 5" xfId="7342"/>
    <cellStyle name="20% - Accent4 19 3 6" xfId="7343"/>
    <cellStyle name="20% - Accent4 19 3 7" xfId="7344"/>
    <cellStyle name="20% - Accent4 19 4" xfId="7345"/>
    <cellStyle name="20% - Accent4 19 4 2" xfId="7346"/>
    <cellStyle name="20% - Accent4 19 4 3" xfId="7347"/>
    <cellStyle name="20% - Accent4 19 5" xfId="7348"/>
    <cellStyle name="20% - Accent4 19 6" xfId="7349"/>
    <cellStyle name="20% - Accent4 19 7" xfId="7350"/>
    <cellStyle name="20% - Accent4 19 8" xfId="7351"/>
    <cellStyle name="20% - Accent4 19 9" xfId="7352"/>
    <cellStyle name="20% - Accent4 190" xfId="7353"/>
    <cellStyle name="20% - Accent4 191" xfId="7354"/>
    <cellStyle name="20% - Accent4 192" xfId="7355"/>
    <cellStyle name="20% - Accent4 193" xfId="7356"/>
    <cellStyle name="20% - Accent4 194" xfId="7357"/>
    <cellStyle name="20% - Accent4 195" xfId="7358"/>
    <cellStyle name="20% - Accent4 196" xfId="7359"/>
    <cellStyle name="20% - Accent4 197" xfId="7360"/>
    <cellStyle name="20% - Accent4 198" xfId="7361"/>
    <cellStyle name="20% - Accent4 199" xfId="7362"/>
    <cellStyle name="20% - Accent4 2" xfId="7363"/>
    <cellStyle name="20% - Accent4 2 10" xfId="7364"/>
    <cellStyle name="20% - Accent4 2 11" xfId="7365"/>
    <cellStyle name="20% - Accent4 2 12" xfId="7366"/>
    <cellStyle name="20% - Accent4 2 13" xfId="7367"/>
    <cellStyle name="20% - Accent4 2 2" xfId="7368"/>
    <cellStyle name="20% - Accent4 2 2 10" xfId="7369"/>
    <cellStyle name="20% - Accent4 2 2 2" xfId="7370"/>
    <cellStyle name="20% - Accent4 2 2 2 2" xfId="7371"/>
    <cellStyle name="20% - Accent4 2 2 2 3" xfId="7372"/>
    <cellStyle name="20% - Accent4 2 2 2 4" xfId="7373"/>
    <cellStyle name="20% - Accent4 2 2 2 5" xfId="7374"/>
    <cellStyle name="20% - Accent4 2 2 2 6" xfId="7375"/>
    <cellStyle name="20% - Accent4 2 2 2 7" xfId="7376"/>
    <cellStyle name="20% - Accent4 2 2 3" xfId="7377"/>
    <cellStyle name="20% - Accent4 2 2 3 2" xfId="7378"/>
    <cellStyle name="20% - Accent4 2 2 3 3" xfId="7379"/>
    <cellStyle name="20% - Accent4 2 2 3 4" xfId="7380"/>
    <cellStyle name="20% - Accent4 2 2 3 5" xfId="7381"/>
    <cellStyle name="20% - Accent4 2 2 3 6" xfId="7382"/>
    <cellStyle name="20% - Accent4 2 2 3 7" xfId="7383"/>
    <cellStyle name="20% - Accent4 2 2 4" xfId="7384"/>
    <cellStyle name="20% - Accent4 2 2 4 2" xfId="7385"/>
    <cellStyle name="20% - Accent4 2 2 4 3" xfId="7386"/>
    <cellStyle name="20% - Accent4 2 2 5" xfId="7387"/>
    <cellStyle name="20% - Accent4 2 2 6" xfId="7388"/>
    <cellStyle name="20% - Accent4 2 2 7" xfId="7389"/>
    <cellStyle name="20% - Accent4 2 2 8" xfId="7390"/>
    <cellStyle name="20% - Accent4 2 2 9" xfId="7391"/>
    <cellStyle name="20% - Accent4 2 3" xfId="7392"/>
    <cellStyle name="20% - Accent4 2 3 2" xfId="7393"/>
    <cellStyle name="20% - Accent4 2 3 2 2" xfId="7394"/>
    <cellStyle name="20% - Accent4 2 3 2 3" xfId="7395"/>
    <cellStyle name="20% - Accent4 2 3 2 4" xfId="7396"/>
    <cellStyle name="20% - Accent4 2 3 2 5" xfId="7397"/>
    <cellStyle name="20% - Accent4 2 3 2 6" xfId="7398"/>
    <cellStyle name="20% - Accent4 2 3 2 7" xfId="7399"/>
    <cellStyle name="20% - Accent4 2 3 3" xfId="7400"/>
    <cellStyle name="20% - Accent4 2 3 4" xfId="7401"/>
    <cellStyle name="20% - Accent4 2 3 5" xfId="7402"/>
    <cellStyle name="20% - Accent4 2 3 6" xfId="7403"/>
    <cellStyle name="20% - Accent4 2 3 7" xfId="7404"/>
    <cellStyle name="20% - Accent4 2 3 8" xfId="7405"/>
    <cellStyle name="20% - Accent4 2 4" xfId="7406"/>
    <cellStyle name="20% - Accent4 2 4 2" xfId="7407"/>
    <cellStyle name="20% - Accent4 2 4 3" xfId="7408"/>
    <cellStyle name="20% - Accent4 2 4 4" xfId="7409"/>
    <cellStyle name="20% - Accent4 2 4 5" xfId="7410"/>
    <cellStyle name="20% - Accent4 2 4 6" xfId="7411"/>
    <cellStyle name="20% - Accent4 2 4 7" xfId="7412"/>
    <cellStyle name="20% - Accent4 2 5" xfId="7413"/>
    <cellStyle name="20% - Accent4 2 5 2" xfId="7414"/>
    <cellStyle name="20% - Accent4 2 5 3" xfId="7415"/>
    <cellStyle name="20% - Accent4 2 5 4" xfId="7416"/>
    <cellStyle name="20% - Accent4 2 5 5" xfId="7417"/>
    <cellStyle name="20% - Accent4 2 5 6" xfId="7418"/>
    <cellStyle name="20% - Accent4 2 5 7" xfId="7419"/>
    <cellStyle name="20% - Accent4 2 6" xfId="7420"/>
    <cellStyle name="20% - Accent4 2 6 2" xfId="7421"/>
    <cellStyle name="20% - Accent4 2 7" xfId="7422"/>
    <cellStyle name="20% - Accent4 2 8" xfId="7423"/>
    <cellStyle name="20% - Accent4 2 9" xfId="7424"/>
    <cellStyle name="20% - Accent4 20" xfId="7425"/>
    <cellStyle name="20% - Accent4 20 2" xfId="7426"/>
    <cellStyle name="20% - Accent4 20 3" xfId="7427"/>
    <cellStyle name="20% - Accent4 20 3 2" xfId="7428"/>
    <cellStyle name="20% - Accent4 20 3 3" xfId="7429"/>
    <cellStyle name="20% - Accent4 20 3 4" xfId="7430"/>
    <cellStyle name="20% - Accent4 20 3 5" xfId="7431"/>
    <cellStyle name="20% - Accent4 20 3 6" xfId="7432"/>
    <cellStyle name="20% - Accent4 20 3 7" xfId="7433"/>
    <cellStyle name="20% - Accent4 20 4" xfId="7434"/>
    <cellStyle name="20% - Accent4 20 5" xfId="7435"/>
    <cellStyle name="20% - Accent4 20 6" xfId="7436"/>
    <cellStyle name="20% - Accent4 20 7" xfId="7437"/>
    <cellStyle name="20% - Accent4 20 8" xfId="7438"/>
    <cellStyle name="20% - Accent4 20 9" xfId="7439"/>
    <cellStyle name="20% - Accent4 200" xfId="7440"/>
    <cellStyle name="20% - Accent4 201" xfId="7441"/>
    <cellStyle name="20% - Accent4 202" xfId="7442"/>
    <cellStyle name="20% - Accent4 203" xfId="7443"/>
    <cellStyle name="20% - Accent4 204" xfId="7444"/>
    <cellStyle name="20% - Accent4 205" xfId="7445"/>
    <cellStyle name="20% - Accent4 206" xfId="7446"/>
    <cellStyle name="20% - Accent4 207" xfId="7447"/>
    <cellStyle name="20% - Accent4 208" xfId="7448"/>
    <cellStyle name="20% - Accent4 209" xfId="7449"/>
    <cellStyle name="20% - Accent4 21" xfId="7450"/>
    <cellStyle name="20% - Accent4 21 10" xfId="7451"/>
    <cellStyle name="20% - Accent4 21 2" xfId="7452"/>
    <cellStyle name="20% - Accent4 21 2 2" xfId="7453"/>
    <cellStyle name="20% - Accent4 21 2 3" xfId="7454"/>
    <cellStyle name="20% - Accent4 21 3" xfId="7455"/>
    <cellStyle name="20% - Accent4 21 3 2" xfId="7456"/>
    <cellStyle name="20% - Accent4 21 3 3" xfId="7457"/>
    <cellStyle name="20% - Accent4 21 3 4" xfId="7458"/>
    <cellStyle name="20% - Accent4 21 3 5" xfId="7459"/>
    <cellStyle name="20% - Accent4 21 3 6" xfId="7460"/>
    <cellStyle name="20% - Accent4 21 3 7" xfId="7461"/>
    <cellStyle name="20% - Accent4 21 4" xfId="7462"/>
    <cellStyle name="20% - Accent4 21 4 2" xfId="7463"/>
    <cellStyle name="20% - Accent4 21 4 3" xfId="7464"/>
    <cellStyle name="20% - Accent4 21 5" xfId="7465"/>
    <cellStyle name="20% - Accent4 21 6" xfId="7466"/>
    <cellStyle name="20% - Accent4 21 7" xfId="7467"/>
    <cellStyle name="20% - Accent4 21 8" xfId="7468"/>
    <cellStyle name="20% - Accent4 21 9" xfId="7469"/>
    <cellStyle name="20% - Accent4 210" xfId="7470"/>
    <cellStyle name="20% - Accent4 211" xfId="7471"/>
    <cellStyle name="20% - Accent4 212" xfId="7472"/>
    <cellStyle name="20% - Accent4 213" xfId="7473"/>
    <cellStyle name="20% - Accent4 214" xfId="7474"/>
    <cellStyle name="20% - Accent4 215" xfId="7475"/>
    <cellStyle name="20% - Accent4 216" xfId="7476"/>
    <cellStyle name="20% - Accent4 217" xfId="7477"/>
    <cellStyle name="20% - Accent4 218" xfId="7478"/>
    <cellStyle name="20% - Accent4 219" xfId="7479"/>
    <cellStyle name="20% - Accent4 22" xfId="7480"/>
    <cellStyle name="20% - Accent4 22 10" xfId="7481"/>
    <cellStyle name="20% - Accent4 22 2" xfId="7482"/>
    <cellStyle name="20% - Accent4 22 2 2" xfId="7483"/>
    <cellStyle name="20% - Accent4 22 2 3" xfId="7484"/>
    <cellStyle name="20% - Accent4 22 3" xfId="7485"/>
    <cellStyle name="20% - Accent4 22 3 2" xfId="7486"/>
    <cellStyle name="20% - Accent4 22 3 3" xfId="7487"/>
    <cellStyle name="20% - Accent4 22 3 4" xfId="7488"/>
    <cellStyle name="20% - Accent4 22 3 5" xfId="7489"/>
    <cellStyle name="20% - Accent4 22 3 6" xfId="7490"/>
    <cellStyle name="20% - Accent4 22 3 7" xfId="7491"/>
    <cellStyle name="20% - Accent4 22 4" xfId="7492"/>
    <cellStyle name="20% - Accent4 22 4 2" xfId="7493"/>
    <cellStyle name="20% - Accent4 22 4 3" xfId="7494"/>
    <cellStyle name="20% - Accent4 22 5" xfId="7495"/>
    <cellStyle name="20% - Accent4 22 6" xfId="7496"/>
    <cellStyle name="20% - Accent4 22 7" xfId="7497"/>
    <cellStyle name="20% - Accent4 22 8" xfId="7498"/>
    <cellStyle name="20% - Accent4 22 9" xfId="7499"/>
    <cellStyle name="20% - Accent4 220" xfId="7500"/>
    <cellStyle name="20% - Accent4 221" xfId="7501"/>
    <cellStyle name="20% - Accent4 222" xfId="7502"/>
    <cellStyle name="20% - Accent4 223" xfId="7503"/>
    <cellStyle name="20% - Accent4 224" xfId="7504"/>
    <cellStyle name="20% - Accent4 225" xfId="7505"/>
    <cellStyle name="20% - Accent4 226" xfId="7506"/>
    <cellStyle name="20% - Accent4 227" xfId="7507"/>
    <cellStyle name="20% - Accent4 228" xfId="7508"/>
    <cellStyle name="20% - Accent4 229" xfId="7509"/>
    <cellStyle name="20% - Accent4 23" xfId="7510"/>
    <cellStyle name="20% - Accent4 23 10" xfId="7511"/>
    <cellStyle name="20% - Accent4 23 2" xfId="7512"/>
    <cellStyle name="20% - Accent4 23 2 2" xfId="7513"/>
    <cellStyle name="20% - Accent4 23 2 3" xfId="7514"/>
    <cellStyle name="20% - Accent4 23 3" xfId="7515"/>
    <cellStyle name="20% - Accent4 23 3 2" xfId="7516"/>
    <cellStyle name="20% - Accent4 23 3 3" xfId="7517"/>
    <cellStyle name="20% - Accent4 23 3 4" xfId="7518"/>
    <cellStyle name="20% - Accent4 23 3 5" xfId="7519"/>
    <cellStyle name="20% - Accent4 23 3 6" xfId="7520"/>
    <cellStyle name="20% - Accent4 23 3 7" xfId="7521"/>
    <cellStyle name="20% - Accent4 23 4" xfId="7522"/>
    <cellStyle name="20% - Accent4 23 4 2" xfId="7523"/>
    <cellStyle name="20% - Accent4 23 4 3" xfId="7524"/>
    <cellStyle name="20% - Accent4 23 5" xfId="7525"/>
    <cellStyle name="20% - Accent4 23 6" xfId="7526"/>
    <cellStyle name="20% - Accent4 23 7" xfId="7527"/>
    <cellStyle name="20% - Accent4 23 8" xfId="7528"/>
    <cellStyle name="20% - Accent4 23 9" xfId="7529"/>
    <cellStyle name="20% - Accent4 230" xfId="7530"/>
    <cellStyle name="20% - Accent4 231" xfId="7531"/>
    <cellStyle name="20% - Accent4 232" xfId="7532"/>
    <cellStyle name="20% - Accent4 233" xfId="7533"/>
    <cellStyle name="20% - Accent4 234" xfId="7534"/>
    <cellStyle name="20% - Accent4 235" xfId="7535"/>
    <cellStyle name="20% - Accent4 236" xfId="7536"/>
    <cellStyle name="20% - Accent4 237" xfId="7537"/>
    <cellStyle name="20% - Accent4 238" xfId="7538"/>
    <cellStyle name="20% - Accent4 239" xfId="7539"/>
    <cellStyle name="20% - Accent4 24" xfId="7540"/>
    <cellStyle name="20% - Accent4 24 10" xfId="7541"/>
    <cellStyle name="20% - Accent4 24 2" xfId="7542"/>
    <cellStyle name="20% - Accent4 24 2 2" xfId="7543"/>
    <cellStyle name="20% - Accent4 24 2 3" xfId="7544"/>
    <cellStyle name="20% - Accent4 24 3" xfId="7545"/>
    <cellStyle name="20% - Accent4 24 3 2" xfId="7546"/>
    <cellStyle name="20% - Accent4 24 3 3" xfId="7547"/>
    <cellStyle name="20% - Accent4 24 3 4" xfId="7548"/>
    <cellStyle name="20% - Accent4 24 3 5" xfId="7549"/>
    <cellStyle name="20% - Accent4 24 3 6" xfId="7550"/>
    <cellStyle name="20% - Accent4 24 3 7" xfId="7551"/>
    <cellStyle name="20% - Accent4 24 4" xfId="7552"/>
    <cellStyle name="20% - Accent4 24 4 2" xfId="7553"/>
    <cellStyle name="20% - Accent4 24 4 3" xfId="7554"/>
    <cellStyle name="20% - Accent4 24 5" xfId="7555"/>
    <cellStyle name="20% - Accent4 24 6" xfId="7556"/>
    <cellStyle name="20% - Accent4 24 7" xfId="7557"/>
    <cellStyle name="20% - Accent4 24 8" xfId="7558"/>
    <cellStyle name="20% - Accent4 24 9" xfId="7559"/>
    <cellStyle name="20% - Accent4 240" xfId="7560"/>
    <cellStyle name="20% - Accent4 241" xfId="7561"/>
    <cellStyle name="20% - Accent4 242" xfId="7562"/>
    <cellStyle name="20% - Accent4 243" xfId="7563"/>
    <cellStyle name="20% - Accent4 244" xfId="7564"/>
    <cellStyle name="20% - Accent4 245" xfId="7565"/>
    <cellStyle name="20% - Accent4 246" xfId="7566"/>
    <cellStyle name="20% - Accent4 247" xfId="7567"/>
    <cellStyle name="20% - Accent4 248" xfId="7568"/>
    <cellStyle name="20% - Accent4 249" xfId="7569"/>
    <cellStyle name="20% - Accent4 25" xfId="7570"/>
    <cellStyle name="20% - Accent4 25 10" xfId="7571"/>
    <cellStyle name="20% - Accent4 25 2" xfId="7572"/>
    <cellStyle name="20% - Accent4 25 2 2" xfId="7573"/>
    <cellStyle name="20% - Accent4 25 2 3" xfId="7574"/>
    <cellStyle name="20% - Accent4 25 3" xfId="7575"/>
    <cellStyle name="20% - Accent4 25 3 2" xfId="7576"/>
    <cellStyle name="20% - Accent4 25 3 3" xfId="7577"/>
    <cellStyle name="20% - Accent4 25 3 4" xfId="7578"/>
    <cellStyle name="20% - Accent4 25 3 5" xfId="7579"/>
    <cellStyle name="20% - Accent4 25 3 6" xfId="7580"/>
    <cellStyle name="20% - Accent4 25 3 7" xfId="7581"/>
    <cellStyle name="20% - Accent4 25 4" xfId="7582"/>
    <cellStyle name="20% - Accent4 25 4 2" xfId="7583"/>
    <cellStyle name="20% - Accent4 25 4 3" xfId="7584"/>
    <cellStyle name="20% - Accent4 25 5" xfId="7585"/>
    <cellStyle name="20% - Accent4 25 6" xfId="7586"/>
    <cellStyle name="20% - Accent4 25 7" xfId="7587"/>
    <cellStyle name="20% - Accent4 25 8" xfId="7588"/>
    <cellStyle name="20% - Accent4 25 9" xfId="7589"/>
    <cellStyle name="20% - Accent4 250" xfId="7590"/>
    <cellStyle name="20% - Accent4 251" xfId="7591"/>
    <cellStyle name="20% - Accent4 252" xfId="7592"/>
    <cellStyle name="20% - Accent4 253" xfId="7593"/>
    <cellStyle name="20% - Accent4 254" xfId="7594"/>
    <cellStyle name="20% - Accent4 255" xfId="7595"/>
    <cellStyle name="20% - Accent4 256" xfId="7596"/>
    <cellStyle name="20% - Accent4 257" xfId="7597"/>
    <cellStyle name="20% - Accent4 258" xfId="7598"/>
    <cellStyle name="20% - Accent4 259" xfId="7599"/>
    <cellStyle name="20% - Accent4 26" xfId="7600"/>
    <cellStyle name="20% - Accent4 26 10" xfId="7601"/>
    <cellStyle name="20% - Accent4 26 2" xfId="7602"/>
    <cellStyle name="20% - Accent4 26 2 2" xfId="7603"/>
    <cellStyle name="20% - Accent4 26 2 3" xfId="7604"/>
    <cellStyle name="20% - Accent4 26 3" xfId="7605"/>
    <cellStyle name="20% - Accent4 26 3 2" xfId="7606"/>
    <cellStyle name="20% - Accent4 26 3 3" xfId="7607"/>
    <cellStyle name="20% - Accent4 26 3 4" xfId="7608"/>
    <cellStyle name="20% - Accent4 26 3 5" xfId="7609"/>
    <cellStyle name="20% - Accent4 26 3 6" xfId="7610"/>
    <cellStyle name="20% - Accent4 26 3 7" xfId="7611"/>
    <cellStyle name="20% - Accent4 26 4" xfId="7612"/>
    <cellStyle name="20% - Accent4 26 4 2" xfId="7613"/>
    <cellStyle name="20% - Accent4 26 4 3" xfId="7614"/>
    <cellStyle name="20% - Accent4 26 5" xfId="7615"/>
    <cellStyle name="20% - Accent4 26 6" xfId="7616"/>
    <cellStyle name="20% - Accent4 26 7" xfId="7617"/>
    <cellStyle name="20% - Accent4 26 8" xfId="7618"/>
    <cellStyle name="20% - Accent4 26 9" xfId="7619"/>
    <cellStyle name="20% - Accent4 260" xfId="7620"/>
    <cellStyle name="20% - Accent4 261" xfId="7621"/>
    <cellStyle name="20% - Accent4 262" xfId="7622"/>
    <cellStyle name="20% - Accent4 263" xfId="7623"/>
    <cellStyle name="20% - Accent4 264" xfId="7624"/>
    <cellStyle name="20% - Accent4 265" xfId="7625"/>
    <cellStyle name="20% - Accent4 266" xfId="7626"/>
    <cellStyle name="20% - Accent4 267" xfId="7627"/>
    <cellStyle name="20% - Accent4 268" xfId="7628"/>
    <cellStyle name="20% - Accent4 269" xfId="7629"/>
    <cellStyle name="20% - Accent4 27" xfId="7630"/>
    <cellStyle name="20% - Accent4 27 10" xfId="7631"/>
    <cellStyle name="20% - Accent4 27 2" xfId="7632"/>
    <cellStyle name="20% - Accent4 27 2 2" xfId="7633"/>
    <cellStyle name="20% - Accent4 27 2 3" xfId="7634"/>
    <cellStyle name="20% - Accent4 27 3" xfId="7635"/>
    <cellStyle name="20% - Accent4 27 3 2" xfId="7636"/>
    <cellStyle name="20% - Accent4 27 3 3" xfId="7637"/>
    <cellStyle name="20% - Accent4 27 3 4" xfId="7638"/>
    <cellStyle name="20% - Accent4 27 3 5" xfId="7639"/>
    <cellStyle name="20% - Accent4 27 3 6" xfId="7640"/>
    <cellStyle name="20% - Accent4 27 3 7" xfId="7641"/>
    <cellStyle name="20% - Accent4 27 4" xfId="7642"/>
    <cellStyle name="20% - Accent4 27 4 2" xfId="7643"/>
    <cellStyle name="20% - Accent4 27 4 3" xfId="7644"/>
    <cellStyle name="20% - Accent4 27 5" xfId="7645"/>
    <cellStyle name="20% - Accent4 27 6" xfId="7646"/>
    <cellStyle name="20% - Accent4 27 7" xfId="7647"/>
    <cellStyle name="20% - Accent4 27 8" xfId="7648"/>
    <cellStyle name="20% - Accent4 27 9" xfId="7649"/>
    <cellStyle name="20% - Accent4 270" xfId="7650"/>
    <cellStyle name="20% - Accent4 271" xfId="7651"/>
    <cellStyle name="20% - Accent4 272" xfId="7652"/>
    <cellStyle name="20% - Accent4 273" xfId="7653"/>
    <cellStyle name="20% - Accent4 274" xfId="7654"/>
    <cellStyle name="20% - Accent4 274 2" xfId="7655"/>
    <cellStyle name="20% - Accent4 274 3" xfId="7656"/>
    <cellStyle name="20% - Accent4 274 4" xfId="7657"/>
    <cellStyle name="20% - Accent4 274 5" xfId="7658"/>
    <cellStyle name="20% - Accent4 274 6" xfId="7659"/>
    <cellStyle name="20% - Accent4 274 7" xfId="7660"/>
    <cellStyle name="20% - Accent4 275" xfId="7661"/>
    <cellStyle name="20% - Accent4 275 2" xfId="7662"/>
    <cellStyle name="20% - Accent4 275 3" xfId="7663"/>
    <cellStyle name="20% - Accent4 275 4" xfId="7664"/>
    <cellStyle name="20% - Accent4 275 5" xfId="7665"/>
    <cellStyle name="20% - Accent4 275 6" xfId="7666"/>
    <cellStyle name="20% - Accent4 275 7" xfId="7667"/>
    <cellStyle name="20% - Accent4 276" xfId="7668"/>
    <cellStyle name="20% - Accent4 276 2" xfId="7669"/>
    <cellStyle name="20% - Accent4 276 3" xfId="7670"/>
    <cellStyle name="20% - Accent4 276 4" xfId="7671"/>
    <cellStyle name="20% - Accent4 276 5" xfId="7672"/>
    <cellStyle name="20% - Accent4 276 6" xfId="7673"/>
    <cellStyle name="20% - Accent4 276 7" xfId="7674"/>
    <cellStyle name="20% - Accent4 277" xfId="7675"/>
    <cellStyle name="20% - Accent4 277 2" xfId="7676"/>
    <cellStyle name="20% - Accent4 277 3" xfId="7677"/>
    <cellStyle name="20% - Accent4 277 4" xfId="7678"/>
    <cellStyle name="20% - Accent4 277 5" xfId="7679"/>
    <cellStyle name="20% - Accent4 277 6" xfId="7680"/>
    <cellStyle name="20% - Accent4 277 7" xfId="7681"/>
    <cellStyle name="20% - Accent4 278" xfId="7682"/>
    <cellStyle name="20% - Accent4 278 2" xfId="7683"/>
    <cellStyle name="20% - Accent4 278 3" xfId="7684"/>
    <cellStyle name="20% - Accent4 278 4" xfId="7685"/>
    <cellStyle name="20% - Accent4 278 5" xfId="7686"/>
    <cellStyle name="20% - Accent4 278 6" xfId="7687"/>
    <cellStyle name="20% - Accent4 278 7" xfId="7688"/>
    <cellStyle name="20% - Accent4 279" xfId="7689"/>
    <cellStyle name="20% - Accent4 279 2" xfId="7690"/>
    <cellStyle name="20% - Accent4 279 3" xfId="7691"/>
    <cellStyle name="20% - Accent4 279 4" xfId="7692"/>
    <cellStyle name="20% - Accent4 279 5" xfId="7693"/>
    <cellStyle name="20% - Accent4 279 6" xfId="7694"/>
    <cellStyle name="20% - Accent4 279 7" xfId="7695"/>
    <cellStyle name="20% - Accent4 28" xfId="7696"/>
    <cellStyle name="20% - Accent4 28 10" xfId="7697"/>
    <cellStyle name="20% - Accent4 28 2" xfId="7698"/>
    <cellStyle name="20% - Accent4 28 2 2" xfId="7699"/>
    <cellStyle name="20% - Accent4 28 2 3" xfId="7700"/>
    <cellStyle name="20% - Accent4 28 3" xfId="7701"/>
    <cellStyle name="20% - Accent4 28 3 2" xfId="7702"/>
    <cellStyle name="20% - Accent4 28 3 3" xfId="7703"/>
    <cellStyle name="20% - Accent4 28 3 4" xfId="7704"/>
    <cellStyle name="20% - Accent4 28 3 5" xfId="7705"/>
    <cellStyle name="20% - Accent4 28 3 6" xfId="7706"/>
    <cellStyle name="20% - Accent4 28 3 7" xfId="7707"/>
    <cellStyle name="20% - Accent4 28 4" xfId="7708"/>
    <cellStyle name="20% - Accent4 28 4 2" xfId="7709"/>
    <cellStyle name="20% - Accent4 28 4 3" xfId="7710"/>
    <cellStyle name="20% - Accent4 28 5" xfId="7711"/>
    <cellStyle name="20% - Accent4 28 6" xfId="7712"/>
    <cellStyle name="20% - Accent4 28 7" xfId="7713"/>
    <cellStyle name="20% - Accent4 28 8" xfId="7714"/>
    <cellStyle name="20% - Accent4 28 9" xfId="7715"/>
    <cellStyle name="20% - Accent4 280" xfId="7716"/>
    <cellStyle name="20% - Accent4 280 2" xfId="7717"/>
    <cellStyle name="20% - Accent4 280 3" xfId="7718"/>
    <cellStyle name="20% - Accent4 280 4" xfId="7719"/>
    <cellStyle name="20% - Accent4 280 5" xfId="7720"/>
    <cellStyle name="20% - Accent4 280 6" xfId="7721"/>
    <cellStyle name="20% - Accent4 280 7" xfId="7722"/>
    <cellStyle name="20% - Accent4 281" xfId="7723"/>
    <cellStyle name="20% - Accent4 281 2" xfId="7724"/>
    <cellStyle name="20% - Accent4 281 3" xfId="7725"/>
    <cellStyle name="20% - Accent4 281 4" xfId="7726"/>
    <cellStyle name="20% - Accent4 281 5" xfId="7727"/>
    <cellStyle name="20% - Accent4 281 6" xfId="7728"/>
    <cellStyle name="20% - Accent4 281 7" xfId="7729"/>
    <cellStyle name="20% - Accent4 282" xfId="7730"/>
    <cellStyle name="20% - Accent4 282 2" xfId="7731"/>
    <cellStyle name="20% - Accent4 282 3" xfId="7732"/>
    <cellStyle name="20% - Accent4 282 4" xfId="7733"/>
    <cellStyle name="20% - Accent4 282 5" xfId="7734"/>
    <cellStyle name="20% - Accent4 282 6" xfId="7735"/>
    <cellStyle name="20% - Accent4 282 7" xfId="7736"/>
    <cellStyle name="20% - Accent4 283" xfId="7737"/>
    <cellStyle name="20% - Accent4 283 2" xfId="7738"/>
    <cellStyle name="20% - Accent4 283 3" xfId="7739"/>
    <cellStyle name="20% - Accent4 283 4" xfId="7740"/>
    <cellStyle name="20% - Accent4 284" xfId="7741"/>
    <cellStyle name="20% - Accent4 284 2" xfId="7742"/>
    <cellStyle name="20% - Accent4 285" xfId="7743"/>
    <cellStyle name="20% - Accent4 285 2" xfId="7744"/>
    <cellStyle name="20% - Accent4 286" xfId="7745"/>
    <cellStyle name="20% - Accent4 287" xfId="7746"/>
    <cellStyle name="20% - Accent4 29" xfId="7747"/>
    <cellStyle name="20% - Accent4 29 10" xfId="7748"/>
    <cellStyle name="20% - Accent4 29 2" xfId="7749"/>
    <cellStyle name="20% - Accent4 29 2 2" xfId="7750"/>
    <cellStyle name="20% - Accent4 29 2 3" xfId="7751"/>
    <cellStyle name="20% - Accent4 29 3" xfId="7752"/>
    <cellStyle name="20% - Accent4 29 3 2" xfId="7753"/>
    <cellStyle name="20% - Accent4 29 3 3" xfId="7754"/>
    <cellStyle name="20% - Accent4 29 3 4" xfId="7755"/>
    <cellStyle name="20% - Accent4 29 3 5" xfId="7756"/>
    <cellStyle name="20% - Accent4 29 3 6" xfId="7757"/>
    <cellStyle name="20% - Accent4 29 3 7" xfId="7758"/>
    <cellStyle name="20% - Accent4 29 4" xfId="7759"/>
    <cellStyle name="20% - Accent4 29 4 2" xfId="7760"/>
    <cellStyle name="20% - Accent4 29 4 3" xfId="7761"/>
    <cellStyle name="20% - Accent4 29 5" xfId="7762"/>
    <cellStyle name="20% - Accent4 29 6" xfId="7763"/>
    <cellStyle name="20% - Accent4 29 7" xfId="7764"/>
    <cellStyle name="20% - Accent4 29 8" xfId="7765"/>
    <cellStyle name="20% - Accent4 29 9" xfId="7766"/>
    <cellStyle name="20% - Accent4 3" xfId="7767"/>
    <cellStyle name="20% - Accent4 3 10" xfId="7768"/>
    <cellStyle name="20% - Accent4 3 11" xfId="7769"/>
    <cellStyle name="20% - Accent4 3 12" xfId="7770"/>
    <cellStyle name="20% - Accent4 3 2" xfId="7771"/>
    <cellStyle name="20% - Accent4 3 2 2" xfId="7772"/>
    <cellStyle name="20% - Accent4 3 2 2 2" xfId="7773"/>
    <cellStyle name="20% - Accent4 3 2 2 3" xfId="7774"/>
    <cellStyle name="20% - Accent4 3 2 2 4" xfId="7775"/>
    <cellStyle name="20% - Accent4 3 2 2 5" xfId="7776"/>
    <cellStyle name="20% - Accent4 3 2 2 6" xfId="7777"/>
    <cellStyle name="20% - Accent4 3 2 2 7" xfId="7778"/>
    <cellStyle name="20% - Accent4 3 2 3" xfId="7779"/>
    <cellStyle name="20% - Accent4 3 2 3 2" xfId="7780"/>
    <cellStyle name="20% - Accent4 3 2 3 3" xfId="7781"/>
    <cellStyle name="20% - Accent4 3 2 4" xfId="7782"/>
    <cellStyle name="20% - Accent4 3 2 5" xfId="7783"/>
    <cellStyle name="20% - Accent4 3 2 6" xfId="7784"/>
    <cellStyle name="20% - Accent4 3 2 7" xfId="7785"/>
    <cellStyle name="20% - Accent4 3 2 8" xfId="7786"/>
    <cellStyle name="20% - Accent4 3 2 9" xfId="7787"/>
    <cellStyle name="20% - Accent4 3 3" xfId="7788"/>
    <cellStyle name="20% - Accent4 3 3 2" xfId="7789"/>
    <cellStyle name="20% - Accent4 3 3 3" xfId="7790"/>
    <cellStyle name="20% - Accent4 3 3 4" xfId="7791"/>
    <cellStyle name="20% - Accent4 3 3 5" xfId="7792"/>
    <cellStyle name="20% - Accent4 3 3 6" xfId="7793"/>
    <cellStyle name="20% - Accent4 3 3 7" xfId="7794"/>
    <cellStyle name="20% - Accent4 3 4" xfId="7795"/>
    <cellStyle name="20% - Accent4 3 4 2" xfId="7796"/>
    <cellStyle name="20% - Accent4 3 4 3" xfId="7797"/>
    <cellStyle name="20% - Accent4 3 4 4" xfId="7798"/>
    <cellStyle name="20% - Accent4 3 4 5" xfId="7799"/>
    <cellStyle name="20% - Accent4 3 4 6" xfId="7800"/>
    <cellStyle name="20% - Accent4 3 4 7" xfId="7801"/>
    <cellStyle name="20% - Accent4 3 5" xfId="7802"/>
    <cellStyle name="20% - Accent4 3 5 2" xfId="7803"/>
    <cellStyle name="20% - Accent4 3 6" xfId="7804"/>
    <cellStyle name="20% - Accent4 3 7" xfId="7805"/>
    <cellStyle name="20% - Accent4 3 8" xfId="7806"/>
    <cellStyle name="20% - Accent4 3 9" xfId="7807"/>
    <cellStyle name="20% - Accent4 30" xfId="7808"/>
    <cellStyle name="20% - Accent4 30 10" xfId="7809"/>
    <cellStyle name="20% - Accent4 30 2" xfId="7810"/>
    <cellStyle name="20% - Accent4 30 2 2" xfId="7811"/>
    <cellStyle name="20% - Accent4 30 2 3" xfId="7812"/>
    <cellStyle name="20% - Accent4 30 3" xfId="7813"/>
    <cellStyle name="20% - Accent4 30 3 2" xfId="7814"/>
    <cellStyle name="20% - Accent4 30 3 3" xfId="7815"/>
    <cellStyle name="20% - Accent4 30 3 4" xfId="7816"/>
    <cellStyle name="20% - Accent4 30 3 5" xfId="7817"/>
    <cellStyle name="20% - Accent4 30 3 6" xfId="7818"/>
    <cellStyle name="20% - Accent4 30 3 7" xfId="7819"/>
    <cellStyle name="20% - Accent4 30 4" xfId="7820"/>
    <cellStyle name="20% - Accent4 30 4 2" xfId="7821"/>
    <cellStyle name="20% - Accent4 30 4 3" xfId="7822"/>
    <cellStyle name="20% - Accent4 30 5" xfId="7823"/>
    <cellStyle name="20% - Accent4 30 6" xfId="7824"/>
    <cellStyle name="20% - Accent4 30 7" xfId="7825"/>
    <cellStyle name="20% - Accent4 30 8" xfId="7826"/>
    <cellStyle name="20% - Accent4 30 9" xfId="7827"/>
    <cellStyle name="20% - Accent4 31" xfId="7828"/>
    <cellStyle name="20% - Accent4 31 2" xfId="7829"/>
    <cellStyle name="20% - Accent4 31 2 2" xfId="7830"/>
    <cellStyle name="20% - Accent4 31 2 3" xfId="7831"/>
    <cellStyle name="20% - Accent4 31 2 4" xfId="7832"/>
    <cellStyle name="20% - Accent4 31 2 5" xfId="7833"/>
    <cellStyle name="20% - Accent4 31 2 6" xfId="7834"/>
    <cellStyle name="20% - Accent4 31 2 7" xfId="7835"/>
    <cellStyle name="20% - Accent4 31 3" xfId="7836"/>
    <cellStyle name="20% - Accent4 31 3 2" xfId="7837"/>
    <cellStyle name="20% - Accent4 31 3 3" xfId="7838"/>
    <cellStyle name="20% - Accent4 31 4" xfId="7839"/>
    <cellStyle name="20% - Accent4 31 5" xfId="7840"/>
    <cellStyle name="20% - Accent4 31 6" xfId="7841"/>
    <cellStyle name="20% - Accent4 31 7" xfId="7842"/>
    <cellStyle name="20% - Accent4 31 8" xfId="7843"/>
    <cellStyle name="20% - Accent4 31 9" xfId="7844"/>
    <cellStyle name="20% - Accent4 32" xfId="7845"/>
    <cellStyle name="20% - Accent4 32 2" xfId="7846"/>
    <cellStyle name="20% - Accent4 32 2 2" xfId="7847"/>
    <cellStyle name="20% - Accent4 32 2 3" xfId="7848"/>
    <cellStyle name="20% - Accent4 32 2 4" xfId="7849"/>
    <cellStyle name="20% - Accent4 32 2 5" xfId="7850"/>
    <cellStyle name="20% - Accent4 32 2 6" xfId="7851"/>
    <cellStyle name="20% - Accent4 32 2 7" xfId="7852"/>
    <cellStyle name="20% - Accent4 32 3" xfId="7853"/>
    <cellStyle name="20% - Accent4 32 3 2" xfId="7854"/>
    <cellStyle name="20% - Accent4 32 3 3" xfId="7855"/>
    <cellStyle name="20% - Accent4 32 4" xfId="7856"/>
    <cellStyle name="20% - Accent4 32 5" xfId="7857"/>
    <cellStyle name="20% - Accent4 32 6" xfId="7858"/>
    <cellStyle name="20% - Accent4 32 7" xfId="7859"/>
    <cellStyle name="20% - Accent4 32 8" xfId="7860"/>
    <cellStyle name="20% - Accent4 32 9" xfId="7861"/>
    <cellStyle name="20% - Accent4 33" xfId="7862"/>
    <cellStyle name="20% - Accent4 33 2" xfId="7863"/>
    <cellStyle name="20% - Accent4 33 2 2" xfId="7864"/>
    <cellStyle name="20% - Accent4 33 2 3" xfId="7865"/>
    <cellStyle name="20% - Accent4 33 2 4" xfId="7866"/>
    <cellStyle name="20% - Accent4 33 2 5" xfId="7867"/>
    <cellStyle name="20% - Accent4 33 2 6" xfId="7868"/>
    <cellStyle name="20% - Accent4 33 2 7" xfId="7869"/>
    <cellStyle name="20% - Accent4 33 3" xfId="7870"/>
    <cellStyle name="20% - Accent4 33 3 2" xfId="7871"/>
    <cellStyle name="20% - Accent4 33 3 3" xfId="7872"/>
    <cellStyle name="20% - Accent4 33 4" xfId="7873"/>
    <cellStyle name="20% - Accent4 33 5" xfId="7874"/>
    <cellStyle name="20% - Accent4 33 6" xfId="7875"/>
    <cellStyle name="20% - Accent4 33 7" xfId="7876"/>
    <cellStyle name="20% - Accent4 33 8" xfId="7877"/>
    <cellStyle name="20% - Accent4 33 9" xfId="7878"/>
    <cellStyle name="20% - Accent4 34" xfId="7879"/>
    <cellStyle name="20% - Accent4 34 2" xfId="7880"/>
    <cellStyle name="20% - Accent4 34 2 2" xfId="7881"/>
    <cellStyle name="20% - Accent4 34 2 3" xfId="7882"/>
    <cellStyle name="20% - Accent4 34 2 4" xfId="7883"/>
    <cellStyle name="20% - Accent4 34 2 5" xfId="7884"/>
    <cellStyle name="20% - Accent4 34 2 6" xfId="7885"/>
    <cellStyle name="20% - Accent4 34 2 7" xfId="7886"/>
    <cellStyle name="20% - Accent4 34 3" xfId="7887"/>
    <cellStyle name="20% - Accent4 34 3 2" xfId="7888"/>
    <cellStyle name="20% - Accent4 34 3 3" xfId="7889"/>
    <cellStyle name="20% - Accent4 34 4" xfId="7890"/>
    <cellStyle name="20% - Accent4 34 5" xfId="7891"/>
    <cellStyle name="20% - Accent4 34 6" xfId="7892"/>
    <cellStyle name="20% - Accent4 34 7" xfId="7893"/>
    <cellStyle name="20% - Accent4 34 8" xfId="7894"/>
    <cellStyle name="20% - Accent4 34 9" xfId="7895"/>
    <cellStyle name="20% - Accent4 35" xfId="7896"/>
    <cellStyle name="20% - Accent4 35 2" xfId="7897"/>
    <cellStyle name="20% - Accent4 35 2 2" xfId="7898"/>
    <cellStyle name="20% - Accent4 35 2 3" xfId="7899"/>
    <cellStyle name="20% - Accent4 35 2 4" xfId="7900"/>
    <cellStyle name="20% - Accent4 35 2 5" xfId="7901"/>
    <cellStyle name="20% - Accent4 35 2 6" xfId="7902"/>
    <cellStyle name="20% - Accent4 35 2 7" xfId="7903"/>
    <cellStyle name="20% - Accent4 35 3" xfId="7904"/>
    <cellStyle name="20% - Accent4 35 3 2" xfId="7905"/>
    <cellStyle name="20% - Accent4 35 3 3" xfId="7906"/>
    <cellStyle name="20% - Accent4 35 4" xfId="7907"/>
    <cellStyle name="20% - Accent4 35 5" xfId="7908"/>
    <cellStyle name="20% - Accent4 35 6" xfId="7909"/>
    <cellStyle name="20% - Accent4 35 7" xfId="7910"/>
    <cellStyle name="20% - Accent4 35 8" xfId="7911"/>
    <cellStyle name="20% - Accent4 35 9" xfId="7912"/>
    <cellStyle name="20% - Accent4 36" xfId="7913"/>
    <cellStyle name="20% - Accent4 36 2" xfId="7914"/>
    <cellStyle name="20% - Accent4 36 2 2" xfId="7915"/>
    <cellStyle name="20% - Accent4 36 2 3" xfId="7916"/>
    <cellStyle name="20% - Accent4 36 2 4" xfId="7917"/>
    <cellStyle name="20% - Accent4 36 2 5" xfId="7918"/>
    <cellStyle name="20% - Accent4 36 2 6" xfId="7919"/>
    <cellStyle name="20% - Accent4 36 2 7" xfId="7920"/>
    <cellStyle name="20% - Accent4 36 3" xfId="7921"/>
    <cellStyle name="20% - Accent4 36 3 2" xfId="7922"/>
    <cellStyle name="20% - Accent4 36 3 3" xfId="7923"/>
    <cellStyle name="20% - Accent4 36 4" xfId="7924"/>
    <cellStyle name="20% - Accent4 36 5" xfId="7925"/>
    <cellStyle name="20% - Accent4 36 6" xfId="7926"/>
    <cellStyle name="20% - Accent4 36 7" xfId="7927"/>
    <cellStyle name="20% - Accent4 36 8" xfId="7928"/>
    <cellStyle name="20% - Accent4 36 9" xfId="7929"/>
    <cellStyle name="20% - Accent4 37" xfId="7930"/>
    <cellStyle name="20% - Accent4 37 2" xfId="7931"/>
    <cellStyle name="20% - Accent4 37 2 2" xfId="7932"/>
    <cellStyle name="20% - Accent4 37 2 3" xfId="7933"/>
    <cellStyle name="20% - Accent4 37 2 4" xfId="7934"/>
    <cellStyle name="20% - Accent4 37 2 5" xfId="7935"/>
    <cellStyle name="20% - Accent4 37 2 6" xfId="7936"/>
    <cellStyle name="20% - Accent4 37 2 7" xfId="7937"/>
    <cellStyle name="20% - Accent4 37 3" xfId="7938"/>
    <cellStyle name="20% - Accent4 37 3 2" xfId="7939"/>
    <cellStyle name="20% - Accent4 37 3 3" xfId="7940"/>
    <cellStyle name="20% - Accent4 37 4" xfId="7941"/>
    <cellStyle name="20% - Accent4 37 5" xfId="7942"/>
    <cellStyle name="20% - Accent4 37 6" xfId="7943"/>
    <cellStyle name="20% - Accent4 37 7" xfId="7944"/>
    <cellStyle name="20% - Accent4 37 8" xfId="7945"/>
    <cellStyle name="20% - Accent4 37 9" xfId="7946"/>
    <cellStyle name="20% - Accent4 38" xfId="7947"/>
    <cellStyle name="20% - Accent4 38 2" xfId="7948"/>
    <cellStyle name="20% - Accent4 38 2 2" xfId="7949"/>
    <cellStyle name="20% - Accent4 38 2 3" xfId="7950"/>
    <cellStyle name="20% - Accent4 38 3" xfId="7951"/>
    <cellStyle name="20% - Accent4 38 4" xfId="7952"/>
    <cellStyle name="20% - Accent4 38 5" xfId="7953"/>
    <cellStyle name="20% - Accent4 38 6" xfId="7954"/>
    <cellStyle name="20% - Accent4 38 7" xfId="7955"/>
    <cellStyle name="20% - Accent4 38 8" xfId="7956"/>
    <cellStyle name="20% - Accent4 39" xfId="7957"/>
    <cellStyle name="20% - Accent4 39 2" xfId="7958"/>
    <cellStyle name="20% - Accent4 39 2 2" xfId="7959"/>
    <cellStyle name="20% - Accent4 39 2 3" xfId="7960"/>
    <cellStyle name="20% - Accent4 39 3" xfId="7961"/>
    <cellStyle name="20% - Accent4 39 4" xfId="7962"/>
    <cellStyle name="20% - Accent4 39 5" xfId="7963"/>
    <cellStyle name="20% - Accent4 39 6" xfId="7964"/>
    <cellStyle name="20% - Accent4 39 7" xfId="7965"/>
    <cellStyle name="20% - Accent4 39 8" xfId="7966"/>
    <cellStyle name="20% - Accent4 4" xfId="7967"/>
    <cellStyle name="20% - Accent4 4 10" xfId="7968"/>
    <cellStyle name="20% - Accent4 4 11" xfId="7969"/>
    <cellStyle name="20% - Accent4 4 2" xfId="7970"/>
    <cellStyle name="20% - Accent4 4 2 2" xfId="7971"/>
    <cellStyle name="20% - Accent4 4 2 2 2" xfId="7972"/>
    <cellStyle name="20% - Accent4 4 2 2 3" xfId="7973"/>
    <cellStyle name="20% - Accent4 4 2 3" xfId="7974"/>
    <cellStyle name="20% - Accent4 4 2 4" xfId="7975"/>
    <cellStyle name="20% - Accent4 4 3" xfId="7976"/>
    <cellStyle name="20% - Accent4 4 3 2" xfId="7977"/>
    <cellStyle name="20% - Accent4 4 3 3" xfId="7978"/>
    <cellStyle name="20% - Accent4 4 3 4" xfId="7979"/>
    <cellStyle name="20% - Accent4 4 3 5" xfId="7980"/>
    <cellStyle name="20% - Accent4 4 3 6" xfId="7981"/>
    <cellStyle name="20% - Accent4 4 3 7" xfId="7982"/>
    <cellStyle name="20% - Accent4 4 4" xfId="7983"/>
    <cellStyle name="20% - Accent4 4 4 2" xfId="7984"/>
    <cellStyle name="20% - Accent4 4 4 3" xfId="7985"/>
    <cellStyle name="20% - Accent4 4 5" xfId="7986"/>
    <cellStyle name="20% - Accent4 4 5 2" xfId="7987"/>
    <cellStyle name="20% - Accent4 4 5 3" xfId="7988"/>
    <cellStyle name="20% - Accent4 4 6" xfId="7989"/>
    <cellStyle name="20% - Accent4 4 6 2" xfId="7990"/>
    <cellStyle name="20% - Accent4 4 6 3" xfId="7991"/>
    <cellStyle name="20% - Accent4 4 7" xfId="7992"/>
    <cellStyle name="20% - Accent4 4 7 2" xfId="7993"/>
    <cellStyle name="20% - Accent4 4 8" xfId="7994"/>
    <cellStyle name="20% - Accent4 4 9" xfId="7995"/>
    <cellStyle name="20% - Accent4 40" xfId="7996"/>
    <cellStyle name="20% - Accent4 40 2" xfId="7997"/>
    <cellStyle name="20% - Accent4 40 2 2" xfId="7998"/>
    <cellStyle name="20% - Accent4 40 2 3" xfId="7999"/>
    <cellStyle name="20% - Accent4 40 3" xfId="8000"/>
    <cellStyle name="20% - Accent4 40 4" xfId="8001"/>
    <cellStyle name="20% - Accent4 40 5" xfId="8002"/>
    <cellStyle name="20% - Accent4 40 6" xfId="8003"/>
    <cellStyle name="20% - Accent4 40 7" xfId="8004"/>
    <cellStyle name="20% - Accent4 40 8" xfId="8005"/>
    <cellStyle name="20% - Accent4 41" xfId="8006"/>
    <cellStyle name="20% - Accent4 41 2" xfId="8007"/>
    <cellStyle name="20% - Accent4 41 2 2" xfId="8008"/>
    <cellStyle name="20% - Accent4 41 2 3" xfId="8009"/>
    <cellStyle name="20% - Accent4 41 3" xfId="8010"/>
    <cellStyle name="20% - Accent4 41 4" xfId="8011"/>
    <cellStyle name="20% - Accent4 41 5" xfId="8012"/>
    <cellStyle name="20% - Accent4 41 6" xfId="8013"/>
    <cellStyle name="20% - Accent4 41 7" xfId="8014"/>
    <cellStyle name="20% - Accent4 41 8" xfId="8015"/>
    <cellStyle name="20% - Accent4 42" xfId="8016"/>
    <cellStyle name="20% - Accent4 42 2" xfId="8017"/>
    <cellStyle name="20% - Accent4 42 2 2" xfId="8018"/>
    <cellStyle name="20% - Accent4 42 2 3" xfId="8019"/>
    <cellStyle name="20% - Accent4 42 3" xfId="8020"/>
    <cellStyle name="20% - Accent4 42 4" xfId="8021"/>
    <cellStyle name="20% - Accent4 42 5" xfId="8022"/>
    <cellStyle name="20% - Accent4 42 6" xfId="8023"/>
    <cellStyle name="20% - Accent4 42 7" xfId="8024"/>
    <cellStyle name="20% - Accent4 42 8" xfId="8025"/>
    <cellStyle name="20% - Accent4 43" xfId="8026"/>
    <cellStyle name="20% - Accent4 43 2" xfId="8027"/>
    <cellStyle name="20% - Accent4 43 2 2" xfId="8028"/>
    <cellStyle name="20% - Accent4 43 2 3" xfId="8029"/>
    <cellStyle name="20% - Accent4 43 3" xfId="8030"/>
    <cellStyle name="20% - Accent4 43 4" xfId="8031"/>
    <cellStyle name="20% - Accent4 43 5" xfId="8032"/>
    <cellStyle name="20% - Accent4 43 6" xfId="8033"/>
    <cellStyle name="20% - Accent4 43 7" xfId="8034"/>
    <cellStyle name="20% - Accent4 43 8" xfId="8035"/>
    <cellStyle name="20% - Accent4 44" xfId="8036"/>
    <cellStyle name="20% - Accent4 44 2" xfId="8037"/>
    <cellStyle name="20% - Accent4 44 2 2" xfId="8038"/>
    <cellStyle name="20% - Accent4 44 2 3" xfId="8039"/>
    <cellStyle name="20% - Accent4 44 3" xfId="8040"/>
    <cellStyle name="20% - Accent4 44 4" xfId="8041"/>
    <cellStyle name="20% - Accent4 44 5" xfId="8042"/>
    <cellStyle name="20% - Accent4 44 6" xfId="8043"/>
    <cellStyle name="20% - Accent4 44 7" xfId="8044"/>
    <cellStyle name="20% - Accent4 44 8" xfId="8045"/>
    <cellStyle name="20% - Accent4 45" xfId="8046"/>
    <cellStyle name="20% - Accent4 45 2" xfId="8047"/>
    <cellStyle name="20% - Accent4 45 2 2" xfId="8048"/>
    <cellStyle name="20% - Accent4 45 2 3" xfId="8049"/>
    <cellStyle name="20% - Accent4 45 3" xfId="8050"/>
    <cellStyle name="20% - Accent4 45 4" xfId="8051"/>
    <cellStyle name="20% - Accent4 45 5" xfId="8052"/>
    <cellStyle name="20% - Accent4 45 6" xfId="8053"/>
    <cellStyle name="20% - Accent4 45 7" xfId="8054"/>
    <cellStyle name="20% - Accent4 45 8" xfId="8055"/>
    <cellStyle name="20% - Accent4 46" xfId="8056"/>
    <cellStyle name="20% - Accent4 46 2" xfId="8057"/>
    <cellStyle name="20% - Accent4 46 2 2" xfId="8058"/>
    <cellStyle name="20% - Accent4 46 2 3" xfId="8059"/>
    <cellStyle name="20% - Accent4 46 3" xfId="8060"/>
    <cellStyle name="20% - Accent4 46 4" xfId="8061"/>
    <cellStyle name="20% - Accent4 46 5" xfId="8062"/>
    <cellStyle name="20% - Accent4 46 6" xfId="8063"/>
    <cellStyle name="20% - Accent4 46 7" xfId="8064"/>
    <cellStyle name="20% - Accent4 46 8" xfId="8065"/>
    <cellStyle name="20% - Accent4 47" xfId="8066"/>
    <cellStyle name="20% - Accent4 47 2" xfId="8067"/>
    <cellStyle name="20% - Accent4 47 2 2" xfId="8068"/>
    <cellStyle name="20% - Accent4 47 2 3" xfId="8069"/>
    <cellStyle name="20% - Accent4 47 3" xfId="8070"/>
    <cellStyle name="20% - Accent4 47 4" xfId="8071"/>
    <cellStyle name="20% - Accent4 47 5" xfId="8072"/>
    <cellStyle name="20% - Accent4 47 6" xfId="8073"/>
    <cellStyle name="20% - Accent4 47 7" xfId="8074"/>
    <cellStyle name="20% - Accent4 47 8" xfId="8075"/>
    <cellStyle name="20% - Accent4 48" xfId="8076"/>
    <cellStyle name="20% - Accent4 48 2" xfId="8077"/>
    <cellStyle name="20% - Accent4 48 2 2" xfId="8078"/>
    <cellStyle name="20% - Accent4 48 2 3" xfId="8079"/>
    <cellStyle name="20% - Accent4 48 3" xfId="8080"/>
    <cellStyle name="20% - Accent4 48 4" xfId="8081"/>
    <cellStyle name="20% - Accent4 48 5" xfId="8082"/>
    <cellStyle name="20% - Accent4 48 6" xfId="8083"/>
    <cellStyle name="20% - Accent4 48 7" xfId="8084"/>
    <cellStyle name="20% - Accent4 48 8" xfId="8085"/>
    <cellStyle name="20% - Accent4 49" xfId="8086"/>
    <cellStyle name="20% - Accent4 49 2" xfId="8087"/>
    <cellStyle name="20% - Accent4 49 2 2" xfId="8088"/>
    <cellStyle name="20% - Accent4 49 2 3" xfId="8089"/>
    <cellStyle name="20% - Accent4 49 3" xfId="8090"/>
    <cellStyle name="20% - Accent4 49 4" xfId="8091"/>
    <cellStyle name="20% - Accent4 49 5" xfId="8092"/>
    <cellStyle name="20% - Accent4 49 6" xfId="8093"/>
    <cellStyle name="20% - Accent4 49 7" xfId="8094"/>
    <cellStyle name="20% - Accent4 49 8" xfId="8095"/>
    <cellStyle name="20% - Accent4 5" xfId="8096"/>
    <cellStyle name="20% - Accent4 5 10" xfId="8097"/>
    <cellStyle name="20% - Accent4 5 2" xfId="8098"/>
    <cellStyle name="20% - Accent4 5 2 2" xfId="8099"/>
    <cellStyle name="20% - Accent4 5 2 3" xfId="8100"/>
    <cellStyle name="20% - Accent4 5 3" xfId="8101"/>
    <cellStyle name="20% - Accent4 5 3 2" xfId="8102"/>
    <cellStyle name="20% - Accent4 5 3 3" xfId="8103"/>
    <cellStyle name="20% - Accent4 5 3 4" xfId="8104"/>
    <cellStyle name="20% - Accent4 5 3 5" xfId="8105"/>
    <cellStyle name="20% - Accent4 5 3 6" xfId="8106"/>
    <cellStyle name="20% - Accent4 5 3 7" xfId="8107"/>
    <cellStyle name="20% - Accent4 5 4" xfId="8108"/>
    <cellStyle name="20% - Accent4 5 4 2" xfId="8109"/>
    <cellStyle name="20% - Accent4 5 4 3" xfId="8110"/>
    <cellStyle name="20% - Accent4 5 5" xfId="8111"/>
    <cellStyle name="20% - Accent4 5 6" xfId="8112"/>
    <cellStyle name="20% - Accent4 5 7" xfId="8113"/>
    <cellStyle name="20% - Accent4 5 8" xfId="8114"/>
    <cellStyle name="20% - Accent4 5 9" xfId="8115"/>
    <cellStyle name="20% - Accent4 50" xfId="8116"/>
    <cellStyle name="20% - Accent4 50 2" xfId="8117"/>
    <cellStyle name="20% - Accent4 50 2 2" xfId="8118"/>
    <cellStyle name="20% - Accent4 50 2 3" xfId="8119"/>
    <cellStyle name="20% - Accent4 50 3" xfId="8120"/>
    <cellStyle name="20% - Accent4 50 4" xfId="8121"/>
    <cellStyle name="20% - Accent4 50 5" xfId="8122"/>
    <cellStyle name="20% - Accent4 50 6" xfId="8123"/>
    <cellStyle name="20% - Accent4 50 7" xfId="8124"/>
    <cellStyle name="20% - Accent4 50 8" xfId="8125"/>
    <cellStyle name="20% - Accent4 51" xfId="8126"/>
    <cellStyle name="20% - Accent4 51 2" xfId="8127"/>
    <cellStyle name="20% - Accent4 51 2 2" xfId="8128"/>
    <cellStyle name="20% - Accent4 51 2 3" xfId="8129"/>
    <cellStyle name="20% - Accent4 51 3" xfId="8130"/>
    <cellStyle name="20% - Accent4 51 4" xfId="8131"/>
    <cellStyle name="20% - Accent4 51 5" xfId="8132"/>
    <cellStyle name="20% - Accent4 51 6" xfId="8133"/>
    <cellStyle name="20% - Accent4 51 7" xfId="8134"/>
    <cellStyle name="20% - Accent4 51 8" xfId="8135"/>
    <cellStyle name="20% - Accent4 52" xfId="8136"/>
    <cellStyle name="20% - Accent4 52 2" xfId="8137"/>
    <cellStyle name="20% - Accent4 52 2 2" xfId="8138"/>
    <cellStyle name="20% - Accent4 52 2 3" xfId="8139"/>
    <cellStyle name="20% - Accent4 52 3" xfId="8140"/>
    <cellStyle name="20% - Accent4 52 4" xfId="8141"/>
    <cellStyle name="20% - Accent4 52 5" xfId="8142"/>
    <cellStyle name="20% - Accent4 52 6" xfId="8143"/>
    <cellStyle name="20% - Accent4 52 7" xfId="8144"/>
    <cellStyle name="20% - Accent4 52 8" xfId="8145"/>
    <cellStyle name="20% - Accent4 53" xfId="8146"/>
    <cellStyle name="20% - Accent4 53 2" xfId="8147"/>
    <cellStyle name="20% - Accent4 53 2 2" xfId="8148"/>
    <cellStyle name="20% - Accent4 53 2 3" xfId="8149"/>
    <cellStyle name="20% - Accent4 53 3" xfId="8150"/>
    <cellStyle name="20% - Accent4 53 4" xfId="8151"/>
    <cellStyle name="20% - Accent4 53 5" xfId="8152"/>
    <cellStyle name="20% - Accent4 53 6" xfId="8153"/>
    <cellStyle name="20% - Accent4 53 7" xfId="8154"/>
    <cellStyle name="20% - Accent4 53 8" xfId="8155"/>
    <cellStyle name="20% - Accent4 54" xfId="8156"/>
    <cellStyle name="20% - Accent4 54 2" xfId="8157"/>
    <cellStyle name="20% - Accent4 54 2 2" xfId="8158"/>
    <cellStyle name="20% - Accent4 54 2 3" xfId="8159"/>
    <cellStyle name="20% - Accent4 54 3" xfId="8160"/>
    <cellStyle name="20% - Accent4 54 4" xfId="8161"/>
    <cellStyle name="20% - Accent4 54 5" xfId="8162"/>
    <cellStyle name="20% - Accent4 54 6" xfId="8163"/>
    <cellStyle name="20% - Accent4 54 7" xfId="8164"/>
    <cellStyle name="20% - Accent4 54 8" xfId="8165"/>
    <cellStyle name="20% - Accent4 55" xfId="8166"/>
    <cellStyle name="20% - Accent4 55 2" xfId="8167"/>
    <cellStyle name="20% - Accent4 55 2 2" xfId="8168"/>
    <cellStyle name="20% - Accent4 55 2 3" xfId="8169"/>
    <cellStyle name="20% - Accent4 55 3" xfId="8170"/>
    <cellStyle name="20% - Accent4 55 4" xfId="8171"/>
    <cellStyle name="20% - Accent4 55 5" xfId="8172"/>
    <cellStyle name="20% - Accent4 55 6" xfId="8173"/>
    <cellStyle name="20% - Accent4 55 7" xfId="8174"/>
    <cellStyle name="20% - Accent4 55 8" xfId="8175"/>
    <cellStyle name="20% - Accent4 56" xfId="8176"/>
    <cellStyle name="20% - Accent4 56 2" xfId="8177"/>
    <cellStyle name="20% - Accent4 56 2 2" xfId="8178"/>
    <cellStyle name="20% - Accent4 56 2 3" xfId="8179"/>
    <cellStyle name="20% - Accent4 56 3" xfId="8180"/>
    <cellStyle name="20% - Accent4 56 4" xfId="8181"/>
    <cellStyle name="20% - Accent4 56 5" xfId="8182"/>
    <cellStyle name="20% - Accent4 56 6" xfId="8183"/>
    <cellStyle name="20% - Accent4 56 7" xfId="8184"/>
    <cellStyle name="20% - Accent4 56 8" xfId="8185"/>
    <cellStyle name="20% - Accent4 57" xfId="8186"/>
    <cellStyle name="20% - Accent4 57 2" xfId="8187"/>
    <cellStyle name="20% - Accent4 57 2 2" xfId="8188"/>
    <cellStyle name="20% - Accent4 57 2 3" xfId="8189"/>
    <cellStyle name="20% - Accent4 57 3" xfId="8190"/>
    <cellStyle name="20% - Accent4 57 4" xfId="8191"/>
    <cellStyle name="20% - Accent4 57 5" xfId="8192"/>
    <cellStyle name="20% - Accent4 57 6" xfId="8193"/>
    <cellStyle name="20% - Accent4 57 7" xfId="8194"/>
    <cellStyle name="20% - Accent4 57 8" xfId="8195"/>
    <cellStyle name="20% - Accent4 58" xfId="8196"/>
    <cellStyle name="20% - Accent4 58 2" xfId="8197"/>
    <cellStyle name="20% - Accent4 58 2 2" xfId="8198"/>
    <cellStyle name="20% - Accent4 58 2 3" xfId="8199"/>
    <cellStyle name="20% - Accent4 58 3" xfId="8200"/>
    <cellStyle name="20% - Accent4 58 4" xfId="8201"/>
    <cellStyle name="20% - Accent4 58 5" xfId="8202"/>
    <cellStyle name="20% - Accent4 58 6" xfId="8203"/>
    <cellStyle name="20% - Accent4 58 7" xfId="8204"/>
    <cellStyle name="20% - Accent4 58 8" xfId="8205"/>
    <cellStyle name="20% - Accent4 59" xfId="8206"/>
    <cellStyle name="20% - Accent4 59 2" xfId="8207"/>
    <cellStyle name="20% - Accent4 59 2 2" xfId="8208"/>
    <cellStyle name="20% - Accent4 59 2 3" xfId="8209"/>
    <cellStyle name="20% - Accent4 59 3" xfId="8210"/>
    <cellStyle name="20% - Accent4 59 4" xfId="8211"/>
    <cellStyle name="20% - Accent4 59 5" xfId="8212"/>
    <cellStyle name="20% - Accent4 59 6" xfId="8213"/>
    <cellStyle name="20% - Accent4 59 7" xfId="8214"/>
    <cellStyle name="20% - Accent4 59 8" xfId="8215"/>
    <cellStyle name="20% - Accent4 6" xfId="8216"/>
    <cellStyle name="20% - Accent4 6 10" xfId="8217"/>
    <cellStyle name="20% - Accent4 6 2" xfId="8218"/>
    <cellStyle name="20% - Accent4 6 2 2" xfId="8219"/>
    <cellStyle name="20% - Accent4 6 2 3" xfId="8220"/>
    <cellStyle name="20% - Accent4 6 3" xfId="8221"/>
    <cellStyle name="20% - Accent4 6 3 2" xfId="8222"/>
    <cellStyle name="20% - Accent4 6 3 3" xfId="8223"/>
    <cellStyle name="20% - Accent4 6 3 4" xfId="8224"/>
    <cellStyle name="20% - Accent4 6 3 5" xfId="8225"/>
    <cellStyle name="20% - Accent4 6 3 6" xfId="8226"/>
    <cellStyle name="20% - Accent4 6 3 7" xfId="8227"/>
    <cellStyle name="20% - Accent4 6 4" xfId="8228"/>
    <cellStyle name="20% - Accent4 6 4 2" xfId="8229"/>
    <cellStyle name="20% - Accent4 6 4 3" xfId="8230"/>
    <cellStyle name="20% - Accent4 6 5" xfId="8231"/>
    <cellStyle name="20% - Accent4 6 6" xfId="8232"/>
    <cellStyle name="20% - Accent4 6 7" xfId="8233"/>
    <cellStyle name="20% - Accent4 6 8" xfId="8234"/>
    <cellStyle name="20% - Accent4 6 9" xfId="8235"/>
    <cellStyle name="20% - Accent4 60" xfId="8236"/>
    <cellStyle name="20% - Accent4 60 2" xfId="8237"/>
    <cellStyle name="20% - Accent4 60 2 2" xfId="8238"/>
    <cellStyle name="20% - Accent4 60 2 3" xfId="8239"/>
    <cellStyle name="20% - Accent4 60 3" xfId="8240"/>
    <cellStyle name="20% - Accent4 60 4" xfId="8241"/>
    <cellStyle name="20% - Accent4 60 5" xfId="8242"/>
    <cellStyle name="20% - Accent4 60 6" xfId="8243"/>
    <cellStyle name="20% - Accent4 60 7" xfId="8244"/>
    <cellStyle name="20% - Accent4 60 8" xfId="8245"/>
    <cellStyle name="20% - Accent4 61" xfId="8246"/>
    <cellStyle name="20% - Accent4 61 2" xfId="8247"/>
    <cellStyle name="20% - Accent4 61 2 2" xfId="8248"/>
    <cellStyle name="20% - Accent4 61 2 3" xfId="8249"/>
    <cellStyle name="20% - Accent4 61 3" xfId="8250"/>
    <cellStyle name="20% - Accent4 61 4" xfId="8251"/>
    <cellStyle name="20% - Accent4 61 5" xfId="8252"/>
    <cellStyle name="20% - Accent4 61 6" xfId="8253"/>
    <cellStyle name="20% - Accent4 61 7" xfId="8254"/>
    <cellStyle name="20% - Accent4 61 8" xfId="8255"/>
    <cellStyle name="20% - Accent4 62" xfId="8256"/>
    <cellStyle name="20% - Accent4 62 2" xfId="8257"/>
    <cellStyle name="20% - Accent4 62 2 2" xfId="8258"/>
    <cellStyle name="20% - Accent4 62 2 3" xfId="8259"/>
    <cellStyle name="20% - Accent4 62 3" xfId="8260"/>
    <cellStyle name="20% - Accent4 62 4" xfId="8261"/>
    <cellStyle name="20% - Accent4 62 5" xfId="8262"/>
    <cellStyle name="20% - Accent4 62 6" xfId="8263"/>
    <cellStyle name="20% - Accent4 62 7" xfId="8264"/>
    <cellStyle name="20% - Accent4 62 8" xfId="8265"/>
    <cellStyle name="20% - Accent4 63" xfId="8266"/>
    <cellStyle name="20% - Accent4 63 2" xfId="8267"/>
    <cellStyle name="20% - Accent4 63 2 2" xfId="8268"/>
    <cellStyle name="20% - Accent4 63 2 3" xfId="8269"/>
    <cellStyle name="20% - Accent4 63 3" xfId="8270"/>
    <cellStyle name="20% - Accent4 63 4" xfId="8271"/>
    <cellStyle name="20% - Accent4 63 5" xfId="8272"/>
    <cellStyle name="20% - Accent4 63 6" xfId="8273"/>
    <cellStyle name="20% - Accent4 63 7" xfId="8274"/>
    <cellStyle name="20% - Accent4 63 8" xfId="8275"/>
    <cellStyle name="20% - Accent4 64" xfId="8276"/>
    <cellStyle name="20% - Accent4 64 2" xfId="8277"/>
    <cellStyle name="20% - Accent4 64 2 2" xfId="8278"/>
    <cellStyle name="20% - Accent4 64 2 3" xfId="8279"/>
    <cellStyle name="20% - Accent4 64 3" xfId="8280"/>
    <cellStyle name="20% - Accent4 64 4" xfId="8281"/>
    <cellStyle name="20% - Accent4 64 5" xfId="8282"/>
    <cellStyle name="20% - Accent4 64 6" xfId="8283"/>
    <cellStyle name="20% - Accent4 64 7" xfId="8284"/>
    <cellStyle name="20% - Accent4 64 8" xfId="8285"/>
    <cellStyle name="20% - Accent4 65" xfId="8286"/>
    <cellStyle name="20% - Accent4 65 2" xfId="8287"/>
    <cellStyle name="20% - Accent4 65 2 2" xfId="8288"/>
    <cellStyle name="20% - Accent4 65 2 3" xfId="8289"/>
    <cellStyle name="20% - Accent4 65 3" xfId="8290"/>
    <cellStyle name="20% - Accent4 65 4" xfId="8291"/>
    <cellStyle name="20% - Accent4 65 5" xfId="8292"/>
    <cellStyle name="20% - Accent4 65 6" xfId="8293"/>
    <cellStyle name="20% - Accent4 65 7" xfId="8294"/>
    <cellStyle name="20% - Accent4 65 8" xfId="8295"/>
    <cellStyle name="20% - Accent4 66" xfId="8296"/>
    <cellStyle name="20% - Accent4 66 2" xfId="8297"/>
    <cellStyle name="20% - Accent4 66 2 2" xfId="8298"/>
    <cellStyle name="20% - Accent4 66 2 3" xfId="8299"/>
    <cellStyle name="20% - Accent4 66 3" xfId="8300"/>
    <cellStyle name="20% - Accent4 66 4" xfId="8301"/>
    <cellStyle name="20% - Accent4 66 5" xfId="8302"/>
    <cellStyle name="20% - Accent4 66 6" xfId="8303"/>
    <cellStyle name="20% - Accent4 66 7" xfId="8304"/>
    <cellStyle name="20% - Accent4 66 8" xfId="8305"/>
    <cellStyle name="20% - Accent4 67" xfId="8306"/>
    <cellStyle name="20% - Accent4 67 2" xfId="8307"/>
    <cellStyle name="20% - Accent4 67 2 2" xfId="8308"/>
    <cellStyle name="20% - Accent4 67 2 3" xfId="8309"/>
    <cellStyle name="20% - Accent4 67 3" xfId="8310"/>
    <cellStyle name="20% - Accent4 67 4" xfId="8311"/>
    <cellStyle name="20% - Accent4 67 5" xfId="8312"/>
    <cellStyle name="20% - Accent4 67 6" xfId="8313"/>
    <cellStyle name="20% - Accent4 67 7" xfId="8314"/>
    <cellStyle name="20% - Accent4 67 8" xfId="8315"/>
    <cellStyle name="20% - Accent4 68" xfId="8316"/>
    <cellStyle name="20% - Accent4 68 2" xfId="8317"/>
    <cellStyle name="20% - Accent4 68 2 2" xfId="8318"/>
    <cellStyle name="20% - Accent4 68 2 3" xfId="8319"/>
    <cellStyle name="20% - Accent4 68 3" xfId="8320"/>
    <cellStyle name="20% - Accent4 68 4" xfId="8321"/>
    <cellStyle name="20% - Accent4 68 5" xfId="8322"/>
    <cellStyle name="20% - Accent4 68 6" xfId="8323"/>
    <cellStyle name="20% - Accent4 68 7" xfId="8324"/>
    <cellStyle name="20% - Accent4 68 8" xfId="8325"/>
    <cellStyle name="20% - Accent4 69" xfId="8326"/>
    <cellStyle name="20% - Accent4 69 2" xfId="8327"/>
    <cellStyle name="20% - Accent4 69 2 2" xfId="8328"/>
    <cellStyle name="20% - Accent4 69 2 3" xfId="8329"/>
    <cellStyle name="20% - Accent4 69 3" xfId="8330"/>
    <cellStyle name="20% - Accent4 69 4" xfId="8331"/>
    <cellStyle name="20% - Accent4 69 5" xfId="8332"/>
    <cellStyle name="20% - Accent4 69 6" xfId="8333"/>
    <cellStyle name="20% - Accent4 69 7" xfId="8334"/>
    <cellStyle name="20% - Accent4 69 8" xfId="8335"/>
    <cellStyle name="20% - Accent4 7" xfId="8336"/>
    <cellStyle name="20% - Accent4 7 10" xfId="8337"/>
    <cellStyle name="20% - Accent4 7 2" xfId="8338"/>
    <cellStyle name="20% - Accent4 7 2 2" xfId="8339"/>
    <cellStyle name="20% - Accent4 7 2 3" xfId="8340"/>
    <cellStyle name="20% - Accent4 7 3" xfId="8341"/>
    <cellStyle name="20% - Accent4 7 3 2" xfId="8342"/>
    <cellStyle name="20% - Accent4 7 3 3" xfId="8343"/>
    <cellStyle name="20% - Accent4 7 3 4" xfId="8344"/>
    <cellStyle name="20% - Accent4 7 3 5" xfId="8345"/>
    <cellStyle name="20% - Accent4 7 3 6" xfId="8346"/>
    <cellStyle name="20% - Accent4 7 3 7" xfId="8347"/>
    <cellStyle name="20% - Accent4 7 4" xfId="8348"/>
    <cellStyle name="20% - Accent4 7 4 2" xfId="8349"/>
    <cellStyle name="20% - Accent4 7 4 3" xfId="8350"/>
    <cellStyle name="20% - Accent4 7 5" xfId="8351"/>
    <cellStyle name="20% - Accent4 7 6" xfId="8352"/>
    <cellStyle name="20% - Accent4 7 7" xfId="8353"/>
    <cellStyle name="20% - Accent4 7 8" xfId="8354"/>
    <cellStyle name="20% - Accent4 7 9" xfId="8355"/>
    <cellStyle name="20% - Accent4 70" xfId="8356"/>
    <cellStyle name="20% - Accent4 70 2" xfId="8357"/>
    <cellStyle name="20% - Accent4 70 2 2" xfId="8358"/>
    <cellStyle name="20% - Accent4 70 2 3" xfId="8359"/>
    <cellStyle name="20% - Accent4 70 3" xfId="8360"/>
    <cellStyle name="20% - Accent4 70 4" xfId="8361"/>
    <cellStyle name="20% - Accent4 70 5" xfId="8362"/>
    <cellStyle name="20% - Accent4 70 6" xfId="8363"/>
    <cellStyle name="20% - Accent4 70 7" xfId="8364"/>
    <cellStyle name="20% - Accent4 70 8" xfId="8365"/>
    <cellStyle name="20% - Accent4 71" xfId="8366"/>
    <cellStyle name="20% - Accent4 71 2" xfId="8367"/>
    <cellStyle name="20% - Accent4 71 3" xfId="8368"/>
    <cellStyle name="20% - Accent4 71 4" xfId="8369"/>
    <cellStyle name="20% - Accent4 71 5" xfId="8370"/>
    <cellStyle name="20% - Accent4 71 6" xfId="8371"/>
    <cellStyle name="20% - Accent4 71 7" xfId="8372"/>
    <cellStyle name="20% - Accent4 71 8" xfId="8373"/>
    <cellStyle name="20% - Accent4 72" xfId="8374"/>
    <cellStyle name="20% - Accent4 72 2" xfId="8375"/>
    <cellStyle name="20% - Accent4 72 3" xfId="8376"/>
    <cellStyle name="20% - Accent4 72 4" xfId="8377"/>
    <cellStyle name="20% - Accent4 72 5" xfId="8378"/>
    <cellStyle name="20% - Accent4 72 6" xfId="8379"/>
    <cellStyle name="20% - Accent4 72 7" xfId="8380"/>
    <cellStyle name="20% - Accent4 72 8" xfId="8381"/>
    <cellStyle name="20% - Accent4 73" xfId="8382"/>
    <cellStyle name="20% - Accent4 73 2" xfId="8383"/>
    <cellStyle name="20% - Accent4 73 3" xfId="8384"/>
    <cellStyle name="20% - Accent4 73 4" xfId="8385"/>
    <cellStyle name="20% - Accent4 73 5" xfId="8386"/>
    <cellStyle name="20% - Accent4 73 6" xfId="8387"/>
    <cellStyle name="20% - Accent4 73 7" xfId="8388"/>
    <cellStyle name="20% - Accent4 73 8" xfId="8389"/>
    <cellStyle name="20% - Accent4 74" xfId="8390"/>
    <cellStyle name="20% - Accent4 74 2" xfId="8391"/>
    <cellStyle name="20% - Accent4 74 3" xfId="8392"/>
    <cellStyle name="20% - Accent4 74 4" xfId="8393"/>
    <cellStyle name="20% - Accent4 74 5" xfId="8394"/>
    <cellStyle name="20% - Accent4 74 6" xfId="8395"/>
    <cellStyle name="20% - Accent4 74 7" xfId="8396"/>
    <cellStyle name="20% - Accent4 74 8" xfId="8397"/>
    <cellStyle name="20% - Accent4 75" xfId="8398"/>
    <cellStyle name="20% - Accent4 75 2" xfId="8399"/>
    <cellStyle name="20% - Accent4 75 3" xfId="8400"/>
    <cellStyle name="20% - Accent4 75 4" xfId="8401"/>
    <cellStyle name="20% - Accent4 75 5" xfId="8402"/>
    <cellStyle name="20% - Accent4 75 6" xfId="8403"/>
    <cellStyle name="20% - Accent4 75 7" xfId="8404"/>
    <cellStyle name="20% - Accent4 75 8" xfId="8405"/>
    <cellStyle name="20% - Accent4 76" xfId="8406"/>
    <cellStyle name="20% - Accent4 76 2" xfId="8407"/>
    <cellStyle name="20% - Accent4 76 3" xfId="8408"/>
    <cellStyle name="20% - Accent4 76 4" xfId="8409"/>
    <cellStyle name="20% - Accent4 76 5" xfId="8410"/>
    <cellStyle name="20% - Accent4 76 6" xfId="8411"/>
    <cellStyle name="20% - Accent4 76 7" xfId="8412"/>
    <cellStyle name="20% - Accent4 76 8" xfId="8413"/>
    <cellStyle name="20% - Accent4 77" xfId="8414"/>
    <cellStyle name="20% - Accent4 77 2" xfId="8415"/>
    <cellStyle name="20% - Accent4 77 3" xfId="8416"/>
    <cellStyle name="20% - Accent4 77 4" xfId="8417"/>
    <cellStyle name="20% - Accent4 77 5" xfId="8418"/>
    <cellStyle name="20% - Accent4 77 6" xfId="8419"/>
    <cellStyle name="20% - Accent4 77 7" xfId="8420"/>
    <cellStyle name="20% - Accent4 77 8" xfId="8421"/>
    <cellStyle name="20% - Accent4 78" xfId="8422"/>
    <cellStyle name="20% - Accent4 78 2" xfId="8423"/>
    <cellStyle name="20% - Accent4 78 3" xfId="8424"/>
    <cellStyle name="20% - Accent4 78 4" xfId="8425"/>
    <cellStyle name="20% - Accent4 78 5" xfId="8426"/>
    <cellStyle name="20% - Accent4 78 6" xfId="8427"/>
    <cellStyle name="20% - Accent4 78 7" xfId="8428"/>
    <cellStyle name="20% - Accent4 78 8" xfId="8429"/>
    <cellStyle name="20% - Accent4 79" xfId="8430"/>
    <cellStyle name="20% - Accent4 79 2" xfId="8431"/>
    <cellStyle name="20% - Accent4 79 3" xfId="8432"/>
    <cellStyle name="20% - Accent4 79 4" xfId="8433"/>
    <cellStyle name="20% - Accent4 79 5" xfId="8434"/>
    <cellStyle name="20% - Accent4 79 6" xfId="8435"/>
    <cellStyle name="20% - Accent4 79 7" xfId="8436"/>
    <cellStyle name="20% - Accent4 79 8" xfId="8437"/>
    <cellStyle name="20% - Accent4 8" xfId="8438"/>
    <cellStyle name="20% - Accent4 8 10" xfId="8439"/>
    <cellStyle name="20% - Accent4 8 2" xfId="8440"/>
    <cellStyle name="20% - Accent4 8 2 2" xfId="8441"/>
    <cellStyle name="20% - Accent4 8 2 3" xfId="8442"/>
    <cellStyle name="20% - Accent4 8 3" xfId="8443"/>
    <cellStyle name="20% - Accent4 8 3 2" xfId="8444"/>
    <cellStyle name="20% - Accent4 8 3 3" xfId="8445"/>
    <cellStyle name="20% - Accent4 8 3 4" xfId="8446"/>
    <cellStyle name="20% - Accent4 8 3 5" xfId="8447"/>
    <cellStyle name="20% - Accent4 8 3 6" xfId="8448"/>
    <cellStyle name="20% - Accent4 8 3 7" xfId="8449"/>
    <cellStyle name="20% - Accent4 8 4" xfId="8450"/>
    <cellStyle name="20% - Accent4 8 4 2" xfId="8451"/>
    <cellStyle name="20% - Accent4 8 4 3" xfId="8452"/>
    <cellStyle name="20% - Accent4 8 5" xfId="8453"/>
    <cellStyle name="20% - Accent4 8 6" xfId="8454"/>
    <cellStyle name="20% - Accent4 8 7" xfId="8455"/>
    <cellStyle name="20% - Accent4 8 8" xfId="8456"/>
    <cellStyle name="20% - Accent4 8 9" xfId="8457"/>
    <cellStyle name="20% - Accent4 80" xfId="8458"/>
    <cellStyle name="20% - Accent4 80 2" xfId="8459"/>
    <cellStyle name="20% - Accent4 80 3" xfId="8460"/>
    <cellStyle name="20% - Accent4 80 4" xfId="8461"/>
    <cellStyle name="20% - Accent4 80 5" xfId="8462"/>
    <cellStyle name="20% - Accent4 80 6" xfId="8463"/>
    <cellStyle name="20% - Accent4 80 7" xfId="8464"/>
    <cellStyle name="20% - Accent4 80 8" xfId="8465"/>
    <cellStyle name="20% - Accent4 81" xfId="8466"/>
    <cellStyle name="20% - Accent4 81 2" xfId="8467"/>
    <cellStyle name="20% - Accent4 81 3" xfId="8468"/>
    <cellStyle name="20% - Accent4 81 4" xfId="8469"/>
    <cellStyle name="20% - Accent4 81 5" xfId="8470"/>
    <cellStyle name="20% - Accent4 81 6" xfId="8471"/>
    <cellStyle name="20% - Accent4 81 7" xfId="8472"/>
    <cellStyle name="20% - Accent4 81 8" xfId="8473"/>
    <cellStyle name="20% - Accent4 82" xfId="8474"/>
    <cellStyle name="20% - Accent4 82 2" xfId="8475"/>
    <cellStyle name="20% - Accent4 82 3" xfId="8476"/>
    <cellStyle name="20% - Accent4 82 4" xfId="8477"/>
    <cellStyle name="20% - Accent4 82 5" xfId="8478"/>
    <cellStyle name="20% - Accent4 82 6" xfId="8479"/>
    <cellStyle name="20% - Accent4 82 7" xfId="8480"/>
    <cellStyle name="20% - Accent4 82 8" xfId="8481"/>
    <cellStyle name="20% - Accent4 83" xfId="8482"/>
    <cellStyle name="20% - Accent4 83 2" xfId="8483"/>
    <cellStyle name="20% - Accent4 83 3" xfId="8484"/>
    <cellStyle name="20% - Accent4 83 4" xfId="8485"/>
    <cellStyle name="20% - Accent4 83 5" xfId="8486"/>
    <cellStyle name="20% - Accent4 83 6" xfId="8487"/>
    <cellStyle name="20% - Accent4 83 7" xfId="8488"/>
    <cellStyle name="20% - Accent4 83 8" xfId="8489"/>
    <cellStyle name="20% - Accent4 84" xfId="8490"/>
    <cellStyle name="20% - Accent4 84 2" xfId="8491"/>
    <cellStyle name="20% - Accent4 84 3" xfId="8492"/>
    <cellStyle name="20% - Accent4 84 4" xfId="8493"/>
    <cellStyle name="20% - Accent4 84 5" xfId="8494"/>
    <cellStyle name="20% - Accent4 84 6" xfId="8495"/>
    <cellStyle name="20% - Accent4 84 7" xfId="8496"/>
    <cellStyle name="20% - Accent4 84 8" xfId="8497"/>
    <cellStyle name="20% - Accent4 85" xfId="8498"/>
    <cellStyle name="20% - Accent4 85 2" xfId="8499"/>
    <cellStyle name="20% - Accent4 85 3" xfId="8500"/>
    <cellStyle name="20% - Accent4 85 4" xfId="8501"/>
    <cellStyle name="20% - Accent4 85 5" xfId="8502"/>
    <cellStyle name="20% - Accent4 85 6" xfId="8503"/>
    <cellStyle name="20% - Accent4 85 7" xfId="8504"/>
    <cellStyle name="20% - Accent4 85 8" xfId="8505"/>
    <cellStyle name="20% - Accent4 86" xfId="8506"/>
    <cellStyle name="20% - Accent4 86 2" xfId="8507"/>
    <cellStyle name="20% - Accent4 86 3" xfId="8508"/>
    <cellStyle name="20% - Accent4 86 4" xfId="8509"/>
    <cellStyle name="20% - Accent4 86 5" xfId="8510"/>
    <cellStyle name="20% - Accent4 86 6" xfId="8511"/>
    <cellStyle name="20% - Accent4 86 7" xfId="8512"/>
    <cellStyle name="20% - Accent4 86 8" xfId="8513"/>
    <cellStyle name="20% - Accent4 87" xfId="8514"/>
    <cellStyle name="20% - Accent4 87 2" xfId="8515"/>
    <cellStyle name="20% - Accent4 87 3" xfId="8516"/>
    <cellStyle name="20% - Accent4 87 4" xfId="8517"/>
    <cellStyle name="20% - Accent4 87 5" xfId="8518"/>
    <cellStyle name="20% - Accent4 87 6" xfId="8519"/>
    <cellStyle name="20% - Accent4 87 7" xfId="8520"/>
    <cellStyle name="20% - Accent4 87 8" xfId="8521"/>
    <cellStyle name="20% - Accent4 88" xfId="8522"/>
    <cellStyle name="20% - Accent4 88 2" xfId="8523"/>
    <cellStyle name="20% - Accent4 88 3" xfId="8524"/>
    <cellStyle name="20% - Accent4 88 4" xfId="8525"/>
    <cellStyle name="20% - Accent4 88 5" xfId="8526"/>
    <cellStyle name="20% - Accent4 88 6" xfId="8527"/>
    <cellStyle name="20% - Accent4 88 7" xfId="8528"/>
    <cellStyle name="20% - Accent4 88 8" xfId="8529"/>
    <cellStyle name="20% - Accent4 89" xfId="8530"/>
    <cellStyle name="20% - Accent4 89 2" xfId="8531"/>
    <cellStyle name="20% - Accent4 89 3" xfId="8532"/>
    <cellStyle name="20% - Accent4 89 4" xfId="8533"/>
    <cellStyle name="20% - Accent4 89 5" xfId="8534"/>
    <cellStyle name="20% - Accent4 89 6" xfId="8535"/>
    <cellStyle name="20% - Accent4 89 7" xfId="8536"/>
    <cellStyle name="20% - Accent4 89 8" xfId="8537"/>
    <cellStyle name="20% - Accent4 9" xfId="8538"/>
    <cellStyle name="20% - Accent4 9 10" xfId="8539"/>
    <cellStyle name="20% - Accent4 9 2" xfId="8540"/>
    <cellStyle name="20% - Accent4 9 2 2" xfId="8541"/>
    <cellStyle name="20% - Accent4 9 2 3" xfId="8542"/>
    <cellStyle name="20% - Accent4 9 3" xfId="8543"/>
    <cellStyle name="20% - Accent4 9 3 2" xfId="8544"/>
    <cellStyle name="20% - Accent4 9 3 3" xfId="8545"/>
    <cellStyle name="20% - Accent4 9 3 4" xfId="8546"/>
    <cellStyle name="20% - Accent4 9 3 5" xfId="8547"/>
    <cellStyle name="20% - Accent4 9 3 6" xfId="8548"/>
    <cellStyle name="20% - Accent4 9 3 7" xfId="8549"/>
    <cellStyle name="20% - Accent4 9 4" xfId="8550"/>
    <cellStyle name="20% - Accent4 9 4 2" xfId="8551"/>
    <cellStyle name="20% - Accent4 9 4 3" xfId="8552"/>
    <cellStyle name="20% - Accent4 9 5" xfId="8553"/>
    <cellStyle name="20% - Accent4 9 6" xfId="8554"/>
    <cellStyle name="20% - Accent4 9 7" xfId="8555"/>
    <cellStyle name="20% - Accent4 9 8" xfId="8556"/>
    <cellStyle name="20% - Accent4 9 9" xfId="8557"/>
    <cellStyle name="20% - Accent4 90" xfId="8558"/>
    <cellStyle name="20% - Accent4 90 2" xfId="8559"/>
    <cellStyle name="20% - Accent4 90 3" xfId="8560"/>
    <cellStyle name="20% - Accent4 90 4" xfId="8561"/>
    <cellStyle name="20% - Accent4 90 5" xfId="8562"/>
    <cellStyle name="20% - Accent4 90 6" xfId="8563"/>
    <cellStyle name="20% - Accent4 90 7" xfId="8564"/>
    <cellStyle name="20% - Accent4 90 8" xfId="8565"/>
    <cellStyle name="20% - Accent4 91" xfId="8566"/>
    <cellStyle name="20% - Accent4 91 2" xfId="8567"/>
    <cellStyle name="20% - Accent4 91 3" xfId="8568"/>
    <cellStyle name="20% - Accent4 91 4" xfId="8569"/>
    <cellStyle name="20% - Accent4 91 5" xfId="8570"/>
    <cellStyle name="20% - Accent4 91 6" xfId="8571"/>
    <cellStyle name="20% - Accent4 91 7" xfId="8572"/>
    <cellStyle name="20% - Accent4 91 8" xfId="8573"/>
    <cellStyle name="20% - Accent4 92" xfId="8574"/>
    <cellStyle name="20% - Accent4 93" xfId="8575"/>
    <cellStyle name="20% - Accent4 94" xfId="8576"/>
    <cellStyle name="20% - Accent4 95" xfId="8577"/>
    <cellStyle name="20% - Accent4 96" xfId="8578"/>
    <cellStyle name="20% - Accent4 97" xfId="8579"/>
    <cellStyle name="20% - Accent4 98" xfId="8580"/>
    <cellStyle name="20% - Accent4 99" xfId="8581"/>
    <cellStyle name="20% - Accent5 10" xfId="8582"/>
    <cellStyle name="20% - Accent5 10 10" xfId="8583"/>
    <cellStyle name="20% - Accent5 10 2" xfId="8584"/>
    <cellStyle name="20% - Accent5 10 2 2" xfId="8585"/>
    <cellStyle name="20% - Accent5 10 2 3" xfId="8586"/>
    <cellStyle name="20% - Accent5 10 3" xfId="8587"/>
    <cellStyle name="20% - Accent5 10 3 2" xfId="8588"/>
    <cellStyle name="20% - Accent5 10 3 3" xfId="8589"/>
    <cellStyle name="20% - Accent5 10 3 4" xfId="8590"/>
    <cellStyle name="20% - Accent5 10 3 5" xfId="8591"/>
    <cellStyle name="20% - Accent5 10 3 6" xfId="8592"/>
    <cellStyle name="20% - Accent5 10 3 7" xfId="8593"/>
    <cellStyle name="20% - Accent5 10 4" xfId="8594"/>
    <cellStyle name="20% - Accent5 10 4 2" xfId="8595"/>
    <cellStyle name="20% - Accent5 10 4 3" xfId="8596"/>
    <cellStyle name="20% - Accent5 10 5" xfId="8597"/>
    <cellStyle name="20% - Accent5 10 6" xfId="8598"/>
    <cellStyle name="20% - Accent5 10 7" xfId="8599"/>
    <cellStyle name="20% - Accent5 10 8" xfId="8600"/>
    <cellStyle name="20% - Accent5 10 9" xfId="8601"/>
    <cellStyle name="20% - Accent5 100" xfId="8602"/>
    <cellStyle name="20% - Accent5 101" xfId="8603"/>
    <cellStyle name="20% - Accent5 102" xfId="8604"/>
    <cellStyle name="20% - Accent5 103" xfId="8605"/>
    <cellStyle name="20% - Accent5 104" xfId="8606"/>
    <cellStyle name="20% - Accent5 105" xfId="8607"/>
    <cellStyle name="20% - Accent5 106" xfId="8608"/>
    <cellStyle name="20% - Accent5 107" xfId="8609"/>
    <cellStyle name="20% - Accent5 108" xfId="8610"/>
    <cellStyle name="20% - Accent5 109" xfId="8611"/>
    <cellStyle name="20% - Accent5 11" xfId="8612"/>
    <cellStyle name="20% - Accent5 11 10" xfId="8613"/>
    <cellStyle name="20% - Accent5 11 2" xfId="8614"/>
    <cellStyle name="20% - Accent5 11 2 2" xfId="8615"/>
    <cellStyle name="20% - Accent5 11 2 3" xfId="8616"/>
    <cellStyle name="20% - Accent5 11 3" xfId="8617"/>
    <cellStyle name="20% - Accent5 11 3 2" xfId="8618"/>
    <cellStyle name="20% - Accent5 11 3 3" xfId="8619"/>
    <cellStyle name="20% - Accent5 11 3 4" xfId="8620"/>
    <cellStyle name="20% - Accent5 11 3 5" xfId="8621"/>
    <cellStyle name="20% - Accent5 11 3 6" xfId="8622"/>
    <cellStyle name="20% - Accent5 11 3 7" xfId="8623"/>
    <cellStyle name="20% - Accent5 11 4" xfId="8624"/>
    <cellStyle name="20% - Accent5 11 4 2" xfId="8625"/>
    <cellStyle name="20% - Accent5 11 4 3" xfId="8626"/>
    <cellStyle name="20% - Accent5 11 5" xfId="8627"/>
    <cellStyle name="20% - Accent5 11 6" xfId="8628"/>
    <cellStyle name="20% - Accent5 11 7" xfId="8629"/>
    <cellStyle name="20% - Accent5 11 8" xfId="8630"/>
    <cellStyle name="20% - Accent5 11 9" xfId="8631"/>
    <cellStyle name="20% - Accent5 110" xfId="8632"/>
    <cellStyle name="20% - Accent5 111" xfId="8633"/>
    <cellStyle name="20% - Accent5 112" xfId="8634"/>
    <cellStyle name="20% - Accent5 113" xfId="8635"/>
    <cellStyle name="20% - Accent5 114" xfId="8636"/>
    <cellStyle name="20% - Accent5 115" xfId="8637"/>
    <cellStyle name="20% - Accent5 116" xfId="8638"/>
    <cellStyle name="20% - Accent5 117" xfId="8639"/>
    <cellStyle name="20% - Accent5 118" xfId="8640"/>
    <cellStyle name="20% - Accent5 119" xfId="8641"/>
    <cellStyle name="20% - Accent5 12" xfId="8642"/>
    <cellStyle name="20% - Accent5 12 10" xfId="8643"/>
    <cellStyle name="20% - Accent5 12 2" xfId="8644"/>
    <cellStyle name="20% - Accent5 12 2 2" xfId="8645"/>
    <cellStyle name="20% - Accent5 12 2 3" xfId="8646"/>
    <cellStyle name="20% - Accent5 12 3" xfId="8647"/>
    <cellStyle name="20% - Accent5 12 3 2" xfId="8648"/>
    <cellStyle name="20% - Accent5 12 3 3" xfId="8649"/>
    <cellStyle name="20% - Accent5 12 3 4" xfId="8650"/>
    <cellStyle name="20% - Accent5 12 3 5" xfId="8651"/>
    <cellStyle name="20% - Accent5 12 3 6" xfId="8652"/>
    <cellStyle name="20% - Accent5 12 3 7" xfId="8653"/>
    <cellStyle name="20% - Accent5 12 4" xfId="8654"/>
    <cellStyle name="20% - Accent5 12 4 2" xfId="8655"/>
    <cellStyle name="20% - Accent5 12 4 3" xfId="8656"/>
    <cellStyle name="20% - Accent5 12 5" xfId="8657"/>
    <cellStyle name="20% - Accent5 12 6" xfId="8658"/>
    <cellStyle name="20% - Accent5 12 7" xfId="8659"/>
    <cellStyle name="20% - Accent5 12 8" xfId="8660"/>
    <cellStyle name="20% - Accent5 12 9" xfId="8661"/>
    <cellStyle name="20% - Accent5 120" xfId="8662"/>
    <cellStyle name="20% - Accent5 121" xfId="8663"/>
    <cellStyle name="20% - Accent5 122" xfId="8664"/>
    <cellStyle name="20% - Accent5 123" xfId="8665"/>
    <cellStyle name="20% - Accent5 124" xfId="8666"/>
    <cellStyle name="20% - Accent5 125" xfId="8667"/>
    <cellStyle name="20% - Accent5 126" xfId="8668"/>
    <cellStyle name="20% - Accent5 127" xfId="8669"/>
    <cellStyle name="20% - Accent5 128" xfId="8670"/>
    <cellStyle name="20% - Accent5 129" xfId="8671"/>
    <cellStyle name="20% - Accent5 13" xfId="8672"/>
    <cellStyle name="20% - Accent5 13 10" xfId="8673"/>
    <cellStyle name="20% - Accent5 13 2" xfId="8674"/>
    <cellStyle name="20% - Accent5 13 2 2" xfId="8675"/>
    <cellStyle name="20% - Accent5 13 2 3" xfId="8676"/>
    <cellStyle name="20% - Accent5 13 3" xfId="8677"/>
    <cellStyle name="20% - Accent5 13 3 2" xfId="8678"/>
    <cellStyle name="20% - Accent5 13 3 3" xfId="8679"/>
    <cellStyle name="20% - Accent5 13 3 4" xfId="8680"/>
    <cellStyle name="20% - Accent5 13 3 5" xfId="8681"/>
    <cellStyle name="20% - Accent5 13 3 6" xfId="8682"/>
    <cellStyle name="20% - Accent5 13 3 7" xfId="8683"/>
    <cellStyle name="20% - Accent5 13 4" xfId="8684"/>
    <cellStyle name="20% - Accent5 13 4 2" xfId="8685"/>
    <cellStyle name="20% - Accent5 13 4 3" xfId="8686"/>
    <cellStyle name="20% - Accent5 13 5" xfId="8687"/>
    <cellStyle name="20% - Accent5 13 6" xfId="8688"/>
    <cellStyle name="20% - Accent5 13 7" xfId="8689"/>
    <cellStyle name="20% - Accent5 13 8" xfId="8690"/>
    <cellStyle name="20% - Accent5 13 9" xfId="8691"/>
    <cellStyle name="20% - Accent5 130" xfId="8692"/>
    <cellStyle name="20% - Accent5 131" xfId="8693"/>
    <cellStyle name="20% - Accent5 132" xfId="8694"/>
    <cellStyle name="20% - Accent5 133" xfId="8695"/>
    <cellStyle name="20% - Accent5 134" xfId="8696"/>
    <cellStyle name="20% - Accent5 135" xfId="8697"/>
    <cellStyle name="20% - Accent5 136" xfId="8698"/>
    <cellStyle name="20% - Accent5 137" xfId="8699"/>
    <cellStyle name="20% - Accent5 138" xfId="8700"/>
    <cellStyle name="20% - Accent5 139" xfId="8701"/>
    <cellStyle name="20% - Accent5 14" xfId="8702"/>
    <cellStyle name="20% - Accent5 14 10" xfId="8703"/>
    <cellStyle name="20% - Accent5 14 2" xfId="8704"/>
    <cellStyle name="20% - Accent5 14 2 2" xfId="8705"/>
    <cellStyle name="20% - Accent5 14 2 3" xfId="8706"/>
    <cellStyle name="20% - Accent5 14 3" xfId="8707"/>
    <cellStyle name="20% - Accent5 14 3 2" xfId="8708"/>
    <cellStyle name="20% - Accent5 14 3 3" xfId="8709"/>
    <cellStyle name="20% - Accent5 14 3 4" xfId="8710"/>
    <cellStyle name="20% - Accent5 14 3 5" xfId="8711"/>
    <cellStyle name="20% - Accent5 14 3 6" xfId="8712"/>
    <cellStyle name="20% - Accent5 14 3 7" xfId="8713"/>
    <cellStyle name="20% - Accent5 14 4" xfId="8714"/>
    <cellStyle name="20% - Accent5 14 4 2" xfId="8715"/>
    <cellStyle name="20% - Accent5 14 4 3" xfId="8716"/>
    <cellStyle name="20% - Accent5 14 5" xfId="8717"/>
    <cellStyle name="20% - Accent5 14 6" xfId="8718"/>
    <cellStyle name="20% - Accent5 14 7" xfId="8719"/>
    <cellStyle name="20% - Accent5 14 8" xfId="8720"/>
    <cellStyle name="20% - Accent5 14 9" xfId="8721"/>
    <cellStyle name="20% - Accent5 140" xfId="8722"/>
    <cellStyle name="20% - Accent5 141" xfId="8723"/>
    <cellStyle name="20% - Accent5 142" xfId="8724"/>
    <cellStyle name="20% - Accent5 143" xfId="8725"/>
    <cellStyle name="20% - Accent5 144" xfId="8726"/>
    <cellStyle name="20% - Accent5 145" xfId="8727"/>
    <cellStyle name="20% - Accent5 146" xfId="8728"/>
    <cellStyle name="20% - Accent5 147" xfId="8729"/>
    <cellStyle name="20% - Accent5 148" xfId="8730"/>
    <cellStyle name="20% - Accent5 149" xfId="8731"/>
    <cellStyle name="20% - Accent5 15" xfId="8732"/>
    <cellStyle name="20% - Accent5 15 10" xfId="8733"/>
    <cellStyle name="20% - Accent5 15 2" xfId="8734"/>
    <cellStyle name="20% - Accent5 15 2 2" xfId="8735"/>
    <cellStyle name="20% - Accent5 15 2 3" xfId="8736"/>
    <cellStyle name="20% - Accent5 15 3" xfId="8737"/>
    <cellStyle name="20% - Accent5 15 3 2" xfId="8738"/>
    <cellStyle name="20% - Accent5 15 3 3" xfId="8739"/>
    <cellStyle name="20% - Accent5 15 3 4" xfId="8740"/>
    <cellStyle name="20% - Accent5 15 3 5" xfId="8741"/>
    <cellStyle name="20% - Accent5 15 3 6" xfId="8742"/>
    <cellStyle name="20% - Accent5 15 3 7" xfId="8743"/>
    <cellStyle name="20% - Accent5 15 4" xfId="8744"/>
    <cellStyle name="20% - Accent5 15 4 2" xfId="8745"/>
    <cellStyle name="20% - Accent5 15 4 3" xfId="8746"/>
    <cellStyle name="20% - Accent5 15 5" xfId="8747"/>
    <cellStyle name="20% - Accent5 15 6" xfId="8748"/>
    <cellStyle name="20% - Accent5 15 7" xfId="8749"/>
    <cellStyle name="20% - Accent5 15 8" xfId="8750"/>
    <cellStyle name="20% - Accent5 15 9" xfId="8751"/>
    <cellStyle name="20% - Accent5 150" xfId="8752"/>
    <cellStyle name="20% - Accent5 151" xfId="8753"/>
    <cellStyle name="20% - Accent5 152" xfId="8754"/>
    <cellStyle name="20% - Accent5 153" xfId="8755"/>
    <cellStyle name="20% - Accent5 154" xfId="8756"/>
    <cellStyle name="20% - Accent5 155" xfId="8757"/>
    <cellStyle name="20% - Accent5 156" xfId="8758"/>
    <cellStyle name="20% - Accent5 157" xfId="8759"/>
    <cellStyle name="20% - Accent5 158" xfId="8760"/>
    <cellStyle name="20% - Accent5 159" xfId="8761"/>
    <cellStyle name="20% - Accent5 16" xfId="8762"/>
    <cellStyle name="20% - Accent5 16 10" xfId="8763"/>
    <cellStyle name="20% - Accent5 16 2" xfId="8764"/>
    <cellStyle name="20% - Accent5 16 2 2" xfId="8765"/>
    <cellStyle name="20% - Accent5 16 2 3" xfId="8766"/>
    <cellStyle name="20% - Accent5 16 3" xfId="8767"/>
    <cellStyle name="20% - Accent5 16 3 2" xfId="8768"/>
    <cellStyle name="20% - Accent5 16 3 3" xfId="8769"/>
    <cellStyle name="20% - Accent5 16 3 4" xfId="8770"/>
    <cellStyle name="20% - Accent5 16 3 5" xfId="8771"/>
    <cellStyle name="20% - Accent5 16 3 6" xfId="8772"/>
    <cellStyle name="20% - Accent5 16 3 7" xfId="8773"/>
    <cellStyle name="20% - Accent5 16 4" xfId="8774"/>
    <cellStyle name="20% - Accent5 16 4 2" xfId="8775"/>
    <cellStyle name="20% - Accent5 16 4 3" xfId="8776"/>
    <cellStyle name="20% - Accent5 16 5" xfId="8777"/>
    <cellStyle name="20% - Accent5 16 6" xfId="8778"/>
    <cellStyle name="20% - Accent5 16 7" xfId="8779"/>
    <cellStyle name="20% - Accent5 16 8" xfId="8780"/>
    <cellStyle name="20% - Accent5 16 9" xfId="8781"/>
    <cellStyle name="20% - Accent5 160" xfId="8782"/>
    <cellStyle name="20% - Accent5 161" xfId="8783"/>
    <cellStyle name="20% - Accent5 162" xfId="8784"/>
    <cellStyle name="20% - Accent5 163" xfId="8785"/>
    <cellStyle name="20% - Accent5 164" xfId="8786"/>
    <cellStyle name="20% - Accent5 165" xfId="8787"/>
    <cellStyle name="20% - Accent5 166" xfId="8788"/>
    <cellStyle name="20% - Accent5 167" xfId="8789"/>
    <cellStyle name="20% - Accent5 168" xfId="8790"/>
    <cellStyle name="20% - Accent5 169" xfId="8791"/>
    <cellStyle name="20% - Accent5 17" xfId="8792"/>
    <cellStyle name="20% - Accent5 17 10" xfId="8793"/>
    <cellStyle name="20% - Accent5 17 2" xfId="8794"/>
    <cellStyle name="20% - Accent5 17 2 2" xfId="8795"/>
    <cellStyle name="20% - Accent5 17 2 3" xfId="8796"/>
    <cellStyle name="20% - Accent5 17 3" xfId="8797"/>
    <cellStyle name="20% - Accent5 17 3 2" xfId="8798"/>
    <cellStyle name="20% - Accent5 17 3 3" xfId="8799"/>
    <cellStyle name="20% - Accent5 17 3 4" xfId="8800"/>
    <cellStyle name="20% - Accent5 17 3 5" xfId="8801"/>
    <cellStyle name="20% - Accent5 17 3 6" xfId="8802"/>
    <cellStyle name="20% - Accent5 17 3 7" xfId="8803"/>
    <cellStyle name="20% - Accent5 17 4" xfId="8804"/>
    <cellStyle name="20% - Accent5 17 4 2" xfId="8805"/>
    <cellStyle name="20% - Accent5 17 4 3" xfId="8806"/>
    <cellStyle name="20% - Accent5 17 5" xfId="8807"/>
    <cellStyle name="20% - Accent5 17 6" xfId="8808"/>
    <cellStyle name="20% - Accent5 17 7" xfId="8809"/>
    <cellStyle name="20% - Accent5 17 8" xfId="8810"/>
    <cellStyle name="20% - Accent5 17 9" xfId="8811"/>
    <cellStyle name="20% - Accent5 170" xfId="8812"/>
    <cellStyle name="20% - Accent5 171" xfId="8813"/>
    <cellStyle name="20% - Accent5 172" xfId="8814"/>
    <cellStyle name="20% - Accent5 173" xfId="8815"/>
    <cellStyle name="20% - Accent5 174" xfId="8816"/>
    <cellStyle name="20% - Accent5 175" xfId="8817"/>
    <cellStyle name="20% - Accent5 176" xfId="8818"/>
    <cellStyle name="20% - Accent5 177" xfId="8819"/>
    <cellStyle name="20% - Accent5 178" xfId="8820"/>
    <cellStyle name="20% - Accent5 179" xfId="8821"/>
    <cellStyle name="20% - Accent5 18" xfId="8822"/>
    <cellStyle name="20% - Accent5 18 10" xfId="8823"/>
    <cellStyle name="20% - Accent5 18 2" xfId="8824"/>
    <cellStyle name="20% - Accent5 18 2 2" xfId="8825"/>
    <cellStyle name="20% - Accent5 18 2 3" xfId="8826"/>
    <cellStyle name="20% - Accent5 18 3" xfId="8827"/>
    <cellStyle name="20% - Accent5 18 3 2" xfId="8828"/>
    <cellStyle name="20% - Accent5 18 3 3" xfId="8829"/>
    <cellStyle name="20% - Accent5 18 3 4" xfId="8830"/>
    <cellStyle name="20% - Accent5 18 3 5" xfId="8831"/>
    <cellStyle name="20% - Accent5 18 3 6" xfId="8832"/>
    <cellStyle name="20% - Accent5 18 3 7" xfId="8833"/>
    <cellStyle name="20% - Accent5 18 4" xfId="8834"/>
    <cellStyle name="20% - Accent5 18 4 2" xfId="8835"/>
    <cellStyle name="20% - Accent5 18 4 3" xfId="8836"/>
    <cellStyle name="20% - Accent5 18 5" xfId="8837"/>
    <cellStyle name="20% - Accent5 18 6" xfId="8838"/>
    <cellStyle name="20% - Accent5 18 7" xfId="8839"/>
    <cellStyle name="20% - Accent5 18 8" xfId="8840"/>
    <cellStyle name="20% - Accent5 18 9" xfId="8841"/>
    <cellStyle name="20% - Accent5 180" xfId="8842"/>
    <cellStyle name="20% - Accent5 181" xfId="8843"/>
    <cellStyle name="20% - Accent5 182" xfId="8844"/>
    <cellStyle name="20% - Accent5 183" xfId="8845"/>
    <cellStyle name="20% - Accent5 184" xfId="8846"/>
    <cellStyle name="20% - Accent5 185" xfId="8847"/>
    <cellStyle name="20% - Accent5 186" xfId="8848"/>
    <cellStyle name="20% - Accent5 187" xfId="8849"/>
    <cellStyle name="20% - Accent5 188" xfId="8850"/>
    <cellStyle name="20% - Accent5 189" xfId="8851"/>
    <cellStyle name="20% - Accent5 19" xfId="8852"/>
    <cellStyle name="20% - Accent5 19 10" xfId="8853"/>
    <cellStyle name="20% - Accent5 19 2" xfId="8854"/>
    <cellStyle name="20% - Accent5 19 2 2" xfId="8855"/>
    <cellStyle name="20% - Accent5 19 2 3" xfId="8856"/>
    <cellStyle name="20% - Accent5 19 3" xfId="8857"/>
    <cellStyle name="20% - Accent5 19 3 2" xfId="8858"/>
    <cellStyle name="20% - Accent5 19 3 3" xfId="8859"/>
    <cellStyle name="20% - Accent5 19 3 4" xfId="8860"/>
    <cellStyle name="20% - Accent5 19 3 5" xfId="8861"/>
    <cellStyle name="20% - Accent5 19 3 6" xfId="8862"/>
    <cellStyle name="20% - Accent5 19 3 7" xfId="8863"/>
    <cellStyle name="20% - Accent5 19 4" xfId="8864"/>
    <cellStyle name="20% - Accent5 19 4 2" xfId="8865"/>
    <cellStyle name="20% - Accent5 19 4 3" xfId="8866"/>
    <cellStyle name="20% - Accent5 19 5" xfId="8867"/>
    <cellStyle name="20% - Accent5 19 6" xfId="8868"/>
    <cellStyle name="20% - Accent5 19 7" xfId="8869"/>
    <cellStyle name="20% - Accent5 19 8" xfId="8870"/>
    <cellStyle name="20% - Accent5 19 9" xfId="8871"/>
    <cellStyle name="20% - Accent5 190" xfId="8872"/>
    <cellStyle name="20% - Accent5 191" xfId="8873"/>
    <cellStyle name="20% - Accent5 192" xfId="8874"/>
    <cellStyle name="20% - Accent5 193" xfId="8875"/>
    <cellStyle name="20% - Accent5 194" xfId="8876"/>
    <cellStyle name="20% - Accent5 195" xfId="8877"/>
    <cellStyle name="20% - Accent5 196" xfId="8878"/>
    <cellStyle name="20% - Accent5 197" xfId="8879"/>
    <cellStyle name="20% - Accent5 198" xfId="8880"/>
    <cellStyle name="20% - Accent5 199" xfId="8881"/>
    <cellStyle name="20% - Accent5 2" xfId="8882"/>
    <cellStyle name="20% - Accent5 2 10" xfId="8883"/>
    <cellStyle name="20% - Accent5 2 11" xfId="8884"/>
    <cellStyle name="20% - Accent5 2 12" xfId="8885"/>
    <cellStyle name="20% - Accent5 2 13" xfId="8886"/>
    <cellStyle name="20% - Accent5 2 2" xfId="8887"/>
    <cellStyle name="20% - Accent5 2 2 10" xfId="8888"/>
    <cellStyle name="20% - Accent5 2 2 2" xfId="8889"/>
    <cellStyle name="20% - Accent5 2 2 2 2" xfId="8890"/>
    <cellStyle name="20% - Accent5 2 2 2 3" xfId="8891"/>
    <cellStyle name="20% - Accent5 2 2 2 4" xfId="8892"/>
    <cellStyle name="20% - Accent5 2 2 2 5" xfId="8893"/>
    <cellStyle name="20% - Accent5 2 2 2 6" xfId="8894"/>
    <cellStyle name="20% - Accent5 2 2 2 7" xfId="8895"/>
    <cellStyle name="20% - Accent5 2 2 3" xfId="8896"/>
    <cellStyle name="20% - Accent5 2 2 3 2" xfId="8897"/>
    <cellStyle name="20% - Accent5 2 2 3 3" xfId="8898"/>
    <cellStyle name="20% - Accent5 2 2 3 4" xfId="8899"/>
    <cellStyle name="20% - Accent5 2 2 3 5" xfId="8900"/>
    <cellStyle name="20% - Accent5 2 2 3 6" xfId="8901"/>
    <cellStyle name="20% - Accent5 2 2 3 7" xfId="8902"/>
    <cellStyle name="20% - Accent5 2 2 4" xfId="8903"/>
    <cellStyle name="20% - Accent5 2 2 4 2" xfId="8904"/>
    <cellStyle name="20% - Accent5 2 2 4 3" xfId="8905"/>
    <cellStyle name="20% - Accent5 2 2 5" xfId="8906"/>
    <cellStyle name="20% - Accent5 2 2 6" xfId="8907"/>
    <cellStyle name="20% - Accent5 2 2 7" xfId="8908"/>
    <cellStyle name="20% - Accent5 2 2 8" xfId="8909"/>
    <cellStyle name="20% - Accent5 2 2 9" xfId="8910"/>
    <cellStyle name="20% - Accent5 2 3" xfId="8911"/>
    <cellStyle name="20% - Accent5 2 3 2" xfId="8912"/>
    <cellStyle name="20% - Accent5 2 3 2 2" xfId="8913"/>
    <cellStyle name="20% - Accent5 2 3 2 3" xfId="8914"/>
    <cellStyle name="20% - Accent5 2 3 2 4" xfId="8915"/>
    <cellStyle name="20% - Accent5 2 3 2 5" xfId="8916"/>
    <cellStyle name="20% - Accent5 2 3 2 6" xfId="8917"/>
    <cellStyle name="20% - Accent5 2 3 2 7" xfId="8918"/>
    <cellStyle name="20% - Accent5 2 3 3" xfId="8919"/>
    <cellStyle name="20% - Accent5 2 3 4" xfId="8920"/>
    <cellStyle name="20% - Accent5 2 3 5" xfId="8921"/>
    <cellStyle name="20% - Accent5 2 3 6" xfId="8922"/>
    <cellStyle name="20% - Accent5 2 3 7" xfId="8923"/>
    <cellStyle name="20% - Accent5 2 3 8" xfId="8924"/>
    <cellStyle name="20% - Accent5 2 4" xfId="8925"/>
    <cellStyle name="20% - Accent5 2 4 2" xfId="8926"/>
    <cellStyle name="20% - Accent5 2 4 3" xfId="8927"/>
    <cellStyle name="20% - Accent5 2 4 4" xfId="8928"/>
    <cellStyle name="20% - Accent5 2 4 5" xfId="8929"/>
    <cellStyle name="20% - Accent5 2 4 6" xfId="8930"/>
    <cellStyle name="20% - Accent5 2 4 7" xfId="8931"/>
    <cellStyle name="20% - Accent5 2 5" xfId="8932"/>
    <cellStyle name="20% - Accent5 2 5 2" xfId="8933"/>
    <cellStyle name="20% - Accent5 2 5 3" xfId="8934"/>
    <cellStyle name="20% - Accent5 2 5 4" xfId="8935"/>
    <cellStyle name="20% - Accent5 2 5 5" xfId="8936"/>
    <cellStyle name="20% - Accent5 2 5 6" xfId="8937"/>
    <cellStyle name="20% - Accent5 2 5 7" xfId="8938"/>
    <cellStyle name="20% - Accent5 2 6" xfId="8939"/>
    <cellStyle name="20% - Accent5 2 6 2" xfId="8940"/>
    <cellStyle name="20% - Accent5 2 7" xfId="8941"/>
    <cellStyle name="20% - Accent5 2 8" xfId="8942"/>
    <cellStyle name="20% - Accent5 2 9" xfId="8943"/>
    <cellStyle name="20% - Accent5 20" xfId="8944"/>
    <cellStyle name="20% - Accent5 20 2" xfId="8945"/>
    <cellStyle name="20% - Accent5 20 3" xfId="8946"/>
    <cellStyle name="20% - Accent5 20 3 2" xfId="8947"/>
    <cellStyle name="20% - Accent5 20 3 3" xfId="8948"/>
    <cellStyle name="20% - Accent5 20 3 4" xfId="8949"/>
    <cellStyle name="20% - Accent5 20 3 5" xfId="8950"/>
    <cellStyle name="20% - Accent5 20 3 6" xfId="8951"/>
    <cellStyle name="20% - Accent5 20 3 7" xfId="8952"/>
    <cellStyle name="20% - Accent5 20 4" xfId="8953"/>
    <cellStyle name="20% - Accent5 20 5" xfId="8954"/>
    <cellStyle name="20% - Accent5 20 6" xfId="8955"/>
    <cellStyle name="20% - Accent5 20 7" xfId="8956"/>
    <cellStyle name="20% - Accent5 20 8" xfId="8957"/>
    <cellStyle name="20% - Accent5 20 9" xfId="8958"/>
    <cellStyle name="20% - Accent5 200" xfId="8959"/>
    <cellStyle name="20% - Accent5 201" xfId="8960"/>
    <cellStyle name="20% - Accent5 202" xfId="8961"/>
    <cellStyle name="20% - Accent5 203" xfId="8962"/>
    <cellStyle name="20% - Accent5 204" xfId="8963"/>
    <cellStyle name="20% - Accent5 205" xfId="8964"/>
    <cellStyle name="20% - Accent5 206" xfId="8965"/>
    <cellStyle name="20% - Accent5 207" xfId="8966"/>
    <cellStyle name="20% - Accent5 208" xfId="8967"/>
    <cellStyle name="20% - Accent5 209" xfId="8968"/>
    <cellStyle name="20% - Accent5 21" xfId="8969"/>
    <cellStyle name="20% - Accent5 21 10" xfId="8970"/>
    <cellStyle name="20% - Accent5 21 2" xfId="8971"/>
    <cellStyle name="20% - Accent5 21 2 2" xfId="8972"/>
    <cellStyle name="20% - Accent5 21 2 3" xfId="8973"/>
    <cellStyle name="20% - Accent5 21 3" xfId="8974"/>
    <cellStyle name="20% - Accent5 21 3 2" xfId="8975"/>
    <cellStyle name="20% - Accent5 21 3 3" xfId="8976"/>
    <cellStyle name="20% - Accent5 21 3 4" xfId="8977"/>
    <cellStyle name="20% - Accent5 21 3 5" xfId="8978"/>
    <cellStyle name="20% - Accent5 21 3 6" xfId="8979"/>
    <cellStyle name="20% - Accent5 21 3 7" xfId="8980"/>
    <cellStyle name="20% - Accent5 21 4" xfId="8981"/>
    <cellStyle name="20% - Accent5 21 4 2" xfId="8982"/>
    <cellStyle name="20% - Accent5 21 4 3" xfId="8983"/>
    <cellStyle name="20% - Accent5 21 5" xfId="8984"/>
    <cellStyle name="20% - Accent5 21 6" xfId="8985"/>
    <cellStyle name="20% - Accent5 21 7" xfId="8986"/>
    <cellStyle name="20% - Accent5 21 8" xfId="8987"/>
    <cellStyle name="20% - Accent5 21 9" xfId="8988"/>
    <cellStyle name="20% - Accent5 210" xfId="8989"/>
    <cellStyle name="20% - Accent5 211" xfId="8990"/>
    <cellStyle name="20% - Accent5 212" xfId="8991"/>
    <cellStyle name="20% - Accent5 213" xfId="8992"/>
    <cellStyle name="20% - Accent5 214" xfId="8993"/>
    <cellStyle name="20% - Accent5 215" xfId="8994"/>
    <cellStyle name="20% - Accent5 216" xfId="8995"/>
    <cellStyle name="20% - Accent5 217" xfId="8996"/>
    <cellStyle name="20% - Accent5 218" xfId="8997"/>
    <cellStyle name="20% - Accent5 219" xfId="8998"/>
    <cellStyle name="20% - Accent5 22" xfId="8999"/>
    <cellStyle name="20% - Accent5 22 10" xfId="9000"/>
    <cellStyle name="20% - Accent5 22 2" xfId="9001"/>
    <cellStyle name="20% - Accent5 22 2 2" xfId="9002"/>
    <cellStyle name="20% - Accent5 22 2 3" xfId="9003"/>
    <cellStyle name="20% - Accent5 22 3" xfId="9004"/>
    <cellStyle name="20% - Accent5 22 3 2" xfId="9005"/>
    <cellStyle name="20% - Accent5 22 3 3" xfId="9006"/>
    <cellStyle name="20% - Accent5 22 3 4" xfId="9007"/>
    <cellStyle name="20% - Accent5 22 3 5" xfId="9008"/>
    <cellStyle name="20% - Accent5 22 3 6" xfId="9009"/>
    <cellStyle name="20% - Accent5 22 3 7" xfId="9010"/>
    <cellStyle name="20% - Accent5 22 4" xfId="9011"/>
    <cellStyle name="20% - Accent5 22 4 2" xfId="9012"/>
    <cellStyle name="20% - Accent5 22 4 3" xfId="9013"/>
    <cellStyle name="20% - Accent5 22 5" xfId="9014"/>
    <cellStyle name="20% - Accent5 22 6" xfId="9015"/>
    <cellStyle name="20% - Accent5 22 7" xfId="9016"/>
    <cellStyle name="20% - Accent5 22 8" xfId="9017"/>
    <cellStyle name="20% - Accent5 22 9" xfId="9018"/>
    <cellStyle name="20% - Accent5 220" xfId="9019"/>
    <cellStyle name="20% - Accent5 221" xfId="9020"/>
    <cellStyle name="20% - Accent5 222" xfId="9021"/>
    <cellStyle name="20% - Accent5 223" xfId="9022"/>
    <cellStyle name="20% - Accent5 224" xfId="9023"/>
    <cellStyle name="20% - Accent5 225" xfId="9024"/>
    <cellStyle name="20% - Accent5 226" xfId="9025"/>
    <cellStyle name="20% - Accent5 227" xfId="9026"/>
    <cellStyle name="20% - Accent5 228" xfId="9027"/>
    <cellStyle name="20% - Accent5 229" xfId="9028"/>
    <cellStyle name="20% - Accent5 23" xfId="9029"/>
    <cellStyle name="20% - Accent5 23 10" xfId="9030"/>
    <cellStyle name="20% - Accent5 23 2" xfId="9031"/>
    <cellStyle name="20% - Accent5 23 2 2" xfId="9032"/>
    <cellStyle name="20% - Accent5 23 2 3" xfId="9033"/>
    <cellStyle name="20% - Accent5 23 3" xfId="9034"/>
    <cellStyle name="20% - Accent5 23 3 2" xfId="9035"/>
    <cellStyle name="20% - Accent5 23 3 3" xfId="9036"/>
    <cellStyle name="20% - Accent5 23 3 4" xfId="9037"/>
    <cellStyle name="20% - Accent5 23 3 5" xfId="9038"/>
    <cellStyle name="20% - Accent5 23 3 6" xfId="9039"/>
    <cellStyle name="20% - Accent5 23 3 7" xfId="9040"/>
    <cellStyle name="20% - Accent5 23 4" xfId="9041"/>
    <cellStyle name="20% - Accent5 23 4 2" xfId="9042"/>
    <cellStyle name="20% - Accent5 23 4 3" xfId="9043"/>
    <cellStyle name="20% - Accent5 23 5" xfId="9044"/>
    <cellStyle name="20% - Accent5 23 6" xfId="9045"/>
    <cellStyle name="20% - Accent5 23 7" xfId="9046"/>
    <cellStyle name="20% - Accent5 23 8" xfId="9047"/>
    <cellStyle name="20% - Accent5 23 9" xfId="9048"/>
    <cellStyle name="20% - Accent5 230" xfId="9049"/>
    <cellStyle name="20% - Accent5 231" xfId="9050"/>
    <cellStyle name="20% - Accent5 232" xfId="9051"/>
    <cellStyle name="20% - Accent5 233" xfId="9052"/>
    <cellStyle name="20% - Accent5 234" xfId="9053"/>
    <cellStyle name="20% - Accent5 235" xfId="9054"/>
    <cellStyle name="20% - Accent5 236" xfId="9055"/>
    <cellStyle name="20% - Accent5 237" xfId="9056"/>
    <cellStyle name="20% - Accent5 238" xfId="9057"/>
    <cellStyle name="20% - Accent5 239" xfId="9058"/>
    <cellStyle name="20% - Accent5 24" xfId="9059"/>
    <cellStyle name="20% - Accent5 24 10" xfId="9060"/>
    <cellStyle name="20% - Accent5 24 2" xfId="9061"/>
    <cellStyle name="20% - Accent5 24 2 2" xfId="9062"/>
    <cellStyle name="20% - Accent5 24 2 3" xfId="9063"/>
    <cellStyle name="20% - Accent5 24 3" xfId="9064"/>
    <cellStyle name="20% - Accent5 24 3 2" xfId="9065"/>
    <cellStyle name="20% - Accent5 24 3 3" xfId="9066"/>
    <cellStyle name="20% - Accent5 24 3 4" xfId="9067"/>
    <cellStyle name="20% - Accent5 24 3 5" xfId="9068"/>
    <cellStyle name="20% - Accent5 24 3 6" xfId="9069"/>
    <cellStyle name="20% - Accent5 24 3 7" xfId="9070"/>
    <cellStyle name="20% - Accent5 24 4" xfId="9071"/>
    <cellStyle name="20% - Accent5 24 4 2" xfId="9072"/>
    <cellStyle name="20% - Accent5 24 4 3" xfId="9073"/>
    <cellStyle name="20% - Accent5 24 5" xfId="9074"/>
    <cellStyle name="20% - Accent5 24 6" xfId="9075"/>
    <cellStyle name="20% - Accent5 24 7" xfId="9076"/>
    <cellStyle name="20% - Accent5 24 8" xfId="9077"/>
    <cellStyle name="20% - Accent5 24 9" xfId="9078"/>
    <cellStyle name="20% - Accent5 240" xfId="9079"/>
    <cellStyle name="20% - Accent5 241" xfId="9080"/>
    <cellStyle name="20% - Accent5 242" xfId="9081"/>
    <cellStyle name="20% - Accent5 243" xfId="9082"/>
    <cellStyle name="20% - Accent5 244" xfId="9083"/>
    <cellStyle name="20% - Accent5 245" xfId="9084"/>
    <cellStyle name="20% - Accent5 246" xfId="9085"/>
    <cellStyle name="20% - Accent5 247" xfId="9086"/>
    <cellStyle name="20% - Accent5 248" xfId="9087"/>
    <cellStyle name="20% - Accent5 249" xfId="9088"/>
    <cellStyle name="20% - Accent5 25" xfId="9089"/>
    <cellStyle name="20% - Accent5 25 10" xfId="9090"/>
    <cellStyle name="20% - Accent5 25 2" xfId="9091"/>
    <cellStyle name="20% - Accent5 25 2 2" xfId="9092"/>
    <cellStyle name="20% - Accent5 25 2 3" xfId="9093"/>
    <cellStyle name="20% - Accent5 25 3" xfId="9094"/>
    <cellStyle name="20% - Accent5 25 3 2" xfId="9095"/>
    <cellStyle name="20% - Accent5 25 3 3" xfId="9096"/>
    <cellStyle name="20% - Accent5 25 3 4" xfId="9097"/>
    <cellStyle name="20% - Accent5 25 3 5" xfId="9098"/>
    <cellStyle name="20% - Accent5 25 3 6" xfId="9099"/>
    <cellStyle name="20% - Accent5 25 3 7" xfId="9100"/>
    <cellStyle name="20% - Accent5 25 4" xfId="9101"/>
    <cellStyle name="20% - Accent5 25 4 2" xfId="9102"/>
    <cellStyle name="20% - Accent5 25 4 3" xfId="9103"/>
    <cellStyle name="20% - Accent5 25 5" xfId="9104"/>
    <cellStyle name="20% - Accent5 25 6" xfId="9105"/>
    <cellStyle name="20% - Accent5 25 7" xfId="9106"/>
    <cellStyle name="20% - Accent5 25 8" xfId="9107"/>
    <cellStyle name="20% - Accent5 25 9" xfId="9108"/>
    <cellStyle name="20% - Accent5 250" xfId="9109"/>
    <cellStyle name="20% - Accent5 251" xfId="9110"/>
    <cellStyle name="20% - Accent5 252" xfId="9111"/>
    <cellStyle name="20% - Accent5 253" xfId="9112"/>
    <cellStyle name="20% - Accent5 254" xfId="9113"/>
    <cellStyle name="20% - Accent5 255" xfId="9114"/>
    <cellStyle name="20% - Accent5 256" xfId="9115"/>
    <cellStyle name="20% - Accent5 257" xfId="9116"/>
    <cellStyle name="20% - Accent5 258" xfId="9117"/>
    <cellStyle name="20% - Accent5 259" xfId="9118"/>
    <cellStyle name="20% - Accent5 26" xfId="9119"/>
    <cellStyle name="20% - Accent5 26 10" xfId="9120"/>
    <cellStyle name="20% - Accent5 26 2" xfId="9121"/>
    <cellStyle name="20% - Accent5 26 2 2" xfId="9122"/>
    <cellStyle name="20% - Accent5 26 2 3" xfId="9123"/>
    <cellStyle name="20% - Accent5 26 3" xfId="9124"/>
    <cellStyle name="20% - Accent5 26 3 2" xfId="9125"/>
    <cellStyle name="20% - Accent5 26 3 3" xfId="9126"/>
    <cellStyle name="20% - Accent5 26 3 4" xfId="9127"/>
    <cellStyle name="20% - Accent5 26 3 5" xfId="9128"/>
    <cellStyle name="20% - Accent5 26 3 6" xfId="9129"/>
    <cellStyle name="20% - Accent5 26 3 7" xfId="9130"/>
    <cellStyle name="20% - Accent5 26 4" xfId="9131"/>
    <cellStyle name="20% - Accent5 26 4 2" xfId="9132"/>
    <cellStyle name="20% - Accent5 26 4 3" xfId="9133"/>
    <cellStyle name="20% - Accent5 26 5" xfId="9134"/>
    <cellStyle name="20% - Accent5 26 6" xfId="9135"/>
    <cellStyle name="20% - Accent5 26 7" xfId="9136"/>
    <cellStyle name="20% - Accent5 26 8" xfId="9137"/>
    <cellStyle name="20% - Accent5 26 9" xfId="9138"/>
    <cellStyle name="20% - Accent5 260" xfId="9139"/>
    <cellStyle name="20% - Accent5 261" xfId="9140"/>
    <cellStyle name="20% - Accent5 262" xfId="9141"/>
    <cellStyle name="20% - Accent5 263" xfId="9142"/>
    <cellStyle name="20% - Accent5 264" xfId="9143"/>
    <cellStyle name="20% - Accent5 265" xfId="9144"/>
    <cellStyle name="20% - Accent5 266" xfId="9145"/>
    <cellStyle name="20% - Accent5 267" xfId="9146"/>
    <cellStyle name="20% - Accent5 268" xfId="9147"/>
    <cellStyle name="20% - Accent5 269" xfId="9148"/>
    <cellStyle name="20% - Accent5 27" xfId="9149"/>
    <cellStyle name="20% - Accent5 27 10" xfId="9150"/>
    <cellStyle name="20% - Accent5 27 2" xfId="9151"/>
    <cellStyle name="20% - Accent5 27 2 2" xfId="9152"/>
    <cellStyle name="20% - Accent5 27 2 3" xfId="9153"/>
    <cellStyle name="20% - Accent5 27 3" xfId="9154"/>
    <cellStyle name="20% - Accent5 27 3 2" xfId="9155"/>
    <cellStyle name="20% - Accent5 27 3 3" xfId="9156"/>
    <cellStyle name="20% - Accent5 27 3 4" xfId="9157"/>
    <cellStyle name="20% - Accent5 27 3 5" xfId="9158"/>
    <cellStyle name="20% - Accent5 27 3 6" xfId="9159"/>
    <cellStyle name="20% - Accent5 27 3 7" xfId="9160"/>
    <cellStyle name="20% - Accent5 27 4" xfId="9161"/>
    <cellStyle name="20% - Accent5 27 4 2" xfId="9162"/>
    <cellStyle name="20% - Accent5 27 4 3" xfId="9163"/>
    <cellStyle name="20% - Accent5 27 5" xfId="9164"/>
    <cellStyle name="20% - Accent5 27 6" xfId="9165"/>
    <cellStyle name="20% - Accent5 27 7" xfId="9166"/>
    <cellStyle name="20% - Accent5 27 8" xfId="9167"/>
    <cellStyle name="20% - Accent5 27 9" xfId="9168"/>
    <cellStyle name="20% - Accent5 270" xfId="9169"/>
    <cellStyle name="20% - Accent5 271" xfId="9170"/>
    <cellStyle name="20% - Accent5 272" xfId="9171"/>
    <cellStyle name="20% - Accent5 273" xfId="9172"/>
    <cellStyle name="20% - Accent5 274" xfId="9173"/>
    <cellStyle name="20% - Accent5 274 2" xfId="9174"/>
    <cellStyle name="20% - Accent5 274 3" xfId="9175"/>
    <cellStyle name="20% - Accent5 274 4" xfId="9176"/>
    <cellStyle name="20% - Accent5 274 5" xfId="9177"/>
    <cellStyle name="20% - Accent5 274 6" xfId="9178"/>
    <cellStyle name="20% - Accent5 274 7" xfId="9179"/>
    <cellStyle name="20% - Accent5 275" xfId="9180"/>
    <cellStyle name="20% - Accent5 275 2" xfId="9181"/>
    <cellStyle name="20% - Accent5 275 3" xfId="9182"/>
    <cellStyle name="20% - Accent5 275 4" xfId="9183"/>
    <cellStyle name="20% - Accent5 275 5" xfId="9184"/>
    <cellStyle name="20% - Accent5 275 6" xfId="9185"/>
    <cellStyle name="20% - Accent5 275 7" xfId="9186"/>
    <cellStyle name="20% - Accent5 276" xfId="9187"/>
    <cellStyle name="20% - Accent5 276 2" xfId="9188"/>
    <cellStyle name="20% - Accent5 276 3" xfId="9189"/>
    <cellStyle name="20% - Accent5 276 4" xfId="9190"/>
    <cellStyle name="20% - Accent5 276 5" xfId="9191"/>
    <cellStyle name="20% - Accent5 276 6" xfId="9192"/>
    <cellStyle name="20% - Accent5 276 7" xfId="9193"/>
    <cellStyle name="20% - Accent5 277" xfId="9194"/>
    <cellStyle name="20% - Accent5 277 2" xfId="9195"/>
    <cellStyle name="20% - Accent5 277 3" xfId="9196"/>
    <cellStyle name="20% - Accent5 277 4" xfId="9197"/>
    <cellStyle name="20% - Accent5 277 5" xfId="9198"/>
    <cellStyle name="20% - Accent5 277 6" xfId="9199"/>
    <cellStyle name="20% - Accent5 277 7" xfId="9200"/>
    <cellStyle name="20% - Accent5 278" xfId="9201"/>
    <cellStyle name="20% - Accent5 278 2" xfId="9202"/>
    <cellStyle name="20% - Accent5 278 3" xfId="9203"/>
    <cellStyle name="20% - Accent5 278 4" xfId="9204"/>
    <cellStyle name="20% - Accent5 278 5" xfId="9205"/>
    <cellStyle name="20% - Accent5 278 6" xfId="9206"/>
    <cellStyle name="20% - Accent5 278 7" xfId="9207"/>
    <cellStyle name="20% - Accent5 279" xfId="9208"/>
    <cellStyle name="20% - Accent5 279 2" xfId="9209"/>
    <cellStyle name="20% - Accent5 279 3" xfId="9210"/>
    <cellStyle name="20% - Accent5 279 4" xfId="9211"/>
    <cellStyle name="20% - Accent5 279 5" xfId="9212"/>
    <cellStyle name="20% - Accent5 279 6" xfId="9213"/>
    <cellStyle name="20% - Accent5 279 7" xfId="9214"/>
    <cellStyle name="20% - Accent5 28" xfId="9215"/>
    <cellStyle name="20% - Accent5 28 10" xfId="9216"/>
    <cellStyle name="20% - Accent5 28 2" xfId="9217"/>
    <cellStyle name="20% - Accent5 28 2 2" xfId="9218"/>
    <cellStyle name="20% - Accent5 28 2 3" xfId="9219"/>
    <cellStyle name="20% - Accent5 28 3" xfId="9220"/>
    <cellStyle name="20% - Accent5 28 3 2" xfId="9221"/>
    <cellStyle name="20% - Accent5 28 3 3" xfId="9222"/>
    <cellStyle name="20% - Accent5 28 3 4" xfId="9223"/>
    <cellStyle name="20% - Accent5 28 3 5" xfId="9224"/>
    <cellStyle name="20% - Accent5 28 3 6" xfId="9225"/>
    <cellStyle name="20% - Accent5 28 3 7" xfId="9226"/>
    <cellStyle name="20% - Accent5 28 4" xfId="9227"/>
    <cellStyle name="20% - Accent5 28 4 2" xfId="9228"/>
    <cellStyle name="20% - Accent5 28 4 3" xfId="9229"/>
    <cellStyle name="20% - Accent5 28 5" xfId="9230"/>
    <cellStyle name="20% - Accent5 28 6" xfId="9231"/>
    <cellStyle name="20% - Accent5 28 7" xfId="9232"/>
    <cellStyle name="20% - Accent5 28 8" xfId="9233"/>
    <cellStyle name="20% - Accent5 28 9" xfId="9234"/>
    <cellStyle name="20% - Accent5 280" xfId="9235"/>
    <cellStyle name="20% - Accent5 280 2" xfId="9236"/>
    <cellStyle name="20% - Accent5 280 3" xfId="9237"/>
    <cellStyle name="20% - Accent5 280 4" xfId="9238"/>
    <cellStyle name="20% - Accent5 280 5" xfId="9239"/>
    <cellStyle name="20% - Accent5 280 6" xfId="9240"/>
    <cellStyle name="20% - Accent5 280 7" xfId="9241"/>
    <cellStyle name="20% - Accent5 281" xfId="9242"/>
    <cellStyle name="20% - Accent5 281 2" xfId="9243"/>
    <cellStyle name="20% - Accent5 281 3" xfId="9244"/>
    <cellStyle name="20% - Accent5 281 4" xfId="9245"/>
    <cellStyle name="20% - Accent5 281 5" xfId="9246"/>
    <cellStyle name="20% - Accent5 281 6" xfId="9247"/>
    <cellStyle name="20% - Accent5 281 7" xfId="9248"/>
    <cellStyle name="20% - Accent5 282" xfId="9249"/>
    <cellStyle name="20% - Accent5 282 2" xfId="9250"/>
    <cellStyle name="20% - Accent5 282 3" xfId="9251"/>
    <cellStyle name="20% - Accent5 282 4" xfId="9252"/>
    <cellStyle name="20% - Accent5 282 5" xfId="9253"/>
    <cellStyle name="20% - Accent5 282 6" xfId="9254"/>
    <cellStyle name="20% - Accent5 282 7" xfId="9255"/>
    <cellStyle name="20% - Accent5 283" xfId="9256"/>
    <cellStyle name="20% - Accent5 283 2" xfId="9257"/>
    <cellStyle name="20% - Accent5 283 3" xfId="9258"/>
    <cellStyle name="20% - Accent5 283 4" xfId="9259"/>
    <cellStyle name="20% - Accent5 284" xfId="9260"/>
    <cellStyle name="20% - Accent5 284 2" xfId="9261"/>
    <cellStyle name="20% - Accent5 285" xfId="9262"/>
    <cellStyle name="20% - Accent5 285 2" xfId="9263"/>
    <cellStyle name="20% - Accent5 286" xfId="9264"/>
    <cellStyle name="20% - Accent5 287" xfId="9265"/>
    <cellStyle name="20% - Accent5 29" xfId="9266"/>
    <cellStyle name="20% - Accent5 29 10" xfId="9267"/>
    <cellStyle name="20% - Accent5 29 2" xfId="9268"/>
    <cellStyle name="20% - Accent5 29 2 2" xfId="9269"/>
    <cellStyle name="20% - Accent5 29 2 3" xfId="9270"/>
    <cellStyle name="20% - Accent5 29 3" xfId="9271"/>
    <cellStyle name="20% - Accent5 29 3 2" xfId="9272"/>
    <cellStyle name="20% - Accent5 29 3 3" xfId="9273"/>
    <cellStyle name="20% - Accent5 29 3 4" xfId="9274"/>
    <cellStyle name="20% - Accent5 29 3 5" xfId="9275"/>
    <cellStyle name="20% - Accent5 29 3 6" xfId="9276"/>
    <cellStyle name="20% - Accent5 29 3 7" xfId="9277"/>
    <cellStyle name="20% - Accent5 29 4" xfId="9278"/>
    <cellStyle name="20% - Accent5 29 4 2" xfId="9279"/>
    <cellStyle name="20% - Accent5 29 4 3" xfId="9280"/>
    <cellStyle name="20% - Accent5 29 5" xfId="9281"/>
    <cellStyle name="20% - Accent5 29 6" xfId="9282"/>
    <cellStyle name="20% - Accent5 29 7" xfId="9283"/>
    <cellStyle name="20% - Accent5 29 8" xfId="9284"/>
    <cellStyle name="20% - Accent5 29 9" xfId="9285"/>
    <cellStyle name="20% - Accent5 3" xfId="9286"/>
    <cellStyle name="20% - Accent5 3 10" xfId="9287"/>
    <cellStyle name="20% - Accent5 3 11" xfId="9288"/>
    <cellStyle name="20% - Accent5 3 12" xfId="9289"/>
    <cellStyle name="20% - Accent5 3 2" xfId="9290"/>
    <cellStyle name="20% - Accent5 3 2 2" xfId="9291"/>
    <cellStyle name="20% - Accent5 3 2 2 2" xfId="9292"/>
    <cellStyle name="20% - Accent5 3 2 2 3" xfId="9293"/>
    <cellStyle name="20% - Accent5 3 2 2 4" xfId="9294"/>
    <cellStyle name="20% - Accent5 3 2 2 5" xfId="9295"/>
    <cellStyle name="20% - Accent5 3 2 2 6" xfId="9296"/>
    <cellStyle name="20% - Accent5 3 2 2 7" xfId="9297"/>
    <cellStyle name="20% - Accent5 3 2 3" xfId="9298"/>
    <cellStyle name="20% - Accent5 3 2 3 2" xfId="9299"/>
    <cellStyle name="20% - Accent5 3 2 3 3" xfId="9300"/>
    <cellStyle name="20% - Accent5 3 2 4" xfId="9301"/>
    <cellStyle name="20% - Accent5 3 2 5" xfId="9302"/>
    <cellStyle name="20% - Accent5 3 2 6" xfId="9303"/>
    <cellStyle name="20% - Accent5 3 2 7" xfId="9304"/>
    <cellStyle name="20% - Accent5 3 2 8" xfId="9305"/>
    <cellStyle name="20% - Accent5 3 2 9" xfId="9306"/>
    <cellStyle name="20% - Accent5 3 3" xfId="9307"/>
    <cellStyle name="20% - Accent5 3 3 2" xfId="9308"/>
    <cellStyle name="20% - Accent5 3 3 3" xfId="9309"/>
    <cellStyle name="20% - Accent5 3 3 4" xfId="9310"/>
    <cellStyle name="20% - Accent5 3 3 5" xfId="9311"/>
    <cellStyle name="20% - Accent5 3 3 6" xfId="9312"/>
    <cellStyle name="20% - Accent5 3 3 7" xfId="9313"/>
    <cellStyle name="20% - Accent5 3 4" xfId="9314"/>
    <cellStyle name="20% - Accent5 3 4 2" xfId="9315"/>
    <cellStyle name="20% - Accent5 3 4 3" xfId="9316"/>
    <cellStyle name="20% - Accent5 3 4 4" xfId="9317"/>
    <cellStyle name="20% - Accent5 3 4 5" xfId="9318"/>
    <cellStyle name="20% - Accent5 3 4 6" xfId="9319"/>
    <cellStyle name="20% - Accent5 3 4 7" xfId="9320"/>
    <cellStyle name="20% - Accent5 3 5" xfId="9321"/>
    <cellStyle name="20% - Accent5 3 5 2" xfId="9322"/>
    <cellStyle name="20% - Accent5 3 6" xfId="9323"/>
    <cellStyle name="20% - Accent5 3 7" xfId="9324"/>
    <cellStyle name="20% - Accent5 3 8" xfId="9325"/>
    <cellStyle name="20% - Accent5 3 9" xfId="9326"/>
    <cellStyle name="20% - Accent5 30" xfId="9327"/>
    <cellStyle name="20% - Accent5 30 10" xfId="9328"/>
    <cellStyle name="20% - Accent5 30 2" xfId="9329"/>
    <cellStyle name="20% - Accent5 30 2 2" xfId="9330"/>
    <cellStyle name="20% - Accent5 30 2 3" xfId="9331"/>
    <cellStyle name="20% - Accent5 30 3" xfId="9332"/>
    <cellStyle name="20% - Accent5 30 3 2" xfId="9333"/>
    <cellStyle name="20% - Accent5 30 3 3" xfId="9334"/>
    <cellStyle name="20% - Accent5 30 3 4" xfId="9335"/>
    <cellStyle name="20% - Accent5 30 3 5" xfId="9336"/>
    <cellStyle name="20% - Accent5 30 3 6" xfId="9337"/>
    <cellStyle name="20% - Accent5 30 3 7" xfId="9338"/>
    <cellStyle name="20% - Accent5 30 4" xfId="9339"/>
    <cellStyle name="20% - Accent5 30 4 2" xfId="9340"/>
    <cellStyle name="20% - Accent5 30 4 3" xfId="9341"/>
    <cellStyle name="20% - Accent5 30 5" xfId="9342"/>
    <cellStyle name="20% - Accent5 30 6" xfId="9343"/>
    <cellStyle name="20% - Accent5 30 7" xfId="9344"/>
    <cellStyle name="20% - Accent5 30 8" xfId="9345"/>
    <cellStyle name="20% - Accent5 30 9" xfId="9346"/>
    <cellStyle name="20% - Accent5 31" xfId="9347"/>
    <cellStyle name="20% - Accent5 31 2" xfId="9348"/>
    <cellStyle name="20% - Accent5 31 2 2" xfId="9349"/>
    <cellStyle name="20% - Accent5 31 2 3" xfId="9350"/>
    <cellStyle name="20% - Accent5 31 2 4" xfId="9351"/>
    <cellStyle name="20% - Accent5 31 2 5" xfId="9352"/>
    <cellStyle name="20% - Accent5 31 2 6" xfId="9353"/>
    <cellStyle name="20% - Accent5 31 2 7" xfId="9354"/>
    <cellStyle name="20% - Accent5 31 3" xfId="9355"/>
    <cellStyle name="20% - Accent5 31 3 2" xfId="9356"/>
    <cellStyle name="20% - Accent5 31 3 3" xfId="9357"/>
    <cellStyle name="20% - Accent5 31 4" xfId="9358"/>
    <cellStyle name="20% - Accent5 31 5" xfId="9359"/>
    <cellStyle name="20% - Accent5 31 6" xfId="9360"/>
    <cellStyle name="20% - Accent5 31 7" xfId="9361"/>
    <cellStyle name="20% - Accent5 31 8" xfId="9362"/>
    <cellStyle name="20% - Accent5 31 9" xfId="9363"/>
    <cellStyle name="20% - Accent5 32" xfId="9364"/>
    <cellStyle name="20% - Accent5 32 2" xfId="9365"/>
    <cellStyle name="20% - Accent5 32 2 2" xfId="9366"/>
    <cellStyle name="20% - Accent5 32 2 3" xfId="9367"/>
    <cellStyle name="20% - Accent5 32 2 4" xfId="9368"/>
    <cellStyle name="20% - Accent5 32 2 5" xfId="9369"/>
    <cellStyle name="20% - Accent5 32 2 6" xfId="9370"/>
    <cellStyle name="20% - Accent5 32 2 7" xfId="9371"/>
    <cellStyle name="20% - Accent5 32 3" xfId="9372"/>
    <cellStyle name="20% - Accent5 32 3 2" xfId="9373"/>
    <cellStyle name="20% - Accent5 32 3 3" xfId="9374"/>
    <cellStyle name="20% - Accent5 32 4" xfId="9375"/>
    <cellStyle name="20% - Accent5 32 5" xfId="9376"/>
    <cellStyle name="20% - Accent5 32 6" xfId="9377"/>
    <cellStyle name="20% - Accent5 32 7" xfId="9378"/>
    <cellStyle name="20% - Accent5 32 8" xfId="9379"/>
    <cellStyle name="20% - Accent5 32 9" xfId="9380"/>
    <cellStyle name="20% - Accent5 33" xfId="9381"/>
    <cellStyle name="20% - Accent5 33 2" xfId="9382"/>
    <cellStyle name="20% - Accent5 33 2 2" xfId="9383"/>
    <cellStyle name="20% - Accent5 33 2 3" xfId="9384"/>
    <cellStyle name="20% - Accent5 33 2 4" xfId="9385"/>
    <cellStyle name="20% - Accent5 33 2 5" xfId="9386"/>
    <cellStyle name="20% - Accent5 33 2 6" xfId="9387"/>
    <cellStyle name="20% - Accent5 33 2 7" xfId="9388"/>
    <cellStyle name="20% - Accent5 33 3" xfId="9389"/>
    <cellStyle name="20% - Accent5 33 3 2" xfId="9390"/>
    <cellStyle name="20% - Accent5 33 3 3" xfId="9391"/>
    <cellStyle name="20% - Accent5 33 4" xfId="9392"/>
    <cellStyle name="20% - Accent5 33 5" xfId="9393"/>
    <cellStyle name="20% - Accent5 33 6" xfId="9394"/>
    <cellStyle name="20% - Accent5 33 7" xfId="9395"/>
    <cellStyle name="20% - Accent5 33 8" xfId="9396"/>
    <cellStyle name="20% - Accent5 33 9" xfId="9397"/>
    <cellStyle name="20% - Accent5 34" xfId="9398"/>
    <cellStyle name="20% - Accent5 34 2" xfId="9399"/>
    <cellStyle name="20% - Accent5 34 2 2" xfId="9400"/>
    <cellStyle name="20% - Accent5 34 2 3" xfId="9401"/>
    <cellStyle name="20% - Accent5 34 2 4" xfId="9402"/>
    <cellStyle name="20% - Accent5 34 2 5" xfId="9403"/>
    <cellStyle name="20% - Accent5 34 2 6" xfId="9404"/>
    <cellStyle name="20% - Accent5 34 2 7" xfId="9405"/>
    <cellStyle name="20% - Accent5 34 3" xfId="9406"/>
    <cellStyle name="20% - Accent5 34 3 2" xfId="9407"/>
    <cellStyle name="20% - Accent5 34 3 3" xfId="9408"/>
    <cellStyle name="20% - Accent5 34 4" xfId="9409"/>
    <cellStyle name="20% - Accent5 34 5" xfId="9410"/>
    <cellStyle name="20% - Accent5 34 6" xfId="9411"/>
    <cellStyle name="20% - Accent5 34 7" xfId="9412"/>
    <cellStyle name="20% - Accent5 34 8" xfId="9413"/>
    <cellStyle name="20% - Accent5 34 9" xfId="9414"/>
    <cellStyle name="20% - Accent5 35" xfId="9415"/>
    <cellStyle name="20% - Accent5 35 2" xfId="9416"/>
    <cellStyle name="20% - Accent5 35 2 2" xfId="9417"/>
    <cellStyle name="20% - Accent5 35 2 3" xfId="9418"/>
    <cellStyle name="20% - Accent5 35 2 4" xfId="9419"/>
    <cellStyle name="20% - Accent5 35 2 5" xfId="9420"/>
    <cellStyle name="20% - Accent5 35 2 6" xfId="9421"/>
    <cellStyle name="20% - Accent5 35 2 7" xfId="9422"/>
    <cellStyle name="20% - Accent5 35 3" xfId="9423"/>
    <cellStyle name="20% - Accent5 35 3 2" xfId="9424"/>
    <cellStyle name="20% - Accent5 35 3 3" xfId="9425"/>
    <cellStyle name="20% - Accent5 35 4" xfId="9426"/>
    <cellStyle name="20% - Accent5 35 5" xfId="9427"/>
    <cellStyle name="20% - Accent5 35 6" xfId="9428"/>
    <cellStyle name="20% - Accent5 35 7" xfId="9429"/>
    <cellStyle name="20% - Accent5 35 8" xfId="9430"/>
    <cellStyle name="20% - Accent5 35 9" xfId="9431"/>
    <cellStyle name="20% - Accent5 36" xfId="9432"/>
    <cellStyle name="20% - Accent5 36 2" xfId="9433"/>
    <cellStyle name="20% - Accent5 36 2 2" xfId="9434"/>
    <cellStyle name="20% - Accent5 36 2 3" xfId="9435"/>
    <cellStyle name="20% - Accent5 36 2 4" xfId="9436"/>
    <cellStyle name="20% - Accent5 36 2 5" xfId="9437"/>
    <cellStyle name="20% - Accent5 36 2 6" xfId="9438"/>
    <cellStyle name="20% - Accent5 36 2 7" xfId="9439"/>
    <cellStyle name="20% - Accent5 36 3" xfId="9440"/>
    <cellStyle name="20% - Accent5 36 3 2" xfId="9441"/>
    <cellStyle name="20% - Accent5 36 3 3" xfId="9442"/>
    <cellStyle name="20% - Accent5 36 4" xfId="9443"/>
    <cellStyle name="20% - Accent5 36 5" xfId="9444"/>
    <cellStyle name="20% - Accent5 36 6" xfId="9445"/>
    <cellStyle name="20% - Accent5 36 7" xfId="9446"/>
    <cellStyle name="20% - Accent5 36 8" xfId="9447"/>
    <cellStyle name="20% - Accent5 36 9" xfId="9448"/>
    <cellStyle name="20% - Accent5 37" xfId="9449"/>
    <cellStyle name="20% - Accent5 37 2" xfId="9450"/>
    <cellStyle name="20% - Accent5 37 2 2" xfId="9451"/>
    <cellStyle name="20% - Accent5 37 2 3" xfId="9452"/>
    <cellStyle name="20% - Accent5 37 2 4" xfId="9453"/>
    <cellStyle name="20% - Accent5 37 2 5" xfId="9454"/>
    <cellStyle name="20% - Accent5 37 2 6" xfId="9455"/>
    <cellStyle name="20% - Accent5 37 2 7" xfId="9456"/>
    <cellStyle name="20% - Accent5 37 3" xfId="9457"/>
    <cellStyle name="20% - Accent5 37 3 2" xfId="9458"/>
    <cellStyle name="20% - Accent5 37 3 3" xfId="9459"/>
    <cellStyle name="20% - Accent5 37 4" xfId="9460"/>
    <cellStyle name="20% - Accent5 37 5" xfId="9461"/>
    <cellStyle name="20% - Accent5 37 6" xfId="9462"/>
    <cellStyle name="20% - Accent5 37 7" xfId="9463"/>
    <cellStyle name="20% - Accent5 37 8" xfId="9464"/>
    <cellStyle name="20% - Accent5 37 9" xfId="9465"/>
    <cellStyle name="20% - Accent5 38" xfId="9466"/>
    <cellStyle name="20% - Accent5 38 2" xfId="9467"/>
    <cellStyle name="20% - Accent5 38 2 2" xfId="9468"/>
    <cellStyle name="20% - Accent5 38 2 3" xfId="9469"/>
    <cellStyle name="20% - Accent5 38 3" xfId="9470"/>
    <cellStyle name="20% - Accent5 38 4" xfId="9471"/>
    <cellStyle name="20% - Accent5 38 5" xfId="9472"/>
    <cellStyle name="20% - Accent5 38 6" xfId="9473"/>
    <cellStyle name="20% - Accent5 38 7" xfId="9474"/>
    <cellStyle name="20% - Accent5 38 8" xfId="9475"/>
    <cellStyle name="20% - Accent5 39" xfId="9476"/>
    <cellStyle name="20% - Accent5 39 2" xfId="9477"/>
    <cellStyle name="20% - Accent5 39 2 2" xfId="9478"/>
    <cellStyle name="20% - Accent5 39 2 3" xfId="9479"/>
    <cellStyle name="20% - Accent5 39 3" xfId="9480"/>
    <cellStyle name="20% - Accent5 39 4" xfId="9481"/>
    <cellStyle name="20% - Accent5 39 5" xfId="9482"/>
    <cellStyle name="20% - Accent5 39 6" xfId="9483"/>
    <cellStyle name="20% - Accent5 39 7" xfId="9484"/>
    <cellStyle name="20% - Accent5 39 8" xfId="9485"/>
    <cellStyle name="20% - Accent5 4" xfId="9486"/>
    <cellStyle name="20% - Accent5 4 10" xfId="9487"/>
    <cellStyle name="20% - Accent5 4 11" xfId="9488"/>
    <cellStyle name="20% - Accent5 4 2" xfId="9489"/>
    <cellStyle name="20% - Accent5 4 2 2" xfId="9490"/>
    <cellStyle name="20% - Accent5 4 2 2 2" xfId="9491"/>
    <cellStyle name="20% - Accent5 4 2 2 3" xfId="9492"/>
    <cellStyle name="20% - Accent5 4 2 3" xfId="9493"/>
    <cellStyle name="20% - Accent5 4 2 4" xfId="9494"/>
    <cellStyle name="20% - Accent5 4 3" xfId="9495"/>
    <cellStyle name="20% - Accent5 4 3 2" xfId="9496"/>
    <cellStyle name="20% - Accent5 4 3 3" xfId="9497"/>
    <cellStyle name="20% - Accent5 4 3 4" xfId="9498"/>
    <cellStyle name="20% - Accent5 4 3 5" xfId="9499"/>
    <cellStyle name="20% - Accent5 4 3 6" xfId="9500"/>
    <cellStyle name="20% - Accent5 4 3 7" xfId="9501"/>
    <cellStyle name="20% - Accent5 4 4" xfId="9502"/>
    <cellStyle name="20% - Accent5 4 4 2" xfId="9503"/>
    <cellStyle name="20% - Accent5 4 4 3" xfId="9504"/>
    <cellStyle name="20% - Accent5 4 5" xfId="9505"/>
    <cellStyle name="20% - Accent5 4 5 2" xfId="9506"/>
    <cellStyle name="20% - Accent5 4 5 3" xfId="9507"/>
    <cellStyle name="20% - Accent5 4 6" xfId="9508"/>
    <cellStyle name="20% - Accent5 4 6 2" xfId="9509"/>
    <cellStyle name="20% - Accent5 4 6 3" xfId="9510"/>
    <cellStyle name="20% - Accent5 4 7" xfId="9511"/>
    <cellStyle name="20% - Accent5 4 7 2" xfId="9512"/>
    <cellStyle name="20% - Accent5 4 8" xfId="9513"/>
    <cellStyle name="20% - Accent5 4 9" xfId="9514"/>
    <cellStyle name="20% - Accent5 40" xfId="9515"/>
    <cellStyle name="20% - Accent5 40 2" xfId="9516"/>
    <cellStyle name="20% - Accent5 40 2 2" xfId="9517"/>
    <cellStyle name="20% - Accent5 40 2 3" xfId="9518"/>
    <cellStyle name="20% - Accent5 40 3" xfId="9519"/>
    <cellStyle name="20% - Accent5 40 4" xfId="9520"/>
    <cellStyle name="20% - Accent5 40 5" xfId="9521"/>
    <cellStyle name="20% - Accent5 40 6" xfId="9522"/>
    <cellStyle name="20% - Accent5 40 7" xfId="9523"/>
    <cellStyle name="20% - Accent5 40 8" xfId="9524"/>
    <cellStyle name="20% - Accent5 41" xfId="9525"/>
    <cellStyle name="20% - Accent5 41 2" xfId="9526"/>
    <cellStyle name="20% - Accent5 41 2 2" xfId="9527"/>
    <cellStyle name="20% - Accent5 41 2 3" xfId="9528"/>
    <cellStyle name="20% - Accent5 41 3" xfId="9529"/>
    <cellStyle name="20% - Accent5 41 4" xfId="9530"/>
    <cellStyle name="20% - Accent5 41 5" xfId="9531"/>
    <cellStyle name="20% - Accent5 41 6" xfId="9532"/>
    <cellStyle name="20% - Accent5 41 7" xfId="9533"/>
    <cellStyle name="20% - Accent5 41 8" xfId="9534"/>
    <cellStyle name="20% - Accent5 42" xfId="9535"/>
    <cellStyle name="20% - Accent5 42 2" xfId="9536"/>
    <cellStyle name="20% - Accent5 42 2 2" xfId="9537"/>
    <cellStyle name="20% - Accent5 42 2 3" xfId="9538"/>
    <cellStyle name="20% - Accent5 42 3" xfId="9539"/>
    <cellStyle name="20% - Accent5 42 4" xfId="9540"/>
    <cellStyle name="20% - Accent5 42 5" xfId="9541"/>
    <cellStyle name="20% - Accent5 42 6" xfId="9542"/>
    <cellStyle name="20% - Accent5 42 7" xfId="9543"/>
    <cellStyle name="20% - Accent5 42 8" xfId="9544"/>
    <cellStyle name="20% - Accent5 43" xfId="9545"/>
    <cellStyle name="20% - Accent5 43 2" xfId="9546"/>
    <cellStyle name="20% - Accent5 43 2 2" xfId="9547"/>
    <cellStyle name="20% - Accent5 43 2 3" xfId="9548"/>
    <cellStyle name="20% - Accent5 43 3" xfId="9549"/>
    <cellStyle name="20% - Accent5 43 4" xfId="9550"/>
    <cellStyle name="20% - Accent5 43 5" xfId="9551"/>
    <cellStyle name="20% - Accent5 43 6" xfId="9552"/>
    <cellStyle name="20% - Accent5 43 7" xfId="9553"/>
    <cellStyle name="20% - Accent5 43 8" xfId="9554"/>
    <cellStyle name="20% - Accent5 44" xfId="9555"/>
    <cellStyle name="20% - Accent5 44 2" xfId="9556"/>
    <cellStyle name="20% - Accent5 44 2 2" xfId="9557"/>
    <cellStyle name="20% - Accent5 44 2 3" xfId="9558"/>
    <cellStyle name="20% - Accent5 44 3" xfId="9559"/>
    <cellStyle name="20% - Accent5 44 4" xfId="9560"/>
    <cellStyle name="20% - Accent5 44 5" xfId="9561"/>
    <cellStyle name="20% - Accent5 44 6" xfId="9562"/>
    <cellStyle name="20% - Accent5 44 7" xfId="9563"/>
    <cellStyle name="20% - Accent5 44 8" xfId="9564"/>
    <cellStyle name="20% - Accent5 45" xfId="9565"/>
    <cellStyle name="20% - Accent5 45 2" xfId="9566"/>
    <cellStyle name="20% - Accent5 45 2 2" xfId="9567"/>
    <cellStyle name="20% - Accent5 45 2 3" xfId="9568"/>
    <cellStyle name="20% - Accent5 45 3" xfId="9569"/>
    <cellStyle name="20% - Accent5 45 4" xfId="9570"/>
    <cellStyle name="20% - Accent5 45 5" xfId="9571"/>
    <cellStyle name="20% - Accent5 45 6" xfId="9572"/>
    <cellStyle name="20% - Accent5 45 7" xfId="9573"/>
    <cellStyle name="20% - Accent5 45 8" xfId="9574"/>
    <cellStyle name="20% - Accent5 46" xfId="9575"/>
    <cellStyle name="20% - Accent5 46 2" xfId="9576"/>
    <cellStyle name="20% - Accent5 46 2 2" xfId="9577"/>
    <cellStyle name="20% - Accent5 46 2 3" xfId="9578"/>
    <cellStyle name="20% - Accent5 46 3" xfId="9579"/>
    <cellStyle name="20% - Accent5 46 4" xfId="9580"/>
    <cellStyle name="20% - Accent5 46 5" xfId="9581"/>
    <cellStyle name="20% - Accent5 46 6" xfId="9582"/>
    <cellStyle name="20% - Accent5 46 7" xfId="9583"/>
    <cellStyle name="20% - Accent5 46 8" xfId="9584"/>
    <cellStyle name="20% - Accent5 47" xfId="9585"/>
    <cellStyle name="20% - Accent5 47 2" xfId="9586"/>
    <cellStyle name="20% - Accent5 47 2 2" xfId="9587"/>
    <cellStyle name="20% - Accent5 47 2 3" xfId="9588"/>
    <cellStyle name="20% - Accent5 47 3" xfId="9589"/>
    <cellStyle name="20% - Accent5 47 4" xfId="9590"/>
    <cellStyle name="20% - Accent5 47 5" xfId="9591"/>
    <cellStyle name="20% - Accent5 47 6" xfId="9592"/>
    <cellStyle name="20% - Accent5 47 7" xfId="9593"/>
    <cellStyle name="20% - Accent5 47 8" xfId="9594"/>
    <cellStyle name="20% - Accent5 48" xfId="9595"/>
    <cellStyle name="20% - Accent5 48 2" xfId="9596"/>
    <cellStyle name="20% - Accent5 48 2 2" xfId="9597"/>
    <cellStyle name="20% - Accent5 48 2 3" xfId="9598"/>
    <cellStyle name="20% - Accent5 48 3" xfId="9599"/>
    <cellStyle name="20% - Accent5 48 4" xfId="9600"/>
    <cellStyle name="20% - Accent5 48 5" xfId="9601"/>
    <cellStyle name="20% - Accent5 48 6" xfId="9602"/>
    <cellStyle name="20% - Accent5 48 7" xfId="9603"/>
    <cellStyle name="20% - Accent5 48 8" xfId="9604"/>
    <cellStyle name="20% - Accent5 49" xfId="9605"/>
    <cellStyle name="20% - Accent5 49 2" xfId="9606"/>
    <cellStyle name="20% - Accent5 49 2 2" xfId="9607"/>
    <cellStyle name="20% - Accent5 49 2 3" xfId="9608"/>
    <cellStyle name="20% - Accent5 49 3" xfId="9609"/>
    <cellStyle name="20% - Accent5 49 4" xfId="9610"/>
    <cellStyle name="20% - Accent5 49 5" xfId="9611"/>
    <cellStyle name="20% - Accent5 49 6" xfId="9612"/>
    <cellStyle name="20% - Accent5 49 7" xfId="9613"/>
    <cellStyle name="20% - Accent5 49 8" xfId="9614"/>
    <cellStyle name="20% - Accent5 5" xfId="9615"/>
    <cellStyle name="20% - Accent5 5 10" xfId="9616"/>
    <cellStyle name="20% - Accent5 5 2" xfId="9617"/>
    <cellStyle name="20% - Accent5 5 2 2" xfId="9618"/>
    <cellStyle name="20% - Accent5 5 2 3" xfId="9619"/>
    <cellStyle name="20% - Accent5 5 3" xfId="9620"/>
    <cellStyle name="20% - Accent5 5 3 2" xfId="9621"/>
    <cellStyle name="20% - Accent5 5 3 3" xfId="9622"/>
    <cellStyle name="20% - Accent5 5 3 4" xfId="9623"/>
    <cellStyle name="20% - Accent5 5 3 5" xfId="9624"/>
    <cellStyle name="20% - Accent5 5 3 6" xfId="9625"/>
    <cellStyle name="20% - Accent5 5 3 7" xfId="9626"/>
    <cellStyle name="20% - Accent5 5 4" xfId="9627"/>
    <cellStyle name="20% - Accent5 5 4 2" xfId="9628"/>
    <cellStyle name="20% - Accent5 5 4 3" xfId="9629"/>
    <cellStyle name="20% - Accent5 5 5" xfId="9630"/>
    <cellStyle name="20% - Accent5 5 6" xfId="9631"/>
    <cellStyle name="20% - Accent5 5 7" xfId="9632"/>
    <cellStyle name="20% - Accent5 5 8" xfId="9633"/>
    <cellStyle name="20% - Accent5 5 9" xfId="9634"/>
    <cellStyle name="20% - Accent5 50" xfId="9635"/>
    <cellStyle name="20% - Accent5 50 2" xfId="9636"/>
    <cellStyle name="20% - Accent5 50 2 2" xfId="9637"/>
    <cellStyle name="20% - Accent5 50 2 3" xfId="9638"/>
    <cellStyle name="20% - Accent5 50 3" xfId="9639"/>
    <cellStyle name="20% - Accent5 50 4" xfId="9640"/>
    <cellStyle name="20% - Accent5 50 5" xfId="9641"/>
    <cellStyle name="20% - Accent5 50 6" xfId="9642"/>
    <cellStyle name="20% - Accent5 50 7" xfId="9643"/>
    <cellStyle name="20% - Accent5 50 8" xfId="9644"/>
    <cellStyle name="20% - Accent5 51" xfId="9645"/>
    <cellStyle name="20% - Accent5 51 2" xfId="9646"/>
    <cellStyle name="20% - Accent5 51 2 2" xfId="9647"/>
    <cellStyle name="20% - Accent5 51 2 3" xfId="9648"/>
    <cellStyle name="20% - Accent5 51 3" xfId="9649"/>
    <cellStyle name="20% - Accent5 51 4" xfId="9650"/>
    <cellStyle name="20% - Accent5 51 5" xfId="9651"/>
    <cellStyle name="20% - Accent5 51 6" xfId="9652"/>
    <cellStyle name="20% - Accent5 51 7" xfId="9653"/>
    <cellStyle name="20% - Accent5 51 8" xfId="9654"/>
    <cellStyle name="20% - Accent5 52" xfId="9655"/>
    <cellStyle name="20% - Accent5 52 2" xfId="9656"/>
    <cellStyle name="20% - Accent5 52 2 2" xfId="9657"/>
    <cellStyle name="20% - Accent5 52 2 3" xfId="9658"/>
    <cellStyle name="20% - Accent5 52 3" xfId="9659"/>
    <cellStyle name="20% - Accent5 52 4" xfId="9660"/>
    <cellStyle name="20% - Accent5 52 5" xfId="9661"/>
    <cellStyle name="20% - Accent5 52 6" xfId="9662"/>
    <cellStyle name="20% - Accent5 52 7" xfId="9663"/>
    <cellStyle name="20% - Accent5 52 8" xfId="9664"/>
    <cellStyle name="20% - Accent5 53" xfId="9665"/>
    <cellStyle name="20% - Accent5 53 2" xfId="9666"/>
    <cellStyle name="20% - Accent5 53 2 2" xfId="9667"/>
    <cellStyle name="20% - Accent5 53 2 3" xfId="9668"/>
    <cellStyle name="20% - Accent5 53 3" xfId="9669"/>
    <cellStyle name="20% - Accent5 53 4" xfId="9670"/>
    <cellStyle name="20% - Accent5 53 5" xfId="9671"/>
    <cellStyle name="20% - Accent5 53 6" xfId="9672"/>
    <cellStyle name="20% - Accent5 53 7" xfId="9673"/>
    <cellStyle name="20% - Accent5 53 8" xfId="9674"/>
    <cellStyle name="20% - Accent5 54" xfId="9675"/>
    <cellStyle name="20% - Accent5 54 2" xfId="9676"/>
    <cellStyle name="20% - Accent5 54 2 2" xfId="9677"/>
    <cellStyle name="20% - Accent5 54 2 3" xfId="9678"/>
    <cellStyle name="20% - Accent5 54 3" xfId="9679"/>
    <cellStyle name="20% - Accent5 54 4" xfId="9680"/>
    <cellStyle name="20% - Accent5 54 5" xfId="9681"/>
    <cellStyle name="20% - Accent5 54 6" xfId="9682"/>
    <cellStyle name="20% - Accent5 54 7" xfId="9683"/>
    <cellStyle name="20% - Accent5 54 8" xfId="9684"/>
    <cellStyle name="20% - Accent5 55" xfId="9685"/>
    <cellStyle name="20% - Accent5 55 2" xfId="9686"/>
    <cellStyle name="20% - Accent5 55 2 2" xfId="9687"/>
    <cellStyle name="20% - Accent5 55 2 3" xfId="9688"/>
    <cellStyle name="20% - Accent5 55 3" xfId="9689"/>
    <cellStyle name="20% - Accent5 55 4" xfId="9690"/>
    <cellStyle name="20% - Accent5 55 5" xfId="9691"/>
    <cellStyle name="20% - Accent5 55 6" xfId="9692"/>
    <cellStyle name="20% - Accent5 55 7" xfId="9693"/>
    <cellStyle name="20% - Accent5 55 8" xfId="9694"/>
    <cellStyle name="20% - Accent5 56" xfId="9695"/>
    <cellStyle name="20% - Accent5 56 2" xfId="9696"/>
    <cellStyle name="20% - Accent5 56 2 2" xfId="9697"/>
    <cellStyle name="20% - Accent5 56 2 3" xfId="9698"/>
    <cellStyle name="20% - Accent5 56 3" xfId="9699"/>
    <cellStyle name="20% - Accent5 56 4" xfId="9700"/>
    <cellStyle name="20% - Accent5 56 5" xfId="9701"/>
    <cellStyle name="20% - Accent5 56 6" xfId="9702"/>
    <cellStyle name="20% - Accent5 56 7" xfId="9703"/>
    <cellStyle name="20% - Accent5 56 8" xfId="9704"/>
    <cellStyle name="20% - Accent5 57" xfId="9705"/>
    <cellStyle name="20% - Accent5 57 2" xfId="9706"/>
    <cellStyle name="20% - Accent5 57 2 2" xfId="9707"/>
    <cellStyle name="20% - Accent5 57 2 3" xfId="9708"/>
    <cellStyle name="20% - Accent5 57 3" xfId="9709"/>
    <cellStyle name="20% - Accent5 57 4" xfId="9710"/>
    <cellStyle name="20% - Accent5 57 5" xfId="9711"/>
    <cellStyle name="20% - Accent5 57 6" xfId="9712"/>
    <cellStyle name="20% - Accent5 57 7" xfId="9713"/>
    <cellStyle name="20% - Accent5 57 8" xfId="9714"/>
    <cellStyle name="20% - Accent5 58" xfId="9715"/>
    <cellStyle name="20% - Accent5 58 2" xfId="9716"/>
    <cellStyle name="20% - Accent5 58 2 2" xfId="9717"/>
    <cellStyle name="20% - Accent5 58 2 3" xfId="9718"/>
    <cellStyle name="20% - Accent5 58 3" xfId="9719"/>
    <cellStyle name="20% - Accent5 58 4" xfId="9720"/>
    <cellStyle name="20% - Accent5 58 5" xfId="9721"/>
    <cellStyle name="20% - Accent5 58 6" xfId="9722"/>
    <cellStyle name="20% - Accent5 58 7" xfId="9723"/>
    <cellStyle name="20% - Accent5 58 8" xfId="9724"/>
    <cellStyle name="20% - Accent5 59" xfId="9725"/>
    <cellStyle name="20% - Accent5 59 2" xfId="9726"/>
    <cellStyle name="20% - Accent5 59 2 2" xfId="9727"/>
    <cellStyle name="20% - Accent5 59 2 3" xfId="9728"/>
    <cellStyle name="20% - Accent5 59 3" xfId="9729"/>
    <cellStyle name="20% - Accent5 59 4" xfId="9730"/>
    <cellStyle name="20% - Accent5 59 5" xfId="9731"/>
    <cellStyle name="20% - Accent5 59 6" xfId="9732"/>
    <cellStyle name="20% - Accent5 59 7" xfId="9733"/>
    <cellStyle name="20% - Accent5 59 8" xfId="9734"/>
    <cellStyle name="20% - Accent5 6" xfId="9735"/>
    <cellStyle name="20% - Accent5 6 10" xfId="9736"/>
    <cellStyle name="20% - Accent5 6 2" xfId="9737"/>
    <cellStyle name="20% - Accent5 6 2 2" xfId="9738"/>
    <cellStyle name="20% - Accent5 6 2 3" xfId="9739"/>
    <cellStyle name="20% - Accent5 6 3" xfId="9740"/>
    <cellStyle name="20% - Accent5 6 3 2" xfId="9741"/>
    <cellStyle name="20% - Accent5 6 3 3" xfId="9742"/>
    <cellStyle name="20% - Accent5 6 3 4" xfId="9743"/>
    <cellStyle name="20% - Accent5 6 3 5" xfId="9744"/>
    <cellStyle name="20% - Accent5 6 3 6" xfId="9745"/>
    <cellStyle name="20% - Accent5 6 3 7" xfId="9746"/>
    <cellStyle name="20% - Accent5 6 4" xfId="9747"/>
    <cellStyle name="20% - Accent5 6 4 2" xfId="9748"/>
    <cellStyle name="20% - Accent5 6 4 3" xfId="9749"/>
    <cellStyle name="20% - Accent5 6 5" xfId="9750"/>
    <cellStyle name="20% - Accent5 6 6" xfId="9751"/>
    <cellStyle name="20% - Accent5 6 7" xfId="9752"/>
    <cellStyle name="20% - Accent5 6 8" xfId="9753"/>
    <cellStyle name="20% - Accent5 6 9" xfId="9754"/>
    <cellStyle name="20% - Accent5 60" xfId="9755"/>
    <cellStyle name="20% - Accent5 60 2" xfId="9756"/>
    <cellStyle name="20% - Accent5 60 2 2" xfId="9757"/>
    <cellStyle name="20% - Accent5 60 2 3" xfId="9758"/>
    <cellStyle name="20% - Accent5 60 3" xfId="9759"/>
    <cellStyle name="20% - Accent5 60 4" xfId="9760"/>
    <cellStyle name="20% - Accent5 60 5" xfId="9761"/>
    <cellStyle name="20% - Accent5 60 6" xfId="9762"/>
    <cellStyle name="20% - Accent5 60 7" xfId="9763"/>
    <cellStyle name="20% - Accent5 60 8" xfId="9764"/>
    <cellStyle name="20% - Accent5 61" xfId="9765"/>
    <cellStyle name="20% - Accent5 61 2" xfId="9766"/>
    <cellStyle name="20% - Accent5 61 2 2" xfId="9767"/>
    <cellStyle name="20% - Accent5 61 2 3" xfId="9768"/>
    <cellStyle name="20% - Accent5 61 3" xfId="9769"/>
    <cellStyle name="20% - Accent5 61 4" xfId="9770"/>
    <cellStyle name="20% - Accent5 61 5" xfId="9771"/>
    <cellStyle name="20% - Accent5 61 6" xfId="9772"/>
    <cellStyle name="20% - Accent5 61 7" xfId="9773"/>
    <cellStyle name="20% - Accent5 61 8" xfId="9774"/>
    <cellStyle name="20% - Accent5 62" xfId="9775"/>
    <cellStyle name="20% - Accent5 62 2" xfId="9776"/>
    <cellStyle name="20% - Accent5 62 2 2" xfId="9777"/>
    <cellStyle name="20% - Accent5 62 2 3" xfId="9778"/>
    <cellStyle name="20% - Accent5 62 3" xfId="9779"/>
    <cellStyle name="20% - Accent5 62 4" xfId="9780"/>
    <cellStyle name="20% - Accent5 62 5" xfId="9781"/>
    <cellStyle name="20% - Accent5 62 6" xfId="9782"/>
    <cellStyle name="20% - Accent5 62 7" xfId="9783"/>
    <cellStyle name="20% - Accent5 62 8" xfId="9784"/>
    <cellStyle name="20% - Accent5 63" xfId="9785"/>
    <cellStyle name="20% - Accent5 63 2" xfId="9786"/>
    <cellStyle name="20% - Accent5 63 2 2" xfId="9787"/>
    <cellStyle name="20% - Accent5 63 2 3" xfId="9788"/>
    <cellStyle name="20% - Accent5 63 3" xfId="9789"/>
    <cellStyle name="20% - Accent5 63 4" xfId="9790"/>
    <cellStyle name="20% - Accent5 63 5" xfId="9791"/>
    <cellStyle name="20% - Accent5 63 6" xfId="9792"/>
    <cellStyle name="20% - Accent5 63 7" xfId="9793"/>
    <cellStyle name="20% - Accent5 63 8" xfId="9794"/>
    <cellStyle name="20% - Accent5 64" xfId="9795"/>
    <cellStyle name="20% - Accent5 64 2" xfId="9796"/>
    <cellStyle name="20% - Accent5 64 2 2" xfId="9797"/>
    <cellStyle name="20% - Accent5 64 2 3" xfId="9798"/>
    <cellStyle name="20% - Accent5 64 3" xfId="9799"/>
    <cellStyle name="20% - Accent5 64 4" xfId="9800"/>
    <cellStyle name="20% - Accent5 64 5" xfId="9801"/>
    <cellStyle name="20% - Accent5 64 6" xfId="9802"/>
    <cellStyle name="20% - Accent5 64 7" xfId="9803"/>
    <cellStyle name="20% - Accent5 64 8" xfId="9804"/>
    <cellStyle name="20% - Accent5 65" xfId="9805"/>
    <cellStyle name="20% - Accent5 65 2" xfId="9806"/>
    <cellStyle name="20% - Accent5 65 2 2" xfId="9807"/>
    <cellStyle name="20% - Accent5 65 2 3" xfId="9808"/>
    <cellStyle name="20% - Accent5 65 3" xfId="9809"/>
    <cellStyle name="20% - Accent5 65 4" xfId="9810"/>
    <cellStyle name="20% - Accent5 65 5" xfId="9811"/>
    <cellStyle name="20% - Accent5 65 6" xfId="9812"/>
    <cellStyle name="20% - Accent5 65 7" xfId="9813"/>
    <cellStyle name="20% - Accent5 65 8" xfId="9814"/>
    <cellStyle name="20% - Accent5 66" xfId="9815"/>
    <cellStyle name="20% - Accent5 66 2" xfId="9816"/>
    <cellStyle name="20% - Accent5 66 2 2" xfId="9817"/>
    <cellStyle name="20% - Accent5 66 2 3" xfId="9818"/>
    <cellStyle name="20% - Accent5 66 3" xfId="9819"/>
    <cellStyle name="20% - Accent5 66 4" xfId="9820"/>
    <cellStyle name="20% - Accent5 66 5" xfId="9821"/>
    <cellStyle name="20% - Accent5 66 6" xfId="9822"/>
    <cellStyle name="20% - Accent5 66 7" xfId="9823"/>
    <cellStyle name="20% - Accent5 66 8" xfId="9824"/>
    <cellStyle name="20% - Accent5 67" xfId="9825"/>
    <cellStyle name="20% - Accent5 67 2" xfId="9826"/>
    <cellStyle name="20% - Accent5 67 2 2" xfId="9827"/>
    <cellStyle name="20% - Accent5 67 2 3" xfId="9828"/>
    <cellStyle name="20% - Accent5 67 3" xfId="9829"/>
    <cellStyle name="20% - Accent5 67 4" xfId="9830"/>
    <cellStyle name="20% - Accent5 67 5" xfId="9831"/>
    <cellStyle name="20% - Accent5 67 6" xfId="9832"/>
    <cellStyle name="20% - Accent5 67 7" xfId="9833"/>
    <cellStyle name="20% - Accent5 67 8" xfId="9834"/>
    <cellStyle name="20% - Accent5 68" xfId="9835"/>
    <cellStyle name="20% - Accent5 68 2" xfId="9836"/>
    <cellStyle name="20% - Accent5 68 2 2" xfId="9837"/>
    <cellStyle name="20% - Accent5 68 2 3" xfId="9838"/>
    <cellStyle name="20% - Accent5 68 3" xfId="9839"/>
    <cellStyle name="20% - Accent5 68 4" xfId="9840"/>
    <cellStyle name="20% - Accent5 68 5" xfId="9841"/>
    <cellStyle name="20% - Accent5 68 6" xfId="9842"/>
    <cellStyle name="20% - Accent5 68 7" xfId="9843"/>
    <cellStyle name="20% - Accent5 68 8" xfId="9844"/>
    <cellStyle name="20% - Accent5 69" xfId="9845"/>
    <cellStyle name="20% - Accent5 69 2" xfId="9846"/>
    <cellStyle name="20% - Accent5 69 2 2" xfId="9847"/>
    <cellStyle name="20% - Accent5 69 2 3" xfId="9848"/>
    <cellStyle name="20% - Accent5 69 3" xfId="9849"/>
    <cellStyle name="20% - Accent5 69 4" xfId="9850"/>
    <cellStyle name="20% - Accent5 69 5" xfId="9851"/>
    <cellStyle name="20% - Accent5 69 6" xfId="9852"/>
    <cellStyle name="20% - Accent5 69 7" xfId="9853"/>
    <cellStyle name="20% - Accent5 69 8" xfId="9854"/>
    <cellStyle name="20% - Accent5 7" xfId="9855"/>
    <cellStyle name="20% - Accent5 7 10" xfId="9856"/>
    <cellStyle name="20% - Accent5 7 2" xfId="9857"/>
    <cellStyle name="20% - Accent5 7 2 2" xfId="9858"/>
    <cellStyle name="20% - Accent5 7 2 3" xfId="9859"/>
    <cellStyle name="20% - Accent5 7 3" xfId="9860"/>
    <cellStyle name="20% - Accent5 7 3 2" xfId="9861"/>
    <cellStyle name="20% - Accent5 7 3 3" xfId="9862"/>
    <cellStyle name="20% - Accent5 7 3 4" xfId="9863"/>
    <cellStyle name="20% - Accent5 7 3 5" xfId="9864"/>
    <cellStyle name="20% - Accent5 7 3 6" xfId="9865"/>
    <cellStyle name="20% - Accent5 7 3 7" xfId="9866"/>
    <cellStyle name="20% - Accent5 7 4" xfId="9867"/>
    <cellStyle name="20% - Accent5 7 4 2" xfId="9868"/>
    <cellStyle name="20% - Accent5 7 4 3" xfId="9869"/>
    <cellStyle name="20% - Accent5 7 5" xfId="9870"/>
    <cellStyle name="20% - Accent5 7 6" xfId="9871"/>
    <cellStyle name="20% - Accent5 7 7" xfId="9872"/>
    <cellStyle name="20% - Accent5 7 8" xfId="9873"/>
    <cellStyle name="20% - Accent5 7 9" xfId="9874"/>
    <cellStyle name="20% - Accent5 70" xfId="9875"/>
    <cellStyle name="20% - Accent5 70 2" xfId="9876"/>
    <cellStyle name="20% - Accent5 70 2 2" xfId="9877"/>
    <cellStyle name="20% - Accent5 70 2 3" xfId="9878"/>
    <cellStyle name="20% - Accent5 70 3" xfId="9879"/>
    <cellStyle name="20% - Accent5 70 4" xfId="9880"/>
    <cellStyle name="20% - Accent5 70 5" xfId="9881"/>
    <cellStyle name="20% - Accent5 70 6" xfId="9882"/>
    <cellStyle name="20% - Accent5 70 7" xfId="9883"/>
    <cellStyle name="20% - Accent5 70 8" xfId="9884"/>
    <cellStyle name="20% - Accent5 71" xfId="9885"/>
    <cellStyle name="20% - Accent5 71 2" xfId="9886"/>
    <cellStyle name="20% - Accent5 71 3" xfId="9887"/>
    <cellStyle name="20% - Accent5 71 4" xfId="9888"/>
    <cellStyle name="20% - Accent5 71 5" xfId="9889"/>
    <cellStyle name="20% - Accent5 71 6" xfId="9890"/>
    <cellStyle name="20% - Accent5 71 7" xfId="9891"/>
    <cellStyle name="20% - Accent5 71 8" xfId="9892"/>
    <cellStyle name="20% - Accent5 72" xfId="9893"/>
    <cellStyle name="20% - Accent5 72 2" xfId="9894"/>
    <cellStyle name="20% - Accent5 72 3" xfId="9895"/>
    <cellStyle name="20% - Accent5 72 4" xfId="9896"/>
    <cellStyle name="20% - Accent5 72 5" xfId="9897"/>
    <cellStyle name="20% - Accent5 72 6" xfId="9898"/>
    <cellStyle name="20% - Accent5 72 7" xfId="9899"/>
    <cellStyle name="20% - Accent5 72 8" xfId="9900"/>
    <cellStyle name="20% - Accent5 73" xfId="9901"/>
    <cellStyle name="20% - Accent5 73 2" xfId="9902"/>
    <cellStyle name="20% - Accent5 73 3" xfId="9903"/>
    <cellStyle name="20% - Accent5 73 4" xfId="9904"/>
    <cellStyle name="20% - Accent5 73 5" xfId="9905"/>
    <cellStyle name="20% - Accent5 73 6" xfId="9906"/>
    <cellStyle name="20% - Accent5 73 7" xfId="9907"/>
    <cellStyle name="20% - Accent5 73 8" xfId="9908"/>
    <cellStyle name="20% - Accent5 74" xfId="9909"/>
    <cellStyle name="20% - Accent5 74 2" xfId="9910"/>
    <cellStyle name="20% - Accent5 74 3" xfId="9911"/>
    <cellStyle name="20% - Accent5 74 4" xfId="9912"/>
    <cellStyle name="20% - Accent5 74 5" xfId="9913"/>
    <cellStyle name="20% - Accent5 74 6" xfId="9914"/>
    <cellStyle name="20% - Accent5 74 7" xfId="9915"/>
    <cellStyle name="20% - Accent5 74 8" xfId="9916"/>
    <cellStyle name="20% - Accent5 75" xfId="9917"/>
    <cellStyle name="20% - Accent5 75 2" xfId="9918"/>
    <cellStyle name="20% - Accent5 75 3" xfId="9919"/>
    <cellStyle name="20% - Accent5 75 4" xfId="9920"/>
    <cellStyle name="20% - Accent5 75 5" xfId="9921"/>
    <cellStyle name="20% - Accent5 75 6" xfId="9922"/>
    <cellStyle name="20% - Accent5 75 7" xfId="9923"/>
    <cellStyle name="20% - Accent5 75 8" xfId="9924"/>
    <cellStyle name="20% - Accent5 76" xfId="9925"/>
    <cellStyle name="20% - Accent5 76 2" xfId="9926"/>
    <cellStyle name="20% - Accent5 76 3" xfId="9927"/>
    <cellStyle name="20% - Accent5 76 4" xfId="9928"/>
    <cellStyle name="20% - Accent5 76 5" xfId="9929"/>
    <cellStyle name="20% - Accent5 76 6" xfId="9930"/>
    <cellStyle name="20% - Accent5 76 7" xfId="9931"/>
    <cellStyle name="20% - Accent5 76 8" xfId="9932"/>
    <cellStyle name="20% - Accent5 77" xfId="9933"/>
    <cellStyle name="20% - Accent5 77 2" xfId="9934"/>
    <cellStyle name="20% - Accent5 77 3" xfId="9935"/>
    <cellStyle name="20% - Accent5 77 4" xfId="9936"/>
    <cellStyle name="20% - Accent5 77 5" xfId="9937"/>
    <cellStyle name="20% - Accent5 77 6" xfId="9938"/>
    <cellStyle name="20% - Accent5 77 7" xfId="9939"/>
    <cellStyle name="20% - Accent5 77 8" xfId="9940"/>
    <cellStyle name="20% - Accent5 78" xfId="9941"/>
    <cellStyle name="20% - Accent5 78 2" xfId="9942"/>
    <cellStyle name="20% - Accent5 78 3" xfId="9943"/>
    <cellStyle name="20% - Accent5 78 4" xfId="9944"/>
    <cellStyle name="20% - Accent5 78 5" xfId="9945"/>
    <cellStyle name="20% - Accent5 78 6" xfId="9946"/>
    <cellStyle name="20% - Accent5 78 7" xfId="9947"/>
    <cellStyle name="20% - Accent5 78 8" xfId="9948"/>
    <cellStyle name="20% - Accent5 79" xfId="9949"/>
    <cellStyle name="20% - Accent5 79 2" xfId="9950"/>
    <cellStyle name="20% - Accent5 79 3" xfId="9951"/>
    <cellStyle name="20% - Accent5 79 4" xfId="9952"/>
    <cellStyle name="20% - Accent5 79 5" xfId="9953"/>
    <cellStyle name="20% - Accent5 79 6" xfId="9954"/>
    <cellStyle name="20% - Accent5 79 7" xfId="9955"/>
    <cellStyle name="20% - Accent5 79 8" xfId="9956"/>
    <cellStyle name="20% - Accent5 8" xfId="9957"/>
    <cellStyle name="20% - Accent5 8 10" xfId="9958"/>
    <cellStyle name="20% - Accent5 8 2" xfId="9959"/>
    <cellStyle name="20% - Accent5 8 2 2" xfId="9960"/>
    <cellStyle name="20% - Accent5 8 2 3" xfId="9961"/>
    <cellStyle name="20% - Accent5 8 3" xfId="9962"/>
    <cellStyle name="20% - Accent5 8 3 2" xfId="9963"/>
    <cellStyle name="20% - Accent5 8 3 3" xfId="9964"/>
    <cellStyle name="20% - Accent5 8 3 4" xfId="9965"/>
    <cellStyle name="20% - Accent5 8 3 5" xfId="9966"/>
    <cellStyle name="20% - Accent5 8 3 6" xfId="9967"/>
    <cellStyle name="20% - Accent5 8 3 7" xfId="9968"/>
    <cellStyle name="20% - Accent5 8 4" xfId="9969"/>
    <cellStyle name="20% - Accent5 8 4 2" xfId="9970"/>
    <cellStyle name="20% - Accent5 8 4 3" xfId="9971"/>
    <cellStyle name="20% - Accent5 8 5" xfId="9972"/>
    <cellStyle name="20% - Accent5 8 6" xfId="9973"/>
    <cellStyle name="20% - Accent5 8 7" xfId="9974"/>
    <cellStyle name="20% - Accent5 8 8" xfId="9975"/>
    <cellStyle name="20% - Accent5 8 9" xfId="9976"/>
    <cellStyle name="20% - Accent5 80" xfId="9977"/>
    <cellStyle name="20% - Accent5 80 2" xfId="9978"/>
    <cellStyle name="20% - Accent5 80 3" xfId="9979"/>
    <cellStyle name="20% - Accent5 80 4" xfId="9980"/>
    <cellStyle name="20% - Accent5 80 5" xfId="9981"/>
    <cellStyle name="20% - Accent5 80 6" xfId="9982"/>
    <cellStyle name="20% - Accent5 80 7" xfId="9983"/>
    <cellStyle name="20% - Accent5 80 8" xfId="9984"/>
    <cellStyle name="20% - Accent5 81" xfId="9985"/>
    <cellStyle name="20% - Accent5 81 2" xfId="9986"/>
    <cellStyle name="20% - Accent5 81 3" xfId="9987"/>
    <cellStyle name="20% - Accent5 81 4" xfId="9988"/>
    <cellStyle name="20% - Accent5 81 5" xfId="9989"/>
    <cellStyle name="20% - Accent5 81 6" xfId="9990"/>
    <cellStyle name="20% - Accent5 81 7" xfId="9991"/>
    <cellStyle name="20% - Accent5 81 8" xfId="9992"/>
    <cellStyle name="20% - Accent5 82" xfId="9993"/>
    <cellStyle name="20% - Accent5 82 2" xfId="9994"/>
    <cellStyle name="20% - Accent5 82 3" xfId="9995"/>
    <cellStyle name="20% - Accent5 82 4" xfId="9996"/>
    <cellStyle name="20% - Accent5 82 5" xfId="9997"/>
    <cellStyle name="20% - Accent5 82 6" xfId="9998"/>
    <cellStyle name="20% - Accent5 82 7" xfId="9999"/>
    <cellStyle name="20% - Accent5 82 8" xfId="10000"/>
    <cellStyle name="20% - Accent5 83" xfId="10001"/>
    <cellStyle name="20% - Accent5 83 2" xfId="10002"/>
    <cellStyle name="20% - Accent5 83 3" xfId="10003"/>
    <cellStyle name="20% - Accent5 83 4" xfId="10004"/>
    <cellStyle name="20% - Accent5 83 5" xfId="10005"/>
    <cellStyle name="20% - Accent5 83 6" xfId="10006"/>
    <cellStyle name="20% - Accent5 83 7" xfId="10007"/>
    <cellStyle name="20% - Accent5 83 8" xfId="10008"/>
    <cellStyle name="20% - Accent5 84" xfId="10009"/>
    <cellStyle name="20% - Accent5 84 2" xfId="10010"/>
    <cellStyle name="20% - Accent5 84 3" xfId="10011"/>
    <cellStyle name="20% - Accent5 84 4" xfId="10012"/>
    <cellStyle name="20% - Accent5 84 5" xfId="10013"/>
    <cellStyle name="20% - Accent5 84 6" xfId="10014"/>
    <cellStyle name="20% - Accent5 84 7" xfId="10015"/>
    <cellStyle name="20% - Accent5 84 8" xfId="10016"/>
    <cellStyle name="20% - Accent5 85" xfId="10017"/>
    <cellStyle name="20% - Accent5 85 2" xfId="10018"/>
    <cellStyle name="20% - Accent5 85 3" xfId="10019"/>
    <cellStyle name="20% - Accent5 85 4" xfId="10020"/>
    <cellStyle name="20% - Accent5 85 5" xfId="10021"/>
    <cellStyle name="20% - Accent5 85 6" xfId="10022"/>
    <cellStyle name="20% - Accent5 85 7" xfId="10023"/>
    <cellStyle name="20% - Accent5 85 8" xfId="10024"/>
    <cellStyle name="20% - Accent5 86" xfId="10025"/>
    <cellStyle name="20% - Accent5 86 2" xfId="10026"/>
    <cellStyle name="20% - Accent5 86 3" xfId="10027"/>
    <cellStyle name="20% - Accent5 86 4" xfId="10028"/>
    <cellStyle name="20% - Accent5 86 5" xfId="10029"/>
    <cellStyle name="20% - Accent5 86 6" xfId="10030"/>
    <cellStyle name="20% - Accent5 86 7" xfId="10031"/>
    <cellStyle name="20% - Accent5 86 8" xfId="10032"/>
    <cellStyle name="20% - Accent5 87" xfId="10033"/>
    <cellStyle name="20% - Accent5 87 2" xfId="10034"/>
    <cellStyle name="20% - Accent5 87 3" xfId="10035"/>
    <cellStyle name="20% - Accent5 87 4" xfId="10036"/>
    <cellStyle name="20% - Accent5 87 5" xfId="10037"/>
    <cellStyle name="20% - Accent5 87 6" xfId="10038"/>
    <cellStyle name="20% - Accent5 87 7" xfId="10039"/>
    <cellStyle name="20% - Accent5 87 8" xfId="10040"/>
    <cellStyle name="20% - Accent5 88" xfId="10041"/>
    <cellStyle name="20% - Accent5 88 2" xfId="10042"/>
    <cellStyle name="20% - Accent5 88 3" xfId="10043"/>
    <cellStyle name="20% - Accent5 88 4" xfId="10044"/>
    <cellStyle name="20% - Accent5 88 5" xfId="10045"/>
    <cellStyle name="20% - Accent5 88 6" xfId="10046"/>
    <cellStyle name="20% - Accent5 88 7" xfId="10047"/>
    <cellStyle name="20% - Accent5 88 8" xfId="10048"/>
    <cellStyle name="20% - Accent5 89" xfId="10049"/>
    <cellStyle name="20% - Accent5 89 2" xfId="10050"/>
    <cellStyle name="20% - Accent5 89 3" xfId="10051"/>
    <cellStyle name="20% - Accent5 89 4" xfId="10052"/>
    <cellStyle name="20% - Accent5 89 5" xfId="10053"/>
    <cellStyle name="20% - Accent5 89 6" xfId="10054"/>
    <cellStyle name="20% - Accent5 89 7" xfId="10055"/>
    <cellStyle name="20% - Accent5 89 8" xfId="10056"/>
    <cellStyle name="20% - Accent5 9" xfId="10057"/>
    <cellStyle name="20% - Accent5 9 10" xfId="10058"/>
    <cellStyle name="20% - Accent5 9 2" xfId="10059"/>
    <cellStyle name="20% - Accent5 9 2 2" xfId="10060"/>
    <cellStyle name="20% - Accent5 9 2 3" xfId="10061"/>
    <cellStyle name="20% - Accent5 9 3" xfId="10062"/>
    <cellStyle name="20% - Accent5 9 3 2" xfId="10063"/>
    <cellStyle name="20% - Accent5 9 3 3" xfId="10064"/>
    <cellStyle name="20% - Accent5 9 3 4" xfId="10065"/>
    <cellStyle name="20% - Accent5 9 3 5" xfId="10066"/>
    <cellStyle name="20% - Accent5 9 3 6" xfId="10067"/>
    <cellStyle name="20% - Accent5 9 3 7" xfId="10068"/>
    <cellStyle name="20% - Accent5 9 4" xfId="10069"/>
    <cellStyle name="20% - Accent5 9 4 2" xfId="10070"/>
    <cellStyle name="20% - Accent5 9 4 3" xfId="10071"/>
    <cellStyle name="20% - Accent5 9 5" xfId="10072"/>
    <cellStyle name="20% - Accent5 9 6" xfId="10073"/>
    <cellStyle name="20% - Accent5 9 7" xfId="10074"/>
    <cellStyle name="20% - Accent5 9 8" xfId="10075"/>
    <cellStyle name="20% - Accent5 9 9" xfId="10076"/>
    <cellStyle name="20% - Accent5 90" xfId="10077"/>
    <cellStyle name="20% - Accent5 90 2" xfId="10078"/>
    <cellStyle name="20% - Accent5 90 3" xfId="10079"/>
    <cellStyle name="20% - Accent5 90 4" xfId="10080"/>
    <cellStyle name="20% - Accent5 90 5" xfId="10081"/>
    <cellStyle name="20% - Accent5 90 6" xfId="10082"/>
    <cellStyle name="20% - Accent5 90 7" xfId="10083"/>
    <cellStyle name="20% - Accent5 90 8" xfId="10084"/>
    <cellStyle name="20% - Accent5 91" xfId="10085"/>
    <cellStyle name="20% - Accent5 91 2" xfId="10086"/>
    <cellStyle name="20% - Accent5 91 3" xfId="10087"/>
    <cellStyle name="20% - Accent5 91 4" xfId="10088"/>
    <cellStyle name="20% - Accent5 91 5" xfId="10089"/>
    <cellStyle name="20% - Accent5 91 6" xfId="10090"/>
    <cellStyle name="20% - Accent5 91 7" xfId="10091"/>
    <cellStyle name="20% - Accent5 91 8" xfId="10092"/>
    <cellStyle name="20% - Accent5 92" xfId="10093"/>
    <cellStyle name="20% - Accent5 93" xfId="10094"/>
    <cellStyle name="20% - Accent5 94" xfId="10095"/>
    <cellStyle name="20% - Accent5 95" xfId="10096"/>
    <cellStyle name="20% - Accent5 96" xfId="10097"/>
    <cellStyle name="20% - Accent5 97" xfId="10098"/>
    <cellStyle name="20% - Accent5 98" xfId="10099"/>
    <cellStyle name="20% - Accent5 99" xfId="10100"/>
    <cellStyle name="20% - Accent6 10" xfId="10101"/>
    <cellStyle name="20% - Accent6 10 10" xfId="10102"/>
    <cellStyle name="20% - Accent6 10 2" xfId="10103"/>
    <cellStyle name="20% - Accent6 10 2 2" xfId="10104"/>
    <cellStyle name="20% - Accent6 10 2 3" xfId="10105"/>
    <cellStyle name="20% - Accent6 10 3" xfId="10106"/>
    <cellStyle name="20% - Accent6 10 3 2" xfId="10107"/>
    <cellStyle name="20% - Accent6 10 3 3" xfId="10108"/>
    <cellStyle name="20% - Accent6 10 3 4" xfId="10109"/>
    <cellStyle name="20% - Accent6 10 3 5" xfId="10110"/>
    <cellStyle name="20% - Accent6 10 3 6" xfId="10111"/>
    <cellStyle name="20% - Accent6 10 3 7" xfId="10112"/>
    <cellStyle name="20% - Accent6 10 4" xfId="10113"/>
    <cellStyle name="20% - Accent6 10 4 2" xfId="10114"/>
    <cellStyle name="20% - Accent6 10 4 3" xfId="10115"/>
    <cellStyle name="20% - Accent6 10 5" xfId="10116"/>
    <cellStyle name="20% - Accent6 10 6" xfId="10117"/>
    <cellStyle name="20% - Accent6 10 7" xfId="10118"/>
    <cellStyle name="20% - Accent6 10 8" xfId="10119"/>
    <cellStyle name="20% - Accent6 10 9" xfId="10120"/>
    <cellStyle name="20% - Accent6 100" xfId="10121"/>
    <cellStyle name="20% - Accent6 101" xfId="10122"/>
    <cellStyle name="20% - Accent6 102" xfId="10123"/>
    <cellStyle name="20% - Accent6 103" xfId="10124"/>
    <cellStyle name="20% - Accent6 104" xfId="10125"/>
    <cellStyle name="20% - Accent6 105" xfId="10126"/>
    <cellStyle name="20% - Accent6 106" xfId="10127"/>
    <cellStyle name="20% - Accent6 107" xfId="10128"/>
    <cellStyle name="20% - Accent6 108" xfId="10129"/>
    <cellStyle name="20% - Accent6 109" xfId="10130"/>
    <cellStyle name="20% - Accent6 11" xfId="10131"/>
    <cellStyle name="20% - Accent6 11 10" xfId="10132"/>
    <cellStyle name="20% - Accent6 11 2" xfId="10133"/>
    <cellStyle name="20% - Accent6 11 2 2" xfId="10134"/>
    <cellStyle name="20% - Accent6 11 2 3" xfId="10135"/>
    <cellStyle name="20% - Accent6 11 3" xfId="10136"/>
    <cellStyle name="20% - Accent6 11 3 2" xfId="10137"/>
    <cellStyle name="20% - Accent6 11 3 3" xfId="10138"/>
    <cellStyle name="20% - Accent6 11 3 4" xfId="10139"/>
    <cellStyle name="20% - Accent6 11 3 5" xfId="10140"/>
    <cellStyle name="20% - Accent6 11 3 6" xfId="10141"/>
    <cellStyle name="20% - Accent6 11 3 7" xfId="10142"/>
    <cellStyle name="20% - Accent6 11 4" xfId="10143"/>
    <cellStyle name="20% - Accent6 11 4 2" xfId="10144"/>
    <cellStyle name="20% - Accent6 11 4 3" xfId="10145"/>
    <cellStyle name="20% - Accent6 11 5" xfId="10146"/>
    <cellStyle name="20% - Accent6 11 6" xfId="10147"/>
    <cellStyle name="20% - Accent6 11 7" xfId="10148"/>
    <cellStyle name="20% - Accent6 11 8" xfId="10149"/>
    <cellStyle name="20% - Accent6 11 9" xfId="10150"/>
    <cellStyle name="20% - Accent6 110" xfId="10151"/>
    <cellStyle name="20% - Accent6 111" xfId="10152"/>
    <cellStyle name="20% - Accent6 112" xfId="10153"/>
    <cellStyle name="20% - Accent6 113" xfId="10154"/>
    <cellStyle name="20% - Accent6 114" xfId="10155"/>
    <cellStyle name="20% - Accent6 115" xfId="10156"/>
    <cellStyle name="20% - Accent6 116" xfId="10157"/>
    <cellStyle name="20% - Accent6 117" xfId="10158"/>
    <cellStyle name="20% - Accent6 118" xfId="10159"/>
    <cellStyle name="20% - Accent6 119" xfId="10160"/>
    <cellStyle name="20% - Accent6 12" xfId="10161"/>
    <cellStyle name="20% - Accent6 12 10" xfId="10162"/>
    <cellStyle name="20% - Accent6 12 2" xfId="10163"/>
    <cellStyle name="20% - Accent6 12 2 2" xfId="10164"/>
    <cellStyle name="20% - Accent6 12 2 3" xfId="10165"/>
    <cellStyle name="20% - Accent6 12 3" xfId="10166"/>
    <cellStyle name="20% - Accent6 12 3 2" xfId="10167"/>
    <cellStyle name="20% - Accent6 12 3 3" xfId="10168"/>
    <cellStyle name="20% - Accent6 12 3 4" xfId="10169"/>
    <cellStyle name="20% - Accent6 12 3 5" xfId="10170"/>
    <cellStyle name="20% - Accent6 12 3 6" xfId="10171"/>
    <cellStyle name="20% - Accent6 12 3 7" xfId="10172"/>
    <cellStyle name="20% - Accent6 12 4" xfId="10173"/>
    <cellStyle name="20% - Accent6 12 4 2" xfId="10174"/>
    <cellStyle name="20% - Accent6 12 4 3" xfId="10175"/>
    <cellStyle name="20% - Accent6 12 5" xfId="10176"/>
    <cellStyle name="20% - Accent6 12 6" xfId="10177"/>
    <cellStyle name="20% - Accent6 12 7" xfId="10178"/>
    <cellStyle name="20% - Accent6 12 8" xfId="10179"/>
    <cellStyle name="20% - Accent6 12 9" xfId="10180"/>
    <cellStyle name="20% - Accent6 120" xfId="10181"/>
    <cellStyle name="20% - Accent6 121" xfId="10182"/>
    <cellStyle name="20% - Accent6 122" xfId="10183"/>
    <cellStyle name="20% - Accent6 123" xfId="10184"/>
    <cellStyle name="20% - Accent6 124" xfId="10185"/>
    <cellStyle name="20% - Accent6 125" xfId="10186"/>
    <cellStyle name="20% - Accent6 126" xfId="10187"/>
    <cellStyle name="20% - Accent6 127" xfId="10188"/>
    <cellStyle name="20% - Accent6 128" xfId="10189"/>
    <cellStyle name="20% - Accent6 129" xfId="10190"/>
    <cellStyle name="20% - Accent6 13" xfId="10191"/>
    <cellStyle name="20% - Accent6 13 10" xfId="10192"/>
    <cellStyle name="20% - Accent6 13 2" xfId="10193"/>
    <cellStyle name="20% - Accent6 13 2 2" xfId="10194"/>
    <cellStyle name="20% - Accent6 13 2 3" xfId="10195"/>
    <cellStyle name="20% - Accent6 13 3" xfId="10196"/>
    <cellStyle name="20% - Accent6 13 3 2" xfId="10197"/>
    <cellStyle name="20% - Accent6 13 3 3" xfId="10198"/>
    <cellStyle name="20% - Accent6 13 3 4" xfId="10199"/>
    <cellStyle name="20% - Accent6 13 3 5" xfId="10200"/>
    <cellStyle name="20% - Accent6 13 3 6" xfId="10201"/>
    <cellStyle name="20% - Accent6 13 3 7" xfId="10202"/>
    <cellStyle name="20% - Accent6 13 4" xfId="10203"/>
    <cellStyle name="20% - Accent6 13 4 2" xfId="10204"/>
    <cellStyle name="20% - Accent6 13 4 3" xfId="10205"/>
    <cellStyle name="20% - Accent6 13 5" xfId="10206"/>
    <cellStyle name="20% - Accent6 13 6" xfId="10207"/>
    <cellStyle name="20% - Accent6 13 7" xfId="10208"/>
    <cellStyle name="20% - Accent6 13 8" xfId="10209"/>
    <cellStyle name="20% - Accent6 13 9" xfId="10210"/>
    <cellStyle name="20% - Accent6 130" xfId="10211"/>
    <cellStyle name="20% - Accent6 131" xfId="10212"/>
    <cellStyle name="20% - Accent6 132" xfId="10213"/>
    <cellStyle name="20% - Accent6 133" xfId="10214"/>
    <cellStyle name="20% - Accent6 134" xfId="10215"/>
    <cellStyle name="20% - Accent6 135" xfId="10216"/>
    <cellStyle name="20% - Accent6 136" xfId="10217"/>
    <cellStyle name="20% - Accent6 137" xfId="10218"/>
    <cellStyle name="20% - Accent6 138" xfId="10219"/>
    <cellStyle name="20% - Accent6 139" xfId="10220"/>
    <cellStyle name="20% - Accent6 14" xfId="10221"/>
    <cellStyle name="20% - Accent6 14 10" xfId="10222"/>
    <cellStyle name="20% - Accent6 14 2" xfId="10223"/>
    <cellStyle name="20% - Accent6 14 2 2" xfId="10224"/>
    <cellStyle name="20% - Accent6 14 2 3" xfId="10225"/>
    <cellStyle name="20% - Accent6 14 3" xfId="10226"/>
    <cellStyle name="20% - Accent6 14 3 2" xfId="10227"/>
    <cellStyle name="20% - Accent6 14 3 3" xfId="10228"/>
    <cellStyle name="20% - Accent6 14 3 4" xfId="10229"/>
    <cellStyle name="20% - Accent6 14 3 5" xfId="10230"/>
    <cellStyle name="20% - Accent6 14 3 6" xfId="10231"/>
    <cellStyle name="20% - Accent6 14 3 7" xfId="10232"/>
    <cellStyle name="20% - Accent6 14 4" xfId="10233"/>
    <cellStyle name="20% - Accent6 14 4 2" xfId="10234"/>
    <cellStyle name="20% - Accent6 14 4 3" xfId="10235"/>
    <cellStyle name="20% - Accent6 14 5" xfId="10236"/>
    <cellStyle name="20% - Accent6 14 6" xfId="10237"/>
    <cellStyle name="20% - Accent6 14 7" xfId="10238"/>
    <cellStyle name="20% - Accent6 14 8" xfId="10239"/>
    <cellStyle name="20% - Accent6 14 9" xfId="10240"/>
    <cellStyle name="20% - Accent6 140" xfId="10241"/>
    <cellStyle name="20% - Accent6 141" xfId="10242"/>
    <cellStyle name="20% - Accent6 142" xfId="10243"/>
    <cellStyle name="20% - Accent6 143" xfId="10244"/>
    <cellStyle name="20% - Accent6 144" xfId="10245"/>
    <cellStyle name="20% - Accent6 145" xfId="10246"/>
    <cellStyle name="20% - Accent6 146" xfId="10247"/>
    <cellStyle name="20% - Accent6 147" xfId="10248"/>
    <cellStyle name="20% - Accent6 148" xfId="10249"/>
    <cellStyle name="20% - Accent6 149" xfId="10250"/>
    <cellStyle name="20% - Accent6 15" xfId="10251"/>
    <cellStyle name="20% - Accent6 15 10" xfId="10252"/>
    <cellStyle name="20% - Accent6 15 2" xfId="10253"/>
    <cellStyle name="20% - Accent6 15 2 2" xfId="10254"/>
    <cellStyle name="20% - Accent6 15 2 3" xfId="10255"/>
    <cellStyle name="20% - Accent6 15 3" xfId="10256"/>
    <cellStyle name="20% - Accent6 15 3 2" xfId="10257"/>
    <cellStyle name="20% - Accent6 15 3 3" xfId="10258"/>
    <cellStyle name="20% - Accent6 15 3 4" xfId="10259"/>
    <cellStyle name="20% - Accent6 15 3 5" xfId="10260"/>
    <cellStyle name="20% - Accent6 15 3 6" xfId="10261"/>
    <cellStyle name="20% - Accent6 15 3 7" xfId="10262"/>
    <cellStyle name="20% - Accent6 15 4" xfId="10263"/>
    <cellStyle name="20% - Accent6 15 4 2" xfId="10264"/>
    <cellStyle name="20% - Accent6 15 4 3" xfId="10265"/>
    <cellStyle name="20% - Accent6 15 5" xfId="10266"/>
    <cellStyle name="20% - Accent6 15 6" xfId="10267"/>
    <cellStyle name="20% - Accent6 15 7" xfId="10268"/>
    <cellStyle name="20% - Accent6 15 8" xfId="10269"/>
    <cellStyle name="20% - Accent6 15 9" xfId="10270"/>
    <cellStyle name="20% - Accent6 150" xfId="10271"/>
    <cellStyle name="20% - Accent6 151" xfId="10272"/>
    <cellStyle name="20% - Accent6 152" xfId="10273"/>
    <cellStyle name="20% - Accent6 153" xfId="10274"/>
    <cellStyle name="20% - Accent6 154" xfId="10275"/>
    <cellStyle name="20% - Accent6 155" xfId="10276"/>
    <cellStyle name="20% - Accent6 156" xfId="10277"/>
    <cellStyle name="20% - Accent6 157" xfId="10278"/>
    <cellStyle name="20% - Accent6 158" xfId="10279"/>
    <cellStyle name="20% - Accent6 159" xfId="10280"/>
    <cellStyle name="20% - Accent6 16" xfId="10281"/>
    <cellStyle name="20% - Accent6 16 10" xfId="10282"/>
    <cellStyle name="20% - Accent6 16 2" xfId="10283"/>
    <cellStyle name="20% - Accent6 16 2 2" xfId="10284"/>
    <cellStyle name="20% - Accent6 16 2 3" xfId="10285"/>
    <cellStyle name="20% - Accent6 16 3" xfId="10286"/>
    <cellStyle name="20% - Accent6 16 3 2" xfId="10287"/>
    <cellStyle name="20% - Accent6 16 3 3" xfId="10288"/>
    <cellStyle name="20% - Accent6 16 3 4" xfId="10289"/>
    <cellStyle name="20% - Accent6 16 3 5" xfId="10290"/>
    <cellStyle name="20% - Accent6 16 3 6" xfId="10291"/>
    <cellStyle name="20% - Accent6 16 3 7" xfId="10292"/>
    <cellStyle name="20% - Accent6 16 4" xfId="10293"/>
    <cellStyle name="20% - Accent6 16 4 2" xfId="10294"/>
    <cellStyle name="20% - Accent6 16 4 3" xfId="10295"/>
    <cellStyle name="20% - Accent6 16 5" xfId="10296"/>
    <cellStyle name="20% - Accent6 16 6" xfId="10297"/>
    <cellStyle name="20% - Accent6 16 7" xfId="10298"/>
    <cellStyle name="20% - Accent6 16 8" xfId="10299"/>
    <cellStyle name="20% - Accent6 16 9" xfId="10300"/>
    <cellStyle name="20% - Accent6 160" xfId="10301"/>
    <cellStyle name="20% - Accent6 161" xfId="10302"/>
    <cellStyle name="20% - Accent6 162" xfId="10303"/>
    <cellStyle name="20% - Accent6 163" xfId="10304"/>
    <cellStyle name="20% - Accent6 164" xfId="10305"/>
    <cellStyle name="20% - Accent6 165" xfId="10306"/>
    <cellStyle name="20% - Accent6 166" xfId="10307"/>
    <cellStyle name="20% - Accent6 167" xfId="10308"/>
    <cellStyle name="20% - Accent6 168" xfId="10309"/>
    <cellStyle name="20% - Accent6 169" xfId="10310"/>
    <cellStyle name="20% - Accent6 17" xfId="10311"/>
    <cellStyle name="20% - Accent6 17 10" xfId="10312"/>
    <cellStyle name="20% - Accent6 17 2" xfId="10313"/>
    <cellStyle name="20% - Accent6 17 2 2" xfId="10314"/>
    <cellStyle name="20% - Accent6 17 2 3" xfId="10315"/>
    <cellStyle name="20% - Accent6 17 3" xfId="10316"/>
    <cellStyle name="20% - Accent6 17 3 2" xfId="10317"/>
    <cellStyle name="20% - Accent6 17 3 3" xfId="10318"/>
    <cellStyle name="20% - Accent6 17 3 4" xfId="10319"/>
    <cellStyle name="20% - Accent6 17 3 5" xfId="10320"/>
    <cellStyle name="20% - Accent6 17 3 6" xfId="10321"/>
    <cellStyle name="20% - Accent6 17 3 7" xfId="10322"/>
    <cellStyle name="20% - Accent6 17 4" xfId="10323"/>
    <cellStyle name="20% - Accent6 17 4 2" xfId="10324"/>
    <cellStyle name="20% - Accent6 17 4 3" xfId="10325"/>
    <cellStyle name="20% - Accent6 17 5" xfId="10326"/>
    <cellStyle name="20% - Accent6 17 6" xfId="10327"/>
    <cellStyle name="20% - Accent6 17 7" xfId="10328"/>
    <cellStyle name="20% - Accent6 17 8" xfId="10329"/>
    <cellStyle name="20% - Accent6 17 9" xfId="10330"/>
    <cellStyle name="20% - Accent6 170" xfId="10331"/>
    <cellStyle name="20% - Accent6 171" xfId="10332"/>
    <cellStyle name="20% - Accent6 172" xfId="10333"/>
    <cellStyle name="20% - Accent6 173" xfId="10334"/>
    <cellStyle name="20% - Accent6 174" xfId="10335"/>
    <cellStyle name="20% - Accent6 175" xfId="10336"/>
    <cellStyle name="20% - Accent6 176" xfId="10337"/>
    <cellStyle name="20% - Accent6 177" xfId="10338"/>
    <cellStyle name="20% - Accent6 178" xfId="10339"/>
    <cellStyle name="20% - Accent6 179" xfId="10340"/>
    <cellStyle name="20% - Accent6 18" xfId="10341"/>
    <cellStyle name="20% - Accent6 18 10" xfId="10342"/>
    <cellStyle name="20% - Accent6 18 2" xfId="10343"/>
    <cellStyle name="20% - Accent6 18 2 2" xfId="10344"/>
    <cellStyle name="20% - Accent6 18 2 3" xfId="10345"/>
    <cellStyle name="20% - Accent6 18 3" xfId="10346"/>
    <cellStyle name="20% - Accent6 18 3 2" xfId="10347"/>
    <cellStyle name="20% - Accent6 18 3 3" xfId="10348"/>
    <cellStyle name="20% - Accent6 18 3 4" xfId="10349"/>
    <cellStyle name="20% - Accent6 18 3 5" xfId="10350"/>
    <cellStyle name="20% - Accent6 18 3 6" xfId="10351"/>
    <cellStyle name="20% - Accent6 18 3 7" xfId="10352"/>
    <cellStyle name="20% - Accent6 18 4" xfId="10353"/>
    <cellStyle name="20% - Accent6 18 4 2" xfId="10354"/>
    <cellStyle name="20% - Accent6 18 4 3" xfId="10355"/>
    <cellStyle name="20% - Accent6 18 5" xfId="10356"/>
    <cellStyle name="20% - Accent6 18 6" xfId="10357"/>
    <cellStyle name="20% - Accent6 18 7" xfId="10358"/>
    <cellStyle name="20% - Accent6 18 8" xfId="10359"/>
    <cellStyle name="20% - Accent6 18 9" xfId="10360"/>
    <cellStyle name="20% - Accent6 180" xfId="10361"/>
    <cellStyle name="20% - Accent6 181" xfId="10362"/>
    <cellStyle name="20% - Accent6 182" xfId="10363"/>
    <cellStyle name="20% - Accent6 183" xfId="10364"/>
    <cellStyle name="20% - Accent6 184" xfId="10365"/>
    <cellStyle name="20% - Accent6 185" xfId="10366"/>
    <cellStyle name="20% - Accent6 186" xfId="10367"/>
    <cellStyle name="20% - Accent6 187" xfId="10368"/>
    <cellStyle name="20% - Accent6 188" xfId="10369"/>
    <cellStyle name="20% - Accent6 189" xfId="10370"/>
    <cellStyle name="20% - Accent6 19" xfId="10371"/>
    <cellStyle name="20% - Accent6 19 10" xfId="10372"/>
    <cellStyle name="20% - Accent6 19 2" xfId="10373"/>
    <cellStyle name="20% - Accent6 19 2 2" xfId="10374"/>
    <cellStyle name="20% - Accent6 19 2 3" xfId="10375"/>
    <cellStyle name="20% - Accent6 19 3" xfId="10376"/>
    <cellStyle name="20% - Accent6 19 3 2" xfId="10377"/>
    <cellStyle name="20% - Accent6 19 3 3" xfId="10378"/>
    <cellStyle name="20% - Accent6 19 3 4" xfId="10379"/>
    <cellStyle name="20% - Accent6 19 3 5" xfId="10380"/>
    <cellStyle name="20% - Accent6 19 3 6" xfId="10381"/>
    <cellStyle name="20% - Accent6 19 3 7" xfId="10382"/>
    <cellStyle name="20% - Accent6 19 4" xfId="10383"/>
    <cellStyle name="20% - Accent6 19 4 2" xfId="10384"/>
    <cellStyle name="20% - Accent6 19 4 3" xfId="10385"/>
    <cellStyle name="20% - Accent6 19 5" xfId="10386"/>
    <cellStyle name="20% - Accent6 19 6" xfId="10387"/>
    <cellStyle name="20% - Accent6 19 7" xfId="10388"/>
    <cellStyle name="20% - Accent6 19 8" xfId="10389"/>
    <cellStyle name="20% - Accent6 19 9" xfId="10390"/>
    <cellStyle name="20% - Accent6 190" xfId="10391"/>
    <cellStyle name="20% - Accent6 191" xfId="10392"/>
    <cellStyle name="20% - Accent6 192" xfId="10393"/>
    <cellStyle name="20% - Accent6 193" xfId="10394"/>
    <cellStyle name="20% - Accent6 194" xfId="10395"/>
    <cellStyle name="20% - Accent6 195" xfId="10396"/>
    <cellStyle name="20% - Accent6 196" xfId="10397"/>
    <cellStyle name="20% - Accent6 197" xfId="10398"/>
    <cellStyle name="20% - Accent6 198" xfId="10399"/>
    <cellStyle name="20% - Accent6 199" xfId="10400"/>
    <cellStyle name="20% - Accent6 2" xfId="10401"/>
    <cellStyle name="20% - Accent6 2 10" xfId="10402"/>
    <cellStyle name="20% - Accent6 2 11" xfId="10403"/>
    <cellStyle name="20% - Accent6 2 12" xfId="10404"/>
    <cellStyle name="20% - Accent6 2 13" xfId="10405"/>
    <cellStyle name="20% - Accent6 2 2" xfId="10406"/>
    <cellStyle name="20% - Accent6 2 2 10" xfId="10407"/>
    <cellStyle name="20% - Accent6 2 2 2" xfId="10408"/>
    <cellStyle name="20% - Accent6 2 2 2 2" xfId="10409"/>
    <cellStyle name="20% - Accent6 2 2 2 3" xfId="10410"/>
    <cellStyle name="20% - Accent6 2 2 2 4" xfId="10411"/>
    <cellStyle name="20% - Accent6 2 2 2 5" xfId="10412"/>
    <cellStyle name="20% - Accent6 2 2 2 6" xfId="10413"/>
    <cellStyle name="20% - Accent6 2 2 2 7" xfId="10414"/>
    <cellStyle name="20% - Accent6 2 2 3" xfId="10415"/>
    <cellStyle name="20% - Accent6 2 2 3 2" xfId="10416"/>
    <cellStyle name="20% - Accent6 2 2 3 3" xfId="10417"/>
    <cellStyle name="20% - Accent6 2 2 3 4" xfId="10418"/>
    <cellStyle name="20% - Accent6 2 2 3 5" xfId="10419"/>
    <cellStyle name="20% - Accent6 2 2 3 6" xfId="10420"/>
    <cellStyle name="20% - Accent6 2 2 3 7" xfId="10421"/>
    <cellStyle name="20% - Accent6 2 2 4" xfId="10422"/>
    <cellStyle name="20% - Accent6 2 2 4 2" xfId="10423"/>
    <cellStyle name="20% - Accent6 2 2 4 3" xfId="10424"/>
    <cellStyle name="20% - Accent6 2 2 5" xfId="10425"/>
    <cellStyle name="20% - Accent6 2 2 6" xfId="10426"/>
    <cellStyle name="20% - Accent6 2 2 7" xfId="10427"/>
    <cellStyle name="20% - Accent6 2 2 8" xfId="10428"/>
    <cellStyle name="20% - Accent6 2 2 9" xfId="10429"/>
    <cellStyle name="20% - Accent6 2 3" xfId="10430"/>
    <cellStyle name="20% - Accent6 2 3 2" xfId="10431"/>
    <cellStyle name="20% - Accent6 2 3 2 2" xfId="10432"/>
    <cellStyle name="20% - Accent6 2 3 2 3" xfId="10433"/>
    <cellStyle name="20% - Accent6 2 3 2 4" xfId="10434"/>
    <cellStyle name="20% - Accent6 2 3 2 5" xfId="10435"/>
    <cellStyle name="20% - Accent6 2 3 2 6" xfId="10436"/>
    <cellStyle name="20% - Accent6 2 3 2 7" xfId="10437"/>
    <cellStyle name="20% - Accent6 2 3 3" xfId="10438"/>
    <cellStyle name="20% - Accent6 2 3 4" xfId="10439"/>
    <cellStyle name="20% - Accent6 2 3 5" xfId="10440"/>
    <cellStyle name="20% - Accent6 2 3 6" xfId="10441"/>
    <cellStyle name="20% - Accent6 2 3 7" xfId="10442"/>
    <cellStyle name="20% - Accent6 2 3 8" xfId="10443"/>
    <cellStyle name="20% - Accent6 2 4" xfId="10444"/>
    <cellStyle name="20% - Accent6 2 4 2" xfId="10445"/>
    <cellStyle name="20% - Accent6 2 4 3" xfId="10446"/>
    <cellStyle name="20% - Accent6 2 4 4" xfId="10447"/>
    <cellStyle name="20% - Accent6 2 4 5" xfId="10448"/>
    <cellStyle name="20% - Accent6 2 4 6" xfId="10449"/>
    <cellStyle name="20% - Accent6 2 4 7" xfId="10450"/>
    <cellStyle name="20% - Accent6 2 5" xfId="10451"/>
    <cellStyle name="20% - Accent6 2 5 2" xfId="10452"/>
    <cellStyle name="20% - Accent6 2 5 3" xfId="10453"/>
    <cellStyle name="20% - Accent6 2 5 4" xfId="10454"/>
    <cellStyle name="20% - Accent6 2 5 5" xfId="10455"/>
    <cellStyle name="20% - Accent6 2 5 6" xfId="10456"/>
    <cellStyle name="20% - Accent6 2 5 7" xfId="10457"/>
    <cellStyle name="20% - Accent6 2 6" xfId="10458"/>
    <cellStyle name="20% - Accent6 2 6 2" xfId="10459"/>
    <cellStyle name="20% - Accent6 2 7" xfId="10460"/>
    <cellStyle name="20% - Accent6 2 8" xfId="10461"/>
    <cellStyle name="20% - Accent6 2 9" xfId="10462"/>
    <cellStyle name="20% - Accent6 20" xfId="10463"/>
    <cellStyle name="20% - Accent6 20 2" xfId="10464"/>
    <cellStyle name="20% - Accent6 20 3" xfId="10465"/>
    <cellStyle name="20% - Accent6 20 3 2" xfId="10466"/>
    <cellStyle name="20% - Accent6 20 3 3" xfId="10467"/>
    <cellStyle name="20% - Accent6 20 3 4" xfId="10468"/>
    <cellStyle name="20% - Accent6 20 3 5" xfId="10469"/>
    <cellStyle name="20% - Accent6 20 3 6" xfId="10470"/>
    <cellStyle name="20% - Accent6 20 3 7" xfId="10471"/>
    <cellStyle name="20% - Accent6 20 4" xfId="10472"/>
    <cellStyle name="20% - Accent6 20 5" xfId="10473"/>
    <cellStyle name="20% - Accent6 20 6" xfId="10474"/>
    <cellStyle name="20% - Accent6 20 7" xfId="10475"/>
    <cellStyle name="20% - Accent6 20 8" xfId="10476"/>
    <cellStyle name="20% - Accent6 20 9" xfId="10477"/>
    <cellStyle name="20% - Accent6 200" xfId="10478"/>
    <cellStyle name="20% - Accent6 201" xfId="10479"/>
    <cellStyle name="20% - Accent6 202" xfId="10480"/>
    <cellStyle name="20% - Accent6 203" xfId="10481"/>
    <cellStyle name="20% - Accent6 204" xfId="10482"/>
    <cellStyle name="20% - Accent6 205" xfId="10483"/>
    <cellStyle name="20% - Accent6 206" xfId="10484"/>
    <cellStyle name="20% - Accent6 207" xfId="10485"/>
    <cellStyle name="20% - Accent6 208" xfId="10486"/>
    <cellStyle name="20% - Accent6 209" xfId="10487"/>
    <cellStyle name="20% - Accent6 21" xfId="10488"/>
    <cellStyle name="20% - Accent6 21 10" xfId="10489"/>
    <cellStyle name="20% - Accent6 21 2" xfId="10490"/>
    <cellStyle name="20% - Accent6 21 2 2" xfId="10491"/>
    <cellStyle name="20% - Accent6 21 2 3" xfId="10492"/>
    <cellStyle name="20% - Accent6 21 3" xfId="10493"/>
    <cellStyle name="20% - Accent6 21 3 2" xfId="10494"/>
    <cellStyle name="20% - Accent6 21 3 3" xfId="10495"/>
    <cellStyle name="20% - Accent6 21 3 4" xfId="10496"/>
    <cellStyle name="20% - Accent6 21 3 5" xfId="10497"/>
    <cellStyle name="20% - Accent6 21 3 6" xfId="10498"/>
    <cellStyle name="20% - Accent6 21 3 7" xfId="10499"/>
    <cellStyle name="20% - Accent6 21 4" xfId="10500"/>
    <cellStyle name="20% - Accent6 21 4 2" xfId="10501"/>
    <cellStyle name="20% - Accent6 21 4 3" xfId="10502"/>
    <cellStyle name="20% - Accent6 21 5" xfId="10503"/>
    <cellStyle name="20% - Accent6 21 6" xfId="10504"/>
    <cellStyle name="20% - Accent6 21 7" xfId="10505"/>
    <cellStyle name="20% - Accent6 21 8" xfId="10506"/>
    <cellStyle name="20% - Accent6 21 9" xfId="10507"/>
    <cellStyle name="20% - Accent6 210" xfId="10508"/>
    <cellStyle name="20% - Accent6 211" xfId="10509"/>
    <cellStyle name="20% - Accent6 212" xfId="10510"/>
    <cellStyle name="20% - Accent6 213" xfId="10511"/>
    <cellStyle name="20% - Accent6 214" xfId="10512"/>
    <cellStyle name="20% - Accent6 215" xfId="10513"/>
    <cellStyle name="20% - Accent6 216" xfId="10514"/>
    <cellStyle name="20% - Accent6 217" xfId="10515"/>
    <cellStyle name="20% - Accent6 218" xfId="10516"/>
    <cellStyle name="20% - Accent6 219" xfId="10517"/>
    <cellStyle name="20% - Accent6 22" xfId="10518"/>
    <cellStyle name="20% - Accent6 22 10" xfId="10519"/>
    <cellStyle name="20% - Accent6 22 2" xfId="10520"/>
    <cellStyle name="20% - Accent6 22 2 2" xfId="10521"/>
    <cellStyle name="20% - Accent6 22 2 3" xfId="10522"/>
    <cellStyle name="20% - Accent6 22 3" xfId="10523"/>
    <cellStyle name="20% - Accent6 22 3 2" xfId="10524"/>
    <cellStyle name="20% - Accent6 22 3 3" xfId="10525"/>
    <cellStyle name="20% - Accent6 22 3 4" xfId="10526"/>
    <cellStyle name="20% - Accent6 22 3 5" xfId="10527"/>
    <cellStyle name="20% - Accent6 22 3 6" xfId="10528"/>
    <cellStyle name="20% - Accent6 22 3 7" xfId="10529"/>
    <cellStyle name="20% - Accent6 22 4" xfId="10530"/>
    <cellStyle name="20% - Accent6 22 4 2" xfId="10531"/>
    <cellStyle name="20% - Accent6 22 4 3" xfId="10532"/>
    <cellStyle name="20% - Accent6 22 5" xfId="10533"/>
    <cellStyle name="20% - Accent6 22 6" xfId="10534"/>
    <cellStyle name="20% - Accent6 22 7" xfId="10535"/>
    <cellStyle name="20% - Accent6 22 8" xfId="10536"/>
    <cellStyle name="20% - Accent6 22 9" xfId="10537"/>
    <cellStyle name="20% - Accent6 220" xfId="10538"/>
    <cellStyle name="20% - Accent6 221" xfId="10539"/>
    <cellStyle name="20% - Accent6 222" xfId="10540"/>
    <cellStyle name="20% - Accent6 223" xfId="10541"/>
    <cellStyle name="20% - Accent6 224" xfId="10542"/>
    <cellStyle name="20% - Accent6 225" xfId="10543"/>
    <cellStyle name="20% - Accent6 226" xfId="10544"/>
    <cellStyle name="20% - Accent6 227" xfId="10545"/>
    <cellStyle name="20% - Accent6 228" xfId="10546"/>
    <cellStyle name="20% - Accent6 229" xfId="10547"/>
    <cellStyle name="20% - Accent6 23" xfId="10548"/>
    <cellStyle name="20% - Accent6 23 10" xfId="10549"/>
    <cellStyle name="20% - Accent6 23 2" xfId="10550"/>
    <cellStyle name="20% - Accent6 23 2 2" xfId="10551"/>
    <cellStyle name="20% - Accent6 23 2 3" xfId="10552"/>
    <cellStyle name="20% - Accent6 23 3" xfId="10553"/>
    <cellStyle name="20% - Accent6 23 3 2" xfId="10554"/>
    <cellStyle name="20% - Accent6 23 3 3" xfId="10555"/>
    <cellStyle name="20% - Accent6 23 3 4" xfId="10556"/>
    <cellStyle name="20% - Accent6 23 3 5" xfId="10557"/>
    <cellStyle name="20% - Accent6 23 3 6" xfId="10558"/>
    <cellStyle name="20% - Accent6 23 3 7" xfId="10559"/>
    <cellStyle name="20% - Accent6 23 4" xfId="10560"/>
    <cellStyle name="20% - Accent6 23 4 2" xfId="10561"/>
    <cellStyle name="20% - Accent6 23 4 3" xfId="10562"/>
    <cellStyle name="20% - Accent6 23 5" xfId="10563"/>
    <cellStyle name="20% - Accent6 23 6" xfId="10564"/>
    <cellStyle name="20% - Accent6 23 7" xfId="10565"/>
    <cellStyle name="20% - Accent6 23 8" xfId="10566"/>
    <cellStyle name="20% - Accent6 23 9" xfId="10567"/>
    <cellStyle name="20% - Accent6 230" xfId="10568"/>
    <cellStyle name="20% - Accent6 231" xfId="10569"/>
    <cellStyle name="20% - Accent6 232" xfId="10570"/>
    <cellStyle name="20% - Accent6 233" xfId="10571"/>
    <cellStyle name="20% - Accent6 234" xfId="10572"/>
    <cellStyle name="20% - Accent6 235" xfId="10573"/>
    <cellStyle name="20% - Accent6 236" xfId="10574"/>
    <cellStyle name="20% - Accent6 237" xfId="10575"/>
    <cellStyle name="20% - Accent6 238" xfId="10576"/>
    <cellStyle name="20% - Accent6 239" xfId="10577"/>
    <cellStyle name="20% - Accent6 24" xfId="10578"/>
    <cellStyle name="20% - Accent6 24 10" xfId="10579"/>
    <cellStyle name="20% - Accent6 24 2" xfId="10580"/>
    <cellStyle name="20% - Accent6 24 2 2" xfId="10581"/>
    <cellStyle name="20% - Accent6 24 2 3" xfId="10582"/>
    <cellStyle name="20% - Accent6 24 3" xfId="10583"/>
    <cellStyle name="20% - Accent6 24 3 2" xfId="10584"/>
    <cellStyle name="20% - Accent6 24 3 3" xfId="10585"/>
    <cellStyle name="20% - Accent6 24 3 4" xfId="10586"/>
    <cellStyle name="20% - Accent6 24 3 5" xfId="10587"/>
    <cellStyle name="20% - Accent6 24 3 6" xfId="10588"/>
    <cellStyle name="20% - Accent6 24 3 7" xfId="10589"/>
    <cellStyle name="20% - Accent6 24 4" xfId="10590"/>
    <cellStyle name="20% - Accent6 24 4 2" xfId="10591"/>
    <cellStyle name="20% - Accent6 24 4 3" xfId="10592"/>
    <cellStyle name="20% - Accent6 24 5" xfId="10593"/>
    <cellStyle name="20% - Accent6 24 6" xfId="10594"/>
    <cellStyle name="20% - Accent6 24 7" xfId="10595"/>
    <cellStyle name="20% - Accent6 24 8" xfId="10596"/>
    <cellStyle name="20% - Accent6 24 9" xfId="10597"/>
    <cellStyle name="20% - Accent6 240" xfId="10598"/>
    <cellStyle name="20% - Accent6 241" xfId="10599"/>
    <cellStyle name="20% - Accent6 242" xfId="10600"/>
    <cellStyle name="20% - Accent6 243" xfId="10601"/>
    <cellStyle name="20% - Accent6 244" xfId="10602"/>
    <cellStyle name="20% - Accent6 245" xfId="10603"/>
    <cellStyle name="20% - Accent6 246" xfId="10604"/>
    <cellStyle name="20% - Accent6 247" xfId="10605"/>
    <cellStyle name="20% - Accent6 248" xfId="10606"/>
    <cellStyle name="20% - Accent6 249" xfId="10607"/>
    <cellStyle name="20% - Accent6 25" xfId="10608"/>
    <cellStyle name="20% - Accent6 25 10" xfId="10609"/>
    <cellStyle name="20% - Accent6 25 2" xfId="10610"/>
    <cellStyle name="20% - Accent6 25 2 2" xfId="10611"/>
    <cellStyle name="20% - Accent6 25 2 3" xfId="10612"/>
    <cellStyle name="20% - Accent6 25 3" xfId="10613"/>
    <cellStyle name="20% - Accent6 25 3 2" xfId="10614"/>
    <cellStyle name="20% - Accent6 25 3 3" xfId="10615"/>
    <cellStyle name="20% - Accent6 25 3 4" xfId="10616"/>
    <cellStyle name="20% - Accent6 25 3 5" xfId="10617"/>
    <cellStyle name="20% - Accent6 25 3 6" xfId="10618"/>
    <cellStyle name="20% - Accent6 25 3 7" xfId="10619"/>
    <cellStyle name="20% - Accent6 25 4" xfId="10620"/>
    <cellStyle name="20% - Accent6 25 4 2" xfId="10621"/>
    <cellStyle name="20% - Accent6 25 4 3" xfId="10622"/>
    <cellStyle name="20% - Accent6 25 5" xfId="10623"/>
    <cellStyle name="20% - Accent6 25 6" xfId="10624"/>
    <cellStyle name="20% - Accent6 25 7" xfId="10625"/>
    <cellStyle name="20% - Accent6 25 8" xfId="10626"/>
    <cellStyle name="20% - Accent6 25 9" xfId="10627"/>
    <cellStyle name="20% - Accent6 250" xfId="10628"/>
    <cellStyle name="20% - Accent6 251" xfId="10629"/>
    <cellStyle name="20% - Accent6 252" xfId="10630"/>
    <cellStyle name="20% - Accent6 253" xfId="10631"/>
    <cellStyle name="20% - Accent6 254" xfId="10632"/>
    <cellStyle name="20% - Accent6 255" xfId="10633"/>
    <cellStyle name="20% - Accent6 256" xfId="10634"/>
    <cellStyle name="20% - Accent6 257" xfId="10635"/>
    <cellStyle name="20% - Accent6 258" xfId="10636"/>
    <cellStyle name="20% - Accent6 259" xfId="10637"/>
    <cellStyle name="20% - Accent6 26" xfId="10638"/>
    <cellStyle name="20% - Accent6 26 10" xfId="10639"/>
    <cellStyle name="20% - Accent6 26 2" xfId="10640"/>
    <cellStyle name="20% - Accent6 26 2 2" xfId="10641"/>
    <cellStyle name="20% - Accent6 26 2 3" xfId="10642"/>
    <cellStyle name="20% - Accent6 26 3" xfId="10643"/>
    <cellStyle name="20% - Accent6 26 3 2" xfId="10644"/>
    <cellStyle name="20% - Accent6 26 3 3" xfId="10645"/>
    <cellStyle name="20% - Accent6 26 3 4" xfId="10646"/>
    <cellStyle name="20% - Accent6 26 3 5" xfId="10647"/>
    <cellStyle name="20% - Accent6 26 3 6" xfId="10648"/>
    <cellStyle name="20% - Accent6 26 3 7" xfId="10649"/>
    <cellStyle name="20% - Accent6 26 4" xfId="10650"/>
    <cellStyle name="20% - Accent6 26 4 2" xfId="10651"/>
    <cellStyle name="20% - Accent6 26 4 3" xfId="10652"/>
    <cellStyle name="20% - Accent6 26 5" xfId="10653"/>
    <cellStyle name="20% - Accent6 26 6" xfId="10654"/>
    <cellStyle name="20% - Accent6 26 7" xfId="10655"/>
    <cellStyle name="20% - Accent6 26 8" xfId="10656"/>
    <cellStyle name="20% - Accent6 26 9" xfId="10657"/>
    <cellStyle name="20% - Accent6 260" xfId="10658"/>
    <cellStyle name="20% - Accent6 261" xfId="10659"/>
    <cellStyle name="20% - Accent6 262" xfId="10660"/>
    <cellStyle name="20% - Accent6 263" xfId="10661"/>
    <cellStyle name="20% - Accent6 264" xfId="10662"/>
    <cellStyle name="20% - Accent6 265" xfId="10663"/>
    <cellStyle name="20% - Accent6 266" xfId="10664"/>
    <cellStyle name="20% - Accent6 267" xfId="10665"/>
    <cellStyle name="20% - Accent6 268" xfId="10666"/>
    <cellStyle name="20% - Accent6 269" xfId="10667"/>
    <cellStyle name="20% - Accent6 27" xfId="10668"/>
    <cellStyle name="20% - Accent6 27 10" xfId="10669"/>
    <cellStyle name="20% - Accent6 27 2" xfId="10670"/>
    <cellStyle name="20% - Accent6 27 2 2" xfId="10671"/>
    <cellStyle name="20% - Accent6 27 2 3" xfId="10672"/>
    <cellStyle name="20% - Accent6 27 3" xfId="10673"/>
    <cellStyle name="20% - Accent6 27 3 2" xfId="10674"/>
    <cellStyle name="20% - Accent6 27 3 3" xfId="10675"/>
    <cellStyle name="20% - Accent6 27 3 4" xfId="10676"/>
    <cellStyle name="20% - Accent6 27 3 5" xfId="10677"/>
    <cellStyle name="20% - Accent6 27 3 6" xfId="10678"/>
    <cellStyle name="20% - Accent6 27 3 7" xfId="10679"/>
    <cellStyle name="20% - Accent6 27 4" xfId="10680"/>
    <cellStyle name="20% - Accent6 27 4 2" xfId="10681"/>
    <cellStyle name="20% - Accent6 27 4 3" xfId="10682"/>
    <cellStyle name="20% - Accent6 27 5" xfId="10683"/>
    <cellStyle name="20% - Accent6 27 6" xfId="10684"/>
    <cellStyle name="20% - Accent6 27 7" xfId="10685"/>
    <cellStyle name="20% - Accent6 27 8" xfId="10686"/>
    <cellStyle name="20% - Accent6 27 9" xfId="10687"/>
    <cellStyle name="20% - Accent6 270" xfId="10688"/>
    <cellStyle name="20% - Accent6 271" xfId="10689"/>
    <cellStyle name="20% - Accent6 272" xfId="10690"/>
    <cellStyle name="20% - Accent6 273" xfId="10691"/>
    <cellStyle name="20% - Accent6 274" xfId="10692"/>
    <cellStyle name="20% - Accent6 274 2" xfId="10693"/>
    <cellStyle name="20% - Accent6 274 3" xfId="10694"/>
    <cellStyle name="20% - Accent6 274 4" xfId="10695"/>
    <cellStyle name="20% - Accent6 274 5" xfId="10696"/>
    <cellStyle name="20% - Accent6 274 6" xfId="10697"/>
    <cellStyle name="20% - Accent6 274 7" xfId="10698"/>
    <cellStyle name="20% - Accent6 275" xfId="10699"/>
    <cellStyle name="20% - Accent6 275 2" xfId="10700"/>
    <cellStyle name="20% - Accent6 275 3" xfId="10701"/>
    <cellStyle name="20% - Accent6 275 4" xfId="10702"/>
    <cellStyle name="20% - Accent6 275 5" xfId="10703"/>
    <cellStyle name="20% - Accent6 275 6" xfId="10704"/>
    <cellStyle name="20% - Accent6 275 7" xfId="10705"/>
    <cellStyle name="20% - Accent6 276" xfId="10706"/>
    <cellStyle name="20% - Accent6 276 2" xfId="10707"/>
    <cellStyle name="20% - Accent6 276 3" xfId="10708"/>
    <cellStyle name="20% - Accent6 276 4" xfId="10709"/>
    <cellStyle name="20% - Accent6 276 5" xfId="10710"/>
    <cellStyle name="20% - Accent6 276 6" xfId="10711"/>
    <cellStyle name="20% - Accent6 276 7" xfId="10712"/>
    <cellStyle name="20% - Accent6 277" xfId="10713"/>
    <cellStyle name="20% - Accent6 277 2" xfId="10714"/>
    <cellStyle name="20% - Accent6 277 3" xfId="10715"/>
    <cellStyle name="20% - Accent6 277 4" xfId="10716"/>
    <cellStyle name="20% - Accent6 277 5" xfId="10717"/>
    <cellStyle name="20% - Accent6 277 6" xfId="10718"/>
    <cellStyle name="20% - Accent6 277 7" xfId="10719"/>
    <cellStyle name="20% - Accent6 278" xfId="10720"/>
    <cellStyle name="20% - Accent6 278 2" xfId="10721"/>
    <cellStyle name="20% - Accent6 278 3" xfId="10722"/>
    <cellStyle name="20% - Accent6 278 4" xfId="10723"/>
    <cellStyle name="20% - Accent6 278 5" xfId="10724"/>
    <cellStyle name="20% - Accent6 278 6" xfId="10725"/>
    <cellStyle name="20% - Accent6 278 7" xfId="10726"/>
    <cellStyle name="20% - Accent6 279" xfId="10727"/>
    <cellStyle name="20% - Accent6 279 2" xfId="10728"/>
    <cellStyle name="20% - Accent6 279 3" xfId="10729"/>
    <cellStyle name="20% - Accent6 279 4" xfId="10730"/>
    <cellStyle name="20% - Accent6 279 5" xfId="10731"/>
    <cellStyle name="20% - Accent6 279 6" xfId="10732"/>
    <cellStyle name="20% - Accent6 279 7" xfId="10733"/>
    <cellStyle name="20% - Accent6 28" xfId="10734"/>
    <cellStyle name="20% - Accent6 28 10" xfId="10735"/>
    <cellStyle name="20% - Accent6 28 2" xfId="10736"/>
    <cellStyle name="20% - Accent6 28 2 2" xfId="10737"/>
    <cellStyle name="20% - Accent6 28 2 3" xfId="10738"/>
    <cellStyle name="20% - Accent6 28 3" xfId="10739"/>
    <cellStyle name="20% - Accent6 28 3 2" xfId="10740"/>
    <cellStyle name="20% - Accent6 28 3 3" xfId="10741"/>
    <cellStyle name="20% - Accent6 28 3 4" xfId="10742"/>
    <cellStyle name="20% - Accent6 28 3 5" xfId="10743"/>
    <cellStyle name="20% - Accent6 28 3 6" xfId="10744"/>
    <cellStyle name="20% - Accent6 28 3 7" xfId="10745"/>
    <cellStyle name="20% - Accent6 28 4" xfId="10746"/>
    <cellStyle name="20% - Accent6 28 4 2" xfId="10747"/>
    <cellStyle name="20% - Accent6 28 4 3" xfId="10748"/>
    <cellStyle name="20% - Accent6 28 5" xfId="10749"/>
    <cellStyle name="20% - Accent6 28 6" xfId="10750"/>
    <cellStyle name="20% - Accent6 28 7" xfId="10751"/>
    <cellStyle name="20% - Accent6 28 8" xfId="10752"/>
    <cellStyle name="20% - Accent6 28 9" xfId="10753"/>
    <cellStyle name="20% - Accent6 280" xfId="10754"/>
    <cellStyle name="20% - Accent6 280 2" xfId="10755"/>
    <cellStyle name="20% - Accent6 280 3" xfId="10756"/>
    <cellStyle name="20% - Accent6 280 4" xfId="10757"/>
    <cellStyle name="20% - Accent6 280 5" xfId="10758"/>
    <cellStyle name="20% - Accent6 280 6" xfId="10759"/>
    <cellStyle name="20% - Accent6 280 7" xfId="10760"/>
    <cellStyle name="20% - Accent6 281" xfId="10761"/>
    <cellStyle name="20% - Accent6 281 2" xfId="10762"/>
    <cellStyle name="20% - Accent6 281 3" xfId="10763"/>
    <cellStyle name="20% - Accent6 281 4" xfId="10764"/>
    <cellStyle name="20% - Accent6 281 5" xfId="10765"/>
    <cellStyle name="20% - Accent6 281 6" xfId="10766"/>
    <cellStyle name="20% - Accent6 281 7" xfId="10767"/>
    <cellStyle name="20% - Accent6 282" xfId="10768"/>
    <cellStyle name="20% - Accent6 282 2" xfId="10769"/>
    <cellStyle name="20% - Accent6 282 3" xfId="10770"/>
    <cellStyle name="20% - Accent6 282 4" xfId="10771"/>
    <cellStyle name="20% - Accent6 282 5" xfId="10772"/>
    <cellStyle name="20% - Accent6 282 6" xfId="10773"/>
    <cellStyle name="20% - Accent6 282 7" xfId="10774"/>
    <cellStyle name="20% - Accent6 283" xfId="10775"/>
    <cellStyle name="20% - Accent6 283 2" xfId="10776"/>
    <cellStyle name="20% - Accent6 283 3" xfId="10777"/>
    <cellStyle name="20% - Accent6 283 4" xfId="10778"/>
    <cellStyle name="20% - Accent6 284" xfId="10779"/>
    <cellStyle name="20% - Accent6 284 2" xfId="10780"/>
    <cellStyle name="20% - Accent6 285" xfId="10781"/>
    <cellStyle name="20% - Accent6 285 2" xfId="10782"/>
    <cellStyle name="20% - Accent6 286" xfId="10783"/>
    <cellStyle name="20% - Accent6 287" xfId="10784"/>
    <cellStyle name="20% - Accent6 29" xfId="10785"/>
    <cellStyle name="20% - Accent6 29 10" xfId="10786"/>
    <cellStyle name="20% - Accent6 29 2" xfId="10787"/>
    <cellStyle name="20% - Accent6 29 2 2" xfId="10788"/>
    <cellStyle name="20% - Accent6 29 2 3" xfId="10789"/>
    <cellStyle name="20% - Accent6 29 3" xfId="10790"/>
    <cellStyle name="20% - Accent6 29 3 2" xfId="10791"/>
    <cellStyle name="20% - Accent6 29 3 3" xfId="10792"/>
    <cellStyle name="20% - Accent6 29 3 4" xfId="10793"/>
    <cellStyle name="20% - Accent6 29 3 5" xfId="10794"/>
    <cellStyle name="20% - Accent6 29 3 6" xfId="10795"/>
    <cellStyle name="20% - Accent6 29 3 7" xfId="10796"/>
    <cellStyle name="20% - Accent6 29 4" xfId="10797"/>
    <cellStyle name="20% - Accent6 29 4 2" xfId="10798"/>
    <cellStyle name="20% - Accent6 29 4 3" xfId="10799"/>
    <cellStyle name="20% - Accent6 29 5" xfId="10800"/>
    <cellStyle name="20% - Accent6 29 6" xfId="10801"/>
    <cellStyle name="20% - Accent6 29 7" xfId="10802"/>
    <cellStyle name="20% - Accent6 29 8" xfId="10803"/>
    <cellStyle name="20% - Accent6 29 9" xfId="10804"/>
    <cellStyle name="20% - Accent6 3" xfId="10805"/>
    <cellStyle name="20% - Accent6 3 10" xfId="10806"/>
    <cellStyle name="20% - Accent6 3 11" xfId="10807"/>
    <cellStyle name="20% - Accent6 3 12" xfId="10808"/>
    <cellStyle name="20% - Accent6 3 2" xfId="10809"/>
    <cellStyle name="20% - Accent6 3 2 2" xfId="10810"/>
    <cellStyle name="20% - Accent6 3 2 2 2" xfId="10811"/>
    <cellStyle name="20% - Accent6 3 2 2 3" xfId="10812"/>
    <cellStyle name="20% - Accent6 3 2 2 4" xfId="10813"/>
    <cellStyle name="20% - Accent6 3 2 2 5" xfId="10814"/>
    <cellStyle name="20% - Accent6 3 2 2 6" xfId="10815"/>
    <cellStyle name="20% - Accent6 3 2 2 7" xfId="10816"/>
    <cellStyle name="20% - Accent6 3 2 3" xfId="10817"/>
    <cellStyle name="20% - Accent6 3 2 3 2" xfId="10818"/>
    <cellStyle name="20% - Accent6 3 2 3 3" xfId="10819"/>
    <cellStyle name="20% - Accent6 3 2 4" xfId="10820"/>
    <cellStyle name="20% - Accent6 3 2 5" xfId="10821"/>
    <cellStyle name="20% - Accent6 3 2 6" xfId="10822"/>
    <cellStyle name="20% - Accent6 3 2 7" xfId="10823"/>
    <cellStyle name="20% - Accent6 3 2 8" xfId="10824"/>
    <cellStyle name="20% - Accent6 3 2 9" xfId="10825"/>
    <cellStyle name="20% - Accent6 3 3" xfId="10826"/>
    <cellStyle name="20% - Accent6 3 3 2" xfId="10827"/>
    <cellStyle name="20% - Accent6 3 3 3" xfId="10828"/>
    <cellStyle name="20% - Accent6 3 3 4" xfId="10829"/>
    <cellStyle name="20% - Accent6 3 3 5" xfId="10830"/>
    <cellStyle name="20% - Accent6 3 3 6" xfId="10831"/>
    <cellStyle name="20% - Accent6 3 3 7" xfId="10832"/>
    <cellStyle name="20% - Accent6 3 4" xfId="10833"/>
    <cellStyle name="20% - Accent6 3 4 2" xfId="10834"/>
    <cellStyle name="20% - Accent6 3 4 3" xfId="10835"/>
    <cellStyle name="20% - Accent6 3 4 4" xfId="10836"/>
    <cellStyle name="20% - Accent6 3 4 5" xfId="10837"/>
    <cellStyle name="20% - Accent6 3 4 6" xfId="10838"/>
    <cellStyle name="20% - Accent6 3 4 7" xfId="10839"/>
    <cellStyle name="20% - Accent6 3 5" xfId="10840"/>
    <cellStyle name="20% - Accent6 3 5 2" xfId="10841"/>
    <cellStyle name="20% - Accent6 3 6" xfId="10842"/>
    <cellStyle name="20% - Accent6 3 7" xfId="10843"/>
    <cellStyle name="20% - Accent6 3 8" xfId="10844"/>
    <cellStyle name="20% - Accent6 3 9" xfId="10845"/>
    <cellStyle name="20% - Accent6 30" xfId="10846"/>
    <cellStyle name="20% - Accent6 30 10" xfId="10847"/>
    <cellStyle name="20% - Accent6 30 2" xfId="10848"/>
    <cellStyle name="20% - Accent6 30 2 2" xfId="10849"/>
    <cellStyle name="20% - Accent6 30 2 3" xfId="10850"/>
    <cellStyle name="20% - Accent6 30 3" xfId="10851"/>
    <cellStyle name="20% - Accent6 30 3 2" xfId="10852"/>
    <cellStyle name="20% - Accent6 30 3 3" xfId="10853"/>
    <cellStyle name="20% - Accent6 30 3 4" xfId="10854"/>
    <cellStyle name="20% - Accent6 30 3 5" xfId="10855"/>
    <cellStyle name="20% - Accent6 30 3 6" xfId="10856"/>
    <cellStyle name="20% - Accent6 30 3 7" xfId="10857"/>
    <cellStyle name="20% - Accent6 30 4" xfId="10858"/>
    <cellStyle name="20% - Accent6 30 4 2" xfId="10859"/>
    <cellStyle name="20% - Accent6 30 4 3" xfId="10860"/>
    <cellStyle name="20% - Accent6 30 5" xfId="10861"/>
    <cellStyle name="20% - Accent6 30 6" xfId="10862"/>
    <cellStyle name="20% - Accent6 30 7" xfId="10863"/>
    <cellStyle name="20% - Accent6 30 8" xfId="10864"/>
    <cellStyle name="20% - Accent6 30 9" xfId="10865"/>
    <cellStyle name="20% - Accent6 31" xfId="10866"/>
    <cellStyle name="20% - Accent6 31 2" xfId="10867"/>
    <cellStyle name="20% - Accent6 31 2 2" xfId="10868"/>
    <cellStyle name="20% - Accent6 31 2 3" xfId="10869"/>
    <cellStyle name="20% - Accent6 31 2 4" xfId="10870"/>
    <cellStyle name="20% - Accent6 31 2 5" xfId="10871"/>
    <cellStyle name="20% - Accent6 31 2 6" xfId="10872"/>
    <cellStyle name="20% - Accent6 31 2 7" xfId="10873"/>
    <cellStyle name="20% - Accent6 31 3" xfId="10874"/>
    <cellStyle name="20% - Accent6 31 3 2" xfId="10875"/>
    <cellStyle name="20% - Accent6 31 3 3" xfId="10876"/>
    <cellStyle name="20% - Accent6 31 4" xfId="10877"/>
    <cellStyle name="20% - Accent6 31 5" xfId="10878"/>
    <cellStyle name="20% - Accent6 31 6" xfId="10879"/>
    <cellStyle name="20% - Accent6 31 7" xfId="10880"/>
    <cellStyle name="20% - Accent6 31 8" xfId="10881"/>
    <cellStyle name="20% - Accent6 31 9" xfId="10882"/>
    <cellStyle name="20% - Accent6 32" xfId="10883"/>
    <cellStyle name="20% - Accent6 32 2" xfId="10884"/>
    <cellStyle name="20% - Accent6 32 2 2" xfId="10885"/>
    <cellStyle name="20% - Accent6 32 2 3" xfId="10886"/>
    <cellStyle name="20% - Accent6 32 2 4" xfId="10887"/>
    <cellStyle name="20% - Accent6 32 2 5" xfId="10888"/>
    <cellStyle name="20% - Accent6 32 2 6" xfId="10889"/>
    <cellStyle name="20% - Accent6 32 2 7" xfId="10890"/>
    <cellStyle name="20% - Accent6 32 3" xfId="10891"/>
    <cellStyle name="20% - Accent6 32 3 2" xfId="10892"/>
    <cellStyle name="20% - Accent6 32 3 3" xfId="10893"/>
    <cellStyle name="20% - Accent6 32 4" xfId="10894"/>
    <cellStyle name="20% - Accent6 32 5" xfId="10895"/>
    <cellStyle name="20% - Accent6 32 6" xfId="10896"/>
    <cellStyle name="20% - Accent6 32 7" xfId="10897"/>
    <cellStyle name="20% - Accent6 32 8" xfId="10898"/>
    <cellStyle name="20% - Accent6 32 9" xfId="10899"/>
    <cellStyle name="20% - Accent6 33" xfId="10900"/>
    <cellStyle name="20% - Accent6 33 2" xfId="10901"/>
    <cellStyle name="20% - Accent6 33 2 2" xfId="10902"/>
    <cellStyle name="20% - Accent6 33 2 3" xfId="10903"/>
    <cellStyle name="20% - Accent6 33 2 4" xfId="10904"/>
    <cellStyle name="20% - Accent6 33 2 5" xfId="10905"/>
    <cellStyle name="20% - Accent6 33 2 6" xfId="10906"/>
    <cellStyle name="20% - Accent6 33 2 7" xfId="10907"/>
    <cellStyle name="20% - Accent6 33 3" xfId="10908"/>
    <cellStyle name="20% - Accent6 33 3 2" xfId="10909"/>
    <cellStyle name="20% - Accent6 33 3 3" xfId="10910"/>
    <cellStyle name="20% - Accent6 33 4" xfId="10911"/>
    <cellStyle name="20% - Accent6 33 5" xfId="10912"/>
    <cellStyle name="20% - Accent6 33 6" xfId="10913"/>
    <cellStyle name="20% - Accent6 33 7" xfId="10914"/>
    <cellStyle name="20% - Accent6 33 8" xfId="10915"/>
    <cellStyle name="20% - Accent6 33 9" xfId="10916"/>
    <cellStyle name="20% - Accent6 34" xfId="10917"/>
    <cellStyle name="20% - Accent6 34 2" xfId="10918"/>
    <cellStyle name="20% - Accent6 34 2 2" xfId="10919"/>
    <cellStyle name="20% - Accent6 34 2 3" xfId="10920"/>
    <cellStyle name="20% - Accent6 34 2 4" xfId="10921"/>
    <cellStyle name="20% - Accent6 34 2 5" xfId="10922"/>
    <cellStyle name="20% - Accent6 34 2 6" xfId="10923"/>
    <cellStyle name="20% - Accent6 34 2 7" xfId="10924"/>
    <cellStyle name="20% - Accent6 34 3" xfId="10925"/>
    <cellStyle name="20% - Accent6 34 3 2" xfId="10926"/>
    <cellStyle name="20% - Accent6 34 3 3" xfId="10927"/>
    <cellStyle name="20% - Accent6 34 4" xfId="10928"/>
    <cellStyle name="20% - Accent6 34 5" xfId="10929"/>
    <cellStyle name="20% - Accent6 34 6" xfId="10930"/>
    <cellStyle name="20% - Accent6 34 7" xfId="10931"/>
    <cellStyle name="20% - Accent6 34 8" xfId="10932"/>
    <cellStyle name="20% - Accent6 34 9" xfId="10933"/>
    <cellStyle name="20% - Accent6 35" xfId="10934"/>
    <cellStyle name="20% - Accent6 35 2" xfId="10935"/>
    <cellStyle name="20% - Accent6 35 2 2" xfId="10936"/>
    <cellStyle name="20% - Accent6 35 2 3" xfId="10937"/>
    <cellStyle name="20% - Accent6 35 2 4" xfId="10938"/>
    <cellStyle name="20% - Accent6 35 2 5" xfId="10939"/>
    <cellStyle name="20% - Accent6 35 2 6" xfId="10940"/>
    <cellStyle name="20% - Accent6 35 2 7" xfId="10941"/>
    <cellStyle name="20% - Accent6 35 3" xfId="10942"/>
    <cellStyle name="20% - Accent6 35 3 2" xfId="10943"/>
    <cellStyle name="20% - Accent6 35 3 3" xfId="10944"/>
    <cellStyle name="20% - Accent6 35 4" xfId="10945"/>
    <cellStyle name="20% - Accent6 35 5" xfId="10946"/>
    <cellStyle name="20% - Accent6 35 6" xfId="10947"/>
    <cellStyle name="20% - Accent6 35 7" xfId="10948"/>
    <cellStyle name="20% - Accent6 35 8" xfId="10949"/>
    <cellStyle name="20% - Accent6 35 9" xfId="10950"/>
    <cellStyle name="20% - Accent6 36" xfId="10951"/>
    <cellStyle name="20% - Accent6 36 2" xfId="10952"/>
    <cellStyle name="20% - Accent6 36 2 2" xfId="10953"/>
    <cellStyle name="20% - Accent6 36 2 3" xfId="10954"/>
    <cellStyle name="20% - Accent6 36 2 4" xfId="10955"/>
    <cellStyle name="20% - Accent6 36 2 5" xfId="10956"/>
    <cellStyle name="20% - Accent6 36 2 6" xfId="10957"/>
    <cellStyle name="20% - Accent6 36 2 7" xfId="10958"/>
    <cellStyle name="20% - Accent6 36 3" xfId="10959"/>
    <cellStyle name="20% - Accent6 36 3 2" xfId="10960"/>
    <cellStyle name="20% - Accent6 36 3 3" xfId="10961"/>
    <cellStyle name="20% - Accent6 36 4" xfId="10962"/>
    <cellStyle name="20% - Accent6 36 5" xfId="10963"/>
    <cellStyle name="20% - Accent6 36 6" xfId="10964"/>
    <cellStyle name="20% - Accent6 36 7" xfId="10965"/>
    <cellStyle name="20% - Accent6 36 8" xfId="10966"/>
    <cellStyle name="20% - Accent6 36 9" xfId="10967"/>
    <cellStyle name="20% - Accent6 37" xfId="10968"/>
    <cellStyle name="20% - Accent6 37 2" xfId="10969"/>
    <cellStyle name="20% - Accent6 37 2 2" xfId="10970"/>
    <cellStyle name="20% - Accent6 37 2 3" xfId="10971"/>
    <cellStyle name="20% - Accent6 37 2 4" xfId="10972"/>
    <cellStyle name="20% - Accent6 37 2 5" xfId="10973"/>
    <cellStyle name="20% - Accent6 37 2 6" xfId="10974"/>
    <cellStyle name="20% - Accent6 37 2 7" xfId="10975"/>
    <cellStyle name="20% - Accent6 37 3" xfId="10976"/>
    <cellStyle name="20% - Accent6 37 3 2" xfId="10977"/>
    <cellStyle name="20% - Accent6 37 3 3" xfId="10978"/>
    <cellStyle name="20% - Accent6 37 4" xfId="10979"/>
    <cellStyle name="20% - Accent6 37 5" xfId="10980"/>
    <cellStyle name="20% - Accent6 37 6" xfId="10981"/>
    <cellStyle name="20% - Accent6 37 7" xfId="10982"/>
    <cellStyle name="20% - Accent6 37 8" xfId="10983"/>
    <cellStyle name="20% - Accent6 37 9" xfId="10984"/>
    <cellStyle name="20% - Accent6 38" xfId="10985"/>
    <cellStyle name="20% - Accent6 38 2" xfId="10986"/>
    <cellStyle name="20% - Accent6 38 2 2" xfId="10987"/>
    <cellStyle name="20% - Accent6 38 2 3" xfId="10988"/>
    <cellStyle name="20% - Accent6 38 3" xfId="10989"/>
    <cellStyle name="20% - Accent6 38 4" xfId="10990"/>
    <cellStyle name="20% - Accent6 38 5" xfId="10991"/>
    <cellStyle name="20% - Accent6 38 6" xfId="10992"/>
    <cellStyle name="20% - Accent6 38 7" xfId="10993"/>
    <cellStyle name="20% - Accent6 38 8" xfId="10994"/>
    <cellStyle name="20% - Accent6 39" xfId="10995"/>
    <cellStyle name="20% - Accent6 39 2" xfId="10996"/>
    <cellStyle name="20% - Accent6 39 2 2" xfId="10997"/>
    <cellStyle name="20% - Accent6 39 2 3" xfId="10998"/>
    <cellStyle name="20% - Accent6 39 3" xfId="10999"/>
    <cellStyle name="20% - Accent6 39 4" xfId="11000"/>
    <cellStyle name="20% - Accent6 39 5" xfId="11001"/>
    <cellStyle name="20% - Accent6 39 6" xfId="11002"/>
    <cellStyle name="20% - Accent6 39 7" xfId="11003"/>
    <cellStyle name="20% - Accent6 39 8" xfId="11004"/>
    <cellStyle name="20% - Accent6 4" xfId="11005"/>
    <cellStyle name="20% - Accent6 4 10" xfId="11006"/>
    <cellStyle name="20% - Accent6 4 11" xfId="11007"/>
    <cellStyle name="20% - Accent6 4 2" xfId="11008"/>
    <cellStyle name="20% - Accent6 4 2 2" xfId="11009"/>
    <cellStyle name="20% - Accent6 4 2 2 2" xfId="11010"/>
    <cellStyle name="20% - Accent6 4 2 2 3" xfId="11011"/>
    <cellStyle name="20% - Accent6 4 2 3" xfId="11012"/>
    <cellStyle name="20% - Accent6 4 2 4" xfId="11013"/>
    <cellStyle name="20% - Accent6 4 3" xfId="11014"/>
    <cellStyle name="20% - Accent6 4 3 2" xfId="11015"/>
    <cellStyle name="20% - Accent6 4 3 3" xfId="11016"/>
    <cellStyle name="20% - Accent6 4 3 4" xfId="11017"/>
    <cellStyle name="20% - Accent6 4 3 5" xfId="11018"/>
    <cellStyle name="20% - Accent6 4 3 6" xfId="11019"/>
    <cellStyle name="20% - Accent6 4 3 7" xfId="11020"/>
    <cellStyle name="20% - Accent6 4 4" xfId="11021"/>
    <cellStyle name="20% - Accent6 4 4 2" xfId="11022"/>
    <cellStyle name="20% - Accent6 4 4 3" xfId="11023"/>
    <cellStyle name="20% - Accent6 4 5" xfId="11024"/>
    <cellStyle name="20% - Accent6 4 5 2" xfId="11025"/>
    <cellStyle name="20% - Accent6 4 5 3" xfId="11026"/>
    <cellStyle name="20% - Accent6 4 6" xfId="11027"/>
    <cellStyle name="20% - Accent6 4 6 2" xfId="11028"/>
    <cellStyle name="20% - Accent6 4 6 3" xfId="11029"/>
    <cellStyle name="20% - Accent6 4 7" xfId="11030"/>
    <cellStyle name="20% - Accent6 4 7 2" xfId="11031"/>
    <cellStyle name="20% - Accent6 4 8" xfId="11032"/>
    <cellStyle name="20% - Accent6 4 9" xfId="11033"/>
    <cellStyle name="20% - Accent6 40" xfId="11034"/>
    <cellStyle name="20% - Accent6 40 2" xfId="11035"/>
    <cellStyle name="20% - Accent6 40 2 2" xfId="11036"/>
    <cellStyle name="20% - Accent6 40 2 3" xfId="11037"/>
    <cellStyle name="20% - Accent6 40 3" xfId="11038"/>
    <cellStyle name="20% - Accent6 40 4" xfId="11039"/>
    <cellStyle name="20% - Accent6 40 5" xfId="11040"/>
    <cellStyle name="20% - Accent6 40 6" xfId="11041"/>
    <cellStyle name="20% - Accent6 40 7" xfId="11042"/>
    <cellStyle name="20% - Accent6 40 8" xfId="11043"/>
    <cellStyle name="20% - Accent6 41" xfId="11044"/>
    <cellStyle name="20% - Accent6 41 2" xfId="11045"/>
    <cellStyle name="20% - Accent6 41 2 2" xfId="11046"/>
    <cellStyle name="20% - Accent6 41 2 3" xfId="11047"/>
    <cellStyle name="20% - Accent6 41 3" xfId="11048"/>
    <cellStyle name="20% - Accent6 41 4" xfId="11049"/>
    <cellStyle name="20% - Accent6 41 5" xfId="11050"/>
    <cellStyle name="20% - Accent6 41 6" xfId="11051"/>
    <cellStyle name="20% - Accent6 41 7" xfId="11052"/>
    <cellStyle name="20% - Accent6 41 8" xfId="11053"/>
    <cellStyle name="20% - Accent6 42" xfId="11054"/>
    <cellStyle name="20% - Accent6 42 2" xfId="11055"/>
    <cellStyle name="20% - Accent6 42 2 2" xfId="11056"/>
    <cellStyle name="20% - Accent6 42 2 3" xfId="11057"/>
    <cellStyle name="20% - Accent6 42 3" xfId="11058"/>
    <cellStyle name="20% - Accent6 42 4" xfId="11059"/>
    <cellStyle name="20% - Accent6 42 5" xfId="11060"/>
    <cellStyle name="20% - Accent6 42 6" xfId="11061"/>
    <cellStyle name="20% - Accent6 42 7" xfId="11062"/>
    <cellStyle name="20% - Accent6 42 8" xfId="11063"/>
    <cellStyle name="20% - Accent6 43" xfId="11064"/>
    <cellStyle name="20% - Accent6 43 2" xfId="11065"/>
    <cellStyle name="20% - Accent6 43 2 2" xfId="11066"/>
    <cellStyle name="20% - Accent6 43 2 3" xfId="11067"/>
    <cellStyle name="20% - Accent6 43 3" xfId="11068"/>
    <cellStyle name="20% - Accent6 43 4" xfId="11069"/>
    <cellStyle name="20% - Accent6 43 5" xfId="11070"/>
    <cellStyle name="20% - Accent6 43 6" xfId="11071"/>
    <cellStyle name="20% - Accent6 43 7" xfId="11072"/>
    <cellStyle name="20% - Accent6 43 8" xfId="11073"/>
    <cellStyle name="20% - Accent6 44" xfId="11074"/>
    <cellStyle name="20% - Accent6 44 2" xfId="11075"/>
    <cellStyle name="20% - Accent6 44 2 2" xfId="11076"/>
    <cellStyle name="20% - Accent6 44 2 3" xfId="11077"/>
    <cellStyle name="20% - Accent6 44 3" xfId="11078"/>
    <cellStyle name="20% - Accent6 44 4" xfId="11079"/>
    <cellStyle name="20% - Accent6 44 5" xfId="11080"/>
    <cellStyle name="20% - Accent6 44 6" xfId="11081"/>
    <cellStyle name="20% - Accent6 44 7" xfId="11082"/>
    <cellStyle name="20% - Accent6 44 8" xfId="11083"/>
    <cellStyle name="20% - Accent6 45" xfId="11084"/>
    <cellStyle name="20% - Accent6 45 2" xfId="11085"/>
    <cellStyle name="20% - Accent6 45 2 2" xfId="11086"/>
    <cellStyle name="20% - Accent6 45 2 3" xfId="11087"/>
    <cellStyle name="20% - Accent6 45 3" xfId="11088"/>
    <cellStyle name="20% - Accent6 45 4" xfId="11089"/>
    <cellStyle name="20% - Accent6 45 5" xfId="11090"/>
    <cellStyle name="20% - Accent6 45 6" xfId="11091"/>
    <cellStyle name="20% - Accent6 45 7" xfId="11092"/>
    <cellStyle name="20% - Accent6 45 8" xfId="11093"/>
    <cellStyle name="20% - Accent6 46" xfId="11094"/>
    <cellStyle name="20% - Accent6 46 2" xfId="11095"/>
    <cellStyle name="20% - Accent6 46 2 2" xfId="11096"/>
    <cellStyle name="20% - Accent6 46 2 3" xfId="11097"/>
    <cellStyle name="20% - Accent6 46 3" xfId="11098"/>
    <cellStyle name="20% - Accent6 46 4" xfId="11099"/>
    <cellStyle name="20% - Accent6 46 5" xfId="11100"/>
    <cellStyle name="20% - Accent6 46 6" xfId="11101"/>
    <cellStyle name="20% - Accent6 46 7" xfId="11102"/>
    <cellStyle name="20% - Accent6 46 8" xfId="11103"/>
    <cellStyle name="20% - Accent6 47" xfId="11104"/>
    <cellStyle name="20% - Accent6 47 2" xfId="11105"/>
    <cellStyle name="20% - Accent6 47 2 2" xfId="11106"/>
    <cellStyle name="20% - Accent6 47 2 3" xfId="11107"/>
    <cellStyle name="20% - Accent6 47 3" xfId="11108"/>
    <cellStyle name="20% - Accent6 47 4" xfId="11109"/>
    <cellStyle name="20% - Accent6 47 5" xfId="11110"/>
    <cellStyle name="20% - Accent6 47 6" xfId="11111"/>
    <cellStyle name="20% - Accent6 47 7" xfId="11112"/>
    <cellStyle name="20% - Accent6 47 8" xfId="11113"/>
    <cellStyle name="20% - Accent6 48" xfId="11114"/>
    <cellStyle name="20% - Accent6 48 2" xfId="11115"/>
    <cellStyle name="20% - Accent6 48 2 2" xfId="11116"/>
    <cellStyle name="20% - Accent6 48 2 3" xfId="11117"/>
    <cellStyle name="20% - Accent6 48 3" xfId="11118"/>
    <cellStyle name="20% - Accent6 48 4" xfId="11119"/>
    <cellStyle name="20% - Accent6 48 5" xfId="11120"/>
    <cellStyle name="20% - Accent6 48 6" xfId="11121"/>
    <cellStyle name="20% - Accent6 48 7" xfId="11122"/>
    <cellStyle name="20% - Accent6 48 8" xfId="11123"/>
    <cellStyle name="20% - Accent6 49" xfId="11124"/>
    <cellStyle name="20% - Accent6 49 2" xfId="11125"/>
    <cellStyle name="20% - Accent6 49 2 2" xfId="11126"/>
    <cellStyle name="20% - Accent6 49 2 3" xfId="11127"/>
    <cellStyle name="20% - Accent6 49 3" xfId="11128"/>
    <cellStyle name="20% - Accent6 49 4" xfId="11129"/>
    <cellStyle name="20% - Accent6 49 5" xfId="11130"/>
    <cellStyle name="20% - Accent6 49 6" xfId="11131"/>
    <cellStyle name="20% - Accent6 49 7" xfId="11132"/>
    <cellStyle name="20% - Accent6 49 8" xfId="11133"/>
    <cellStyle name="20% - Accent6 5" xfId="11134"/>
    <cellStyle name="20% - Accent6 5 10" xfId="11135"/>
    <cellStyle name="20% - Accent6 5 2" xfId="11136"/>
    <cellStyle name="20% - Accent6 5 2 2" xfId="11137"/>
    <cellStyle name="20% - Accent6 5 2 3" xfId="11138"/>
    <cellStyle name="20% - Accent6 5 3" xfId="11139"/>
    <cellStyle name="20% - Accent6 5 3 2" xfId="11140"/>
    <cellStyle name="20% - Accent6 5 3 3" xfId="11141"/>
    <cellStyle name="20% - Accent6 5 3 4" xfId="11142"/>
    <cellStyle name="20% - Accent6 5 3 5" xfId="11143"/>
    <cellStyle name="20% - Accent6 5 3 6" xfId="11144"/>
    <cellStyle name="20% - Accent6 5 3 7" xfId="11145"/>
    <cellStyle name="20% - Accent6 5 4" xfId="11146"/>
    <cellStyle name="20% - Accent6 5 4 2" xfId="11147"/>
    <cellStyle name="20% - Accent6 5 4 3" xfId="11148"/>
    <cellStyle name="20% - Accent6 5 5" xfId="11149"/>
    <cellStyle name="20% - Accent6 5 6" xfId="11150"/>
    <cellStyle name="20% - Accent6 5 7" xfId="11151"/>
    <cellStyle name="20% - Accent6 5 8" xfId="11152"/>
    <cellStyle name="20% - Accent6 5 9" xfId="11153"/>
    <cellStyle name="20% - Accent6 50" xfId="11154"/>
    <cellStyle name="20% - Accent6 50 2" xfId="11155"/>
    <cellStyle name="20% - Accent6 50 2 2" xfId="11156"/>
    <cellStyle name="20% - Accent6 50 2 3" xfId="11157"/>
    <cellStyle name="20% - Accent6 50 3" xfId="11158"/>
    <cellStyle name="20% - Accent6 50 4" xfId="11159"/>
    <cellStyle name="20% - Accent6 50 5" xfId="11160"/>
    <cellStyle name="20% - Accent6 50 6" xfId="11161"/>
    <cellStyle name="20% - Accent6 50 7" xfId="11162"/>
    <cellStyle name="20% - Accent6 50 8" xfId="11163"/>
    <cellStyle name="20% - Accent6 51" xfId="11164"/>
    <cellStyle name="20% - Accent6 51 2" xfId="11165"/>
    <cellStyle name="20% - Accent6 51 2 2" xfId="11166"/>
    <cellStyle name="20% - Accent6 51 2 3" xfId="11167"/>
    <cellStyle name="20% - Accent6 51 3" xfId="11168"/>
    <cellStyle name="20% - Accent6 51 4" xfId="11169"/>
    <cellStyle name="20% - Accent6 51 5" xfId="11170"/>
    <cellStyle name="20% - Accent6 51 6" xfId="11171"/>
    <cellStyle name="20% - Accent6 51 7" xfId="11172"/>
    <cellStyle name="20% - Accent6 51 8" xfId="11173"/>
    <cellStyle name="20% - Accent6 52" xfId="11174"/>
    <cellStyle name="20% - Accent6 52 2" xfId="11175"/>
    <cellStyle name="20% - Accent6 52 2 2" xfId="11176"/>
    <cellStyle name="20% - Accent6 52 2 3" xfId="11177"/>
    <cellStyle name="20% - Accent6 52 3" xfId="11178"/>
    <cellStyle name="20% - Accent6 52 4" xfId="11179"/>
    <cellStyle name="20% - Accent6 52 5" xfId="11180"/>
    <cellStyle name="20% - Accent6 52 6" xfId="11181"/>
    <cellStyle name="20% - Accent6 52 7" xfId="11182"/>
    <cellStyle name="20% - Accent6 52 8" xfId="11183"/>
    <cellStyle name="20% - Accent6 53" xfId="11184"/>
    <cellStyle name="20% - Accent6 53 2" xfId="11185"/>
    <cellStyle name="20% - Accent6 53 2 2" xfId="11186"/>
    <cellStyle name="20% - Accent6 53 2 3" xfId="11187"/>
    <cellStyle name="20% - Accent6 53 3" xfId="11188"/>
    <cellStyle name="20% - Accent6 53 4" xfId="11189"/>
    <cellStyle name="20% - Accent6 53 5" xfId="11190"/>
    <cellStyle name="20% - Accent6 53 6" xfId="11191"/>
    <cellStyle name="20% - Accent6 53 7" xfId="11192"/>
    <cellStyle name="20% - Accent6 53 8" xfId="11193"/>
    <cellStyle name="20% - Accent6 54" xfId="11194"/>
    <cellStyle name="20% - Accent6 54 2" xfId="11195"/>
    <cellStyle name="20% - Accent6 54 2 2" xfId="11196"/>
    <cellStyle name="20% - Accent6 54 2 3" xfId="11197"/>
    <cellStyle name="20% - Accent6 54 3" xfId="11198"/>
    <cellStyle name="20% - Accent6 54 4" xfId="11199"/>
    <cellStyle name="20% - Accent6 54 5" xfId="11200"/>
    <cellStyle name="20% - Accent6 54 6" xfId="11201"/>
    <cellStyle name="20% - Accent6 54 7" xfId="11202"/>
    <cellStyle name="20% - Accent6 54 8" xfId="11203"/>
    <cellStyle name="20% - Accent6 55" xfId="11204"/>
    <cellStyle name="20% - Accent6 55 2" xfId="11205"/>
    <cellStyle name="20% - Accent6 55 2 2" xfId="11206"/>
    <cellStyle name="20% - Accent6 55 2 3" xfId="11207"/>
    <cellStyle name="20% - Accent6 55 3" xfId="11208"/>
    <cellStyle name="20% - Accent6 55 4" xfId="11209"/>
    <cellStyle name="20% - Accent6 55 5" xfId="11210"/>
    <cellStyle name="20% - Accent6 55 6" xfId="11211"/>
    <cellStyle name="20% - Accent6 55 7" xfId="11212"/>
    <cellStyle name="20% - Accent6 55 8" xfId="11213"/>
    <cellStyle name="20% - Accent6 56" xfId="11214"/>
    <cellStyle name="20% - Accent6 56 2" xfId="11215"/>
    <cellStyle name="20% - Accent6 56 2 2" xfId="11216"/>
    <cellStyle name="20% - Accent6 56 2 3" xfId="11217"/>
    <cellStyle name="20% - Accent6 56 3" xfId="11218"/>
    <cellStyle name="20% - Accent6 56 4" xfId="11219"/>
    <cellStyle name="20% - Accent6 56 5" xfId="11220"/>
    <cellStyle name="20% - Accent6 56 6" xfId="11221"/>
    <cellStyle name="20% - Accent6 56 7" xfId="11222"/>
    <cellStyle name="20% - Accent6 56 8" xfId="11223"/>
    <cellStyle name="20% - Accent6 57" xfId="11224"/>
    <cellStyle name="20% - Accent6 57 2" xfId="11225"/>
    <cellStyle name="20% - Accent6 57 2 2" xfId="11226"/>
    <cellStyle name="20% - Accent6 57 2 3" xfId="11227"/>
    <cellStyle name="20% - Accent6 57 3" xfId="11228"/>
    <cellStyle name="20% - Accent6 57 4" xfId="11229"/>
    <cellStyle name="20% - Accent6 57 5" xfId="11230"/>
    <cellStyle name="20% - Accent6 57 6" xfId="11231"/>
    <cellStyle name="20% - Accent6 57 7" xfId="11232"/>
    <cellStyle name="20% - Accent6 57 8" xfId="11233"/>
    <cellStyle name="20% - Accent6 58" xfId="11234"/>
    <cellStyle name="20% - Accent6 58 2" xfId="11235"/>
    <cellStyle name="20% - Accent6 58 2 2" xfId="11236"/>
    <cellStyle name="20% - Accent6 58 2 3" xfId="11237"/>
    <cellStyle name="20% - Accent6 58 3" xfId="11238"/>
    <cellStyle name="20% - Accent6 58 4" xfId="11239"/>
    <cellStyle name="20% - Accent6 58 5" xfId="11240"/>
    <cellStyle name="20% - Accent6 58 6" xfId="11241"/>
    <cellStyle name="20% - Accent6 58 7" xfId="11242"/>
    <cellStyle name="20% - Accent6 58 8" xfId="11243"/>
    <cellStyle name="20% - Accent6 59" xfId="11244"/>
    <cellStyle name="20% - Accent6 59 2" xfId="11245"/>
    <cellStyle name="20% - Accent6 59 2 2" xfId="11246"/>
    <cellStyle name="20% - Accent6 59 2 3" xfId="11247"/>
    <cellStyle name="20% - Accent6 59 3" xfId="11248"/>
    <cellStyle name="20% - Accent6 59 4" xfId="11249"/>
    <cellStyle name="20% - Accent6 59 5" xfId="11250"/>
    <cellStyle name="20% - Accent6 59 6" xfId="11251"/>
    <cellStyle name="20% - Accent6 59 7" xfId="11252"/>
    <cellStyle name="20% - Accent6 59 8" xfId="11253"/>
    <cellStyle name="20% - Accent6 6" xfId="11254"/>
    <cellStyle name="20% - Accent6 6 10" xfId="11255"/>
    <cellStyle name="20% - Accent6 6 2" xfId="11256"/>
    <cellStyle name="20% - Accent6 6 2 2" xfId="11257"/>
    <cellStyle name="20% - Accent6 6 2 3" xfId="11258"/>
    <cellStyle name="20% - Accent6 6 3" xfId="11259"/>
    <cellStyle name="20% - Accent6 6 3 2" xfId="11260"/>
    <cellStyle name="20% - Accent6 6 3 3" xfId="11261"/>
    <cellStyle name="20% - Accent6 6 3 4" xfId="11262"/>
    <cellStyle name="20% - Accent6 6 3 5" xfId="11263"/>
    <cellStyle name="20% - Accent6 6 3 6" xfId="11264"/>
    <cellStyle name="20% - Accent6 6 3 7" xfId="11265"/>
    <cellStyle name="20% - Accent6 6 4" xfId="11266"/>
    <cellStyle name="20% - Accent6 6 4 2" xfId="11267"/>
    <cellStyle name="20% - Accent6 6 4 3" xfId="11268"/>
    <cellStyle name="20% - Accent6 6 5" xfId="11269"/>
    <cellStyle name="20% - Accent6 6 6" xfId="11270"/>
    <cellStyle name="20% - Accent6 6 7" xfId="11271"/>
    <cellStyle name="20% - Accent6 6 8" xfId="11272"/>
    <cellStyle name="20% - Accent6 6 9" xfId="11273"/>
    <cellStyle name="20% - Accent6 60" xfId="11274"/>
    <cellStyle name="20% - Accent6 60 2" xfId="11275"/>
    <cellStyle name="20% - Accent6 60 2 2" xfId="11276"/>
    <cellStyle name="20% - Accent6 60 2 3" xfId="11277"/>
    <cellStyle name="20% - Accent6 60 3" xfId="11278"/>
    <cellStyle name="20% - Accent6 60 4" xfId="11279"/>
    <cellStyle name="20% - Accent6 60 5" xfId="11280"/>
    <cellStyle name="20% - Accent6 60 6" xfId="11281"/>
    <cellStyle name="20% - Accent6 60 7" xfId="11282"/>
    <cellStyle name="20% - Accent6 60 8" xfId="11283"/>
    <cellStyle name="20% - Accent6 61" xfId="11284"/>
    <cellStyle name="20% - Accent6 61 2" xfId="11285"/>
    <cellStyle name="20% - Accent6 61 2 2" xfId="11286"/>
    <cellStyle name="20% - Accent6 61 2 3" xfId="11287"/>
    <cellStyle name="20% - Accent6 61 3" xfId="11288"/>
    <cellStyle name="20% - Accent6 61 4" xfId="11289"/>
    <cellStyle name="20% - Accent6 61 5" xfId="11290"/>
    <cellStyle name="20% - Accent6 61 6" xfId="11291"/>
    <cellStyle name="20% - Accent6 61 7" xfId="11292"/>
    <cellStyle name="20% - Accent6 61 8" xfId="11293"/>
    <cellStyle name="20% - Accent6 62" xfId="11294"/>
    <cellStyle name="20% - Accent6 62 2" xfId="11295"/>
    <cellStyle name="20% - Accent6 62 2 2" xfId="11296"/>
    <cellStyle name="20% - Accent6 62 2 3" xfId="11297"/>
    <cellStyle name="20% - Accent6 62 3" xfId="11298"/>
    <cellStyle name="20% - Accent6 62 4" xfId="11299"/>
    <cellStyle name="20% - Accent6 62 5" xfId="11300"/>
    <cellStyle name="20% - Accent6 62 6" xfId="11301"/>
    <cellStyle name="20% - Accent6 62 7" xfId="11302"/>
    <cellStyle name="20% - Accent6 62 8" xfId="11303"/>
    <cellStyle name="20% - Accent6 63" xfId="11304"/>
    <cellStyle name="20% - Accent6 63 2" xfId="11305"/>
    <cellStyle name="20% - Accent6 63 2 2" xfId="11306"/>
    <cellStyle name="20% - Accent6 63 2 3" xfId="11307"/>
    <cellStyle name="20% - Accent6 63 3" xfId="11308"/>
    <cellStyle name="20% - Accent6 63 4" xfId="11309"/>
    <cellStyle name="20% - Accent6 63 5" xfId="11310"/>
    <cellStyle name="20% - Accent6 63 6" xfId="11311"/>
    <cellStyle name="20% - Accent6 63 7" xfId="11312"/>
    <cellStyle name="20% - Accent6 63 8" xfId="11313"/>
    <cellStyle name="20% - Accent6 64" xfId="11314"/>
    <cellStyle name="20% - Accent6 64 2" xfId="11315"/>
    <cellStyle name="20% - Accent6 64 2 2" xfId="11316"/>
    <cellStyle name="20% - Accent6 64 2 3" xfId="11317"/>
    <cellStyle name="20% - Accent6 64 3" xfId="11318"/>
    <cellStyle name="20% - Accent6 64 4" xfId="11319"/>
    <cellStyle name="20% - Accent6 64 5" xfId="11320"/>
    <cellStyle name="20% - Accent6 64 6" xfId="11321"/>
    <cellStyle name="20% - Accent6 64 7" xfId="11322"/>
    <cellStyle name="20% - Accent6 64 8" xfId="11323"/>
    <cellStyle name="20% - Accent6 65" xfId="11324"/>
    <cellStyle name="20% - Accent6 65 2" xfId="11325"/>
    <cellStyle name="20% - Accent6 65 2 2" xfId="11326"/>
    <cellStyle name="20% - Accent6 65 2 3" xfId="11327"/>
    <cellStyle name="20% - Accent6 65 3" xfId="11328"/>
    <cellStyle name="20% - Accent6 65 4" xfId="11329"/>
    <cellStyle name="20% - Accent6 65 5" xfId="11330"/>
    <cellStyle name="20% - Accent6 65 6" xfId="11331"/>
    <cellStyle name="20% - Accent6 65 7" xfId="11332"/>
    <cellStyle name="20% - Accent6 65 8" xfId="11333"/>
    <cellStyle name="20% - Accent6 66" xfId="11334"/>
    <cellStyle name="20% - Accent6 66 2" xfId="11335"/>
    <cellStyle name="20% - Accent6 66 2 2" xfId="11336"/>
    <cellStyle name="20% - Accent6 66 2 3" xfId="11337"/>
    <cellStyle name="20% - Accent6 66 3" xfId="11338"/>
    <cellStyle name="20% - Accent6 66 4" xfId="11339"/>
    <cellStyle name="20% - Accent6 66 5" xfId="11340"/>
    <cellStyle name="20% - Accent6 66 6" xfId="11341"/>
    <cellStyle name="20% - Accent6 66 7" xfId="11342"/>
    <cellStyle name="20% - Accent6 66 8" xfId="11343"/>
    <cellStyle name="20% - Accent6 67" xfId="11344"/>
    <cellStyle name="20% - Accent6 67 2" xfId="11345"/>
    <cellStyle name="20% - Accent6 67 2 2" xfId="11346"/>
    <cellStyle name="20% - Accent6 67 2 3" xfId="11347"/>
    <cellStyle name="20% - Accent6 67 3" xfId="11348"/>
    <cellStyle name="20% - Accent6 67 4" xfId="11349"/>
    <cellStyle name="20% - Accent6 67 5" xfId="11350"/>
    <cellStyle name="20% - Accent6 67 6" xfId="11351"/>
    <cellStyle name="20% - Accent6 67 7" xfId="11352"/>
    <cellStyle name="20% - Accent6 67 8" xfId="11353"/>
    <cellStyle name="20% - Accent6 68" xfId="11354"/>
    <cellStyle name="20% - Accent6 68 2" xfId="11355"/>
    <cellStyle name="20% - Accent6 68 2 2" xfId="11356"/>
    <cellStyle name="20% - Accent6 68 2 3" xfId="11357"/>
    <cellStyle name="20% - Accent6 68 3" xfId="11358"/>
    <cellStyle name="20% - Accent6 68 4" xfId="11359"/>
    <cellStyle name="20% - Accent6 68 5" xfId="11360"/>
    <cellStyle name="20% - Accent6 68 6" xfId="11361"/>
    <cellStyle name="20% - Accent6 68 7" xfId="11362"/>
    <cellStyle name="20% - Accent6 68 8" xfId="11363"/>
    <cellStyle name="20% - Accent6 69" xfId="11364"/>
    <cellStyle name="20% - Accent6 69 2" xfId="11365"/>
    <cellStyle name="20% - Accent6 69 2 2" xfId="11366"/>
    <cellStyle name="20% - Accent6 69 2 3" xfId="11367"/>
    <cellStyle name="20% - Accent6 69 3" xfId="11368"/>
    <cellStyle name="20% - Accent6 69 4" xfId="11369"/>
    <cellStyle name="20% - Accent6 69 5" xfId="11370"/>
    <cellStyle name="20% - Accent6 69 6" xfId="11371"/>
    <cellStyle name="20% - Accent6 69 7" xfId="11372"/>
    <cellStyle name="20% - Accent6 69 8" xfId="11373"/>
    <cellStyle name="20% - Accent6 7" xfId="11374"/>
    <cellStyle name="20% - Accent6 7 10" xfId="11375"/>
    <cellStyle name="20% - Accent6 7 2" xfId="11376"/>
    <cellStyle name="20% - Accent6 7 2 2" xfId="11377"/>
    <cellStyle name="20% - Accent6 7 2 3" xfId="11378"/>
    <cellStyle name="20% - Accent6 7 3" xfId="11379"/>
    <cellStyle name="20% - Accent6 7 3 2" xfId="11380"/>
    <cellStyle name="20% - Accent6 7 3 3" xfId="11381"/>
    <cellStyle name="20% - Accent6 7 3 4" xfId="11382"/>
    <cellStyle name="20% - Accent6 7 3 5" xfId="11383"/>
    <cellStyle name="20% - Accent6 7 3 6" xfId="11384"/>
    <cellStyle name="20% - Accent6 7 3 7" xfId="11385"/>
    <cellStyle name="20% - Accent6 7 4" xfId="11386"/>
    <cellStyle name="20% - Accent6 7 4 2" xfId="11387"/>
    <cellStyle name="20% - Accent6 7 4 3" xfId="11388"/>
    <cellStyle name="20% - Accent6 7 5" xfId="11389"/>
    <cellStyle name="20% - Accent6 7 6" xfId="11390"/>
    <cellStyle name="20% - Accent6 7 7" xfId="11391"/>
    <cellStyle name="20% - Accent6 7 8" xfId="11392"/>
    <cellStyle name="20% - Accent6 7 9" xfId="11393"/>
    <cellStyle name="20% - Accent6 70" xfId="11394"/>
    <cellStyle name="20% - Accent6 70 2" xfId="11395"/>
    <cellStyle name="20% - Accent6 70 2 2" xfId="11396"/>
    <cellStyle name="20% - Accent6 70 2 3" xfId="11397"/>
    <cellStyle name="20% - Accent6 70 3" xfId="11398"/>
    <cellStyle name="20% - Accent6 70 4" xfId="11399"/>
    <cellStyle name="20% - Accent6 70 5" xfId="11400"/>
    <cellStyle name="20% - Accent6 70 6" xfId="11401"/>
    <cellStyle name="20% - Accent6 70 7" xfId="11402"/>
    <cellStyle name="20% - Accent6 70 8" xfId="11403"/>
    <cellStyle name="20% - Accent6 71" xfId="11404"/>
    <cellStyle name="20% - Accent6 71 2" xfId="11405"/>
    <cellStyle name="20% - Accent6 71 3" xfId="11406"/>
    <cellStyle name="20% - Accent6 71 4" xfId="11407"/>
    <cellStyle name="20% - Accent6 71 5" xfId="11408"/>
    <cellStyle name="20% - Accent6 71 6" xfId="11409"/>
    <cellStyle name="20% - Accent6 71 7" xfId="11410"/>
    <cellStyle name="20% - Accent6 71 8" xfId="11411"/>
    <cellStyle name="20% - Accent6 72" xfId="11412"/>
    <cellStyle name="20% - Accent6 72 2" xfId="11413"/>
    <cellStyle name="20% - Accent6 72 3" xfId="11414"/>
    <cellStyle name="20% - Accent6 72 4" xfId="11415"/>
    <cellStyle name="20% - Accent6 72 5" xfId="11416"/>
    <cellStyle name="20% - Accent6 72 6" xfId="11417"/>
    <cellStyle name="20% - Accent6 72 7" xfId="11418"/>
    <cellStyle name="20% - Accent6 72 8" xfId="11419"/>
    <cellStyle name="20% - Accent6 73" xfId="11420"/>
    <cellStyle name="20% - Accent6 73 2" xfId="11421"/>
    <cellStyle name="20% - Accent6 73 3" xfId="11422"/>
    <cellStyle name="20% - Accent6 73 4" xfId="11423"/>
    <cellStyle name="20% - Accent6 73 5" xfId="11424"/>
    <cellStyle name="20% - Accent6 73 6" xfId="11425"/>
    <cellStyle name="20% - Accent6 73 7" xfId="11426"/>
    <cellStyle name="20% - Accent6 73 8" xfId="11427"/>
    <cellStyle name="20% - Accent6 74" xfId="11428"/>
    <cellStyle name="20% - Accent6 74 2" xfId="11429"/>
    <cellStyle name="20% - Accent6 74 3" xfId="11430"/>
    <cellStyle name="20% - Accent6 74 4" xfId="11431"/>
    <cellStyle name="20% - Accent6 74 5" xfId="11432"/>
    <cellStyle name="20% - Accent6 74 6" xfId="11433"/>
    <cellStyle name="20% - Accent6 74 7" xfId="11434"/>
    <cellStyle name="20% - Accent6 74 8" xfId="11435"/>
    <cellStyle name="20% - Accent6 75" xfId="11436"/>
    <cellStyle name="20% - Accent6 75 2" xfId="11437"/>
    <cellStyle name="20% - Accent6 75 3" xfId="11438"/>
    <cellStyle name="20% - Accent6 75 4" xfId="11439"/>
    <cellStyle name="20% - Accent6 75 5" xfId="11440"/>
    <cellStyle name="20% - Accent6 75 6" xfId="11441"/>
    <cellStyle name="20% - Accent6 75 7" xfId="11442"/>
    <cellStyle name="20% - Accent6 75 8" xfId="11443"/>
    <cellStyle name="20% - Accent6 76" xfId="11444"/>
    <cellStyle name="20% - Accent6 76 2" xfId="11445"/>
    <cellStyle name="20% - Accent6 76 3" xfId="11446"/>
    <cellStyle name="20% - Accent6 76 4" xfId="11447"/>
    <cellStyle name="20% - Accent6 76 5" xfId="11448"/>
    <cellStyle name="20% - Accent6 76 6" xfId="11449"/>
    <cellStyle name="20% - Accent6 76 7" xfId="11450"/>
    <cellStyle name="20% - Accent6 76 8" xfId="11451"/>
    <cellStyle name="20% - Accent6 77" xfId="11452"/>
    <cellStyle name="20% - Accent6 77 2" xfId="11453"/>
    <cellStyle name="20% - Accent6 77 3" xfId="11454"/>
    <cellStyle name="20% - Accent6 77 4" xfId="11455"/>
    <cellStyle name="20% - Accent6 77 5" xfId="11456"/>
    <cellStyle name="20% - Accent6 77 6" xfId="11457"/>
    <cellStyle name="20% - Accent6 77 7" xfId="11458"/>
    <cellStyle name="20% - Accent6 77 8" xfId="11459"/>
    <cellStyle name="20% - Accent6 78" xfId="11460"/>
    <cellStyle name="20% - Accent6 78 2" xfId="11461"/>
    <cellStyle name="20% - Accent6 78 3" xfId="11462"/>
    <cellStyle name="20% - Accent6 78 4" xfId="11463"/>
    <cellStyle name="20% - Accent6 78 5" xfId="11464"/>
    <cellStyle name="20% - Accent6 78 6" xfId="11465"/>
    <cellStyle name="20% - Accent6 78 7" xfId="11466"/>
    <cellStyle name="20% - Accent6 78 8" xfId="11467"/>
    <cellStyle name="20% - Accent6 79" xfId="11468"/>
    <cellStyle name="20% - Accent6 79 2" xfId="11469"/>
    <cellStyle name="20% - Accent6 79 3" xfId="11470"/>
    <cellStyle name="20% - Accent6 79 4" xfId="11471"/>
    <cellStyle name="20% - Accent6 79 5" xfId="11472"/>
    <cellStyle name="20% - Accent6 79 6" xfId="11473"/>
    <cellStyle name="20% - Accent6 79 7" xfId="11474"/>
    <cellStyle name="20% - Accent6 79 8" xfId="11475"/>
    <cellStyle name="20% - Accent6 8" xfId="11476"/>
    <cellStyle name="20% - Accent6 8 10" xfId="11477"/>
    <cellStyle name="20% - Accent6 8 2" xfId="11478"/>
    <cellStyle name="20% - Accent6 8 2 2" xfId="11479"/>
    <cellStyle name="20% - Accent6 8 2 3" xfId="11480"/>
    <cellStyle name="20% - Accent6 8 3" xfId="11481"/>
    <cellStyle name="20% - Accent6 8 3 2" xfId="11482"/>
    <cellStyle name="20% - Accent6 8 3 3" xfId="11483"/>
    <cellStyle name="20% - Accent6 8 3 4" xfId="11484"/>
    <cellStyle name="20% - Accent6 8 3 5" xfId="11485"/>
    <cellStyle name="20% - Accent6 8 3 6" xfId="11486"/>
    <cellStyle name="20% - Accent6 8 3 7" xfId="11487"/>
    <cellStyle name="20% - Accent6 8 4" xfId="11488"/>
    <cellStyle name="20% - Accent6 8 4 2" xfId="11489"/>
    <cellStyle name="20% - Accent6 8 4 3" xfId="11490"/>
    <cellStyle name="20% - Accent6 8 5" xfId="11491"/>
    <cellStyle name="20% - Accent6 8 6" xfId="11492"/>
    <cellStyle name="20% - Accent6 8 7" xfId="11493"/>
    <cellStyle name="20% - Accent6 8 8" xfId="11494"/>
    <cellStyle name="20% - Accent6 8 9" xfId="11495"/>
    <cellStyle name="20% - Accent6 80" xfId="11496"/>
    <cellStyle name="20% - Accent6 80 2" xfId="11497"/>
    <cellStyle name="20% - Accent6 80 3" xfId="11498"/>
    <cellStyle name="20% - Accent6 80 4" xfId="11499"/>
    <cellStyle name="20% - Accent6 80 5" xfId="11500"/>
    <cellStyle name="20% - Accent6 80 6" xfId="11501"/>
    <cellStyle name="20% - Accent6 80 7" xfId="11502"/>
    <cellStyle name="20% - Accent6 80 8" xfId="11503"/>
    <cellStyle name="20% - Accent6 81" xfId="11504"/>
    <cellStyle name="20% - Accent6 81 2" xfId="11505"/>
    <cellStyle name="20% - Accent6 81 3" xfId="11506"/>
    <cellStyle name="20% - Accent6 81 4" xfId="11507"/>
    <cellStyle name="20% - Accent6 81 5" xfId="11508"/>
    <cellStyle name="20% - Accent6 81 6" xfId="11509"/>
    <cellStyle name="20% - Accent6 81 7" xfId="11510"/>
    <cellStyle name="20% - Accent6 81 8" xfId="11511"/>
    <cellStyle name="20% - Accent6 82" xfId="11512"/>
    <cellStyle name="20% - Accent6 82 2" xfId="11513"/>
    <cellStyle name="20% - Accent6 82 3" xfId="11514"/>
    <cellStyle name="20% - Accent6 82 4" xfId="11515"/>
    <cellStyle name="20% - Accent6 82 5" xfId="11516"/>
    <cellStyle name="20% - Accent6 82 6" xfId="11517"/>
    <cellStyle name="20% - Accent6 82 7" xfId="11518"/>
    <cellStyle name="20% - Accent6 82 8" xfId="11519"/>
    <cellStyle name="20% - Accent6 83" xfId="11520"/>
    <cellStyle name="20% - Accent6 83 2" xfId="11521"/>
    <cellStyle name="20% - Accent6 83 3" xfId="11522"/>
    <cellStyle name="20% - Accent6 83 4" xfId="11523"/>
    <cellStyle name="20% - Accent6 83 5" xfId="11524"/>
    <cellStyle name="20% - Accent6 83 6" xfId="11525"/>
    <cellStyle name="20% - Accent6 83 7" xfId="11526"/>
    <cellStyle name="20% - Accent6 83 8" xfId="11527"/>
    <cellStyle name="20% - Accent6 84" xfId="11528"/>
    <cellStyle name="20% - Accent6 84 2" xfId="11529"/>
    <cellStyle name="20% - Accent6 84 3" xfId="11530"/>
    <cellStyle name="20% - Accent6 84 4" xfId="11531"/>
    <cellStyle name="20% - Accent6 84 5" xfId="11532"/>
    <cellStyle name="20% - Accent6 84 6" xfId="11533"/>
    <cellStyle name="20% - Accent6 84 7" xfId="11534"/>
    <cellStyle name="20% - Accent6 84 8" xfId="11535"/>
    <cellStyle name="20% - Accent6 85" xfId="11536"/>
    <cellStyle name="20% - Accent6 85 2" xfId="11537"/>
    <cellStyle name="20% - Accent6 85 3" xfId="11538"/>
    <cellStyle name="20% - Accent6 85 4" xfId="11539"/>
    <cellStyle name="20% - Accent6 85 5" xfId="11540"/>
    <cellStyle name="20% - Accent6 85 6" xfId="11541"/>
    <cellStyle name="20% - Accent6 85 7" xfId="11542"/>
    <cellStyle name="20% - Accent6 85 8" xfId="11543"/>
    <cellStyle name="20% - Accent6 86" xfId="11544"/>
    <cellStyle name="20% - Accent6 86 2" xfId="11545"/>
    <cellStyle name="20% - Accent6 86 3" xfId="11546"/>
    <cellStyle name="20% - Accent6 86 4" xfId="11547"/>
    <cellStyle name="20% - Accent6 86 5" xfId="11548"/>
    <cellStyle name="20% - Accent6 86 6" xfId="11549"/>
    <cellStyle name="20% - Accent6 86 7" xfId="11550"/>
    <cellStyle name="20% - Accent6 86 8" xfId="11551"/>
    <cellStyle name="20% - Accent6 87" xfId="11552"/>
    <cellStyle name="20% - Accent6 87 2" xfId="11553"/>
    <cellStyle name="20% - Accent6 87 3" xfId="11554"/>
    <cellStyle name="20% - Accent6 87 4" xfId="11555"/>
    <cellStyle name="20% - Accent6 87 5" xfId="11556"/>
    <cellStyle name="20% - Accent6 87 6" xfId="11557"/>
    <cellStyle name="20% - Accent6 87 7" xfId="11558"/>
    <cellStyle name="20% - Accent6 87 8" xfId="11559"/>
    <cellStyle name="20% - Accent6 88" xfId="11560"/>
    <cellStyle name="20% - Accent6 88 2" xfId="11561"/>
    <cellStyle name="20% - Accent6 88 3" xfId="11562"/>
    <cellStyle name="20% - Accent6 88 4" xfId="11563"/>
    <cellStyle name="20% - Accent6 88 5" xfId="11564"/>
    <cellStyle name="20% - Accent6 88 6" xfId="11565"/>
    <cellStyle name="20% - Accent6 88 7" xfId="11566"/>
    <cellStyle name="20% - Accent6 88 8" xfId="11567"/>
    <cellStyle name="20% - Accent6 89" xfId="11568"/>
    <cellStyle name="20% - Accent6 89 2" xfId="11569"/>
    <cellStyle name="20% - Accent6 89 3" xfId="11570"/>
    <cellStyle name="20% - Accent6 89 4" xfId="11571"/>
    <cellStyle name="20% - Accent6 89 5" xfId="11572"/>
    <cellStyle name="20% - Accent6 89 6" xfId="11573"/>
    <cellStyle name="20% - Accent6 89 7" xfId="11574"/>
    <cellStyle name="20% - Accent6 89 8" xfId="11575"/>
    <cellStyle name="20% - Accent6 9" xfId="11576"/>
    <cellStyle name="20% - Accent6 9 10" xfId="11577"/>
    <cellStyle name="20% - Accent6 9 2" xfId="11578"/>
    <cellStyle name="20% - Accent6 9 2 2" xfId="11579"/>
    <cellStyle name="20% - Accent6 9 2 3" xfId="11580"/>
    <cellStyle name="20% - Accent6 9 3" xfId="11581"/>
    <cellStyle name="20% - Accent6 9 3 2" xfId="11582"/>
    <cellStyle name="20% - Accent6 9 3 3" xfId="11583"/>
    <cellStyle name="20% - Accent6 9 3 4" xfId="11584"/>
    <cellStyle name="20% - Accent6 9 3 5" xfId="11585"/>
    <cellStyle name="20% - Accent6 9 3 6" xfId="11586"/>
    <cellStyle name="20% - Accent6 9 3 7" xfId="11587"/>
    <cellStyle name="20% - Accent6 9 4" xfId="11588"/>
    <cellStyle name="20% - Accent6 9 4 2" xfId="11589"/>
    <cellStyle name="20% - Accent6 9 4 3" xfId="11590"/>
    <cellStyle name="20% - Accent6 9 5" xfId="11591"/>
    <cellStyle name="20% - Accent6 9 6" xfId="11592"/>
    <cellStyle name="20% - Accent6 9 7" xfId="11593"/>
    <cellStyle name="20% - Accent6 9 8" xfId="11594"/>
    <cellStyle name="20% - Accent6 9 9" xfId="11595"/>
    <cellStyle name="20% - Accent6 90" xfId="11596"/>
    <cellStyle name="20% - Accent6 90 2" xfId="11597"/>
    <cellStyle name="20% - Accent6 90 3" xfId="11598"/>
    <cellStyle name="20% - Accent6 90 4" xfId="11599"/>
    <cellStyle name="20% - Accent6 90 5" xfId="11600"/>
    <cellStyle name="20% - Accent6 90 6" xfId="11601"/>
    <cellStyle name="20% - Accent6 90 7" xfId="11602"/>
    <cellStyle name="20% - Accent6 90 8" xfId="11603"/>
    <cellStyle name="20% - Accent6 91" xfId="11604"/>
    <cellStyle name="20% - Accent6 91 2" xfId="11605"/>
    <cellStyle name="20% - Accent6 91 3" xfId="11606"/>
    <cellStyle name="20% - Accent6 91 4" xfId="11607"/>
    <cellStyle name="20% - Accent6 91 5" xfId="11608"/>
    <cellStyle name="20% - Accent6 91 6" xfId="11609"/>
    <cellStyle name="20% - Accent6 91 7" xfId="11610"/>
    <cellStyle name="20% - Accent6 91 8" xfId="11611"/>
    <cellStyle name="20% - Accent6 92" xfId="11612"/>
    <cellStyle name="20% - Accent6 93" xfId="11613"/>
    <cellStyle name="20% - Accent6 94" xfId="11614"/>
    <cellStyle name="20% - Accent6 95" xfId="11615"/>
    <cellStyle name="20% - Accent6 96" xfId="11616"/>
    <cellStyle name="20% - Accent6 97" xfId="11617"/>
    <cellStyle name="20% - Accent6 98" xfId="11618"/>
    <cellStyle name="20% - Accent6 99" xfId="11619"/>
    <cellStyle name="20% - 强调文字颜色 1" xfId="11620"/>
    <cellStyle name="20% - 强调文字颜色 2" xfId="11621"/>
    <cellStyle name="20% - 强调文字颜色 3" xfId="11622"/>
    <cellStyle name="20% - 强调文字颜色 4" xfId="11623"/>
    <cellStyle name="20% - 强调文字颜色 5" xfId="11624"/>
    <cellStyle name="20% - 强调文字颜色 6" xfId="11625"/>
    <cellStyle name="3AL" xfId="11626"/>
    <cellStyle name="3AL..AA**" xfId="11627"/>
    <cellStyle name="3AL..AB**" xfId="11628"/>
    <cellStyle name="3AL_03_VNM7046-Transmission" xfId="11629"/>
    <cellStyle name="3CY" xfId="11630"/>
    <cellStyle name="40% - Accent1 10" xfId="11631"/>
    <cellStyle name="40% - Accent1 10 10" xfId="11632"/>
    <cellStyle name="40% - Accent1 10 2" xfId="11633"/>
    <cellStyle name="40% - Accent1 10 2 2" xfId="11634"/>
    <cellStyle name="40% - Accent1 10 2 3" xfId="11635"/>
    <cellStyle name="40% - Accent1 10 3" xfId="11636"/>
    <cellStyle name="40% - Accent1 10 3 2" xfId="11637"/>
    <cellStyle name="40% - Accent1 10 3 3" xfId="11638"/>
    <cellStyle name="40% - Accent1 10 3 4" xfId="11639"/>
    <cellStyle name="40% - Accent1 10 3 5" xfId="11640"/>
    <cellStyle name="40% - Accent1 10 3 6" xfId="11641"/>
    <cellStyle name="40% - Accent1 10 3 7" xfId="11642"/>
    <cellStyle name="40% - Accent1 10 4" xfId="11643"/>
    <cellStyle name="40% - Accent1 10 4 2" xfId="11644"/>
    <cellStyle name="40% - Accent1 10 4 3" xfId="11645"/>
    <cellStyle name="40% - Accent1 10 5" xfId="11646"/>
    <cellStyle name="40% - Accent1 10 6" xfId="11647"/>
    <cellStyle name="40% - Accent1 10 7" xfId="11648"/>
    <cellStyle name="40% - Accent1 10 8" xfId="11649"/>
    <cellStyle name="40% - Accent1 10 9" xfId="11650"/>
    <cellStyle name="40% - Accent1 100" xfId="11651"/>
    <cellStyle name="40% - Accent1 101" xfId="11652"/>
    <cellStyle name="40% - Accent1 102" xfId="11653"/>
    <cellStyle name="40% - Accent1 103" xfId="11654"/>
    <cellStyle name="40% - Accent1 104" xfId="11655"/>
    <cellStyle name="40% - Accent1 105" xfId="11656"/>
    <cellStyle name="40% - Accent1 106" xfId="11657"/>
    <cellStyle name="40% - Accent1 107" xfId="11658"/>
    <cellStyle name="40% - Accent1 108" xfId="11659"/>
    <cellStyle name="40% - Accent1 109" xfId="11660"/>
    <cellStyle name="40% - Accent1 11" xfId="11661"/>
    <cellStyle name="40% - Accent1 11 10" xfId="11662"/>
    <cellStyle name="40% - Accent1 11 2" xfId="11663"/>
    <cellStyle name="40% - Accent1 11 2 2" xfId="11664"/>
    <cellStyle name="40% - Accent1 11 2 3" xfId="11665"/>
    <cellStyle name="40% - Accent1 11 3" xfId="11666"/>
    <cellStyle name="40% - Accent1 11 3 2" xfId="11667"/>
    <cellStyle name="40% - Accent1 11 3 3" xfId="11668"/>
    <cellStyle name="40% - Accent1 11 3 4" xfId="11669"/>
    <cellStyle name="40% - Accent1 11 3 5" xfId="11670"/>
    <cellStyle name="40% - Accent1 11 3 6" xfId="11671"/>
    <cellStyle name="40% - Accent1 11 3 7" xfId="11672"/>
    <cellStyle name="40% - Accent1 11 4" xfId="11673"/>
    <cellStyle name="40% - Accent1 11 4 2" xfId="11674"/>
    <cellStyle name="40% - Accent1 11 4 3" xfId="11675"/>
    <cellStyle name="40% - Accent1 11 5" xfId="11676"/>
    <cellStyle name="40% - Accent1 11 6" xfId="11677"/>
    <cellStyle name="40% - Accent1 11 7" xfId="11678"/>
    <cellStyle name="40% - Accent1 11 8" xfId="11679"/>
    <cellStyle name="40% - Accent1 11 9" xfId="11680"/>
    <cellStyle name="40% - Accent1 110" xfId="11681"/>
    <cellStyle name="40% - Accent1 111" xfId="11682"/>
    <cellStyle name="40% - Accent1 112" xfId="11683"/>
    <cellStyle name="40% - Accent1 113" xfId="11684"/>
    <cellStyle name="40% - Accent1 114" xfId="11685"/>
    <cellStyle name="40% - Accent1 115" xfId="11686"/>
    <cellStyle name="40% - Accent1 116" xfId="11687"/>
    <cellStyle name="40% - Accent1 117" xfId="11688"/>
    <cellStyle name="40% - Accent1 118" xfId="11689"/>
    <cellStyle name="40% - Accent1 119" xfId="11690"/>
    <cellStyle name="40% - Accent1 12" xfId="11691"/>
    <cellStyle name="40% - Accent1 12 10" xfId="11692"/>
    <cellStyle name="40% - Accent1 12 2" xfId="11693"/>
    <cellStyle name="40% - Accent1 12 2 2" xfId="11694"/>
    <cellStyle name="40% - Accent1 12 2 3" xfId="11695"/>
    <cellStyle name="40% - Accent1 12 3" xfId="11696"/>
    <cellStyle name="40% - Accent1 12 3 2" xfId="11697"/>
    <cellStyle name="40% - Accent1 12 3 3" xfId="11698"/>
    <cellStyle name="40% - Accent1 12 3 4" xfId="11699"/>
    <cellStyle name="40% - Accent1 12 3 5" xfId="11700"/>
    <cellStyle name="40% - Accent1 12 3 6" xfId="11701"/>
    <cellStyle name="40% - Accent1 12 3 7" xfId="11702"/>
    <cellStyle name="40% - Accent1 12 4" xfId="11703"/>
    <cellStyle name="40% - Accent1 12 4 2" xfId="11704"/>
    <cellStyle name="40% - Accent1 12 4 3" xfId="11705"/>
    <cellStyle name="40% - Accent1 12 5" xfId="11706"/>
    <cellStyle name="40% - Accent1 12 6" xfId="11707"/>
    <cellStyle name="40% - Accent1 12 7" xfId="11708"/>
    <cellStyle name="40% - Accent1 12 8" xfId="11709"/>
    <cellStyle name="40% - Accent1 12 9" xfId="11710"/>
    <cellStyle name="40% - Accent1 120" xfId="11711"/>
    <cellStyle name="40% - Accent1 121" xfId="11712"/>
    <cellStyle name="40% - Accent1 122" xfId="11713"/>
    <cellStyle name="40% - Accent1 123" xfId="11714"/>
    <cellStyle name="40% - Accent1 124" xfId="11715"/>
    <cellStyle name="40% - Accent1 125" xfId="11716"/>
    <cellStyle name="40% - Accent1 126" xfId="11717"/>
    <cellStyle name="40% - Accent1 127" xfId="11718"/>
    <cellStyle name="40% - Accent1 128" xfId="11719"/>
    <cellStyle name="40% - Accent1 129" xfId="11720"/>
    <cellStyle name="40% - Accent1 13" xfId="11721"/>
    <cellStyle name="40% - Accent1 13 10" xfId="11722"/>
    <cellStyle name="40% - Accent1 13 2" xfId="11723"/>
    <cellStyle name="40% - Accent1 13 2 2" xfId="11724"/>
    <cellStyle name="40% - Accent1 13 2 3" xfId="11725"/>
    <cellStyle name="40% - Accent1 13 3" xfId="11726"/>
    <cellStyle name="40% - Accent1 13 3 2" xfId="11727"/>
    <cellStyle name="40% - Accent1 13 3 3" xfId="11728"/>
    <cellStyle name="40% - Accent1 13 3 4" xfId="11729"/>
    <cellStyle name="40% - Accent1 13 3 5" xfId="11730"/>
    <cellStyle name="40% - Accent1 13 3 6" xfId="11731"/>
    <cellStyle name="40% - Accent1 13 3 7" xfId="11732"/>
    <cellStyle name="40% - Accent1 13 4" xfId="11733"/>
    <cellStyle name="40% - Accent1 13 4 2" xfId="11734"/>
    <cellStyle name="40% - Accent1 13 4 3" xfId="11735"/>
    <cellStyle name="40% - Accent1 13 5" xfId="11736"/>
    <cellStyle name="40% - Accent1 13 6" xfId="11737"/>
    <cellStyle name="40% - Accent1 13 7" xfId="11738"/>
    <cellStyle name="40% - Accent1 13 8" xfId="11739"/>
    <cellStyle name="40% - Accent1 13 9" xfId="11740"/>
    <cellStyle name="40% - Accent1 130" xfId="11741"/>
    <cellStyle name="40% - Accent1 131" xfId="11742"/>
    <cellStyle name="40% - Accent1 132" xfId="11743"/>
    <cellStyle name="40% - Accent1 133" xfId="11744"/>
    <cellStyle name="40% - Accent1 134" xfId="11745"/>
    <cellStyle name="40% - Accent1 135" xfId="11746"/>
    <cellStyle name="40% - Accent1 136" xfId="11747"/>
    <cellStyle name="40% - Accent1 137" xfId="11748"/>
    <cellStyle name="40% - Accent1 138" xfId="11749"/>
    <cellStyle name="40% - Accent1 139" xfId="11750"/>
    <cellStyle name="40% - Accent1 14" xfId="11751"/>
    <cellStyle name="40% - Accent1 14 10" xfId="11752"/>
    <cellStyle name="40% - Accent1 14 2" xfId="11753"/>
    <cellStyle name="40% - Accent1 14 2 2" xfId="11754"/>
    <cellStyle name="40% - Accent1 14 2 3" xfId="11755"/>
    <cellStyle name="40% - Accent1 14 3" xfId="11756"/>
    <cellStyle name="40% - Accent1 14 3 2" xfId="11757"/>
    <cellStyle name="40% - Accent1 14 3 3" xfId="11758"/>
    <cellStyle name="40% - Accent1 14 3 4" xfId="11759"/>
    <cellStyle name="40% - Accent1 14 3 5" xfId="11760"/>
    <cellStyle name="40% - Accent1 14 3 6" xfId="11761"/>
    <cellStyle name="40% - Accent1 14 3 7" xfId="11762"/>
    <cellStyle name="40% - Accent1 14 4" xfId="11763"/>
    <cellStyle name="40% - Accent1 14 4 2" xfId="11764"/>
    <cellStyle name="40% - Accent1 14 4 3" xfId="11765"/>
    <cellStyle name="40% - Accent1 14 5" xfId="11766"/>
    <cellStyle name="40% - Accent1 14 6" xfId="11767"/>
    <cellStyle name="40% - Accent1 14 7" xfId="11768"/>
    <cellStyle name="40% - Accent1 14 8" xfId="11769"/>
    <cellStyle name="40% - Accent1 14 9" xfId="11770"/>
    <cellStyle name="40% - Accent1 140" xfId="11771"/>
    <cellStyle name="40% - Accent1 141" xfId="11772"/>
    <cellStyle name="40% - Accent1 142" xfId="11773"/>
    <cellStyle name="40% - Accent1 143" xfId="11774"/>
    <cellStyle name="40% - Accent1 144" xfId="11775"/>
    <cellStyle name="40% - Accent1 145" xfId="11776"/>
    <cellStyle name="40% - Accent1 146" xfId="11777"/>
    <cellStyle name="40% - Accent1 147" xfId="11778"/>
    <cellStyle name="40% - Accent1 148" xfId="11779"/>
    <cellStyle name="40% - Accent1 149" xfId="11780"/>
    <cellStyle name="40% - Accent1 15" xfId="11781"/>
    <cellStyle name="40% - Accent1 15 10" xfId="11782"/>
    <cellStyle name="40% - Accent1 15 2" xfId="11783"/>
    <cellStyle name="40% - Accent1 15 2 2" xfId="11784"/>
    <cellStyle name="40% - Accent1 15 2 3" xfId="11785"/>
    <cellStyle name="40% - Accent1 15 3" xfId="11786"/>
    <cellStyle name="40% - Accent1 15 3 2" xfId="11787"/>
    <cellStyle name="40% - Accent1 15 3 3" xfId="11788"/>
    <cellStyle name="40% - Accent1 15 3 4" xfId="11789"/>
    <cellStyle name="40% - Accent1 15 3 5" xfId="11790"/>
    <cellStyle name="40% - Accent1 15 3 6" xfId="11791"/>
    <cellStyle name="40% - Accent1 15 3 7" xfId="11792"/>
    <cellStyle name="40% - Accent1 15 4" xfId="11793"/>
    <cellStyle name="40% - Accent1 15 4 2" xfId="11794"/>
    <cellStyle name="40% - Accent1 15 4 3" xfId="11795"/>
    <cellStyle name="40% - Accent1 15 5" xfId="11796"/>
    <cellStyle name="40% - Accent1 15 6" xfId="11797"/>
    <cellStyle name="40% - Accent1 15 7" xfId="11798"/>
    <cellStyle name="40% - Accent1 15 8" xfId="11799"/>
    <cellStyle name="40% - Accent1 15 9" xfId="11800"/>
    <cellStyle name="40% - Accent1 150" xfId="11801"/>
    <cellStyle name="40% - Accent1 151" xfId="11802"/>
    <cellStyle name="40% - Accent1 152" xfId="11803"/>
    <cellStyle name="40% - Accent1 153" xfId="11804"/>
    <cellStyle name="40% - Accent1 154" xfId="11805"/>
    <cellStyle name="40% - Accent1 155" xfId="11806"/>
    <cellStyle name="40% - Accent1 156" xfId="11807"/>
    <cellStyle name="40% - Accent1 157" xfId="11808"/>
    <cellStyle name="40% - Accent1 158" xfId="11809"/>
    <cellStyle name="40% - Accent1 159" xfId="11810"/>
    <cellStyle name="40% - Accent1 16" xfId="11811"/>
    <cellStyle name="40% - Accent1 16 10" xfId="11812"/>
    <cellStyle name="40% - Accent1 16 2" xfId="11813"/>
    <cellStyle name="40% - Accent1 16 2 2" xfId="11814"/>
    <cellStyle name="40% - Accent1 16 2 3" xfId="11815"/>
    <cellStyle name="40% - Accent1 16 3" xfId="11816"/>
    <cellStyle name="40% - Accent1 16 3 2" xfId="11817"/>
    <cellStyle name="40% - Accent1 16 3 3" xfId="11818"/>
    <cellStyle name="40% - Accent1 16 3 4" xfId="11819"/>
    <cellStyle name="40% - Accent1 16 3 5" xfId="11820"/>
    <cellStyle name="40% - Accent1 16 3 6" xfId="11821"/>
    <cellStyle name="40% - Accent1 16 3 7" xfId="11822"/>
    <cellStyle name="40% - Accent1 16 4" xfId="11823"/>
    <cellStyle name="40% - Accent1 16 4 2" xfId="11824"/>
    <cellStyle name="40% - Accent1 16 4 3" xfId="11825"/>
    <cellStyle name="40% - Accent1 16 5" xfId="11826"/>
    <cellStyle name="40% - Accent1 16 6" xfId="11827"/>
    <cellStyle name="40% - Accent1 16 7" xfId="11828"/>
    <cellStyle name="40% - Accent1 16 8" xfId="11829"/>
    <cellStyle name="40% - Accent1 16 9" xfId="11830"/>
    <cellStyle name="40% - Accent1 160" xfId="11831"/>
    <cellStyle name="40% - Accent1 161" xfId="11832"/>
    <cellStyle name="40% - Accent1 162" xfId="11833"/>
    <cellStyle name="40% - Accent1 163" xfId="11834"/>
    <cellStyle name="40% - Accent1 164" xfId="11835"/>
    <cellStyle name="40% - Accent1 165" xfId="11836"/>
    <cellStyle name="40% - Accent1 166" xfId="11837"/>
    <cellStyle name="40% - Accent1 167" xfId="11838"/>
    <cellStyle name="40% - Accent1 168" xfId="11839"/>
    <cellStyle name="40% - Accent1 169" xfId="11840"/>
    <cellStyle name="40% - Accent1 17" xfId="11841"/>
    <cellStyle name="40% - Accent1 17 10" xfId="11842"/>
    <cellStyle name="40% - Accent1 17 2" xfId="11843"/>
    <cellStyle name="40% - Accent1 17 2 2" xfId="11844"/>
    <cellStyle name="40% - Accent1 17 2 3" xfId="11845"/>
    <cellStyle name="40% - Accent1 17 3" xfId="11846"/>
    <cellStyle name="40% - Accent1 17 3 2" xfId="11847"/>
    <cellStyle name="40% - Accent1 17 3 3" xfId="11848"/>
    <cellStyle name="40% - Accent1 17 3 4" xfId="11849"/>
    <cellStyle name="40% - Accent1 17 3 5" xfId="11850"/>
    <cellStyle name="40% - Accent1 17 3 6" xfId="11851"/>
    <cellStyle name="40% - Accent1 17 3 7" xfId="11852"/>
    <cellStyle name="40% - Accent1 17 4" xfId="11853"/>
    <cellStyle name="40% - Accent1 17 4 2" xfId="11854"/>
    <cellStyle name="40% - Accent1 17 4 3" xfId="11855"/>
    <cellStyle name="40% - Accent1 17 5" xfId="11856"/>
    <cellStyle name="40% - Accent1 17 6" xfId="11857"/>
    <cellStyle name="40% - Accent1 17 7" xfId="11858"/>
    <cellStyle name="40% - Accent1 17 8" xfId="11859"/>
    <cellStyle name="40% - Accent1 17 9" xfId="11860"/>
    <cellStyle name="40% - Accent1 170" xfId="11861"/>
    <cellStyle name="40% - Accent1 171" xfId="11862"/>
    <cellStyle name="40% - Accent1 172" xfId="11863"/>
    <cellStyle name="40% - Accent1 173" xfId="11864"/>
    <cellStyle name="40% - Accent1 174" xfId="11865"/>
    <cellStyle name="40% - Accent1 175" xfId="11866"/>
    <cellStyle name="40% - Accent1 176" xfId="11867"/>
    <cellStyle name="40% - Accent1 177" xfId="11868"/>
    <cellStyle name="40% - Accent1 178" xfId="11869"/>
    <cellStyle name="40% - Accent1 179" xfId="11870"/>
    <cellStyle name="40% - Accent1 18" xfId="11871"/>
    <cellStyle name="40% - Accent1 18 10" xfId="11872"/>
    <cellStyle name="40% - Accent1 18 2" xfId="11873"/>
    <cellStyle name="40% - Accent1 18 2 2" xfId="11874"/>
    <cellStyle name="40% - Accent1 18 2 3" xfId="11875"/>
    <cellStyle name="40% - Accent1 18 3" xfId="11876"/>
    <cellStyle name="40% - Accent1 18 3 2" xfId="11877"/>
    <cellStyle name="40% - Accent1 18 3 3" xfId="11878"/>
    <cellStyle name="40% - Accent1 18 3 4" xfId="11879"/>
    <cellStyle name="40% - Accent1 18 3 5" xfId="11880"/>
    <cellStyle name="40% - Accent1 18 3 6" xfId="11881"/>
    <cellStyle name="40% - Accent1 18 3 7" xfId="11882"/>
    <cellStyle name="40% - Accent1 18 4" xfId="11883"/>
    <cellStyle name="40% - Accent1 18 4 2" xfId="11884"/>
    <cellStyle name="40% - Accent1 18 4 3" xfId="11885"/>
    <cellStyle name="40% - Accent1 18 5" xfId="11886"/>
    <cellStyle name="40% - Accent1 18 6" xfId="11887"/>
    <cellStyle name="40% - Accent1 18 7" xfId="11888"/>
    <cellStyle name="40% - Accent1 18 8" xfId="11889"/>
    <cellStyle name="40% - Accent1 18 9" xfId="11890"/>
    <cellStyle name="40% - Accent1 180" xfId="11891"/>
    <cellStyle name="40% - Accent1 181" xfId="11892"/>
    <cellStyle name="40% - Accent1 182" xfId="11893"/>
    <cellStyle name="40% - Accent1 183" xfId="11894"/>
    <cellStyle name="40% - Accent1 184" xfId="11895"/>
    <cellStyle name="40% - Accent1 185" xfId="11896"/>
    <cellStyle name="40% - Accent1 186" xfId="11897"/>
    <cellStyle name="40% - Accent1 187" xfId="11898"/>
    <cellStyle name="40% - Accent1 188" xfId="11899"/>
    <cellStyle name="40% - Accent1 189" xfId="11900"/>
    <cellStyle name="40% - Accent1 19" xfId="11901"/>
    <cellStyle name="40% - Accent1 19 10" xfId="11902"/>
    <cellStyle name="40% - Accent1 19 2" xfId="11903"/>
    <cellStyle name="40% - Accent1 19 2 2" xfId="11904"/>
    <cellStyle name="40% - Accent1 19 2 3" xfId="11905"/>
    <cellStyle name="40% - Accent1 19 3" xfId="11906"/>
    <cellStyle name="40% - Accent1 19 3 2" xfId="11907"/>
    <cellStyle name="40% - Accent1 19 3 3" xfId="11908"/>
    <cellStyle name="40% - Accent1 19 3 4" xfId="11909"/>
    <cellStyle name="40% - Accent1 19 3 5" xfId="11910"/>
    <cellStyle name="40% - Accent1 19 3 6" xfId="11911"/>
    <cellStyle name="40% - Accent1 19 3 7" xfId="11912"/>
    <cellStyle name="40% - Accent1 19 4" xfId="11913"/>
    <cellStyle name="40% - Accent1 19 4 2" xfId="11914"/>
    <cellStyle name="40% - Accent1 19 4 3" xfId="11915"/>
    <cellStyle name="40% - Accent1 19 5" xfId="11916"/>
    <cellStyle name="40% - Accent1 19 6" xfId="11917"/>
    <cellStyle name="40% - Accent1 19 7" xfId="11918"/>
    <cellStyle name="40% - Accent1 19 8" xfId="11919"/>
    <cellStyle name="40% - Accent1 19 9" xfId="11920"/>
    <cellStyle name="40% - Accent1 190" xfId="11921"/>
    <cellStyle name="40% - Accent1 191" xfId="11922"/>
    <cellStyle name="40% - Accent1 192" xfId="11923"/>
    <cellStyle name="40% - Accent1 193" xfId="11924"/>
    <cellStyle name="40% - Accent1 194" xfId="11925"/>
    <cellStyle name="40% - Accent1 195" xfId="11926"/>
    <cellStyle name="40% - Accent1 196" xfId="11927"/>
    <cellStyle name="40% - Accent1 197" xfId="11928"/>
    <cellStyle name="40% - Accent1 198" xfId="11929"/>
    <cellStyle name="40% - Accent1 199" xfId="11930"/>
    <cellStyle name="40% - Accent1 2" xfId="11931"/>
    <cellStyle name="40% - Accent1 2 10" xfId="11932"/>
    <cellStyle name="40% - Accent1 2 11" xfId="11933"/>
    <cellStyle name="40% - Accent1 2 12" xfId="11934"/>
    <cellStyle name="40% - Accent1 2 13" xfId="11935"/>
    <cellStyle name="40% - Accent1 2 2" xfId="11936"/>
    <cellStyle name="40% - Accent1 2 2 10" xfId="11937"/>
    <cellStyle name="40% - Accent1 2 2 2" xfId="11938"/>
    <cellStyle name="40% - Accent1 2 2 2 2" xfId="11939"/>
    <cellStyle name="40% - Accent1 2 2 2 3" xfId="11940"/>
    <cellStyle name="40% - Accent1 2 2 2 4" xfId="11941"/>
    <cellStyle name="40% - Accent1 2 2 2 5" xfId="11942"/>
    <cellStyle name="40% - Accent1 2 2 2 6" xfId="11943"/>
    <cellStyle name="40% - Accent1 2 2 2 7" xfId="11944"/>
    <cellStyle name="40% - Accent1 2 2 3" xfId="11945"/>
    <cellStyle name="40% - Accent1 2 2 3 2" xfId="11946"/>
    <cellStyle name="40% - Accent1 2 2 3 3" xfId="11947"/>
    <cellStyle name="40% - Accent1 2 2 3 4" xfId="11948"/>
    <cellStyle name="40% - Accent1 2 2 3 5" xfId="11949"/>
    <cellStyle name="40% - Accent1 2 2 3 6" xfId="11950"/>
    <cellStyle name="40% - Accent1 2 2 3 7" xfId="11951"/>
    <cellStyle name="40% - Accent1 2 2 4" xfId="11952"/>
    <cellStyle name="40% - Accent1 2 2 4 2" xfId="11953"/>
    <cellStyle name="40% - Accent1 2 2 4 3" xfId="11954"/>
    <cellStyle name="40% - Accent1 2 2 5" xfId="11955"/>
    <cellStyle name="40% - Accent1 2 2 6" xfId="11956"/>
    <cellStyle name="40% - Accent1 2 2 7" xfId="11957"/>
    <cellStyle name="40% - Accent1 2 2 8" xfId="11958"/>
    <cellStyle name="40% - Accent1 2 2 9" xfId="11959"/>
    <cellStyle name="40% - Accent1 2 3" xfId="11960"/>
    <cellStyle name="40% - Accent1 2 3 2" xfId="11961"/>
    <cellStyle name="40% - Accent1 2 3 2 2" xfId="11962"/>
    <cellStyle name="40% - Accent1 2 3 2 3" xfId="11963"/>
    <cellStyle name="40% - Accent1 2 3 2 4" xfId="11964"/>
    <cellStyle name="40% - Accent1 2 3 2 5" xfId="11965"/>
    <cellStyle name="40% - Accent1 2 3 2 6" xfId="11966"/>
    <cellStyle name="40% - Accent1 2 3 2 7" xfId="11967"/>
    <cellStyle name="40% - Accent1 2 3 3" xfId="11968"/>
    <cellStyle name="40% - Accent1 2 3 4" xfId="11969"/>
    <cellStyle name="40% - Accent1 2 3 5" xfId="11970"/>
    <cellStyle name="40% - Accent1 2 3 6" xfId="11971"/>
    <cellStyle name="40% - Accent1 2 3 7" xfId="11972"/>
    <cellStyle name="40% - Accent1 2 3 8" xfId="11973"/>
    <cellStyle name="40% - Accent1 2 4" xfId="11974"/>
    <cellStyle name="40% - Accent1 2 4 2" xfId="11975"/>
    <cellStyle name="40% - Accent1 2 4 3" xfId="11976"/>
    <cellStyle name="40% - Accent1 2 4 4" xfId="11977"/>
    <cellStyle name="40% - Accent1 2 4 5" xfId="11978"/>
    <cellStyle name="40% - Accent1 2 4 6" xfId="11979"/>
    <cellStyle name="40% - Accent1 2 4 7" xfId="11980"/>
    <cellStyle name="40% - Accent1 2 5" xfId="11981"/>
    <cellStyle name="40% - Accent1 2 5 2" xfId="11982"/>
    <cellStyle name="40% - Accent1 2 5 3" xfId="11983"/>
    <cellStyle name="40% - Accent1 2 5 4" xfId="11984"/>
    <cellStyle name="40% - Accent1 2 5 5" xfId="11985"/>
    <cellStyle name="40% - Accent1 2 5 6" xfId="11986"/>
    <cellStyle name="40% - Accent1 2 5 7" xfId="11987"/>
    <cellStyle name="40% - Accent1 2 6" xfId="11988"/>
    <cellStyle name="40% - Accent1 2 6 2" xfId="11989"/>
    <cellStyle name="40% - Accent1 2 7" xfId="11990"/>
    <cellStyle name="40% - Accent1 2 8" xfId="11991"/>
    <cellStyle name="40% - Accent1 2 9" xfId="11992"/>
    <cellStyle name="40% - Accent1 20" xfId="11993"/>
    <cellStyle name="40% - Accent1 20 2" xfId="11994"/>
    <cellStyle name="40% - Accent1 20 3" xfId="11995"/>
    <cellStyle name="40% - Accent1 20 3 2" xfId="11996"/>
    <cellStyle name="40% - Accent1 20 3 3" xfId="11997"/>
    <cellStyle name="40% - Accent1 20 3 4" xfId="11998"/>
    <cellStyle name="40% - Accent1 20 3 5" xfId="11999"/>
    <cellStyle name="40% - Accent1 20 3 6" xfId="12000"/>
    <cellStyle name="40% - Accent1 20 3 7" xfId="12001"/>
    <cellStyle name="40% - Accent1 20 4" xfId="12002"/>
    <cellStyle name="40% - Accent1 20 5" xfId="12003"/>
    <cellStyle name="40% - Accent1 20 6" xfId="12004"/>
    <cellStyle name="40% - Accent1 20 7" xfId="12005"/>
    <cellStyle name="40% - Accent1 20 8" xfId="12006"/>
    <cellStyle name="40% - Accent1 20 9" xfId="12007"/>
    <cellStyle name="40% - Accent1 200" xfId="12008"/>
    <cellStyle name="40% - Accent1 201" xfId="12009"/>
    <cellStyle name="40% - Accent1 202" xfId="12010"/>
    <cellStyle name="40% - Accent1 203" xfId="12011"/>
    <cellStyle name="40% - Accent1 204" xfId="12012"/>
    <cellStyle name="40% - Accent1 205" xfId="12013"/>
    <cellStyle name="40% - Accent1 206" xfId="12014"/>
    <cellStyle name="40% - Accent1 207" xfId="12015"/>
    <cellStyle name="40% - Accent1 208" xfId="12016"/>
    <cellStyle name="40% - Accent1 209" xfId="12017"/>
    <cellStyle name="40% - Accent1 21" xfId="12018"/>
    <cellStyle name="40% - Accent1 21 10" xfId="12019"/>
    <cellStyle name="40% - Accent1 21 2" xfId="12020"/>
    <cellStyle name="40% - Accent1 21 2 2" xfId="12021"/>
    <cellStyle name="40% - Accent1 21 2 3" xfId="12022"/>
    <cellStyle name="40% - Accent1 21 3" xfId="12023"/>
    <cellStyle name="40% - Accent1 21 3 2" xfId="12024"/>
    <cellStyle name="40% - Accent1 21 3 3" xfId="12025"/>
    <cellStyle name="40% - Accent1 21 3 4" xfId="12026"/>
    <cellStyle name="40% - Accent1 21 3 5" xfId="12027"/>
    <cellStyle name="40% - Accent1 21 3 6" xfId="12028"/>
    <cellStyle name="40% - Accent1 21 3 7" xfId="12029"/>
    <cellStyle name="40% - Accent1 21 4" xfId="12030"/>
    <cellStyle name="40% - Accent1 21 4 2" xfId="12031"/>
    <cellStyle name="40% - Accent1 21 4 3" xfId="12032"/>
    <cellStyle name="40% - Accent1 21 5" xfId="12033"/>
    <cellStyle name="40% - Accent1 21 6" xfId="12034"/>
    <cellStyle name="40% - Accent1 21 7" xfId="12035"/>
    <cellStyle name="40% - Accent1 21 8" xfId="12036"/>
    <cellStyle name="40% - Accent1 21 9" xfId="12037"/>
    <cellStyle name="40% - Accent1 210" xfId="12038"/>
    <cellStyle name="40% - Accent1 211" xfId="12039"/>
    <cellStyle name="40% - Accent1 212" xfId="12040"/>
    <cellStyle name="40% - Accent1 213" xfId="12041"/>
    <cellStyle name="40% - Accent1 214" xfId="12042"/>
    <cellStyle name="40% - Accent1 215" xfId="12043"/>
    <cellStyle name="40% - Accent1 216" xfId="12044"/>
    <cellStyle name="40% - Accent1 217" xfId="12045"/>
    <cellStyle name="40% - Accent1 218" xfId="12046"/>
    <cellStyle name="40% - Accent1 219" xfId="12047"/>
    <cellStyle name="40% - Accent1 22" xfId="12048"/>
    <cellStyle name="40% - Accent1 22 10" xfId="12049"/>
    <cellStyle name="40% - Accent1 22 2" xfId="12050"/>
    <cellStyle name="40% - Accent1 22 2 2" xfId="12051"/>
    <cellStyle name="40% - Accent1 22 2 3" xfId="12052"/>
    <cellStyle name="40% - Accent1 22 3" xfId="12053"/>
    <cellStyle name="40% - Accent1 22 3 2" xfId="12054"/>
    <cellStyle name="40% - Accent1 22 3 3" xfId="12055"/>
    <cellStyle name="40% - Accent1 22 3 4" xfId="12056"/>
    <cellStyle name="40% - Accent1 22 3 5" xfId="12057"/>
    <cellStyle name="40% - Accent1 22 3 6" xfId="12058"/>
    <cellStyle name="40% - Accent1 22 3 7" xfId="12059"/>
    <cellStyle name="40% - Accent1 22 4" xfId="12060"/>
    <cellStyle name="40% - Accent1 22 4 2" xfId="12061"/>
    <cellStyle name="40% - Accent1 22 4 3" xfId="12062"/>
    <cellStyle name="40% - Accent1 22 5" xfId="12063"/>
    <cellStyle name="40% - Accent1 22 6" xfId="12064"/>
    <cellStyle name="40% - Accent1 22 7" xfId="12065"/>
    <cellStyle name="40% - Accent1 22 8" xfId="12066"/>
    <cellStyle name="40% - Accent1 22 9" xfId="12067"/>
    <cellStyle name="40% - Accent1 220" xfId="12068"/>
    <cellStyle name="40% - Accent1 221" xfId="12069"/>
    <cellStyle name="40% - Accent1 222" xfId="12070"/>
    <cellStyle name="40% - Accent1 223" xfId="12071"/>
    <cellStyle name="40% - Accent1 224" xfId="12072"/>
    <cellStyle name="40% - Accent1 225" xfId="12073"/>
    <cellStyle name="40% - Accent1 226" xfId="12074"/>
    <cellStyle name="40% - Accent1 227" xfId="12075"/>
    <cellStyle name="40% - Accent1 228" xfId="12076"/>
    <cellStyle name="40% - Accent1 229" xfId="12077"/>
    <cellStyle name="40% - Accent1 23" xfId="12078"/>
    <cellStyle name="40% - Accent1 23 10" xfId="12079"/>
    <cellStyle name="40% - Accent1 23 2" xfId="12080"/>
    <cellStyle name="40% - Accent1 23 2 2" xfId="12081"/>
    <cellStyle name="40% - Accent1 23 2 3" xfId="12082"/>
    <cellStyle name="40% - Accent1 23 3" xfId="12083"/>
    <cellStyle name="40% - Accent1 23 3 2" xfId="12084"/>
    <cellStyle name="40% - Accent1 23 3 3" xfId="12085"/>
    <cellStyle name="40% - Accent1 23 3 4" xfId="12086"/>
    <cellStyle name="40% - Accent1 23 3 5" xfId="12087"/>
    <cellStyle name="40% - Accent1 23 3 6" xfId="12088"/>
    <cellStyle name="40% - Accent1 23 3 7" xfId="12089"/>
    <cellStyle name="40% - Accent1 23 4" xfId="12090"/>
    <cellStyle name="40% - Accent1 23 4 2" xfId="12091"/>
    <cellStyle name="40% - Accent1 23 4 3" xfId="12092"/>
    <cellStyle name="40% - Accent1 23 5" xfId="12093"/>
    <cellStyle name="40% - Accent1 23 6" xfId="12094"/>
    <cellStyle name="40% - Accent1 23 7" xfId="12095"/>
    <cellStyle name="40% - Accent1 23 8" xfId="12096"/>
    <cellStyle name="40% - Accent1 23 9" xfId="12097"/>
    <cellStyle name="40% - Accent1 230" xfId="12098"/>
    <cellStyle name="40% - Accent1 231" xfId="12099"/>
    <cellStyle name="40% - Accent1 232" xfId="12100"/>
    <cellStyle name="40% - Accent1 233" xfId="12101"/>
    <cellStyle name="40% - Accent1 234" xfId="12102"/>
    <cellStyle name="40% - Accent1 235" xfId="12103"/>
    <cellStyle name="40% - Accent1 236" xfId="12104"/>
    <cellStyle name="40% - Accent1 237" xfId="12105"/>
    <cellStyle name="40% - Accent1 238" xfId="12106"/>
    <cellStyle name="40% - Accent1 239" xfId="12107"/>
    <cellStyle name="40% - Accent1 24" xfId="12108"/>
    <cellStyle name="40% - Accent1 24 10" xfId="12109"/>
    <cellStyle name="40% - Accent1 24 2" xfId="12110"/>
    <cellStyle name="40% - Accent1 24 2 2" xfId="12111"/>
    <cellStyle name="40% - Accent1 24 2 3" xfId="12112"/>
    <cellStyle name="40% - Accent1 24 3" xfId="12113"/>
    <cellStyle name="40% - Accent1 24 3 2" xfId="12114"/>
    <cellStyle name="40% - Accent1 24 3 3" xfId="12115"/>
    <cellStyle name="40% - Accent1 24 3 4" xfId="12116"/>
    <cellStyle name="40% - Accent1 24 3 5" xfId="12117"/>
    <cellStyle name="40% - Accent1 24 3 6" xfId="12118"/>
    <cellStyle name="40% - Accent1 24 3 7" xfId="12119"/>
    <cellStyle name="40% - Accent1 24 4" xfId="12120"/>
    <cellStyle name="40% - Accent1 24 4 2" xfId="12121"/>
    <cellStyle name="40% - Accent1 24 4 3" xfId="12122"/>
    <cellStyle name="40% - Accent1 24 5" xfId="12123"/>
    <cellStyle name="40% - Accent1 24 6" xfId="12124"/>
    <cellStyle name="40% - Accent1 24 7" xfId="12125"/>
    <cellStyle name="40% - Accent1 24 8" xfId="12126"/>
    <cellStyle name="40% - Accent1 24 9" xfId="12127"/>
    <cellStyle name="40% - Accent1 240" xfId="12128"/>
    <cellStyle name="40% - Accent1 241" xfId="12129"/>
    <cellStyle name="40% - Accent1 242" xfId="12130"/>
    <cellStyle name="40% - Accent1 243" xfId="12131"/>
    <cellStyle name="40% - Accent1 244" xfId="12132"/>
    <cellStyle name="40% - Accent1 245" xfId="12133"/>
    <cellStyle name="40% - Accent1 246" xfId="12134"/>
    <cellStyle name="40% - Accent1 247" xfId="12135"/>
    <cellStyle name="40% - Accent1 248" xfId="12136"/>
    <cellStyle name="40% - Accent1 249" xfId="12137"/>
    <cellStyle name="40% - Accent1 25" xfId="12138"/>
    <cellStyle name="40% - Accent1 25 10" xfId="12139"/>
    <cellStyle name="40% - Accent1 25 2" xfId="12140"/>
    <cellStyle name="40% - Accent1 25 2 2" xfId="12141"/>
    <cellStyle name="40% - Accent1 25 2 3" xfId="12142"/>
    <cellStyle name="40% - Accent1 25 3" xfId="12143"/>
    <cellStyle name="40% - Accent1 25 3 2" xfId="12144"/>
    <cellStyle name="40% - Accent1 25 3 3" xfId="12145"/>
    <cellStyle name="40% - Accent1 25 3 4" xfId="12146"/>
    <cellStyle name="40% - Accent1 25 3 5" xfId="12147"/>
    <cellStyle name="40% - Accent1 25 3 6" xfId="12148"/>
    <cellStyle name="40% - Accent1 25 3 7" xfId="12149"/>
    <cellStyle name="40% - Accent1 25 4" xfId="12150"/>
    <cellStyle name="40% - Accent1 25 4 2" xfId="12151"/>
    <cellStyle name="40% - Accent1 25 4 3" xfId="12152"/>
    <cellStyle name="40% - Accent1 25 5" xfId="12153"/>
    <cellStyle name="40% - Accent1 25 6" xfId="12154"/>
    <cellStyle name="40% - Accent1 25 7" xfId="12155"/>
    <cellStyle name="40% - Accent1 25 8" xfId="12156"/>
    <cellStyle name="40% - Accent1 25 9" xfId="12157"/>
    <cellStyle name="40% - Accent1 250" xfId="12158"/>
    <cellStyle name="40% - Accent1 251" xfId="12159"/>
    <cellStyle name="40% - Accent1 252" xfId="12160"/>
    <cellStyle name="40% - Accent1 253" xfId="12161"/>
    <cellStyle name="40% - Accent1 254" xfId="12162"/>
    <cellStyle name="40% - Accent1 255" xfId="12163"/>
    <cellStyle name="40% - Accent1 256" xfId="12164"/>
    <cellStyle name="40% - Accent1 257" xfId="12165"/>
    <cellStyle name="40% - Accent1 258" xfId="12166"/>
    <cellStyle name="40% - Accent1 259" xfId="12167"/>
    <cellStyle name="40% - Accent1 26" xfId="12168"/>
    <cellStyle name="40% - Accent1 26 10" xfId="12169"/>
    <cellStyle name="40% - Accent1 26 2" xfId="12170"/>
    <cellStyle name="40% - Accent1 26 2 2" xfId="12171"/>
    <cellStyle name="40% - Accent1 26 2 3" xfId="12172"/>
    <cellStyle name="40% - Accent1 26 3" xfId="12173"/>
    <cellStyle name="40% - Accent1 26 3 2" xfId="12174"/>
    <cellStyle name="40% - Accent1 26 3 3" xfId="12175"/>
    <cellStyle name="40% - Accent1 26 3 4" xfId="12176"/>
    <cellStyle name="40% - Accent1 26 3 5" xfId="12177"/>
    <cellStyle name="40% - Accent1 26 3 6" xfId="12178"/>
    <cellStyle name="40% - Accent1 26 3 7" xfId="12179"/>
    <cellStyle name="40% - Accent1 26 4" xfId="12180"/>
    <cellStyle name="40% - Accent1 26 4 2" xfId="12181"/>
    <cellStyle name="40% - Accent1 26 4 3" xfId="12182"/>
    <cellStyle name="40% - Accent1 26 5" xfId="12183"/>
    <cellStyle name="40% - Accent1 26 6" xfId="12184"/>
    <cellStyle name="40% - Accent1 26 7" xfId="12185"/>
    <cellStyle name="40% - Accent1 26 8" xfId="12186"/>
    <cellStyle name="40% - Accent1 26 9" xfId="12187"/>
    <cellStyle name="40% - Accent1 260" xfId="12188"/>
    <cellStyle name="40% - Accent1 261" xfId="12189"/>
    <cellStyle name="40% - Accent1 262" xfId="12190"/>
    <cellStyle name="40% - Accent1 263" xfId="12191"/>
    <cellStyle name="40% - Accent1 264" xfId="12192"/>
    <cellStyle name="40% - Accent1 265" xfId="12193"/>
    <cellStyle name="40% - Accent1 266" xfId="12194"/>
    <cellStyle name="40% - Accent1 267" xfId="12195"/>
    <cellStyle name="40% - Accent1 268" xfId="12196"/>
    <cellStyle name="40% - Accent1 269" xfId="12197"/>
    <cellStyle name="40% - Accent1 27" xfId="12198"/>
    <cellStyle name="40% - Accent1 27 10" xfId="12199"/>
    <cellStyle name="40% - Accent1 27 2" xfId="12200"/>
    <cellStyle name="40% - Accent1 27 2 2" xfId="12201"/>
    <cellStyle name="40% - Accent1 27 2 3" xfId="12202"/>
    <cellStyle name="40% - Accent1 27 3" xfId="12203"/>
    <cellStyle name="40% - Accent1 27 3 2" xfId="12204"/>
    <cellStyle name="40% - Accent1 27 3 3" xfId="12205"/>
    <cellStyle name="40% - Accent1 27 3 4" xfId="12206"/>
    <cellStyle name="40% - Accent1 27 3 5" xfId="12207"/>
    <cellStyle name="40% - Accent1 27 3 6" xfId="12208"/>
    <cellStyle name="40% - Accent1 27 3 7" xfId="12209"/>
    <cellStyle name="40% - Accent1 27 4" xfId="12210"/>
    <cellStyle name="40% - Accent1 27 4 2" xfId="12211"/>
    <cellStyle name="40% - Accent1 27 4 3" xfId="12212"/>
    <cellStyle name="40% - Accent1 27 5" xfId="12213"/>
    <cellStyle name="40% - Accent1 27 6" xfId="12214"/>
    <cellStyle name="40% - Accent1 27 7" xfId="12215"/>
    <cellStyle name="40% - Accent1 27 8" xfId="12216"/>
    <cellStyle name="40% - Accent1 27 9" xfId="12217"/>
    <cellStyle name="40% - Accent1 270" xfId="12218"/>
    <cellStyle name="40% - Accent1 271" xfId="12219"/>
    <cellStyle name="40% - Accent1 272" xfId="12220"/>
    <cellStyle name="40% - Accent1 273" xfId="12221"/>
    <cellStyle name="40% - Accent1 274" xfId="12222"/>
    <cellStyle name="40% - Accent1 274 2" xfId="12223"/>
    <cellStyle name="40% - Accent1 274 3" xfId="12224"/>
    <cellStyle name="40% - Accent1 274 4" xfId="12225"/>
    <cellStyle name="40% - Accent1 274 5" xfId="12226"/>
    <cellStyle name="40% - Accent1 274 6" xfId="12227"/>
    <cellStyle name="40% - Accent1 274 7" xfId="12228"/>
    <cellStyle name="40% - Accent1 275" xfId="12229"/>
    <cellStyle name="40% - Accent1 275 2" xfId="12230"/>
    <cellStyle name="40% - Accent1 275 3" xfId="12231"/>
    <cellStyle name="40% - Accent1 275 4" xfId="12232"/>
    <cellStyle name="40% - Accent1 275 5" xfId="12233"/>
    <cellStyle name="40% - Accent1 275 6" xfId="12234"/>
    <cellStyle name="40% - Accent1 275 7" xfId="12235"/>
    <cellStyle name="40% - Accent1 276" xfId="12236"/>
    <cellStyle name="40% - Accent1 276 2" xfId="12237"/>
    <cellStyle name="40% - Accent1 276 3" xfId="12238"/>
    <cellStyle name="40% - Accent1 276 4" xfId="12239"/>
    <cellStyle name="40% - Accent1 276 5" xfId="12240"/>
    <cellStyle name="40% - Accent1 276 6" xfId="12241"/>
    <cellStyle name="40% - Accent1 276 7" xfId="12242"/>
    <cellStyle name="40% - Accent1 277" xfId="12243"/>
    <cellStyle name="40% - Accent1 277 2" xfId="12244"/>
    <cellStyle name="40% - Accent1 277 3" xfId="12245"/>
    <cellStyle name="40% - Accent1 277 4" xfId="12246"/>
    <cellStyle name="40% - Accent1 277 5" xfId="12247"/>
    <cellStyle name="40% - Accent1 277 6" xfId="12248"/>
    <cellStyle name="40% - Accent1 277 7" xfId="12249"/>
    <cellStyle name="40% - Accent1 278" xfId="12250"/>
    <cellStyle name="40% - Accent1 278 2" xfId="12251"/>
    <cellStyle name="40% - Accent1 278 3" xfId="12252"/>
    <cellStyle name="40% - Accent1 278 4" xfId="12253"/>
    <cellStyle name="40% - Accent1 278 5" xfId="12254"/>
    <cellStyle name="40% - Accent1 278 6" xfId="12255"/>
    <cellStyle name="40% - Accent1 278 7" xfId="12256"/>
    <cellStyle name="40% - Accent1 279" xfId="12257"/>
    <cellStyle name="40% - Accent1 279 2" xfId="12258"/>
    <cellStyle name="40% - Accent1 279 3" xfId="12259"/>
    <cellStyle name="40% - Accent1 279 4" xfId="12260"/>
    <cellStyle name="40% - Accent1 279 5" xfId="12261"/>
    <cellStyle name="40% - Accent1 279 6" xfId="12262"/>
    <cellStyle name="40% - Accent1 279 7" xfId="12263"/>
    <cellStyle name="40% - Accent1 28" xfId="12264"/>
    <cellStyle name="40% - Accent1 28 10" xfId="12265"/>
    <cellStyle name="40% - Accent1 28 2" xfId="12266"/>
    <cellStyle name="40% - Accent1 28 2 2" xfId="12267"/>
    <cellStyle name="40% - Accent1 28 2 3" xfId="12268"/>
    <cellStyle name="40% - Accent1 28 3" xfId="12269"/>
    <cellStyle name="40% - Accent1 28 3 2" xfId="12270"/>
    <cellStyle name="40% - Accent1 28 3 3" xfId="12271"/>
    <cellStyle name="40% - Accent1 28 3 4" xfId="12272"/>
    <cellStyle name="40% - Accent1 28 3 5" xfId="12273"/>
    <cellStyle name="40% - Accent1 28 3 6" xfId="12274"/>
    <cellStyle name="40% - Accent1 28 3 7" xfId="12275"/>
    <cellStyle name="40% - Accent1 28 4" xfId="12276"/>
    <cellStyle name="40% - Accent1 28 4 2" xfId="12277"/>
    <cellStyle name="40% - Accent1 28 4 3" xfId="12278"/>
    <cellStyle name="40% - Accent1 28 5" xfId="12279"/>
    <cellStyle name="40% - Accent1 28 6" xfId="12280"/>
    <cellStyle name="40% - Accent1 28 7" xfId="12281"/>
    <cellStyle name="40% - Accent1 28 8" xfId="12282"/>
    <cellStyle name="40% - Accent1 28 9" xfId="12283"/>
    <cellStyle name="40% - Accent1 280" xfId="12284"/>
    <cellStyle name="40% - Accent1 280 2" xfId="12285"/>
    <cellStyle name="40% - Accent1 280 3" xfId="12286"/>
    <cellStyle name="40% - Accent1 280 4" xfId="12287"/>
    <cellStyle name="40% - Accent1 280 5" xfId="12288"/>
    <cellStyle name="40% - Accent1 280 6" xfId="12289"/>
    <cellStyle name="40% - Accent1 280 7" xfId="12290"/>
    <cellStyle name="40% - Accent1 281" xfId="12291"/>
    <cellStyle name="40% - Accent1 281 2" xfId="12292"/>
    <cellStyle name="40% - Accent1 281 3" xfId="12293"/>
    <cellStyle name="40% - Accent1 281 4" xfId="12294"/>
    <cellStyle name="40% - Accent1 281 5" xfId="12295"/>
    <cellStyle name="40% - Accent1 281 6" xfId="12296"/>
    <cellStyle name="40% - Accent1 281 7" xfId="12297"/>
    <cellStyle name="40% - Accent1 282" xfId="12298"/>
    <cellStyle name="40% - Accent1 282 2" xfId="12299"/>
    <cellStyle name="40% - Accent1 282 3" xfId="12300"/>
    <cellStyle name="40% - Accent1 282 4" xfId="12301"/>
    <cellStyle name="40% - Accent1 282 5" xfId="12302"/>
    <cellStyle name="40% - Accent1 282 6" xfId="12303"/>
    <cellStyle name="40% - Accent1 282 7" xfId="12304"/>
    <cellStyle name="40% - Accent1 283" xfId="12305"/>
    <cellStyle name="40% - Accent1 283 2" xfId="12306"/>
    <cellStyle name="40% - Accent1 283 3" xfId="12307"/>
    <cellStyle name="40% - Accent1 283 4" xfId="12308"/>
    <cellStyle name="40% - Accent1 284" xfId="12309"/>
    <cellStyle name="40% - Accent1 284 2" xfId="12310"/>
    <cellStyle name="40% - Accent1 285" xfId="12311"/>
    <cellStyle name="40% - Accent1 285 2" xfId="12312"/>
    <cellStyle name="40% - Accent1 286" xfId="12313"/>
    <cellStyle name="40% - Accent1 287" xfId="12314"/>
    <cellStyle name="40% - Accent1 29" xfId="12315"/>
    <cellStyle name="40% - Accent1 29 10" xfId="12316"/>
    <cellStyle name="40% - Accent1 29 2" xfId="12317"/>
    <cellStyle name="40% - Accent1 29 2 2" xfId="12318"/>
    <cellStyle name="40% - Accent1 29 2 3" xfId="12319"/>
    <cellStyle name="40% - Accent1 29 3" xfId="12320"/>
    <cellStyle name="40% - Accent1 29 3 2" xfId="12321"/>
    <cellStyle name="40% - Accent1 29 3 3" xfId="12322"/>
    <cellStyle name="40% - Accent1 29 3 4" xfId="12323"/>
    <cellStyle name="40% - Accent1 29 3 5" xfId="12324"/>
    <cellStyle name="40% - Accent1 29 3 6" xfId="12325"/>
    <cellStyle name="40% - Accent1 29 3 7" xfId="12326"/>
    <cellStyle name="40% - Accent1 29 4" xfId="12327"/>
    <cellStyle name="40% - Accent1 29 4 2" xfId="12328"/>
    <cellStyle name="40% - Accent1 29 4 3" xfId="12329"/>
    <cellStyle name="40% - Accent1 29 5" xfId="12330"/>
    <cellStyle name="40% - Accent1 29 6" xfId="12331"/>
    <cellStyle name="40% - Accent1 29 7" xfId="12332"/>
    <cellStyle name="40% - Accent1 29 8" xfId="12333"/>
    <cellStyle name="40% - Accent1 29 9" xfId="12334"/>
    <cellStyle name="40% - Accent1 3" xfId="12335"/>
    <cellStyle name="40% - Accent1 3 10" xfId="12336"/>
    <cellStyle name="40% - Accent1 3 11" xfId="12337"/>
    <cellStyle name="40% - Accent1 3 12" xfId="12338"/>
    <cellStyle name="40% - Accent1 3 2" xfId="12339"/>
    <cellStyle name="40% - Accent1 3 2 2" xfId="12340"/>
    <cellStyle name="40% - Accent1 3 2 2 2" xfId="12341"/>
    <cellStyle name="40% - Accent1 3 2 2 3" xfId="12342"/>
    <cellStyle name="40% - Accent1 3 2 2 4" xfId="12343"/>
    <cellStyle name="40% - Accent1 3 2 2 5" xfId="12344"/>
    <cellStyle name="40% - Accent1 3 2 2 6" xfId="12345"/>
    <cellStyle name="40% - Accent1 3 2 2 7" xfId="12346"/>
    <cellStyle name="40% - Accent1 3 2 3" xfId="12347"/>
    <cellStyle name="40% - Accent1 3 2 3 2" xfId="12348"/>
    <cellStyle name="40% - Accent1 3 2 3 3" xfId="12349"/>
    <cellStyle name="40% - Accent1 3 2 4" xfId="12350"/>
    <cellStyle name="40% - Accent1 3 2 5" xfId="12351"/>
    <cellStyle name="40% - Accent1 3 2 6" xfId="12352"/>
    <cellStyle name="40% - Accent1 3 2 7" xfId="12353"/>
    <cellStyle name="40% - Accent1 3 2 8" xfId="12354"/>
    <cellStyle name="40% - Accent1 3 2 9" xfId="12355"/>
    <cellStyle name="40% - Accent1 3 3" xfId="12356"/>
    <cellStyle name="40% - Accent1 3 3 2" xfId="12357"/>
    <cellStyle name="40% - Accent1 3 3 3" xfId="12358"/>
    <cellStyle name="40% - Accent1 3 3 4" xfId="12359"/>
    <cellStyle name="40% - Accent1 3 3 5" xfId="12360"/>
    <cellStyle name="40% - Accent1 3 3 6" xfId="12361"/>
    <cellStyle name="40% - Accent1 3 3 7" xfId="12362"/>
    <cellStyle name="40% - Accent1 3 4" xfId="12363"/>
    <cellStyle name="40% - Accent1 3 4 2" xfId="12364"/>
    <cellStyle name="40% - Accent1 3 4 3" xfId="12365"/>
    <cellStyle name="40% - Accent1 3 4 4" xfId="12366"/>
    <cellStyle name="40% - Accent1 3 4 5" xfId="12367"/>
    <cellStyle name="40% - Accent1 3 4 6" xfId="12368"/>
    <cellStyle name="40% - Accent1 3 4 7" xfId="12369"/>
    <cellStyle name="40% - Accent1 3 5" xfId="12370"/>
    <cellStyle name="40% - Accent1 3 5 2" xfId="12371"/>
    <cellStyle name="40% - Accent1 3 6" xfId="12372"/>
    <cellStyle name="40% - Accent1 3 7" xfId="12373"/>
    <cellStyle name="40% - Accent1 3 8" xfId="12374"/>
    <cellStyle name="40% - Accent1 3 9" xfId="12375"/>
    <cellStyle name="40% - Accent1 30" xfId="12376"/>
    <cellStyle name="40% - Accent1 30 10" xfId="12377"/>
    <cellStyle name="40% - Accent1 30 2" xfId="12378"/>
    <cellStyle name="40% - Accent1 30 2 2" xfId="12379"/>
    <cellStyle name="40% - Accent1 30 2 3" xfId="12380"/>
    <cellStyle name="40% - Accent1 30 3" xfId="12381"/>
    <cellStyle name="40% - Accent1 30 3 2" xfId="12382"/>
    <cellStyle name="40% - Accent1 30 3 3" xfId="12383"/>
    <cellStyle name="40% - Accent1 30 3 4" xfId="12384"/>
    <cellStyle name="40% - Accent1 30 3 5" xfId="12385"/>
    <cellStyle name="40% - Accent1 30 3 6" xfId="12386"/>
    <cellStyle name="40% - Accent1 30 3 7" xfId="12387"/>
    <cellStyle name="40% - Accent1 30 4" xfId="12388"/>
    <cellStyle name="40% - Accent1 30 4 2" xfId="12389"/>
    <cellStyle name="40% - Accent1 30 4 3" xfId="12390"/>
    <cellStyle name="40% - Accent1 30 5" xfId="12391"/>
    <cellStyle name="40% - Accent1 30 6" xfId="12392"/>
    <cellStyle name="40% - Accent1 30 7" xfId="12393"/>
    <cellStyle name="40% - Accent1 30 8" xfId="12394"/>
    <cellStyle name="40% - Accent1 30 9" xfId="12395"/>
    <cellStyle name="40% - Accent1 31" xfId="12396"/>
    <cellStyle name="40% - Accent1 31 2" xfId="12397"/>
    <cellStyle name="40% - Accent1 31 2 2" xfId="12398"/>
    <cellStyle name="40% - Accent1 31 2 3" xfId="12399"/>
    <cellStyle name="40% - Accent1 31 2 4" xfId="12400"/>
    <cellStyle name="40% - Accent1 31 2 5" xfId="12401"/>
    <cellStyle name="40% - Accent1 31 2 6" xfId="12402"/>
    <cellStyle name="40% - Accent1 31 2 7" xfId="12403"/>
    <cellStyle name="40% - Accent1 31 3" xfId="12404"/>
    <cellStyle name="40% - Accent1 31 3 2" xfId="12405"/>
    <cellStyle name="40% - Accent1 31 3 3" xfId="12406"/>
    <cellStyle name="40% - Accent1 31 4" xfId="12407"/>
    <cellStyle name="40% - Accent1 31 5" xfId="12408"/>
    <cellStyle name="40% - Accent1 31 6" xfId="12409"/>
    <cellStyle name="40% - Accent1 31 7" xfId="12410"/>
    <cellStyle name="40% - Accent1 31 8" xfId="12411"/>
    <cellStyle name="40% - Accent1 31 9" xfId="12412"/>
    <cellStyle name="40% - Accent1 32" xfId="12413"/>
    <cellStyle name="40% - Accent1 32 2" xfId="12414"/>
    <cellStyle name="40% - Accent1 32 2 2" xfId="12415"/>
    <cellStyle name="40% - Accent1 32 2 3" xfId="12416"/>
    <cellStyle name="40% - Accent1 32 2 4" xfId="12417"/>
    <cellStyle name="40% - Accent1 32 2 5" xfId="12418"/>
    <cellStyle name="40% - Accent1 32 2 6" xfId="12419"/>
    <cellStyle name="40% - Accent1 32 2 7" xfId="12420"/>
    <cellStyle name="40% - Accent1 32 3" xfId="12421"/>
    <cellStyle name="40% - Accent1 32 3 2" xfId="12422"/>
    <cellStyle name="40% - Accent1 32 3 3" xfId="12423"/>
    <cellStyle name="40% - Accent1 32 4" xfId="12424"/>
    <cellStyle name="40% - Accent1 32 5" xfId="12425"/>
    <cellStyle name="40% - Accent1 32 6" xfId="12426"/>
    <cellStyle name="40% - Accent1 32 7" xfId="12427"/>
    <cellStyle name="40% - Accent1 32 8" xfId="12428"/>
    <cellStyle name="40% - Accent1 32 9" xfId="12429"/>
    <cellStyle name="40% - Accent1 33" xfId="12430"/>
    <cellStyle name="40% - Accent1 33 2" xfId="12431"/>
    <cellStyle name="40% - Accent1 33 2 2" xfId="12432"/>
    <cellStyle name="40% - Accent1 33 2 3" xfId="12433"/>
    <cellStyle name="40% - Accent1 33 2 4" xfId="12434"/>
    <cellStyle name="40% - Accent1 33 2 5" xfId="12435"/>
    <cellStyle name="40% - Accent1 33 2 6" xfId="12436"/>
    <cellStyle name="40% - Accent1 33 2 7" xfId="12437"/>
    <cellStyle name="40% - Accent1 33 3" xfId="12438"/>
    <cellStyle name="40% - Accent1 33 3 2" xfId="12439"/>
    <cellStyle name="40% - Accent1 33 3 3" xfId="12440"/>
    <cellStyle name="40% - Accent1 33 4" xfId="12441"/>
    <cellStyle name="40% - Accent1 33 5" xfId="12442"/>
    <cellStyle name="40% - Accent1 33 6" xfId="12443"/>
    <cellStyle name="40% - Accent1 33 7" xfId="12444"/>
    <cellStyle name="40% - Accent1 33 8" xfId="12445"/>
    <cellStyle name="40% - Accent1 33 9" xfId="12446"/>
    <cellStyle name="40% - Accent1 34" xfId="12447"/>
    <cellStyle name="40% - Accent1 34 2" xfId="12448"/>
    <cellStyle name="40% - Accent1 34 2 2" xfId="12449"/>
    <cellStyle name="40% - Accent1 34 2 3" xfId="12450"/>
    <cellStyle name="40% - Accent1 34 2 4" xfId="12451"/>
    <cellStyle name="40% - Accent1 34 2 5" xfId="12452"/>
    <cellStyle name="40% - Accent1 34 2 6" xfId="12453"/>
    <cellStyle name="40% - Accent1 34 2 7" xfId="12454"/>
    <cellStyle name="40% - Accent1 34 3" xfId="12455"/>
    <cellStyle name="40% - Accent1 34 3 2" xfId="12456"/>
    <cellStyle name="40% - Accent1 34 3 3" xfId="12457"/>
    <cellStyle name="40% - Accent1 34 4" xfId="12458"/>
    <cellStyle name="40% - Accent1 34 5" xfId="12459"/>
    <cellStyle name="40% - Accent1 34 6" xfId="12460"/>
    <cellStyle name="40% - Accent1 34 7" xfId="12461"/>
    <cellStyle name="40% - Accent1 34 8" xfId="12462"/>
    <cellStyle name="40% - Accent1 34 9" xfId="12463"/>
    <cellStyle name="40% - Accent1 35" xfId="12464"/>
    <cellStyle name="40% - Accent1 35 2" xfId="12465"/>
    <cellStyle name="40% - Accent1 35 2 2" xfId="12466"/>
    <cellStyle name="40% - Accent1 35 2 3" xfId="12467"/>
    <cellStyle name="40% - Accent1 35 2 4" xfId="12468"/>
    <cellStyle name="40% - Accent1 35 2 5" xfId="12469"/>
    <cellStyle name="40% - Accent1 35 2 6" xfId="12470"/>
    <cellStyle name="40% - Accent1 35 2 7" xfId="12471"/>
    <cellStyle name="40% - Accent1 35 3" xfId="12472"/>
    <cellStyle name="40% - Accent1 35 3 2" xfId="12473"/>
    <cellStyle name="40% - Accent1 35 3 3" xfId="12474"/>
    <cellStyle name="40% - Accent1 35 4" xfId="12475"/>
    <cellStyle name="40% - Accent1 35 5" xfId="12476"/>
    <cellStyle name="40% - Accent1 35 6" xfId="12477"/>
    <cellStyle name="40% - Accent1 35 7" xfId="12478"/>
    <cellStyle name="40% - Accent1 35 8" xfId="12479"/>
    <cellStyle name="40% - Accent1 35 9" xfId="12480"/>
    <cellStyle name="40% - Accent1 36" xfId="12481"/>
    <cellStyle name="40% - Accent1 36 2" xfId="12482"/>
    <cellStyle name="40% - Accent1 36 2 2" xfId="12483"/>
    <cellStyle name="40% - Accent1 36 2 3" xfId="12484"/>
    <cellStyle name="40% - Accent1 36 2 4" xfId="12485"/>
    <cellStyle name="40% - Accent1 36 2 5" xfId="12486"/>
    <cellStyle name="40% - Accent1 36 2 6" xfId="12487"/>
    <cellStyle name="40% - Accent1 36 2 7" xfId="12488"/>
    <cellStyle name="40% - Accent1 36 3" xfId="12489"/>
    <cellStyle name="40% - Accent1 36 3 2" xfId="12490"/>
    <cellStyle name="40% - Accent1 36 3 3" xfId="12491"/>
    <cellStyle name="40% - Accent1 36 4" xfId="12492"/>
    <cellStyle name="40% - Accent1 36 5" xfId="12493"/>
    <cellStyle name="40% - Accent1 36 6" xfId="12494"/>
    <cellStyle name="40% - Accent1 36 7" xfId="12495"/>
    <cellStyle name="40% - Accent1 36 8" xfId="12496"/>
    <cellStyle name="40% - Accent1 36 9" xfId="12497"/>
    <cellStyle name="40% - Accent1 37" xfId="12498"/>
    <cellStyle name="40% - Accent1 37 2" xfId="12499"/>
    <cellStyle name="40% - Accent1 37 2 2" xfId="12500"/>
    <cellStyle name="40% - Accent1 37 2 3" xfId="12501"/>
    <cellStyle name="40% - Accent1 37 2 4" xfId="12502"/>
    <cellStyle name="40% - Accent1 37 2 5" xfId="12503"/>
    <cellStyle name="40% - Accent1 37 2 6" xfId="12504"/>
    <cellStyle name="40% - Accent1 37 2 7" xfId="12505"/>
    <cellStyle name="40% - Accent1 37 3" xfId="12506"/>
    <cellStyle name="40% - Accent1 37 3 2" xfId="12507"/>
    <cellStyle name="40% - Accent1 37 3 3" xfId="12508"/>
    <cellStyle name="40% - Accent1 37 4" xfId="12509"/>
    <cellStyle name="40% - Accent1 37 5" xfId="12510"/>
    <cellStyle name="40% - Accent1 37 6" xfId="12511"/>
    <cellStyle name="40% - Accent1 37 7" xfId="12512"/>
    <cellStyle name="40% - Accent1 37 8" xfId="12513"/>
    <cellStyle name="40% - Accent1 37 9" xfId="12514"/>
    <cellStyle name="40% - Accent1 38" xfId="12515"/>
    <cellStyle name="40% - Accent1 38 2" xfId="12516"/>
    <cellStyle name="40% - Accent1 38 2 2" xfId="12517"/>
    <cellStyle name="40% - Accent1 38 2 3" xfId="12518"/>
    <cellStyle name="40% - Accent1 38 3" xfId="12519"/>
    <cellStyle name="40% - Accent1 38 4" xfId="12520"/>
    <cellStyle name="40% - Accent1 38 5" xfId="12521"/>
    <cellStyle name="40% - Accent1 38 6" xfId="12522"/>
    <cellStyle name="40% - Accent1 38 7" xfId="12523"/>
    <cellStyle name="40% - Accent1 38 8" xfId="12524"/>
    <cellStyle name="40% - Accent1 39" xfId="12525"/>
    <cellStyle name="40% - Accent1 39 2" xfId="12526"/>
    <cellStyle name="40% - Accent1 39 2 2" xfId="12527"/>
    <cellStyle name="40% - Accent1 39 2 3" xfId="12528"/>
    <cellStyle name="40% - Accent1 39 3" xfId="12529"/>
    <cellStyle name="40% - Accent1 39 4" xfId="12530"/>
    <cellStyle name="40% - Accent1 39 5" xfId="12531"/>
    <cellStyle name="40% - Accent1 39 6" xfId="12532"/>
    <cellStyle name="40% - Accent1 39 7" xfId="12533"/>
    <cellStyle name="40% - Accent1 39 8" xfId="12534"/>
    <cellStyle name="40% - Accent1 4" xfId="12535"/>
    <cellStyle name="40% - Accent1 4 10" xfId="12536"/>
    <cellStyle name="40% - Accent1 4 11" xfId="12537"/>
    <cellStyle name="40% - Accent1 4 2" xfId="12538"/>
    <cellStyle name="40% - Accent1 4 2 2" xfId="12539"/>
    <cellStyle name="40% - Accent1 4 2 2 2" xfId="12540"/>
    <cellStyle name="40% - Accent1 4 2 2 3" xfId="12541"/>
    <cellStyle name="40% - Accent1 4 2 3" xfId="12542"/>
    <cellStyle name="40% - Accent1 4 2 4" xfId="12543"/>
    <cellStyle name="40% - Accent1 4 3" xfId="12544"/>
    <cellStyle name="40% - Accent1 4 3 2" xfId="12545"/>
    <cellStyle name="40% - Accent1 4 3 3" xfId="12546"/>
    <cellStyle name="40% - Accent1 4 3 4" xfId="12547"/>
    <cellStyle name="40% - Accent1 4 3 5" xfId="12548"/>
    <cellStyle name="40% - Accent1 4 3 6" xfId="12549"/>
    <cellStyle name="40% - Accent1 4 3 7" xfId="12550"/>
    <cellStyle name="40% - Accent1 4 4" xfId="12551"/>
    <cellStyle name="40% - Accent1 4 4 2" xfId="12552"/>
    <cellStyle name="40% - Accent1 4 4 3" xfId="12553"/>
    <cellStyle name="40% - Accent1 4 5" xfId="12554"/>
    <cellStyle name="40% - Accent1 4 5 2" xfId="12555"/>
    <cellStyle name="40% - Accent1 4 5 3" xfId="12556"/>
    <cellStyle name="40% - Accent1 4 6" xfId="12557"/>
    <cellStyle name="40% - Accent1 4 6 2" xfId="12558"/>
    <cellStyle name="40% - Accent1 4 6 3" xfId="12559"/>
    <cellStyle name="40% - Accent1 4 7" xfId="12560"/>
    <cellStyle name="40% - Accent1 4 7 2" xfId="12561"/>
    <cellStyle name="40% - Accent1 4 8" xfId="12562"/>
    <cellStyle name="40% - Accent1 4 9" xfId="12563"/>
    <cellStyle name="40% - Accent1 40" xfId="12564"/>
    <cellStyle name="40% - Accent1 40 2" xfId="12565"/>
    <cellStyle name="40% - Accent1 40 2 2" xfId="12566"/>
    <cellStyle name="40% - Accent1 40 2 3" xfId="12567"/>
    <cellStyle name="40% - Accent1 40 3" xfId="12568"/>
    <cellStyle name="40% - Accent1 40 4" xfId="12569"/>
    <cellStyle name="40% - Accent1 40 5" xfId="12570"/>
    <cellStyle name="40% - Accent1 40 6" xfId="12571"/>
    <cellStyle name="40% - Accent1 40 7" xfId="12572"/>
    <cellStyle name="40% - Accent1 40 8" xfId="12573"/>
    <cellStyle name="40% - Accent1 41" xfId="12574"/>
    <cellStyle name="40% - Accent1 41 2" xfId="12575"/>
    <cellStyle name="40% - Accent1 41 2 2" xfId="12576"/>
    <cellStyle name="40% - Accent1 41 2 3" xfId="12577"/>
    <cellStyle name="40% - Accent1 41 3" xfId="12578"/>
    <cellStyle name="40% - Accent1 41 4" xfId="12579"/>
    <cellStyle name="40% - Accent1 41 5" xfId="12580"/>
    <cellStyle name="40% - Accent1 41 6" xfId="12581"/>
    <cellStyle name="40% - Accent1 41 7" xfId="12582"/>
    <cellStyle name="40% - Accent1 41 8" xfId="12583"/>
    <cellStyle name="40% - Accent1 42" xfId="12584"/>
    <cellStyle name="40% - Accent1 42 2" xfId="12585"/>
    <cellStyle name="40% - Accent1 42 2 2" xfId="12586"/>
    <cellStyle name="40% - Accent1 42 2 3" xfId="12587"/>
    <cellStyle name="40% - Accent1 42 3" xfId="12588"/>
    <cellStyle name="40% - Accent1 42 4" xfId="12589"/>
    <cellStyle name="40% - Accent1 42 5" xfId="12590"/>
    <cellStyle name="40% - Accent1 42 6" xfId="12591"/>
    <cellStyle name="40% - Accent1 42 7" xfId="12592"/>
    <cellStyle name="40% - Accent1 42 8" xfId="12593"/>
    <cellStyle name="40% - Accent1 43" xfId="12594"/>
    <cellStyle name="40% - Accent1 43 2" xfId="12595"/>
    <cellStyle name="40% - Accent1 43 2 2" xfId="12596"/>
    <cellStyle name="40% - Accent1 43 2 3" xfId="12597"/>
    <cellStyle name="40% - Accent1 43 3" xfId="12598"/>
    <cellStyle name="40% - Accent1 43 4" xfId="12599"/>
    <cellStyle name="40% - Accent1 43 5" xfId="12600"/>
    <cellStyle name="40% - Accent1 43 6" xfId="12601"/>
    <cellStyle name="40% - Accent1 43 7" xfId="12602"/>
    <cellStyle name="40% - Accent1 43 8" xfId="12603"/>
    <cellStyle name="40% - Accent1 44" xfId="12604"/>
    <cellStyle name="40% - Accent1 44 2" xfId="12605"/>
    <cellStyle name="40% - Accent1 44 2 2" xfId="12606"/>
    <cellStyle name="40% - Accent1 44 2 3" xfId="12607"/>
    <cellStyle name="40% - Accent1 44 3" xfId="12608"/>
    <cellStyle name="40% - Accent1 44 4" xfId="12609"/>
    <cellStyle name="40% - Accent1 44 5" xfId="12610"/>
    <cellStyle name="40% - Accent1 44 6" xfId="12611"/>
    <cellStyle name="40% - Accent1 44 7" xfId="12612"/>
    <cellStyle name="40% - Accent1 44 8" xfId="12613"/>
    <cellStyle name="40% - Accent1 45" xfId="12614"/>
    <cellStyle name="40% - Accent1 45 2" xfId="12615"/>
    <cellStyle name="40% - Accent1 45 2 2" xfId="12616"/>
    <cellStyle name="40% - Accent1 45 2 3" xfId="12617"/>
    <cellStyle name="40% - Accent1 45 3" xfId="12618"/>
    <cellStyle name="40% - Accent1 45 4" xfId="12619"/>
    <cellStyle name="40% - Accent1 45 5" xfId="12620"/>
    <cellStyle name="40% - Accent1 45 6" xfId="12621"/>
    <cellStyle name="40% - Accent1 45 7" xfId="12622"/>
    <cellStyle name="40% - Accent1 45 8" xfId="12623"/>
    <cellStyle name="40% - Accent1 46" xfId="12624"/>
    <cellStyle name="40% - Accent1 46 2" xfId="12625"/>
    <cellStyle name="40% - Accent1 46 2 2" xfId="12626"/>
    <cellStyle name="40% - Accent1 46 2 3" xfId="12627"/>
    <cellStyle name="40% - Accent1 46 3" xfId="12628"/>
    <cellStyle name="40% - Accent1 46 4" xfId="12629"/>
    <cellStyle name="40% - Accent1 46 5" xfId="12630"/>
    <cellStyle name="40% - Accent1 46 6" xfId="12631"/>
    <cellStyle name="40% - Accent1 46 7" xfId="12632"/>
    <cellStyle name="40% - Accent1 46 8" xfId="12633"/>
    <cellStyle name="40% - Accent1 47" xfId="12634"/>
    <cellStyle name="40% - Accent1 47 2" xfId="12635"/>
    <cellStyle name="40% - Accent1 47 2 2" xfId="12636"/>
    <cellStyle name="40% - Accent1 47 2 3" xfId="12637"/>
    <cellStyle name="40% - Accent1 47 3" xfId="12638"/>
    <cellStyle name="40% - Accent1 47 4" xfId="12639"/>
    <cellStyle name="40% - Accent1 47 5" xfId="12640"/>
    <cellStyle name="40% - Accent1 47 6" xfId="12641"/>
    <cellStyle name="40% - Accent1 47 7" xfId="12642"/>
    <cellStyle name="40% - Accent1 47 8" xfId="12643"/>
    <cellStyle name="40% - Accent1 48" xfId="12644"/>
    <cellStyle name="40% - Accent1 48 2" xfId="12645"/>
    <cellStyle name="40% - Accent1 48 2 2" xfId="12646"/>
    <cellStyle name="40% - Accent1 48 2 3" xfId="12647"/>
    <cellStyle name="40% - Accent1 48 3" xfId="12648"/>
    <cellStyle name="40% - Accent1 48 4" xfId="12649"/>
    <cellStyle name="40% - Accent1 48 5" xfId="12650"/>
    <cellStyle name="40% - Accent1 48 6" xfId="12651"/>
    <cellStyle name="40% - Accent1 48 7" xfId="12652"/>
    <cellStyle name="40% - Accent1 48 8" xfId="12653"/>
    <cellStyle name="40% - Accent1 49" xfId="12654"/>
    <cellStyle name="40% - Accent1 49 2" xfId="12655"/>
    <cellStyle name="40% - Accent1 49 2 2" xfId="12656"/>
    <cellStyle name="40% - Accent1 49 2 3" xfId="12657"/>
    <cellStyle name="40% - Accent1 49 3" xfId="12658"/>
    <cellStyle name="40% - Accent1 49 4" xfId="12659"/>
    <cellStyle name="40% - Accent1 49 5" xfId="12660"/>
    <cellStyle name="40% - Accent1 49 6" xfId="12661"/>
    <cellStyle name="40% - Accent1 49 7" xfId="12662"/>
    <cellStyle name="40% - Accent1 49 8" xfId="12663"/>
    <cellStyle name="40% - Accent1 5" xfId="12664"/>
    <cellStyle name="40% - Accent1 5 10" xfId="12665"/>
    <cellStyle name="40% - Accent1 5 2" xfId="12666"/>
    <cellStyle name="40% - Accent1 5 2 2" xfId="12667"/>
    <cellStyle name="40% - Accent1 5 2 3" xfId="12668"/>
    <cellStyle name="40% - Accent1 5 3" xfId="12669"/>
    <cellStyle name="40% - Accent1 5 3 2" xfId="12670"/>
    <cellStyle name="40% - Accent1 5 3 3" xfId="12671"/>
    <cellStyle name="40% - Accent1 5 3 4" xfId="12672"/>
    <cellStyle name="40% - Accent1 5 3 5" xfId="12673"/>
    <cellStyle name="40% - Accent1 5 3 6" xfId="12674"/>
    <cellStyle name="40% - Accent1 5 3 7" xfId="12675"/>
    <cellStyle name="40% - Accent1 5 4" xfId="12676"/>
    <cellStyle name="40% - Accent1 5 4 2" xfId="12677"/>
    <cellStyle name="40% - Accent1 5 4 3" xfId="12678"/>
    <cellStyle name="40% - Accent1 5 5" xfId="12679"/>
    <cellStyle name="40% - Accent1 5 6" xfId="12680"/>
    <cellStyle name="40% - Accent1 5 7" xfId="12681"/>
    <cellStyle name="40% - Accent1 5 8" xfId="12682"/>
    <cellStyle name="40% - Accent1 5 9" xfId="12683"/>
    <cellStyle name="40% - Accent1 50" xfId="12684"/>
    <cellStyle name="40% - Accent1 50 2" xfId="12685"/>
    <cellStyle name="40% - Accent1 50 2 2" xfId="12686"/>
    <cellStyle name="40% - Accent1 50 2 3" xfId="12687"/>
    <cellStyle name="40% - Accent1 50 3" xfId="12688"/>
    <cellStyle name="40% - Accent1 50 4" xfId="12689"/>
    <cellStyle name="40% - Accent1 50 5" xfId="12690"/>
    <cellStyle name="40% - Accent1 50 6" xfId="12691"/>
    <cellStyle name="40% - Accent1 50 7" xfId="12692"/>
    <cellStyle name="40% - Accent1 50 8" xfId="12693"/>
    <cellStyle name="40% - Accent1 51" xfId="12694"/>
    <cellStyle name="40% - Accent1 51 2" xfId="12695"/>
    <cellStyle name="40% - Accent1 51 2 2" xfId="12696"/>
    <cellStyle name="40% - Accent1 51 2 3" xfId="12697"/>
    <cellStyle name="40% - Accent1 51 3" xfId="12698"/>
    <cellStyle name="40% - Accent1 51 4" xfId="12699"/>
    <cellStyle name="40% - Accent1 51 5" xfId="12700"/>
    <cellStyle name="40% - Accent1 51 6" xfId="12701"/>
    <cellStyle name="40% - Accent1 51 7" xfId="12702"/>
    <cellStyle name="40% - Accent1 51 8" xfId="12703"/>
    <cellStyle name="40% - Accent1 52" xfId="12704"/>
    <cellStyle name="40% - Accent1 52 2" xfId="12705"/>
    <cellStyle name="40% - Accent1 52 2 2" xfId="12706"/>
    <cellStyle name="40% - Accent1 52 2 3" xfId="12707"/>
    <cellStyle name="40% - Accent1 52 3" xfId="12708"/>
    <cellStyle name="40% - Accent1 52 4" xfId="12709"/>
    <cellStyle name="40% - Accent1 52 5" xfId="12710"/>
    <cellStyle name="40% - Accent1 52 6" xfId="12711"/>
    <cellStyle name="40% - Accent1 52 7" xfId="12712"/>
    <cellStyle name="40% - Accent1 52 8" xfId="12713"/>
    <cellStyle name="40% - Accent1 53" xfId="12714"/>
    <cellStyle name="40% - Accent1 53 2" xfId="12715"/>
    <cellStyle name="40% - Accent1 53 2 2" xfId="12716"/>
    <cellStyle name="40% - Accent1 53 2 3" xfId="12717"/>
    <cellStyle name="40% - Accent1 53 3" xfId="12718"/>
    <cellStyle name="40% - Accent1 53 4" xfId="12719"/>
    <cellStyle name="40% - Accent1 53 5" xfId="12720"/>
    <cellStyle name="40% - Accent1 53 6" xfId="12721"/>
    <cellStyle name="40% - Accent1 53 7" xfId="12722"/>
    <cellStyle name="40% - Accent1 53 8" xfId="12723"/>
    <cellStyle name="40% - Accent1 54" xfId="12724"/>
    <cellStyle name="40% - Accent1 54 2" xfId="12725"/>
    <cellStyle name="40% - Accent1 54 2 2" xfId="12726"/>
    <cellStyle name="40% - Accent1 54 2 3" xfId="12727"/>
    <cellStyle name="40% - Accent1 54 3" xfId="12728"/>
    <cellStyle name="40% - Accent1 54 4" xfId="12729"/>
    <cellStyle name="40% - Accent1 54 5" xfId="12730"/>
    <cellStyle name="40% - Accent1 54 6" xfId="12731"/>
    <cellStyle name="40% - Accent1 54 7" xfId="12732"/>
    <cellStyle name="40% - Accent1 54 8" xfId="12733"/>
    <cellStyle name="40% - Accent1 55" xfId="12734"/>
    <cellStyle name="40% - Accent1 55 2" xfId="12735"/>
    <cellStyle name="40% - Accent1 55 2 2" xfId="12736"/>
    <cellStyle name="40% - Accent1 55 2 3" xfId="12737"/>
    <cellStyle name="40% - Accent1 55 3" xfId="12738"/>
    <cellStyle name="40% - Accent1 55 4" xfId="12739"/>
    <cellStyle name="40% - Accent1 55 5" xfId="12740"/>
    <cellStyle name="40% - Accent1 55 6" xfId="12741"/>
    <cellStyle name="40% - Accent1 55 7" xfId="12742"/>
    <cellStyle name="40% - Accent1 55 8" xfId="12743"/>
    <cellStyle name="40% - Accent1 56" xfId="12744"/>
    <cellStyle name="40% - Accent1 56 2" xfId="12745"/>
    <cellStyle name="40% - Accent1 56 2 2" xfId="12746"/>
    <cellStyle name="40% - Accent1 56 2 3" xfId="12747"/>
    <cellStyle name="40% - Accent1 56 3" xfId="12748"/>
    <cellStyle name="40% - Accent1 56 4" xfId="12749"/>
    <cellStyle name="40% - Accent1 56 5" xfId="12750"/>
    <cellStyle name="40% - Accent1 56 6" xfId="12751"/>
    <cellStyle name="40% - Accent1 56 7" xfId="12752"/>
    <cellStyle name="40% - Accent1 56 8" xfId="12753"/>
    <cellStyle name="40% - Accent1 57" xfId="12754"/>
    <cellStyle name="40% - Accent1 57 2" xfId="12755"/>
    <cellStyle name="40% - Accent1 57 2 2" xfId="12756"/>
    <cellStyle name="40% - Accent1 57 2 3" xfId="12757"/>
    <cellStyle name="40% - Accent1 57 3" xfId="12758"/>
    <cellStyle name="40% - Accent1 57 4" xfId="12759"/>
    <cellStyle name="40% - Accent1 57 5" xfId="12760"/>
    <cellStyle name="40% - Accent1 57 6" xfId="12761"/>
    <cellStyle name="40% - Accent1 57 7" xfId="12762"/>
    <cellStyle name="40% - Accent1 57 8" xfId="12763"/>
    <cellStyle name="40% - Accent1 58" xfId="12764"/>
    <cellStyle name="40% - Accent1 58 2" xfId="12765"/>
    <cellStyle name="40% - Accent1 58 2 2" xfId="12766"/>
    <cellStyle name="40% - Accent1 58 2 3" xfId="12767"/>
    <cellStyle name="40% - Accent1 58 3" xfId="12768"/>
    <cellStyle name="40% - Accent1 58 4" xfId="12769"/>
    <cellStyle name="40% - Accent1 58 5" xfId="12770"/>
    <cellStyle name="40% - Accent1 58 6" xfId="12771"/>
    <cellStyle name="40% - Accent1 58 7" xfId="12772"/>
    <cellStyle name="40% - Accent1 58 8" xfId="12773"/>
    <cellStyle name="40% - Accent1 59" xfId="12774"/>
    <cellStyle name="40% - Accent1 59 2" xfId="12775"/>
    <cellStyle name="40% - Accent1 59 2 2" xfId="12776"/>
    <cellStyle name="40% - Accent1 59 2 3" xfId="12777"/>
    <cellStyle name="40% - Accent1 59 3" xfId="12778"/>
    <cellStyle name="40% - Accent1 59 4" xfId="12779"/>
    <cellStyle name="40% - Accent1 59 5" xfId="12780"/>
    <cellStyle name="40% - Accent1 59 6" xfId="12781"/>
    <cellStyle name="40% - Accent1 59 7" xfId="12782"/>
    <cellStyle name="40% - Accent1 59 8" xfId="12783"/>
    <cellStyle name="40% - Accent1 6" xfId="12784"/>
    <cellStyle name="40% - Accent1 6 10" xfId="12785"/>
    <cellStyle name="40% - Accent1 6 2" xfId="12786"/>
    <cellStyle name="40% - Accent1 6 2 2" xfId="12787"/>
    <cellStyle name="40% - Accent1 6 2 3" xfId="12788"/>
    <cellStyle name="40% - Accent1 6 3" xfId="12789"/>
    <cellStyle name="40% - Accent1 6 3 2" xfId="12790"/>
    <cellStyle name="40% - Accent1 6 3 3" xfId="12791"/>
    <cellStyle name="40% - Accent1 6 3 4" xfId="12792"/>
    <cellStyle name="40% - Accent1 6 3 5" xfId="12793"/>
    <cellStyle name="40% - Accent1 6 3 6" xfId="12794"/>
    <cellStyle name="40% - Accent1 6 3 7" xfId="12795"/>
    <cellStyle name="40% - Accent1 6 4" xfId="12796"/>
    <cellStyle name="40% - Accent1 6 4 2" xfId="12797"/>
    <cellStyle name="40% - Accent1 6 4 3" xfId="12798"/>
    <cellStyle name="40% - Accent1 6 5" xfId="12799"/>
    <cellStyle name="40% - Accent1 6 6" xfId="12800"/>
    <cellStyle name="40% - Accent1 6 7" xfId="12801"/>
    <cellStyle name="40% - Accent1 6 8" xfId="12802"/>
    <cellStyle name="40% - Accent1 6 9" xfId="12803"/>
    <cellStyle name="40% - Accent1 60" xfId="12804"/>
    <cellStyle name="40% - Accent1 60 2" xfId="12805"/>
    <cellStyle name="40% - Accent1 60 2 2" xfId="12806"/>
    <cellStyle name="40% - Accent1 60 2 3" xfId="12807"/>
    <cellStyle name="40% - Accent1 60 3" xfId="12808"/>
    <cellStyle name="40% - Accent1 60 4" xfId="12809"/>
    <cellStyle name="40% - Accent1 60 5" xfId="12810"/>
    <cellStyle name="40% - Accent1 60 6" xfId="12811"/>
    <cellStyle name="40% - Accent1 60 7" xfId="12812"/>
    <cellStyle name="40% - Accent1 60 8" xfId="12813"/>
    <cellStyle name="40% - Accent1 61" xfId="12814"/>
    <cellStyle name="40% - Accent1 61 2" xfId="12815"/>
    <cellStyle name="40% - Accent1 61 2 2" xfId="12816"/>
    <cellStyle name="40% - Accent1 61 2 3" xfId="12817"/>
    <cellStyle name="40% - Accent1 61 3" xfId="12818"/>
    <cellStyle name="40% - Accent1 61 4" xfId="12819"/>
    <cellStyle name="40% - Accent1 61 5" xfId="12820"/>
    <cellStyle name="40% - Accent1 61 6" xfId="12821"/>
    <cellStyle name="40% - Accent1 61 7" xfId="12822"/>
    <cellStyle name="40% - Accent1 61 8" xfId="12823"/>
    <cellStyle name="40% - Accent1 62" xfId="12824"/>
    <cellStyle name="40% - Accent1 62 2" xfId="12825"/>
    <cellStyle name="40% - Accent1 62 2 2" xfId="12826"/>
    <cellStyle name="40% - Accent1 62 2 3" xfId="12827"/>
    <cellStyle name="40% - Accent1 62 3" xfId="12828"/>
    <cellStyle name="40% - Accent1 62 4" xfId="12829"/>
    <cellStyle name="40% - Accent1 62 5" xfId="12830"/>
    <cellStyle name="40% - Accent1 62 6" xfId="12831"/>
    <cellStyle name="40% - Accent1 62 7" xfId="12832"/>
    <cellStyle name="40% - Accent1 62 8" xfId="12833"/>
    <cellStyle name="40% - Accent1 63" xfId="12834"/>
    <cellStyle name="40% - Accent1 63 2" xfId="12835"/>
    <cellStyle name="40% - Accent1 63 2 2" xfId="12836"/>
    <cellStyle name="40% - Accent1 63 2 3" xfId="12837"/>
    <cellStyle name="40% - Accent1 63 3" xfId="12838"/>
    <cellStyle name="40% - Accent1 63 4" xfId="12839"/>
    <cellStyle name="40% - Accent1 63 5" xfId="12840"/>
    <cellStyle name="40% - Accent1 63 6" xfId="12841"/>
    <cellStyle name="40% - Accent1 63 7" xfId="12842"/>
    <cellStyle name="40% - Accent1 63 8" xfId="12843"/>
    <cellStyle name="40% - Accent1 64" xfId="12844"/>
    <cellStyle name="40% - Accent1 64 2" xfId="12845"/>
    <cellStyle name="40% - Accent1 64 2 2" xfId="12846"/>
    <cellStyle name="40% - Accent1 64 2 3" xfId="12847"/>
    <cellStyle name="40% - Accent1 64 3" xfId="12848"/>
    <cellStyle name="40% - Accent1 64 4" xfId="12849"/>
    <cellStyle name="40% - Accent1 64 5" xfId="12850"/>
    <cellStyle name="40% - Accent1 64 6" xfId="12851"/>
    <cellStyle name="40% - Accent1 64 7" xfId="12852"/>
    <cellStyle name="40% - Accent1 64 8" xfId="12853"/>
    <cellStyle name="40% - Accent1 65" xfId="12854"/>
    <cellStyle name="40% - Accent1 65 2" xfId="12855"/>
    <cellStyle name="40% - Accent1 65 2 2" xfId="12856"/>
    <cellStyle name="40% - Accent1 65 2 3" xfId="12857"/>
    <cellStyle name="40% - Accent1 65 3" xfId="12858"/>
    <cellStyle name="40% - Accent1 65 4" xfId="12859"/>
    <cellStyle name="40% - Accent1 65 5" xfId="12860"/>
    <cellStyle name="40% - Accent1 65 6" xfId="12861"/>
    <cellStyle name="40% - Accent1 65 7" xfId="12862"/>
    <cellStyle name="40% - Accent1 65 8" xfId="12863"/>
    <cellStyle name="40% - Accent1 66" xfId="12864"/>
    <cellStyle name="40% - Accent1 66 2" xfId="12865"/>
    <cellStyle name="40% - Accent1 66 2 2" xfId="12866"/>
    <cellStyle name="40% - Accent1 66 2 3" xfId="12867"/>
    <cellStyle name="40% - Accent1 66 3" xfId="12868"/>
    <cellStyle name="40% - Accent1 66 4" xfId="12869"/>
    <cellStyle name="40% - Accent1 66 5" xfId="12870"/>
    <cellStyle name="40% - Accent1 66 6" xfId="12871"/>
    <cellStyle name="40% - Accent1 66 7" xfId="12872"/>
    <cellStyle name="40% - Accent1 66 8" xfId="12873"/>
    <cellStyle name="40% - Accent1 67" xfId="12874"/>
    <cellStyle name="40% - Accent1 67 2" xfId="12875"/>
    <cellStyle name="40% - Accent1 67 2 2" xfId="12876"/>
    <cellStyle name="40% - Accent1 67 2 3" xfId="12877"/>
    <cellStyle name="40% - Accent1 67 3" xfId="12878"/>
    <cellStyle name="40% - Accent1 67 4" xfId="12879"/>
    <cellStyle name="40% - Accent1 67 5" xfId="12880"/>
    <cellStyle name="40% - Accent1 67 6" xfId="12881"/>
    <cellStyle name="40% - Accent1 67 7" xfId="12882"/>
    <cellStyle name="40% - Accent1 67 8" xfId="12883"/>
    <cellStyle name="40% - Accent1 68" xfId="12884"/>
    <cellStyle name="40% - Accent1 68 2" xfId="12885"/>
    <cellStyle name="40% - Accent1 68 2 2" xfId="12886"/>
    <cellStyle name="40% - Accent1 68 2 3" xfId="12887"/>
    <cellStyle name="40% - Accent1 68 3" xfId="12888"/>
    <cellStyle name="40% - Accent1 68 4" xfId="12889"/>
    <cellStyle name="40% - Accent1 68 5" xfId="12890"/>
    <cellStyle name="40% - Accent1 68 6" xfId="12891"/>
    <cellStyle name="40% - Accent1 68 7" xfId="12892"/>
    <cellStyle name="40% - Accent1 68 8" xfId="12893"/>
    <cellStyle name="40% - Accent1 69" xfId="12894"/>
    <cellStyle name="40% - Accent1 69 2" xfId="12895"/>
    <cellStyle name="40% - Accent1 69 2 2" xfId="12896"/>
    <cellStyle name="40% - Accent1 69 2 3" xfId="12897"/>
    <cellStyle name="40% - Accent1 69 3" xfId="12898"/>
    <cellStyle name="40% - Accent1 69 4" xfId="12899"/>
    <cellStyle name="40% - Accent1 69 5" xfId="12900"/>
    <cellStyle name="40% - Accent1 69 6" xfId="12901"/>
    <cellStyle name="40% - Accent1 69 7" xfId="12902"/>
    <cellStyle name="40% - Accent1 69 8" xfId="12903"/>
    <cellStyle name="40% - Accent1 7" xfId="12904"/>
    <cellStyle name="40% - Accent1 7 10" xfId="12905"/>
    <cellStyle name="40% - Accent1 7 2" xfId="12906"/>
    <cellStyle name="40% - Accent1 7 2 2" xfId="12907"/>
    <cellStyle name="40% - Accent1 7 2 3" xfId="12908"/>
    <cellStyle name="40% - Accent1 7 3" xfId="12909"/>
    <cellStyle name="40% - Accent1 7 3 2" xfId="12910"/>
    <cellStyle name="40% - Accent1 7 3 3" xfId="12911"/>
    <cellStyle name="40% - Accent1 7 3 4" xfId="12912"/>
    <cellStyle name="40% - Accent1 7 3 5" xfId="12913"/>
    <cellStyle name="40% - Accent1 7 3 6" xfId="12914"/>
    <cellStyle name="40% - Accent1 7 3 7" xfId="12915"/>
    <cellStyle name="40% - Accent1 7 4" xfId="12916"/>
    <cellStyle name="40% - Accent1 7 4 2" xfId="12917"/>
    <cellStyle name="40% - Accent1 7 4 3" xfId="12918"/>
    <cellStyle name="40% - Accent1 7 5" xfId="12919"/>
    <cellStyle name="40% - Accent1 7 6" xfId="12920"/>
    <cellStyle name="40% - Accent1 7 7" xfId="12921"/>
    <cellStyle name="40% - Accent1 7 8" xfId="12922"/>
    <cellStyle name="40% - Accent1 7 9" xfId="12923"/>
    <cellStyle name="40% - Accent1 70" xfId="12924"/>
    <cellStyle name="40% - Accent1 70 2" xfId="12925"/>
    <cellStyle name="40% - Accent1 70 2 2" xfId="12926"/>
    <cellStyle name="40% - Accent1 70 2 3" xfId="12927"/>
    <cellStyle name="40% - Accent1 70 3" xfId="12928"/>
    <cellStyle name="40% - Accent1 70 4" xfId="12929"/>
    <cellStyle name="40% - Accent1 70 5" xfId="12930"/>
    <cellStyle name="40% - Accent1 70 6" xfId="12931"/>
    <cellStyle name="40% - Accent1 70 7" xfId="12932"/>
    <cellStyle name="40% - Accent1 70 8" xfId="12933"/>
    <cellStyle name="40% - Accent1 71" xfId="12934"/>
    <cellStyle name="40% - Accent1 71 2" xfId="12935"/>
    <cellStyle name="40% - Accent1 71 3" xfId="12936"/>
    <cellStyle name="40% - Accent1 71 4" xfId="12937"/>
    <cellStyle name="40% - Accent1 71 5" xfId="12938"/>
    <cellStyle name="40% - Accent1 71 6" xfId="12939"/>
    <cellStyle name="40% - Accent1 71 7" xfId="12940"/>
    <cellStyle name="40% - Accent1 71 8" xfId="12941"/>
    <cellStyle name="40% - Accent1 72" xfId="12942"/>
    <cellStyle name="40% - Accent1 72 2" xfId="12943"/>
    <cellStyle name="40% - Accent1 72 3" xfId="12944"/>
    <cellStyle name="40% - Accent1 72 4" xfId="12945"/>
    <cellStyle name="40% - Accent1 72 5" xfId="12946"/>
    <cellStyle name="40% - Accent1 72 6" xfId="12947"/>
    <cellStyle name="40% - Accent1 72 7" xfId="12948"/>
    <cellStyle name="40% - Accent1 72 8" xfId="12949"/>
    <cellStyle name="40% - Accent1 73" xfId="12950"/>
    <cellStyle name="40% - Accent1 73 2" xfId="12951"/>
    <cellStyle name="40% - Accent1 73 3" xfId="12952"/>
    <cellStyle name="40% - Accent1 73 4" xfId="12953"/>
    <cellStyle name="40% - Accent1 73 5" xfId="12954"/>
    <cellStyle name="40% - Accent1 73 6" xfId="12955"/>
    <cellStyle name="40% - Accent1 73 7" xfId="12956"/>
    <cellStyle name="40% - Accent1 73 8" xfId="12957"/>
    <cellStyle name="40% - Accent1 74" xfId="12958"/>
    <cellStyle name="40% - Accent1 74 2" xfId="12959"/>
    <cellStyle name="40% - Accent1 74 3" xfId="12960"/>
    <cellStyle name="40% - Accent1 74 4" xfId="12961"/>
    <cellStyle name="40% - Accent1 74 5" xfId="12962"/>
    <cellStyle name="40% - Accent1 74 6" xfId="12963"/>
    <cellStyle name="40% - Accent1 74 7" xfId="12964"/>
    <cellStyle name="40% - Accent1 74 8" xfId="12965"/>
    <cellStyle name="40% - Accent1 75" xfId="12966"/>
    <cellStyle name="40% - Accent1 75 2" xfId="12967"/>
    <cellStyle name="40% - Accent1 75 3" xfId="12968"/>
    <cellStyle name="40% - Accent1 75 4" xfId="12969"/>
    <cellStyle name="40% - Accent1 75 5" xfId="12970"/>
    <cellStyle name="40% - Accent1 75 6" xfId="12971"/>
    <cellStyle name="40% - Accent1 75 7" xfId="12972"/>
    <cellStyle name="40% - Accent1 75 8" xfId="12973"/>
    <cellStyle name="40% - Accent1 76" xfId="12974"/>
    <cellStyle name="40% - Accent1 76 2" xfId="12975"/>
    <cellStyle name="40% - Accent1 76 3" xfId="12976"/>
    <cellStyle name="40% - Accent1 76 4" xfId="12977"/>
    <cellStyle name="40% - Accent1 76 5" xfId="12978"/>
    <cellStyle name="40% - Accent1 76 6" xfId="12979"/>
    <cellStyle name="40% - Accent1 76 7" xfId="12980"/>
    <cellStyle name="40% - Accent1 76 8" xfId="12981"/>
    <cellStyle name="40% - Accent1 77" xfId="12982"/>
    <cellStyle name="40% - Accent1 77 2" xfId="12983"/>
    <cellStyle name="40% - Accent1 77 3" xfId="12984"/>
    <cellStyle name="40% - Accent1 77 4" xfId="12985"/>
    <cellStyle name="40% - Accent1 77 5" xfId="12986"/>
    <cellStyle name="40% - Accent1 77 6" xfId="12987"/>
    <cellStyle name="40% - Accent1 77 7" xfId="12988"/>
    <cellStyle name="40% - Accent1 77 8" xfId="12989"/>
    <cellStyle name="40% - Accent1 78" xfId="12990"/>
    <cellStyle name="40% - Accent1 78 2" xfId="12991"/>
    <cellStyle name="40% - Accent1 78 3" xfId="12992"/>
    <cellStyle name="40% - Accent1 78 4" xfId="12993"/>
    <cellStyle name="40% - Accent1 78 5" xfId="12994"/>
    <cellStyle name="40% - Accent1 78 6" xfId="12995"/>
    <cellStyle name="40% - Accent1 78 7" xfId="12996"/>
    <cellStyle name="40% - Accent1 78 8" xfId="12997"/>
    <cellStyle name="40% - Accent1 79" xfId="12998"/>
    <cellStyle name="40% - Accent1 79 2" xfId="12999"/>
    <cellStyle name="40% - Accent1 79 3" xfId="13000"/>
    <cellStyle name="40% - Accent1 79 4" xfId="13001"/>
    <cellStyle name="40% - Accent1 79 5" xfId="13002"/>
    <cellStyle name="40% - Accent1 79 6" xfId="13003"/>
    <cellStyle name="40% - Accent1 79 7" xfId="13004"/>
    <cellStyle name="40% - Accent1 79 8" xfId="13005"/>
    <cellStyle name="40% - Accent1 8" xfId="13006"/>
    <cellStyle name="40% - Accent1 8 10" xfId="13007"/>
    <cellStyle name="40% - Accent1 8 2" xfId="13008"/>
    <cellStyle name="40% - Accent1 8 2 2" xfId="13009"/>
    <cellStyle name="40% - Accent1 8 2 3" xfId="13010"/>
    <cellStyle name="40% - Accent1 8 3" xfId="13011"/>
    <cellStyle name="40% - Accent1 8 3 2" xfId="13012"/>
    <cellStyle name="40% - Accent1 8 3 3" xfId="13013"/>
    <cellStyle name="40% - Accent1 8 3 4" xfId="13014"/>
    <cellStyle name="40% - Accent1 8 3 5" xfId="13015"/>
    <cellStyle name="40% - Accent1 8 3 6" xfId="13016"/>
    <cellStyle name="40% - Accent1 8 3 7" xfId="13017"/>
    <cellStyle name="40% - Accent1 8 4" xfId="13018"/>
    <cellStyle name="40% - Accent1 8 4 2" xfId="13019"/>
    <cellStyle name="40% - Accent1 8 4 3" xfId="13020"/>
    <cellStyle name="40% - Accent1 8 5" xfId="13021"/>
    <cellStyle name="40% - Accent1 8 6" xfId="13022"/>
    <cellStyle name="40% - Accent1 8 7" xfId="13023"/>
    <cellStyle name="40% - Accent1 8 8" xfId="13024"/>
    <cellStyle name="40% - Accent1 8 9" xfId="13025"/>
    <cellStyle name="40% - Accent1 80" xfId="13026"/>
    <cellStyle name="40% - Accent1 80 2" xfId="13027"/>
    <cellStyle name="40% - Accent1 80 3" xfId="13028"/>
    <cellStyle name="40% - Accent1 80 4" xfId="13029"/>
    <cellStyle name="40% - Accent1 80 5" xfId="13030"/>
    <cellStyle name="40% - Accent1 80 6" xfId="13031"/>
    <cellStyle name="40% - Accent1 80 7" xfId="13032"/>
    <cellStyle name="40% - Accent1 80 8" xfId="13033"/>
    <cellStyle name="40% - Accent1 81" xfId="13034"/>
    <cellStyle name="40% - Accent1 81 2" xfId="13035"/>
    <cellStyle name="40% - Accent1 81 3" xfId="13036"/>
    <cellStyle name="40% - Accent1 81 4" xfId="13037"/>
    <cellStyle name="40% - Accent1 81 5" xfId="13038"/>
    <cellStyle name="40% - Accent1 81 6" xfId="13039"/>
    <cellStyle name="40% - Accent1 81 7" xfId="13040"/>
    <cellStyle name="40% - Accent1 81 8" xfId="13041"/>
    <cellStyle name="40% - Accent1 82" xfId="13042"/>
    <cellStyle name="40% - Accent1 82 2" xfId="13043"/>
    <cellStyle name="40% - Accent1 82 3" xfId="13044"/>
    <cellStyle name="40% - Accent1 82 4" xfId="13045"/>
    <cellStyle name="40% - Accent1 82 5" xfId="13046"/>
    <cellStyle name="40% - Accent1 82 6" xfId="13047"/>
    <cellStyle name="40% - Accent1 82 7" xfId="13048"/>
    <cellStyle name="40% - Accent1 82 8" xfId="13049"/>
    <cellStyle name="40% - Accent1 83" xfId="13050"/>
    <cellStyle name="40% - Accent1 83 2" xfId="13051"/>
    <cellStyle name="40% - Accent1 83 3" xfId="13052"/>
    <cellStyle name="40% - Accent1 83 4" xfId="13053"/>
    <cellStyle name="40% - Accent1 83 5" xfId="13054"/>
    <cellStyle name="40% - Accent1 83 6" xfId="13055"/>
    <cellStyle name="40% - Accent1 83 7" xfId="13056"/>
    <cellStyle name="40% - Accent1 83 8" xfId="13057"/>
    <cellStyle name="40% - Accent1 84" xfId="13058"/>
    <cellStyle name="40% - Accent1 84 2" xfId="13059"/>
    <cellStyle name="40% - Accent1 84 3" xfId="13060"/>
    <cellStyle name="40% - Accent1 84 4" xfId="13061"/>
    <cellStyle name="40% - Accent1 84 5" xfId="13062"/>
    <cellStyle name="40% - Accent1 84 6" xfId="13063"/>
    <cellStyle name="40% - Accent1 84 7" xfId="13064"/>
    <cellStyle name="40% - Accent1 84 8" xfId="13065"/>
    <cellStyle name="40% - Accent1 85" xfId="13066"/>
    <cellStyle name="40% - Accent1 85 2" xfId="13067"/>
    <cellStyle name="40% - Accent1 85 3" xfId="13068"/>
    <cellStyle name="40% - Accent1 85 4" xfId="13069"/>
    <cellStyle name="40% - Accent1 85 5" xfId="13070"/>
    <cellStyle name="40% - Accent1 85 6" xfId="13071"/>
    <cellStyle name="40% - Accent1 85 7" xfId="13072"/>
    <cellStyle name="40% - Accent1 85 8" xfId="13073"/>
    <cellStyle name="40% - Accent1 86" xfId="13074"/>
    <cellStyle name="40% - Accent1 86 2" xfId="13075"/>
    <cellStyle name="40% - Accent1 86 3" xfId="13076"/>
    <cellStyle name="40% - Accent1 86 4" xfId="13077"/>
    <cellStyle name="40% - Accent1 86 5" xfId="13078"/>
    <cellStyle name="40% - Accent1 86 6" xfId="13079"/>
    <cellStyle name="40% - Accent1 86 7" xfId="13080"/>
    <cellStyle name="40% - Accent1 86 8" xfId="13081"/>
    <cellStyle name="40% - Accent1 87" xfId="13082"/>
    <cellStyle name="40% - Accent1 87 2" xfId="13083"/>
    <cellStyle name="40% - Accent1 87 3" xfId="13084"/>
    <cellStyle name="40% - Accent1 87 4" xfId="13085"/>
    <cellStyle name="40% - Accent1 87 5" xfId="13086"/>
    <cellStyle name="40% - Accent1 87 6" xfId="13087"/>
    <cellStyle name="40% - Accent1 87 7" xfId="13088"/>
    <cellStyle name="40% - Accent1 87 8" xfId="13089"/>
    <cellStyle name="40% - Accent1 88" xfId="13090"/>
    <cellStyle name="40% - Accent1 88 2" xfId="13091"/>
    <cellStyle name="40% - Accent1 88 3" xfId="13092"/>
    <cellStyle name="40% - Accent1 88 4" xfId="13093"/>
    <cellStyle name="40% - Accent1 88 5" xfId="13094"/>
    <cellStyle name="40% - Accent1 88 6" xfId="13095"/>
    <cellStyle name="40% - Accent1 88 7" xfId="13096"/>
    <cellStyle name="40% - Accent1 88 8" xfId="13097"/>
    <cellStyle name="40% - Accent1 89" xfId="13098"/>
    <cellStyle name="40% - Accent1 89 2" xfId="13099"/>
    <cellStyle name="40% - Accent1 89 3" xfId="13100"/>
    <cellStyle name="40% - Accent1 89 4" xfId="13101"/>
    <cellStyle name="40% - Accent1 89 5" xfId="13102"/>
    <cellStyle name="40% - Accent1 89 6" xfId="13103"/>
    <cellStyle name="40% - Accent1 89 7" xfId="13104"/>
    <cellStyle name="40% - Accent1 89 8" xfId="13105"/>
    <cellStyle name="40% - Accent1 9" xfId="13106"/>
    <cellStyle name="40% - Accent1 9 10" xfId="13107"/>
    <cellStyle name="40% - Accent1 9 2" xfId="13108"/>
    <cellStyle name="40% - Accent1 9 2 2" xfId="13109"/>
    <cellStyle name="40% - Accent1 9 2 3" xfId="13110"/>
    <cellStyle name="40% - Accent1 9 3" xfId="13111"/>
    <cellStyle name="40% - Accent1 9 3 2" xfId="13112"/>
    <cellStyle name="40% - Accent1 9 3 3" xfId="13113"/>
    <cellStyle name="40% - Accent1 9 3 4" xfId="13114"/>
    <cellStyle name="40% - Accent1 9 3 5" xfId="13115"/>
    <cellStyle name="40% - Accent1 9 3 6" xfId="13116"/>
    <cellStyle name="40% - Accent1 9 3 7" xfId="13117"/>
    <cellStyle name="40% - Accent1 9 4" xfId="13118"/>
    <cellStyle name="40% - Accent1 9 4 2" xfId="13119"/>
    <cellStyle name="40% - Accent1 9 4 3" xfId="13120"/>
    <cellStyle name="40% - Accent1 9 5" xfId="13121"/>
    <cellStyle name="40% - Accent1 9 6" xfId="13122"/>
    <cellStyle name="40% - Accent1 9 7" xfId="13123"/>
    <cellStyle name="40% - Accent1 9 8" xfId="13124"/>
    <cellStyle name="40% - Accent1 9 9" xfId="13125"/>
    <cellStyle name="40% - Accent1 90" xfId="13126"/>
    <cellStyle name="40% - Accent1 90 2" xfId="13127"/>
    <cellStyle name="40% - Accent1 90 3" xfId="13128"/>
    <cellStyle name="40% - Accent1 90 4" xfId="13129"/>
    <cellStyle name="40% - Accent1 90 5" xfId="13130"/>
    <cellStyle name="40% - Accent1 90 6" xfId="13131"/>
    <cellStyle name="40% - Accent1 90 7" xfId="13132"/>
    <cellStyle name="40% - Accent1 90 8" xfId="13133"/>
    <cellStyle name="40% - Accent1 91" xfId="13134"/>
    <cellStyle name="40% - Accent1 91 2" xfId="13135"/>
    <cellStyle name="40% - Accent1 91 3" xfId="13136"/>
    <cellStyle name="40% - Accent1 91 4" xfId="13137"/>
    <cellStyle name="40% - Accent1 91 5" xfId="13138"/>
    <cellStyle name="40% - Accent1 91 6" xfId="13139"/>
    <cellStyle name="40% - Accent1 91 7" xfId="13140"/>
    <cellStyle name="40% - Accent1 91 8" xfId="13141"/>
    <cellStyle name="40% - Accent1 92" xfId="13142"/>
    <cellStyle name="40% - Accent1 93" xfId="13143"/>
    <cellStyle name="40% - Accent1 94" xfId="13144"/>
    <cellStyle name="40% - Accent1 95" xfId="13145"/>
    <cellStyle name="40% - Accent1 96" xfId="13146"/>
    <cellStyle name="40% - Accent1 97" xfId="13147"/>
    <cellStyle name="40% - Accent1 98" xfId="13148"/>
    <cellStyle name="40% - Accent1 99" xfId="13149"/>
    <cellStyle name="40% - Accent2 10" xfId="13150"/>
    <cellStyle name="40% - Accent2 10 10" xfId="13151"/>
    <cellStyle name="40% - Accent2 10 2" xfId="13152"/>
    <cellStyle name="40% - Accent2 10 2 2" xfId="13153"/>
    <cellStyle name="40% - Accent2 10 2 3" xfId="13154"/>
    <cellStyle name="40% - Accent2 10 3" xfId="13155"/>
    <cellStyle name="40% - Accent2 10 3 2" xfId="13156"/>
    <cellStyle name="40% - Accent2 10 3 3" xfId="13157"/>
    <cellStyle name="40% - Accent2 10 3 4" xfId="13158"/>
    <cellStyle name="40% - Accent2 10 3 5" xfId="13159"/>
    <cellStyle name="40% - Accent2 10 3 6" xfId="13160"/>
    <cellStyle name="40% - Accent2 10 3 7" xfId="13161"/>
    <cellStyle name="40% - Accent2 10 4" xfId="13162"/>
    <cellStyle name="40% - Accent2 10 4 2" xfId="13163"/>
    <cellStyle name="40% - Accent2 10 4 3" xfId="13164"/>
    <cellStyle name="40% - Accent2 10 5" xfId="13165"/>
    <cellStyle name="40% - Accent2 10 6" xfId="13166"/>
    <cellStyle name="40% - Accent2 10 7" xfId="13167"/>
    <cellStyle name="40% - Accent2 10 8" xfId="13168"/>
    <cellStyle name="40% - Accent2 10 9" xfId="13169"/>
    <cellStyle name="40% - Accent2 100" xfId="13170"/>
    <cellStyle name="40% - Accent2 101" xfId="13171"/>
    <cellStyle name="40% - Accent2 102" xfId="13172"/>
    <cellStyle name="40% - Accent2 103" xfId="13173"/>
    <cellStyle name="40% - Accent2 104" xfId="13174"/>
    <cellStyle name="40% - Accent2 105" xfId="13175"/>
    <cellStyle name="40% - Accent2 106" xfId="13176"/>
    <cellStyle name="40% - Accent2 107" xfId="13177"/>
    <cellStyle name="40% - Accent2 108" xfId="13178"/>
    <cellStyle name="40% - Accent2 109" xfId="13179"/>
    <cellStyle name="40% - Accent2 11" xfId="13180"/>
    <cellStyle name="40% - Accent2 11 10" xfId="13181"/>
    <cellStyle name="40% - Accent2 11 2" xfId="13182"/>
    <cellStyle name="40% - Accent2 11 2 2" xfId="13183"/>
    <cellStyle name="40% - Accent2 11 2 3" xfId="13184"/>
    <cellStyle name="40% - Accent2 11 3" xfId="13185"/>
    <cellStyle name="40% - Accent2 11 3 2" xfId="13186"/>
    <cellStyle name="40% - Accent2 11 3 3" xfId="13187"/>
    <cellStyle name="40% - Accent2 11 3 4" xfId="13188"/>
    <cellStyle name="40% - Accent2 11 3 5" xfId="13189"/>
    <cellStyle name="40% - Accent2 11 3 6" xfId="13190"/>
    <cellStyle name="40% - Accent2 11 3 7" xfId="13191"/>
    <cellStyle name="40% - Accent2 11 4" xfId="13192"/>
    <cellStyle name="40% - Accent2 11 4 2" xfId="13193"/>
    <cellStyle name="40% - Accent2 11 4 3" xfId="13194"/>
    <cellStyle name="40% - Accent2 11 5" xfId="13195"/>
    <cellStyle name="40% - Accent2 11 6" xfId="13196"/>
    <cellStyle name="40% - Accent2 11 7" xfId="13197"/>
    <cellStyle name="40% - Accent2 11 8" xfId="13198"/>
    <cellStyle name="40% - Accent2 11 9" xfId="13199"/>
    <cellStyle name="40% - Accent2 110" xfId="13200"/>
    <cellStyle name="40% - Accent2 111" xfId="13201"/>
    <cellStyle name="40% - Accent2 112" xfId="13202"/>
    <cellStyle name="40% - Accent2 113" xfId="13203"/>
    <cellStyle name="40% - Accent2 114" xfId="13204"/>
    <cellStyle name="40% - Accent2 115" xfId="13205"/>
    <cellStyle name="40% - Accent2 116" xfId="13206"/>
    <cellStyle name="40% - Accent2 117" xfId="13207"/>
    <cellStyle name="40% - Accent2 118" xfId="13208"/>
    <cellStyle name="40% - Accent2 119" xfId="13209"/>
    <cellStyle name="40% - Accent2 12" xfId="13210"/>
    <cellStyle name="40% - Accent2 12 10" xfId="13211"/>
    <cellStyle name="40% - Accent2 12 2" xfId="13212"/>
    <cellStyle name="40% - Accent2 12 2 2" xfId="13213"/>
    <cellStyle name="40% - Accent2 12 2 3" xfId="13214"/>
    <cellStyle name="40% - Accent2 12 3" xfId="13215"/>
    <cellStyle name="40% - Accent2 12 3 2" xfId="13216"/>
    <cellStyle name="40% - Accent2 12 3 3" xfId="13217"/>
    <cellStyle name="40% - Accent2 12 3 4" xfId="13218"/>
    <cellStyle name="40% - Accent2 12 3 5" xfId="13219"/>
    <cellStyle name="40% - Accent2 12 3 6" xfId="13220"/>
    <cellStyle name="40% - Accent2 12 3 7" xfId="13221"/>
    <cellStyle name="40% - Accent2 12 4" xfId="13222"/>
    <cellStyle name="40% - Accent2 12 4 2" xfId="13223"/>
    <cellStyle name="40% - Accent2 12 4 3" xfId="13224"/>
    <cellStyle name="40% - Accent2 12 5" xfId="13225"/>
    <cellStyle name="40% - Accent2 12 6" xfId="13226"/>
    <cellStyle name="40% - Accent2 12 7" xfId="13227"/>
    <cellStyle name="40% - Accent2 12 8" xfId="13228"/>
    <cellStyle name="40% - Accent2 12 9" xfId="13229"/>
    <cellStyle name="40% - Accent2 120" xfId="13230"/>
    <cellStyle name="40% - Accent2 121" xfId="13231"/>
    <cellStyle name="40% - Accent2 122" xfId="13232"/>
    <cellStyle name="40% - Accent2 123" xfId="13233"/>
    <cellStyle name="40% - Accent2 124" xfId="13234"/>
    <cellStyle name="40% - Accent2 125" xfId="13235"/>
    <cellStyle name="40% - Accent2 126" xfId="13236"/>
    <cellStyle name="40% - Accent2 127" xfId="13237"/>
    <cellStyle name="40% - Accent2 128" xfId="13238"/>
    <cellStyle name="40% - Accent2 129" xfId="13239"/>
    <cellStyle name="40% - Accent2 13" xfId="13240"/>
    <cellStyle name="40% - Accent2 13 10" xfId="13241"/>
    <cellStyle name="40% - Accent2 13 2" xfId="13242"/>
    <cellStyle name="40% - Accent2 13 2 2" xfId="13243"/>
    <cellStyle name="40% - Accent2 13 2 3" xfId="13244"/>
    <cellStyle name="40% - Accent2 13 3" xfId="13245"/>
    <cellStyle name="40% - Accent2 13 3 2" xfId="13246"/>
    <cellStyle name="40% - Accent2 13 3 3" xfId="13247"/>
    <cellStyle name="40% - Accent2 13 3 4" xfId="13248"/>
    <cellStyle name="40% - Accent2 13 3 5" xfId="13249"/>
    <cellStyle name="40% - Accent2 13 3 6" xfId="13250"/>
    <cellStyle name="40% - Accent2 13 3 7" xfId="13251"/>
    <cellStyle name="40% - Accent2 13 4" xfId="13252"/>
    <cellStyle name="40% - Accent2 13 4 2" xfId="13253"/>
    <cellStyle name="40% - Accent2 13 4 3" xfId="13254"/>
    <cellStyle name="40% - Accent2 13 5" xfId="13255"/>
    <cellStyle name="40% - Accent2 13 6" xfId="13256"/>
    <cellStyle name="40% - Accent2 13 7" xfId="13257"/>
    <cellStyle name="40% - Accent2 13 8" xfId="13258"/>
    <cellStyle name="40% - Accent2 13 9" xfId="13259"/>
    <cellStyle name="40% - Accent2 130" xfId="13260"/>
    <cellStyle name="40% - Accent2 131" xfId="13261"/>
    <cellStyle name="40% - Accent2 132" xfId="13262"/>
    <cellStyle name="40% - Accent2 133" xfId="13263"/>
    <cellStyle name="40% - Accent2 134" xfId="13264"/>
    <cellStyle name="40% - Accent2 135" xfId="13265"/>
    <cellStyle name="40% - Accent2 136" xfId="13266"/>
    <cellStyle name="40% - Accent2 137" xfId="13267"/>
    <cellStyle name="40% - Accent2 138" xfId="13268"/>
    <cellStyle name="40% - Accent2 139" xfId="13269"/>
    <cellStyle name="40% - Accent2 14" xfId="13270"/>
    <cellStyle name="40% - Accent2 14 10" xfId="13271"/>
    <cellStyle name="40% - Accent2 14 2" xfId="13272"/>
    <cellStyle name="40% - Accent2 14 2 2" xfId="13273"/>
    <cellStyle name="40% - Accent2 14 2 3" xfId="13274"/>
    <cellStyle name="40% - Accent2 14 3" xfId="13275"/>
    <cellStyle name="40% - Accent2 14 3 2" xfId="13276"/>
    <cellStyle name="40% - Accent2 14 3 3" xfId="13277"/>
    <cellStyle name="40% - Accent2 14 3 4" xfId="13278"/>
    <cellStyle name="40% - Accent2 14 3 5" xfId="13279"/>
    <cellStyle name="40% - Accent2 14 3 6" xfId="13280"/>
    <cellStyle name="40% - Accent2 14 3 7" xfId="13281"/>
    <cellStyle name="40% - Accent2 14 4" xfId="13282"/>
    <cellStyle name="40% - Accent2 14 4 2" xfId="13283"/>
    <cellStyle name="40% - Accent2 14 4 3" xfId="13284"/>
    <cellStyle name="40% - Accent2 14 5" xfId="13285"/>
    <cellStyle name="40% - Accent2 14 6" xfId="13286"/>
    <cellStyle name="40% - Accent2 14 7" xfId="13287"/>
    <cellStyle name="40% - Accent2 14 8" xfId="13288"/>
    <cellStyle name="40% - Accent2 14 9" xfId="13289"/>
    <cellStyle name="40% - Accent2 140" xfId="13290"/>
    <cellStyle name="40% - Accent2 141" xfId="13291"/>
    <cellStyle name="40% - Accent2 142" xfId="13292"/>
    <cellStyle name="40% - Accent2 143" xfId="13293"/>
    <cellStyle name="40% - Accent2 144" xfId="13294"/>
    <cellStyle name="40% - Accent2 145" xfId="13295"/>
    <cellStyle name="40% - Accent2 146" xfId="13296"/>
    <cellStyle name="40% - Accent2 147" xfId="13297"/>
    <cellStyle name="40% - Accent2 148" xfId="13298"/>
    <cellStyle name="40% - Accent2 149" xfId="13299"/>
    <cellStyle name="40% - Accent2 15" xfId="13300"/>
    <cellStyle name="40% - Accent2 15 10" xfId="13301"/>
    <cellStyle name="40% - Accent2 15 2" xfId="13302"/>
    <cellStyle name="40% - Accent2 15 2 2" xfId="13303"/>
    <cellStyle name="40% - Accent2 15 2 3" xfId="13304"/>
    <cellStyle name="40% - Accent2 15 3" xfId="13305"/>
    <cellStyle name="40% - Accent2 15 3 2" xfId="13306"/>
    <cellStyle name="40% - Accent2 15 3 3" xfId="13307"/>
    <cellStyle name="40% - Accent2 15 3 4" xfId="13308"/>
    <cellStyle name="40% - Accent2 15 3 5" xfId="13309"/>
    <cellStyle name="40% - Accent2 15 3 6" xfId="13310"/>
    <cellStyle name="40% - Accent2 15 3 7" xfId="13311"/>
    <cellStyle name="40% - Accent2 15 4" xfId="13312"/>
    <cellStyle name="40% - Accent2 15 4 2" xfId="13313"/>
    <cellStyle name="40% - Accent2 15 4 3" xfId="13314"/>
    <cellStyle name="40% - Accent2 15 5" xfId="13315"/>
    <cellStyle name="40% - Accent2 15 6" xfId="13316"/>
    <cellStyle name="40% - Accent2 15 7" xfId="13317"/>
    <cellStyle name="40% - Accent2 15 8" xfId="13318"/>
    <cellStyle name="40% - Accent2 15 9" xfId="13319"/>
    <cellStyle name="40% - Accent2 150" xfId="13320"/>
    <cellStyle name="40% - Accent2 151" xfId="13321"/>
    <cellStyle name="40% - Accent2 152" xfId="13322"/>
    <cellStyle name="40% - Accent2 153" xfId="13323"/>
    <cellStyle name="40% - Accent2 154" xfId="13324"/>
    <cellStyle name="40% - Accent2 155" xfId="13325"/>
    <cellStyle name="40% - Accent2 156" xfId="13326"/>
    <cellStyle name="40% - Accent2 157" xfId="13327"/>
    <cellStyle name="40% - Accent2 158" xfId="13328"/>
    <cellStyle name="40% - Accent2 159" xfId="13329"/>
    <cellStyle name="40% - Accent2 16" xfId="13330"/>
    <cellStyle name="40% - Accent2 16 10" xfId="13331"/>
    <cellStyle name="40% - Accent2 16 2" xfId="13332"/>
    <cellStyle name="40% - Accent2 16 2 2" xfId="13333"/>
    <cellStyle name="40% - Accent2 16 2 3" xfId="13334"/>
    <cellStyle name="40% - Accent2 16 3" xfId="13335"/>
    <cellStyle name="40% - Accent2 16 3 2" xfId="13336"/>
    <cellStyle name="40% - Accent2 16 3 3" xfId="13337"/>
    <cellStyle name="40% - Accent2 16 3 4" xfId="13338"/>
    <cellStyle name="40% - Accent2 16 3 5" xfId="13339"/>
    <cellStyle name="40% - Accent2 16 3 6" xfId="13340"/>
    <cellStyle name="40% - Accent2 16 3 7" xfId="13341"/>
    <cellStyle name="40% - Accent2 16 4" xfId="13342"/>
    <cellStyle name="40% - Accent2 16 4 2" xfId="13343"/>
    <cellStyle name="40% - Accent2 16 4 3" xfId="13344"/>
    <cellStyle name="40% - Accent2 16 5" xfId="13345"/>
    <cellStyle name="40% - Accent2 16 6" xfId="13346"/>
    <cellStyle name="40% - Accent2 16 7" xfId="13347"/>
    <cellStyle name="40% - Accent2 16 8" xfId="13348"/>
    <cellStyle name="40% - Accent2 16 9" xfId="13349"/>
    <cellStyle name="40% - Accent2 160" xfId="13350"/>
    <cellStyle name="40% - Accent2 161" xfId="13351"/>
    <cellStyle name="40% - Accent2 162" xfId="13352"/>
    <cellStyle name="40% - Accent2 163" xfId="13353"/>
    <cellStyle name="40% - Accent2 164" xfId="13354"/>
    <cellStyle name="40% - Accent2 165" xfId="13355"/>
    <cellStyle name="40% - Accent2 166" xfId="13356"/>
    <cellStyle name="40% - Accent2 167" xfId="13357"/>
    <cellStyle name="40% - Accent2 168" xfId="13358"/>
    <cellStyle name="40% - Accent2 169" xfId="13359"/>
    <cellStyle name="40% - Accent2 17" xfId="13360"/>
    <cellStyle name="40% - Accent2 17 10" xfId="13361"/>
    <cellStyle name="40% - Accent2 17 2" xfId="13362"/>
    <cellStyle name="40% - Accent2 17 2 2" xfId="13363"/>
    <cellStyle name="40% - Accent2 17 2 3" xfId="13364"/>
    <cellStyle name="40% - Accent2 17 3" xfId="13365"/>
    <cellStyle name="40% - Accent2 17 3 2" xfId="13366"/>
    <cellStyle name="40% - Accent2 17 3 3" xfId="13367"/>
    <cellStyle name="40% - Accent2 17 3 4" xfId="13368"/>
    <cellStyle name="40% - Accent2 17 3 5" xfId="13369"/>
    <cellStyle name="40% - Accent2 17 3 6" xfId="13370"/>
    <cellStyle name="40% - Accent2 17 3 7" xfId="13371"/>
    <cellStyle name="40% - Accent2 17 4" xfId="13372"/>
    <cellStyle name="40% - Accent2 17 4 2" xfId="13373"/>
    <cellStyle name="40% - Accent2 17 4 3" xfId="13374"/>
    <cellStyle name="40% - Accent2 17 5" xfId="13375"/>
    <cellStyle name="40% - Accent2 17 6" xfId="13376"/>
    <cellStyle name="40% - Accent2 17 7" xfId="13377"/>
    <cellStyle name="40% - Accent2 17 8" xfId="13378"/>
    <cellStyle name="40% - Accent2 17 9" xfId="13379"/>
    <cellStyle name="40% - Accent2 170" xfId="13380"/>
    <cellStyle name="40% - Accent2 171" xfId="13381"/>
    <cellStyle name="40% - Accent2 172" xfId="13382"/>
    <cellStyle name="40% - Accent2 173" xfId="13383"/>
    <cellStyle name="40% - Accent2 174" xfId="13384"/>
    <cellStyle name="40% - Accent2 175" xfId="13385"/>
    <cellStyle name="40% - Accent2 176" xfId="13386"/>
    <cellStyle name="40% - Accent2 177" xfId="13387"/>
    <cellStyle name="40% - Accent2 178" xfId="13388"/>
    <cellStyle name="40% - Accent2 179" xfId="13389"/>
    <cellStyle name="40% - Accent2 18" xfId="13390"/>
    <cellStyle name="40% - Accent2 18 10" xfId="13391"/>
    <cellStyle name="40% - Accent2 18 2" xfId="13392"/>
    <cellStyle name="40% - Accent2 18 2 2" xfId="13393"/>
    <cellStyle name="40% - Accent2 18 2 3" xfId="13394"/>
    <cellStyle name="40% - Accent2 18 3" xfId="13395"/>
    <cellStyle name="40% - Accent2 18 3 2" xfId="13396"/>
    <cellStyle name="40% - Accent2 18 3 3" xfId="13397"/>
    <cellStyle name="40% - Accent2 18 3 4" xfId="13398"/>
    <cellStyle name="40% - Accent2 18 3 5" xfId="13399"/>
    <cellStyle name="40% - Accent2 18 3 6" xfId="13400"/>
    <cellStyle name="40% - Accent2 18 3 7" xfId="13401"/>
    <cellStyle name="40% - Accent2 18 4" xfId="13402"/>
    <cellStyle name="40% - Accent2 18 4 2" xfId="13403"/>
    <cellStyle name="40% - Accent2 18 4 3" xfId="13404"/>
    <cellStyle name="40% - Accent2 18 5" xfId="13405"/>
    <cellStyle name="40% - Accent2 18 6" xfId="13406"/>
    <cellStyle name="40% - Accent2 18 7" xfId="13407"/>
    <cellStyle name="40% - Accent2 18 8" xfId="13408"/>
    <cellStyle name="40% - Accent2 18 9" xfId="13409"/>
    <cellStyle name="40% - Accent2 180" xfId="13410"/>
    <cellStyle name="40% - Accent2 181" xfId="13411"/>
    <cellStyle name="40% - Accent2 182" xfId="13412"/>
    <cellStyle name="40% - Accent2 183" xfId="13413"/>
    <cellStyle name="40% - Accent2 184" xfId="13414"/>
    <cellStyle name="40% - Accent2 185" xfId="13415"/>
    <cellStyle name="40% - Accent2 186" xfId="13416"/>
    <cellStyle name="40% - Accent2 187" xfId="13417"/>
    <cellStyle name="40% - Accent2 188" xfId="13418"/>
    <cellStyle name="40% - Accent2 189" xfId="13419"/>
    <cellStyle name="40% - Accent2 19" xfId="13420"/>
    <cellStyle name="40% - Accent2 19 10" xfId="13421"/>
    <cellStyle name="40% - Accent2 19 2" xfId="13422"/>
    <cellStyle name="40% - Accent2 19 2 2" xfId="13423"/>
    <cellStyle name="40% - Accent2 19 2 3" xfId="13424"/>
    <cellStyle name="40% - Accent2 19 3" xfId="13425"/>
    <cellStyle name="40% - Accent2 19 3 2" xfId="13426"/>
    <cellStyle name="40% - Accent2 19 3 3" xfId="13427"/>
    <cellStyle name="40% - Accent2 19 3 4" xfId="13428"/>
    <cellStyle name="40% - Accent2 19 3 5" xfId="13429"/>
    <cellStyle name="40% - Accent2 19 3 6" xfId="13430"/>
    <cellStyle name="40% - Accent2 19 3 7" xfId="13431"/>
    <cellStyle name="40% - Accent2 19 4" xfId="13432"/>
    <cellStyle name="40% - Accent2 19 4 2" xfId="13433"/>
    <cellStyle name="40% - Accent2 19 4 3" xfId="13434"/>
    <cellStyle name="40% - Accent2 19 5" xfId="13435"/>
    <cellStyle name="40% - Accent2 19 6" xfId="13436"/>
    <cellStyle name="40% - Accent2 19 7" xfId="13437"/>
    <cellStyle name="40% - Accent2 19 8" xfId="13438"/>
    <cellStyle name="40% - Accent2 19 9" xfId="13439"/>
    <cellStyle name="40% - Accent2 190" xfId="13440"/>
    <cellStyle name="40% - Accent2 191" xfId="13441"/>
    <cellStyle name="40% - Accent2 192" xfId="13442"/>
    <cellStyle name="40% - Accent2 193" xfId="13443"/>
    <cellStyle name="40% - Accent2 194" xfId="13444"/>
    <cellStyle name="40% - Accent2 195" xfId="13445"/>
    <cellStyle name="40% - Accent2 196" xfId="13446"/>
    <cellStyle name="40% - Accent2 197" xfId="13447"/>
    <cellStyle name="40% - Accent2 198" xfId="13448"/>
    <cellStyle name="40% - Accent2 199" xfId="13449"/>
    <cellStyle name="40% - Accent2 2" xfId="13450"/>
    <cellStyle name="40% - Accent2 2 10" xfId="13451"/>
    <cellStyle name="40% - Accent2 2 11" xfId="13452"/>
    <cellStyle name="40% - Accent2 2 12" xfId="13453"/>
    <cellStyle name="40% - Accent2 2 13" xfId="13454"/>
    <cellStyle name="40% - Accent2 2 2" xfId="13455"/>
    <cellStyle name="40% - Accent2 2 2 10" xfId="13456"/>
    <cellStyle name="40% - Accent2 2 2 2" xfId="13457"/>
    <cellStyle name="40% - Accent2 2 2 2 2" xfId="13458"/>
    <cellStyle name="40% - Accent2 2 2 2 3" xfId="13459"/>
    <cellStyle name="40% - Accent2 2 2 2 4" xfId="13460"/>
    <cellStyle name="40% - Accent2 2 2 2 5" xfId="13461"/>
    <cellStyle name="40% - Accent2 2 2 2 6" xfId="13462"/>
    <cellStyle name="40% - Accent2 2 2 2 7" xfId="13463"/>
    <cellStyle name="40% - Accent2 2 2 3" xfId="13464"/>
    <cellStyle name="40% - Accent2 2 2 3 2" xfId="13465"/>
    <cellStyle name="40% - Accent2 2 2 3 3" xfId="13466"/>
    <cellStyle name="40% - Accent2 2 2 3 4" xfId="13467"/>
    <cellStyle name="40% - Accent2 2 2 3 5" xfId="13468"/>
    <cellStyle name="40% - Accent2 2 2 3 6" xfId="13469"/>
    <cellStyle name="40% - Accent2 2 2 3 7" xfId="13470"/>
    <cellStyle name="40% - Accent2 2 2 4" xfId="13471"/>
    <cellStyle name="40% - Accent2 2 2 4 2" xfId="13472"/>
    <cellStyle name="40% - Accent2 2 2 4 3" xfId="13473"/>
    <cellStyle name="40% - Accent2 2 2 5" xfId="13474"/>
    <cellStyle name="40% - Accent2 2 2 6" xfId="13475"/>
    <cellStyle name="40% - Accent2 2 2 7" xfId="13476"/>
    <cellStyle name="40% - Accent2 2 2 8" xfId="13477"/>
    <cellStyle name="40% - Accent2 2 2 9" xfId="13478"/>
    <cellStyle name="40% - Accent2 2 3" xfId="13479"/>
    <cellStyle name="40% - Accent2 2 3 2" xfId="13480"/>
    <cellStyle name="40% - Accent2 2 3 2 2" xfId="13481"/>
    <cellStyle name="40% - Accent2 2 3 2 3" xfId="13482"/>
    <cellStyle name="40% - Accent2 2 3 2 4" xfId="13483"/>
    <cellStyle name="40% - Accent2 2 3 2 5" xfId="13484"/>
    <cellStyle name="40% - Accent2 2 3 2 6" xfId="13485"/>
    <cellStyle name="40% - Accent2 2 3 2 7" xfId="13486"/>
    <cellStyle name="40% - Accent2 2 3 3" xfId="13487"/>
    <cellStyle name="40% - Accent2 2 3 4" xfId="13488"/>
    <cellStyle name="40% - Accent2 2 3 5" xfId="13489"/>
    <cellStyle name="40% - Accent2 2 3 6" xfId="13490"/>
    <cellStyle name="40% - Accent2 2 3 7" xfId="13491"/>
    <cellStyle name="40% - Accent2 2 3 8" xfId="13492"/>
    <cellStyle name="40% - Accent2 2 4" xfId="13493"/>
    <cellStyle name="40% - Accent2 2 4 2" xfId="13494"/>
    <cellStyle name="40% - Accent2 2 4 3" xfId="13495"/>
    <cellStyle name="40% - Accent2 2 4 4" xfId="13496"/>
    <cellStyle name="40% - Accent2 2 4 5" xfId="13497"/>
    <cellStyle name="40% - Accent2 2 4 6" xfId="13498"/>
    <cellStyle name="40% - Accent2 2 4 7" xfId="13499"/>
    <cellStyle name="40% - Accent2 2 5" xfId="13500"/>
    <cellStyle name="40% - Accent2 2 5 2" xfId="13501"/>
    <cellStyle name="40% - Accent2 2 5 3" xfId="13502"/>
    <cellStyle name="40% - Accent2 2 5 4" xfId="13503"/>
    <cellStyle name="40% - Accent2 2 5 5" xfId="13504"/>
    <cellStyle name="40% - Accent2 2 5 6" xfId="13505"/>
    <cellStyle name="40% - Accent2 2 5 7" xfId="13506"/>
    <cellStyle name="40% - Accent2 2 6" xfId="13507"/>
    <cellStyle name="40% - Accent2 2 6 2" xfId="13508"/>
    <cellStyle name="40% - Accent2 2 7" xfId="13509"/>
    <cellStyle name="40% - Accent2 2 8" xfId="13510"/>
    <cellStyle name="40% - Accent2 2 9" xfId="13511"/>
    <cellStyle name="40% - Accent2 20" xfId="13512"/>
    <cellStyle name="40% - Accent2 20 2" xfId="13513"/>
    <cellStyle name="40% - Accent2 20 3" xfId="13514"/>
    <cellStyle name="40% - Accent2 20 3 2" xfId="13515"/>
    <cellStyle name="40% - Accent2 20 3 3" xfId="13516"/>
    <cellStyle name="40% - Accent2 20 3 4" xfId="13517"/>
    <cellStyle name="40% - Accent2 20 3 5" xfId="13518"/>
    <cellStyle name="40% - Accent2 20 3 6" xfId="13519"/>
    <cellStyle name="40% - Accent2 20 3 7" xfId="13520"/>
    <cellStyle name="40% - Accent2 20 4" xfId="13521"/>
    <cellStyle name="40% - Accent2 20 5" xfId="13522"/>
    <cellStyle name="40% - Accent2 20 6" xfId="13523"/>
    <cellStyle name="40% - Accent2 20 7" xfId="13524"/>
    <cellStyle name="40% - Accent2 20 8" xfId="13525"/>
    <cellStyle name="40% - Accent2 20 9" xfId="13526"/>
    <cellStyle name="40% - Accent2 200" xfId="13527"/>
    <cellStyle name="40% - Accent2 201" xfId="13528"/>
    <cellStyle name="40% - Accent2 202" xfId="13529"/>
    <cellStyle name="40% - Accent2 203" xfId="13530"/>
    <cellStyle name="40% - Accent2 204" xfId="13531"/>
    <cellStyle name="40% - Accent2 205" xfId="13532"/>
    <cellStyle name="40% - Accent2 206" xfId="13533"/>
    <cellStyle name="40% - Accent2 207" xfId="13534"/>
    <cellStyle name="40% - Accent2 208" xfId="13535"/>
    <cellStyle name="40% - Accent2 209" xfId="13536"/>
    <cellStyle name="40% - Accent2 21" xfId="13537"/>
    <cellStyle name="40% - Accent2 21 10" xfId="13538"/>
    <cellStyle name="40% - Accent2 21 2" xfId="13539"/>
    <cellStyle name="40% - Accent2 21 2 2" xfId="13540"/>
    <cellStyle name="40% - Accent2 21 2 3" xfId="13541"/>
    <cellStyle name="40% - Accent2 21 3" xfId="13542"/>
    <cellStyle name="40% - Accent2 21 3 2" xfId="13543"/>
    <cellStyle name="40% - Accent2 21 3 3" xfId="13544"/>
    <cellStyle name="40% - Accent2 21 3 4" xfId="13545"/>
    <cellStyle name="40% - Accent2 21 3 5" xfId="13546"/>
    <cellStyle name="40% - Accent2 21 3 6" xfId="13547"/>
    <cellStyle name="40% - Accent2 21 3 7" xfId="13548"/>
    <cellStyle name="40% - Accent2 21 4" xfId="13549"/>
    <cellStyle name="40% - Accent2 21 4 2" xfId="13550"/>
    <cellStyle name="40% - Accent2 21 4 3" xfId="13551"/>
    <cellStyle name="40% - Accent2 21 5" xfId="13552"/>
    <cellStyle name="40% - Accent2 21 6" xfId="13553"/>
    <cellStyle name="40% - Accent2 21 7" xfId="13554"/>
    <cellStyle name="40% - Accent2 21 8" xfId="13555"/>
    <cellStyle name="40% - Accent2 21 9" xfId="13556"/>
    <cellStyle name="40% - Accent2 210" xfId="13557"/>
    <cellStyle name="40% - Accent2 211" xfId="13558"/>
    <cellStyle name="40% - Accent2 212" xfId="13559"/>
    <cellStyle name="40% - Accent2 213" xfId="13560"/>
    <cellStyle name="40% - Accent2 214" xfId="13561"/>
    <cellStyle name="40% - Accent2 215" xfId="13562"/>
    <cellStyle name="40% - Accent2 216" xfId="13563"/>
    <cellStyle name="40% - Accent2 217" xfId="13564"/>
    <cellStyle name="40% - Accent2 218" xfId="13565"/>
    <cellStyle name="40% - Accent2 219" xfId="13566"/>
    <cellStyle name="40% - Accent2 22" xfId="13567"/>
    <cellStyle name="40% - Accent2 22 10" xfId="13568"/>
    <cellStyle name="40% - Accent2 22 2" xfId="13569"/>
    <cellStyle name="40% - Accent2 22 2 2" xfId="13570"/>
    <cellStyle name="40% - Accent2 22 2 3" xfId="13571"/>
    <cellStyle name="40% - Accent2 22 3" xfId="13572"/>
    <cellStyle name="40% - Accent2 22 3 2" xfId="13573"/>
    <cellStyle name="40% - Accent2 22 3 3" xfId="13574"/>
    <cellStyle name="40% - Accent2 22 3 4" xfId="13575"/>
    <cellStyle name="40% - Accent2 22 3 5" xfId="13576"/>
    <cellStyle name="40% - Accent2 22 3 6" xfId="13577"/>
    <cellStyle name="40% - Accent2 22 3 7" xfId="13578"/>
    <cellStyle name="40% - Accent2 22 4" xfId="13579"/>
    <cellStyle name="40% - Accent2 22 4 2" xfId="13580"/>
    <cellStyle name="40% - Accent2 22 4 3" xfId="13581"/>
    <cellStyle name="40% - Accent2 22 5" xfId="13582"/>
    <cellStyle name="40% - Accent2 22 6" xfId="13583"/>
    <cellStyle name="40% - Accent2 22 7" xfId="13584"/>
    <cellStyle name="40% - Accent2 22 8" xfId="13585"/>
    <cellStyle name="40% - Accent2 22 9" xfId="13586"/>
    <cellStyle name="40% - Accent2 220" xfId="13587"/>
    <cellStyle name="40% - Accent2 221" xfId="13588"/>
    <cellStyle name="40% - Accent2 222" xfId="13589"/>
    <cellStyle name="40% - Accent2 223" xfId="13590"/>
    <cellStyle name="40% - Accent2 224" xfId="13591"/>
    <cellStyle name="40% - Accent2 225" xfId="13592"/>
    <cellStyle name="40% - Accent2 226" xfId="13593"/>
    <cellStyle name="40% - Accent2 227" xfId="13594"/>
    <cellStyle name="40% - Accent2 228" xfId="13595"/>
    <cellStyle name="40% - Accent2 229" xfId="13596"/>
    <cellStyle name="40% - Accent2 23" xfId="13597"/>
    <cellStyle name="40% - Accent2 23 10" xfId="13598"/>
    <cellStyle name="40% - Accent2 23 2" xfId="13599"/>
    <cellStyle name="40% - Accent2 23 2 2" xfId="13600"/>
    <cellStyle name="40% - Accent2 23 2 3" xfId="13601"/>
    <cellStyle name="40% - Accent2 23 3" xfId="13602"/>
    <cellStyle name="40% - Accent2 23 3 2" xfId="13603"/>
    <cellStyle name="40% - Accent2 23 3 3" xfId="13604"/>
    <cellStyle name="40% - Accent2 23 3 4" xfId="13605"/>
    <cellStyle name="40% - Accent2 23 3 5" xfId="13606"/>
    <cellStyle name="40% - Accent2 23 3 6" xfId="13607"/>
    <cellStyle name="40% - Accent2 23 3 7" xfId="13608"/>
    <cellStyle name="40% - Accent2 23 4" xfId="13609"/>
    <cellStyle name="40% - Accent2 23 4 2" xfId="13610"/>
    <cellStyle name="40% - Accent2 23 4 3" xfId="13611"/>
    <cellStyle name="40% - Accent2 23 5" xfId="13612"/>
    <cellStyle name="40% - Accent2 23 6" xfId="13613"/>
    <cellStyle name="40% - Accent2 23 7" xfId="13614"/>
    <cellStyle name="40% - Accent2 23 8" xfId="13615"/>
    <cellStyle name="40% - Accent2 23 9" xfId="13616"/>
    <cellStyle name="40% - Accent2 230" xfId="13617"/>
    <cellStyle name="40% - Accent2 231" xfId="13618"/>
    <cellStyle name="40% - Accent2 232" xfId="13619"/>
    <cellStyle name="40% - Accent2 233" xfId="13620"/>
    <cellStyle name="40% - Accent2 234" xfId="13621"/>
    <cellStyle name="40% - Accent2 235" xfId="13622"/>
    <cellStyle name="40% - Accent2 236" xfId="13623"/>
    <cellStyle name="40% - Accent2 237" xfId="13624"/>
    <cellStyle name="40% - Accent2 238" xfId="13625"/>
    <cellStyle name="40% - Accent2 239" xfId="13626"/>
    <cellStyle name="40% - Accent2 24" xfId="13627"/>
    <cellStyle name="40% - Accent2 24 10" xfId="13628"/>
    <cellStyle name="40% - Accent2 24 2" xfId="13629"/>
    <cellStyle name="40% - Accent2 24 2 2" xfId="13630"/>
    <cellStyle name="40% - Accent2 24 2 3" xfId="13631"/>
    <cellStyle name="40% - Accent2 24 3" xfId="13632"/>
    <cellStyle name="40% - Accent2 24 3 2" xfId="13633"/>
    <cellStyle name="40% - Accent2 24 3 3" xfId="13634"/>
    <cellStyle name="40% - Accent2 24 3 4" xfId="13635"/>
    <cellStyle name="40% - Accent2 24 3 5" xfId="13636"/>
    <cellStyle name="40% - Accent2 24 3 6" xfId="13637"/>
    <cellStyle name="40% - Accent2 24 3 7" xfId="13638"/>
    <cellStyle name="40% - Accent2 24 4" xfId="13639"/>
    <cellStyle name="40% - Accent2 24 4 2" xfId="13640"/>
    <cellStyle name="40% - Accent2 24 4 3" xfId="13641"/>
    <cellStyle name="40% - Accent2 24 5" xfId="13642"/>
    <cellStyle name="40% - Accent2 24 6" xfId="13643"/>
    <cellStyle name="40% - Accent2 24 7" xfId="13644"/>
    <cellStyle name="40% - Accent2 24 8" xfId="13645"/>
    <cellStyle name="40% - Accent2 24 9" xfId="13646"/>
    <cellStyle name="40% - Accent2 240" xfId="13647"/>
    <cellStyle name="40% - Accent2 241" xfId="13648"/>
    <cellStyle name="40% - Accent2 242" xfId="13649"/>
    <cellStyle name="40% - Accent2 243" xfId="13650"/>
    <cellStyle name="40% - Accent2 244" xfId="13651"/>
    <cellStyle name="40% - Accent2 245" xfId="13652"/>
    <cellStyle name="40% - Accent2 246" xfId="13653"/>
    <cellStyle name="40% - Accent2 247" xfId="13654"/>
    <cellStyle name="40% - Accent2 248" xfId="13655"/>
    <cellStyle name="40% - Accent2 249" xfId="13656"/>
    <cellStyle name="40% - Accent2 25" xfId="13657"/>
    <cellStyle name="40% - Accent2 25 10" xfId="13658"/>
    <cellStyle name="40% - Accent2 25 2" xfId="13659"/>
    <cellStyle name="40% - Accent2 25 2 2" xfId="13660"/>
    <cellStyle name="40% - Accent2 25 2 3" xfId="13661"/>
    <cellStyle name="40% - Accent2 25 3" xfId="13662"/>
    <cellStyle name="40% - Accent2 25 3 2" xfId="13663"/>
    <cellStyle name="40% - Accent2 25 3 3" xfId="13664"/>
    <cellStyle name="40% - Accent2 25 3 4" xfId="13665"/>
    <cellStyle name="40% - Accent2 25 3 5" xfId="13666"/>
    <cellStyle name="40% - Accent2 25 3 6" xfId="13667"/>
    <cellStyle name="40% - Accent2 25 3 7" xfId="13668"/>
    <cellStyle name="40% - Accent2 25 4" xfId="13669"/>
    <cellStyle name="40% - Accent2 25 4 2" xfId="13670"/>
    <cellStyle name="40% - Accent2 25 4 3" xfId="13671"/>
    <cellStyle name="40% - Accent2 25 5" xfId="13672"/>
    <cellStyle name="40% - Accent2 25 6" xfId="13673"/>
    <cellStyle name="40% - Accent2 25 7" xfId="13674"/>
    <cellStyle name="40% - Accent2 25 8" xfId="13675"/>
    <cellStyle name="40% - Accent2 25 9" xfId="13676"/>
    <cellStyle name="40% - Accent2 250" xfId="13677"/>
    <cellStyle name="40% - Accent2 251" xfId="13678"/>
    <cellStyle name="40% - Accent2 252" xfId="13679"/>
    <cellStyle name="40% - Accent2 253" xfId="13680"/>
    <cellStyle name="40% - Accent2 254" xfId="13681"/>
    <cellStyle name="40% - Accent2 255" xfId="13682"/>
    <cellStyle name="40% - Accent2 256" xfId="13683"/>
    <cellStyle name="40% - Accent2 257" xfId="13684"/>
    <cellStyle name="40% - Accent2 258" xfId="13685"/>
    <cellStyle name="40% - Accent2 259" xfId="13686"/>
    <cellStyle name="40% - Accent2 26" xfId="13687"/>
    <cellStyle name="40% - Accent2 26 10" xfId="13688"/>
    <cellStyle name="40% - Accent2 26 2" xfId="13689"/>
    <cellStyle name="40% - Accent2 26 2 2" xfId="13690"/>
    <cellStyle name="40% - Accent2 26 2 3" xfId="13691"/>
    <cellStyle name="40% - Accent2 26 3" xfId="13692"/>
    <cellStyle name="40% - Accent2 26 3 2" xfId="13693"/>
    <cellStyle name="40% - Accent2 26 3 3" xfId="13694"/>
    <cellStyle name="40% - Accent2 26 3 4" xfId="13695"/>
    <cellStyle name="40% - Accent2 26 3 5" xfId="13696"/>
    <cellStyle name="40% - Accent2 26 3 6" xfId="13697"/>
    <cellStyle name="40% - Accent2 26 3 7" xfId="13698"/>
    <cellStyle name="40% - Accent2 26 4" xfId="13699"/>
    <cellStyle name="40% - Accent2 26 4 2" xfId="13700"/>
    <cellStyle name="40% - Accent2 26 4 3" xfId="13701"/>
    <cellStyle name="40% - Accent2 26 5" xfId="13702"/>
    <cellStyle name="40% - Accent2 26 6" xfId="13703"/>
    <cellStyle name="40% - Accent2 26 7" xfId="13704"/>
    <cellStyle name="40% - Accent2 26 8" xfId="13705"/>
    <cellStyle name="40% - Accent2 26 9" xfId="13706"/>
    <cellStyle name="40% - Accent2 260" xfId="13707"/>
    <cellStyle name="40% - Accent2 261" xfId="13708"/>
    <cellStyle name="40% - Accent2 262" xfId="13709"/>
    <cellStyle name="40% - Accent2 263" xfId="13710"/>
    <cellStyle name="40% - Accent2 264" xfId="13711"/>
    <cellStyle name="40% - Accent2 265" xfId="13712"/>
    <cellStyle name="40% - Accent2 266" xfId="13713"/>
    <cellStyle name="40% - Accent2 267" xfId="13714"/>
    <cellStyle name="40% - Accent2 268" xfId="13715"/>
    <cellStyle name="40% - Accent2 269" xfId="13716"/>
    <cellStyle name="40% - Accent2 27" xfId="13717"/>
    <cellStyle name="40% - Accent2 27 10" xfId="13718"/>
    <cellStyle name="40% - Accent2 27 2" xfId="13719"/>
    <cellStyle name="40% - Accent2 27 2 2" xfId="13720"/>
    <cellStyle name="40% - Accent2 27 2 3" xfId="13721"/>
    <cellStyle name="40% - Accent2 27 3" xfId="13722"/>
    <cellStyle name="40% - Accent2 27 3 2" xfId="13723"/>
    <cellStyle name="40% - Accent2 27 3 3" xfId="13724"/>
    <cellStyle name="40% - Accent2 27 3 4" xfId="13725"/>
    <cellStyle name="40% - Accent2 27 3 5" xfId="13726"/>
    <cellStyle name="40% - Accent2 27 3 6" xfId="13727"/>
    <cellStyle name="40% - Accent2 27 3 7" xfId="13728"/>
    <cellStyle name="40% - Accent2 27 4" xfId="13729"/>
    <cellStyle name="40% - Accent2 27 4 2" xfId="13730"/>
    <cellStyle name="40% - Accent2 27 4 3" xfId="13731"/>
    <cellStyle name="40% - Accent2 27 5" xfId="13732"/>
    <cellStyle name="40% - Accent2 27 6" xfId="13733"/>
    <cellStyle name="40% - Accent2 27 7" xfId="13734"/>
    <cellStyle name="40% - Accent2 27 8" xfId="13735"/>
    <cellStyle name="40% - Accent2 27 9" xfId="13736"/>
    <cellStyle name="40% - Accent2 270" xfId="13737"/>
    <cellStyle name="40% - Accent2 271" xfId="13738"/>
    <cellStyle name="40% - Accent2 272" xfId="13739"/>
    <cellStyle name="40% - Accent2 273" xfId="13740"/>
    <cellStyle name="40% - Accent2 274" xfId="13741"/>
    <cellStyle name="40% - Accent2 274 2" xfId="13742"/>
    <cellStyle name="40% - Accent2 274 3" xfId="13743"/>
    <cellStyle name="40% - Accent2 274 4" xfId="13744"/>
    <cellStyle name="40% - Accent2 274 5" xfId="13745"/>
    <cellStyle name="40% - Accent2 274 6" xfId="13746"/>
    <cellStyle name="40% - Accent2 274 7" xfId="13747"/>
    <cellStyle name="40% - Accent2 275" xfId="13748"/>
    <cellStyle name="40% - Accent2 275 2" xfId="13749"/>
    <cellStyle name="40% - Accent2 275 3" xfId="13750"/>
    <cellStyle name="40% - Accent2 275 4" xfId="13751"/>
    <cellStyle name="40% - Accent2 275 5" xfId="13752"/>
    <cellStyle name="40% - Accent2 275 6" xfId="13753"/>
    <cellStyle name="40% - Accent2 275 7" xfId="13754"/>
    <cellStyle name="40% - Accent2 276" xfId="13755"/>
    <cellStyle name="40% - Accent2 276 2" xfId="13756"/>
    <cellStyle name="40% - Accent2 276 3" xfId="13757"/>
    <cellStyle name="40% - Accent2 276 4" xfId="13758"/>
    <cellStyle name="40% - Accent2 276 5" xfId="13759"/>
    <cellStyle name="40% - Accent2 276 6" xfId="13760"/>
    <cellStyle name="40% - Accent2 276 7" xfId="13761"/>
    <cellStyle name="40% - Accent2 277" xfId="13762"/>
    <cellStyle name="40% - Accent2 277 2" xfId="13763"/>
    <cellStyle name="40% - Accent2 277 3" xfId="13764"/>
    <cellStyle name="40% - Accent2 277 4" xfId="13765"/>
    <cellStyle name="40% - Accent2 277 5" xfId="13766"/>
    <cellStyle name="40% - Accent2 277 6" xfId="13767"/>
    <cellStyle name="40% - Accent2 277 7" xfId="13768"/>
    <cellStyle name="40% - Accent2 278" xfId="13769"/>
    <cellStyle name="40% - Accent2 278 2" xfId="13770"/>
    <cellStyle name="40% - Accent2 278 3" xfId="13771"/>
    <cellStyle name="40% - Accent2 278 4" xfId="13772"/>
    <cellStyle name="40% - Accent2 278 5" xfId="13773"/>
    <cellStyle name="40% - Accent2 278 6" xfId="13774"/>
    <cellStyle name="40% - Accent2 278 7" xfId="13775"/>
    <cellStyle name="40% - Accent2 279" xfId="13776"/>
    <cellStyle name="40% - Accent2 279 2" xfId="13777"/>
    <cellStyle name="40% - Accent2 279 3" xfId="13778"/>
    <cellStyle name="40% - Accent2 279 4" xfId="13779"/>
    <cellStyle name="40% - Accent2 279 5" xfId="13780"/>
    <cellStyle name="40% - Accent2 279 6" xfId="13781"/>
    <cellStyle name="40% - Accent2 279 7" xfId="13782"/>
    <cellStyle name="40% - Accent2 28" xfId="13783"/>
    <cellStyle name="40% - Accent2 28 10" xfId="13784"/>
    <cellStyle name="40% - Accent2 28 2" xfId="13785"/>
    <cellStyle name="40% - Accent2 28 2 2" xfId="13786"/>
    <cellStyle name="40% - Accent2 28 2 3" xfId="13787"/>
    <cellStyle name="40% - Accent2 28 3" xfId="13788"/>
    <cellStyle name="40% - Accent2 28 3 2" xfId="13789"/>
    <cellStyle name="40% - Accent2 28 3 3" xfId="13790"/>
    <cellStyle name="40% - Accent2 28 3 4" xfId="13791"/>
    <cellStyle name="40% - Accent2 28 3 5" xfId="13792"/>
    <cellStyle name="40% - Accent2 28 3 6" xfId="13793"/>
    <cellStyle name="40% - Accent2 28 3 7" xfId="13794"/>
    <cellStyle name="40% - Accent2 28 4" xfId="13795"/>
    <cellStyle name="40% - Accent2 28 4 2" xfId="13796"/>
    <cellStyle name="40% - Accent2 28 4 3" xfId="13797"/>
    <cellStyle name="40% - Accent2 28 5" xfId="13798"/>
    <cellStyle name="40% - Accent2 28 6" xfId="13799"/>
    <cellStyle name="40% - Accent2 28 7" xfId="13800"/>
    <cellStyle name="40% - Accent2 28 8" xfId="13801"/>
    <cellStyle name="40% - Accent2 28 9" xfId="13802"/>
    <cellStyle name="40% - Accent2 280" xfId="13803"/>
    <cellStyle name="40% - Accent2 280 2" xfId="13804"/>
    <cellStyle name="40% - Accent2 280 3" xfId="13805"/>
    <cellStyle name="40% - Accent2 280 4" xfId="13806"/>
    <cellStyle name="40% - Accent2 280 5" xfId="13807"/>
    <cellStyle name="40% - Accent2 280 6" xfId="13808"/>
    <cellStyle name="40% - Accent2 280 7" xfId="13809"/>
    <cellStyle name="40% - Accent2 281" xfId="13810"/>
    <cellStyle name="40% - Accent2 281 2" xfId="13811"/>
    <cellStyle name="40% - Accent2 281 3" xfId="13812"/>
    <cellStyle name="40% - Accent2 281 4" xfId="13813"/>
    <cellStyle name="40% - Accent2 281 5" xfId="13814"/>
    <cellStyle name="40% - Accent2 281 6" xfId="13815"/>
    <cellStyle name="40% - Accent2 281 7" xfId="13816"/>
    <cellStyle name="40% - Accent2 282" xfId="13817"/>
    <cellStyle name="40% - Accent2 282 2" xfId="13818"/>
    <cellStyle name="40% - Accent2 282 3" xfId="13819"/>
    <cellStyle name="40% - Accent2 282 4" xfId="13820"/>
    <cellStyle name="40% - Accent2 282 5" xfId="13821"/>
    <cellStyle name="40% - Accent2 282 6" xfId="13822"/>
    <cellStyle name="40% - Accent2 282 7" xfId="13823"/>
    <cellStyle name="40% - Accent2 283" xfId="13824"/>
    <cellStyle name="40% - Accent2 283 2" xfId="13825"/>
    <cellStyle name="40% - Accent2 283 3" xfId="13826"/>
    <cellStyle name="40% - Accent2 283 4" xfId="13827"/>
    <cellStyle name="40% - Accent2 284" xfId="13828"/>
    <cellStyle name="40% - Accent2 284 2" xfId="13829"/>
    <cellStyle name="40% - Accent2 285" xfId="13830"/>
    <cellStyle name="40% - Accent2 285 2" xfId="13831"/>
    <cellStyle name="40% - Accent2 286" xfId="13832"/>
    <cellStyle name="40% - Accent2 287" xfId="13833"/>
    <cellStyle name="40% - Accent2 29" xfId="13834"/>
    <cellStyle name="40% - Accent2 29 10" xfId="13835"/>
    <cellStyle name="40% - Accent2 29 2" xfId="13836"/>
    <cellStyle name="40% - Accent2 29 2 2" xfId="13837"/>
    <cellStyle name="40% - Accent2 29 2 3" xfId="13838"/>
    <cellStyle name="40% - Accent2 29 3" xfId="13839"/>
    <cellStyle name="40% - Accent2 29 3 2" xfId="13840"/>
    <cellStyle name="40% - Accent2 29 3 3" xfId="13841"/>
    <cellStyle name="40% - Accent2 29 3 4" xfId="13842"/>
    <cellStyle name="40% - Accent2 29 3 5" xfId="13843"/>
    <cellStyle name="40% - Accent2 29 3 6" xfId="13844"/>
    <cellStyle name="40% - Accent2 29 3 7" xfId="13845"/>
    <cellStyle name="40% - Accent2 29 4" xfId="13846"/>
    <cellStyle name="40% - Accent2 29 4 2" xfId="13847"/>
    <cellStyle name="40% - Accent2 29 4 3" xfId="13848"/>
    <cellStyle name="40% - Accent2 29 5" xfId="13849"/>
    <cellStyle name="40% - Accent2 29 6" xfId="13850"/>
    <cellStyle name="40% - Accent2 29 7" xfId="13851"/>
    <cellStyle name="40% - Accent2 29 8" xfId="13852"/>
    <cellStyle name="40% - Accent2 29 9" xfId="13853"/>
    <cellStyle name="40% - Accent2 3" xfId="13854"/>
    <cellStyle name="40% - Accent2 3 10" xfId="13855"/>
    <cellStyle name="40% - Accent2 3 11" xfId="13856"/>
    <cellStyle name="40% - Accent2 3 12" xfId="13857"/>
    <cellStyle name="40% - Accent2 3 2" xfId="13858"/>
    <cellStyle name="40% - Accent2 3 2 2" xfId="13859"/>
    <cellStyle name="40% - Accent2 3 2 2 2" xfId="13860"/>
    <cellStyle name="40% - Accent2 3 2 2 3" xfId="13861"/>
    <cellStyle name="40% - Accent2 3 2 2 4" xfId="13862"/>
    <cellStyle name="40% - Accent2 3 2 2 5" xfId="13863"/>
    <cellStyle name="40% - Accent2 3 2 2 6" xfId="13864"/>
    <cellStyle name="40% - Accent2 3 2 2 7" xfId="13865"/>
    <cellStyle name="40% - Accent2 3 2 3" xfId="13866"/>
    <cellStyle name="40% - Accent2 3 2 3 2" xfId="13867"/>
    <cellStyle name="40% - Accent2 3 2 3 3" xfId="13868"/>
    <cellStyle name="40% - Accent2 3 2 4" xfId="13869"/>
    <cellStyle name="40% - Accent2 3 2 5" xfId="13870"/>
    <cellStyle name="40% - Accent2 3 2 6" xfId="13871"/>
    <cellStyle name="40% - Accent2 3 2 7" xfId="13872"/>
    <cellStyle name="40% - Accent2 3 2 8" xfId="13873"/>
    <cellStyle name="40% - Accent2 3 2 9" xfId="13874"/>
    <cellStyle name="40% - Accent2 3 3" xfId="13875"/>
    <cellStyle name="40% - Accent2 3 3 2" xfId="13876"/>
    <cellStyle name="40% - Accent2 3 3 3" xfId="13877"/>
    <cellStyle name="40% - Accent2 3 3 4" xfId="13878"/>
    <cellStyle name="40% - Accent2 3 3 5" xfId="13879"/>
    <cellStyle name="40% - Accent2 3 3 6" xfId="13880"/>
    <cellStyle name="40% - Accent2 3 3 7" xfId="13881"/>
    <cellStyle name="40% - Accent2 3 4" xfId="13882"/>
    <cellStyle name="40% - Accent2 3 4 2" xfId="13883"/>
    <cellStyle name="40% - Accent2 3 4 3" xfId="13884"/>
    <cellStyle name="40% - Accent2 3 4 4" xfId="13885"/>
    <cellStyle name="40% - Accent2 3 4 5" xfId="13886"/>
    <cellStyle name="40% - Accent2 3 4 6" xfId="13887"/>
    <cellStyle name="40% - Accent2 3 4 7" xfId="13888"/>
    <cellStyle name="40% - Accent2 3 5" xfId="13889"/>
    <cellStyle name="40% - Accent2 3 5 2" xfId="13890"/>
    <cellStyle name="40% - Accent2 3 6" xfId="13891"/>
    <cellStyle name="40% - Accent2 3 7" xfId="13892"/>
    <cellStyle name="40% - Accent2 3 8" xfId="13893"/>
    <cellStyle name="40% - Accent2 3 9" xfId="13894"/>
    <cellStyle name="40% - Accent2 30" xfId="13895"/>
    <cellStyle name="40% - Accent2 30 10" xfId="13896"/>
    <cellStyle name="40% - Accent2 30 2" xfId="13897"/>
    <cellStyle name="40% - Accent2 30 2 2" xfId="13898"/>
    <cellStyle name="40% - Accent2 30 2 3" xfId="13899"/>
    <cellStyle name="40% - Accent2 30 3" xfId="13900"/>
    <cellStyle name="40% - Accent2 30 3 2" xfId="13901"/>
    <cellStyle name="40% - Accent2 30 3 3" xfId="13902"/>
    <cellStyle name="40% - Accent2 30 3 4" xfId="13903"/>
    <cellStyle name="40% - Accent2 30 3 5" xfId="13904"/>
    <cellStyle name="40% - Accent2 30 3 6" xfId="13905"/>
    <cellStyle name="40% - Accent2 30 3 7" xfId="13906"/>
    <cellStyle name="40% - Accent2 30 4" xfId="13907"/>
    <cellStyle name="40% - Accent2 30 4 2" xfId="13908"/>
    <cellStyle name="40% - Accent2 30 4 3" xfId="13909"/>
    <cellStyle name="40% - Accent2 30 5" xfId="13910"/>
    <cellStyle name="40% - Accent2 30 6" xfId="13911"/>
    <cellStyle name="40% - Accent2 30 7" xfId="13912"/>
    <cellStyle name="40% - Accent2 30 8" xfId="13913"/>
    <cellStyle name="40% - Accent2 30 9" xfId="13914"/>
    <cellStyle name="40% - Accent2 31" xfId="13915"/>
    <cellStyle name="40% - Accent2 31 2" xfId="13916"/>
    <cellStyle name="40% - Accent2 31 2 2" xfId="13917"/>
    <cellStyle name="40% - Accent2 31 2 3" xfId="13918"/>
    <cellStyle name="40% - Accent2 31 2 4" xfId="13919"/>
    <cellStyle name="40% - Accent2 31 2 5" xfId="13920"/>
    <cellStyle name="40% - Accent2 31 2 6" xfId="13921"/>
    <cellStyle name="40% - Accent2 31 2 7" xfId="13922"/>
    <cellStyle name="40% - Accent2 31 3" xfId="13923"/>
    <cellStyle name="40% - Accent2 31 3 2" xfId="13924"/>
    <cellStyle name="40% - Accent2 31 3 3" xfId="13925"/>
    <cellStyle name="40% - Accent2 31 4" xfId="13926"/>
    <cellStyle name="40% - Accent2 31 5" xfId="13927"/>
    <cellStyle name="40% - Accent2 31 6" xfId="13928"/>
    <cellStyle name="40% - Accent2 31 7" xfId="13929"/>
    <cellStyle name="40% - Accent2 31 8" xfId="13930"/>
    <cellStyle name="40% - Accent2 31 9" xfId="13931"/>
    <cellStyle name="40% - Accent2 32" xfId="13932"/>
    <cellStyle name="40% - Accent2 32 2" xfId="13933"/>
    <cellStyle name="40% - Accent2 32 2 2" xfId="13934"/>
    <cellStyle name="40% - Accent2 32 2 3" xfId="13935"/>
    <cellStyle name="40% - Accent2 32 2 4" xfId="13936"/>
    <cellStyle name="40% - Accent2 32 2 5" xfId="13937"/>
    <cellStyle name="40% - Accent2 32 2 6" xfId="13938"/>
    <cellStyle name="40% - Accent2 32 2 7" xfId="13939"/>
    <cellStyle name="40% - Accent2 32 3" xfId="13940"/>
    <cellStyle name="40% - Accent2 32 3 2" xfId="13941"/>
    <cellStyle name="40% - Accent2 32 3 3" xfId="13942"/>
    <cellStyle name="40% - Accent2 32 4" xfId="13943"/>
    <cellStyle name="40% - Accent2 32 5" xfId="13944"/>
    <cellStyle name="40% - Accent2 32 6" xfId="13945"/>
    <cellStyle name="40% - Accent2 32 7" xfId="13946"/>
    <cellStyle name="40% - Accent2 32 8" xfId="13947"/>
    <cellStyle name="40% - Accent2 32 9" xfId="13948"/>
    <cellStyle name="40% - Accent2 33" xfId="13949"/>
    <cellStyle name="40% - Accent2 33 2" xfId="13950"/>
    <cellStyle name="40% - Accent2 33 2 2" xfId="13951"/>
    <cellStyle name="40% - Accent2 33 2 3" xfId="13952"/>
    <cellStyle name="40% - Accent2 33 2 4" xfId="13953"/>
    <cellStyle name="40% - Accent2 33 2 5" xfId="13954"/>
    <cellStyle name="40% - Accent2 33 2 6" xfId="13955"/>
    <cellStyle name="40% - Accent2 33 2 7" xfId="13956"/>
    <cellStyle name="40% - Accent2 33 3" xfId="13957"/>
    <cellStyle name="40% - Accent2 33 3 2" xfId="13958"/>
    <cellStyle name="40% - Accent2 33 3 3" xfId="13959"/>
    <cellStyle name="40% - Accent2 33 4" xfId="13960"/>
    <cellStyle name="40% - Accent2 33 5" xfId="13961"/>
    <cellStyle name="40% - Accent2 33 6" xfId="13962"/>
    <cellStyle name="40% - Accent2 33 7" xfId="13963"/>
    <cellStyle name="40% - Accent2 33 8" xfId="13964"/>
    <cellStyle name="40% - Accent2 33 9" xfId="13965"/>
    <cellStyle name="40% - Accent2 34" xfId="13966"/>
    <cellStyle name="40% - Accent2 34 2" xfId="13967"/>
    <cellStyle name="40% - Accent2 34 2 2" xfId="13968"/>
    <cellStyle name="40% - Accent2 34 2 3" xfId="13969"/>
    <cellStyle name="40% - Accent2 34 2 4" xfId="13970"/>
    <cellStyle name="40% - Accent2 34 2 5" xfId="13971"/>
    <cellStyle name="40% - Accent2 34 2 6" xfId="13972"/>
    <cellStyle name="40% - Accent2 34 2 7" xfId="13973"/>
    <cellStyle name="40% - Accent2 34 3" xfId="13974"/>
    <cellStyle name="40% - Accent2 34 3 2" xfId="13975"/>
    <cellStyle name="40% - Accent2 34 3 3" xfId="13976"/>
    <cellStyle name="40% - Accent2 34 4" xfId="13977"/>
    <cellStyle name="40% - Accent2 34 5" xfId="13978"/>
    <cellStyle name="40% - Accent2 34 6" xfId="13979"/>
    <cellStyle name="40% - Accent2 34 7" xfId="13980"/>
    <cellStyle name="40% - Accent2 34 8" xfId="13981"/>
    <cellStyle name="40% - Accent2 34 9" xfId="13982"/>
    <cellStyle name="40% - Accent2 35" xfId="13983"/>
    <cellStyle name="40% - Accent2 35 2" xfId="13984"/>
    <cellStyle name="40% - Accent2 35 2 2" xfId="13985"/>
    <cellStyle name="40% - Accent2 35 2 3" xfId="13986"/>
    <cellStyle name="40% - Accent2 35 2 4" xfId="13987"/>
    <cellStyle name="40% - Accent2 35 2 5" xfId="13988"/>
    <cellStyle name="40% - Accent2 35 2 6" xfId="13989"/>
    <cellStyle name="40% - Accent2 35 2 7" xfId="13990"/>
    <cellStyle name="40% - Accent2 35 3" xfId="13991"/>
    <cellStyle name="40% - Accent2 35 3 2" xfId="13992"/>
    <cellStyle name="40% - Accent2 35 3 3" xfId="13993"/>
    <cellStyle name="40% - Accent2 35 4" xfId="13994"/>
    <cellStyle name="40% - Accent2 35 5" xfId="13995"/>
    <cellStyle name="40% - Accent2 35 6" xfId="13996"/>
    <cellStyle name="40% - Accent2 35 7" xfId="13997"/>
    <cellStyle name="40% - Accent2 35 8" xfId="13998"/>
    <cellStyle name="40% - Accent2 35 9" xfId="13999"/>
    <cellStyle name="40% - Accent2 36" xfId="14000"/>
    <cellStyle name="40% - Accent2 36 2" xfId="14001"/>
    <cellStyle name="40% - Accent2 36 2 2" xfId="14002"/>
    <cellStyle name="40% - Accent2 36 2 3" xfId="14003"/>
    <cellStyle name="40% - Accent2 36 2 4" xfId="14004"/>
    <cellStyle name="40% - Accent2 36 2 5" xfId="14005"/>
    <cellStyle name="40% - Accent2 36 2 6" xfId="14006"/>
    <cellStyle name="40% - Accent2 36 2 7" xfId="14007"/>
    <cellStyle name="40% - Accent2 36 3" xfId="14008"/>
    <cellStyle name="40% - Accent2 36 3 2" xfId="14009"/>
    <cellStyle name="40% - Accent2 36 3 3" xfId="14010"/>
    <cellStyle name="40% - Accent2 36 4" xfId="14011"/>
    <cellStyle name="40% - Accent2 36 5" xfId="14012"/>
    <cellStyle name="40% - Accent2 36 6" xfId="14013"/>
    <cellStyle name="40% - Accent2 36 7" xfId="14014"/>
    <cellStyle name="40% - Accent2 36 8" xfId="14015"/>
    <cellStyle name="40% - Accent2 36 9" xfId="14016"/>
    <cellStyle name="40% - Accent2 37" xfId="14017"/>
    <cellStyle name="40% - Accent2 37 2" xfId="14018"/>
    <cellStyle name="40% - Accent2 37 2 2" xfId="14019"/>
    <cellStyle name="40% - Accent2 37 2 3" xfId="14020"/>
    <cellStyle name="40% - Accent2 37 2 4" xfId="14021"/>
    <cellStyle name="40% - Accent2 37 2 5" xfId="14022"/>
    <cellStyle name="40% - Accent2 37 2 6" xfId="14023"/>
    <cellStyle name="40% - Accent2 37 2 7" xfId="14024"/>
    <cellStyle name="40% - Accent2 37 3" xfId="14025"/>
    <cellStyle name="40% - Accent2 37 3 2" xfId="14026"/>
    <cellStyle name="40% - Accent2 37 3 3" xfId="14027"/>
    <cellStyle name="40% - Accent2 37 4" xfId="14028"/>
    <cellStyle name="40% - Accent2 37 5" xfId="14029"/>
    <cellStyle name="40% - Accent2 37 6" xfId="14030"/>
    <cellStyle name="40% - Accent2 37 7" xfId="14031"/>
    <cellStyle name="40% - Accent2 37 8" xfId="14032"/>
    <cellStyle name="40% - Accent2 37 9" xfId="14033"/>
    <cellStyle name="40% - Accent2 38" xfId="14034"/>
    <cellStyle name="40% - Accent2 38 2" xfId="14035"/>
    <cellStyle name="40% - Accent2 38 2 2" xfId="14036"/>
    <cellStyle name="40% - Accent2 38 2 3" xfId="14037"/>
    <cellStyle name="40% - Accent2 38 3" xfId="14038"/>
    <cellStyle name="40% - Accent2 38 4" xfId="14039"/>
    <cellStyle name="40% - Accent2 38 5" xfId="14040"/>
    <cellStyle name="40% - Accent2 38 6" xfId="14041"/>
    <cellStyle name="40% - Accent2 38 7" xfId="14042"/>
    <cellStyle name="40% - Accent2 38 8" xfId="14043"/>
    <cellStyle name="40% - Accent2 39" xfId="14044"/>
    <cellStyle name="40% - Accent2 39 2" xfId="14045"/>
    <cellStyle name="40% - Accent2 39 2 2" xfId="14046"/>
    <cellStyle name="40% - Accent2 39 2 3" xfId="14047"/>
    <cellStyle name="40% - Accent2 39 3" xfId="14048"/>
    <cellStyle name="40% - Accent2 39 4" xfId="14049"/>
    <cellStyle name="40% - Accent2 39 5" xfId="14050"/>
    <cellStyle name="40% - Accent2 39 6" xfId="14051"/>
    <cellStyle name="40% - Accent2 39 7" xfId="14052"/>
    <cellStyle name="40% - Accent2 39 8" xfId="14053"/>
    <cellStyle name="40% - Accent2 4" xfId="14054"/>
    <cellStyle name="40% - Accent2 4 10" xfId="14055"/>
    <cellStyle name="40% - Accent2 4 11" xfId="14056"/>
    <cellStyle name="40% - Accent2 4 2" xfId="14057"/>
    <cellStyle name="40% - Accent2 4 2 2" xfId="14058"/>
    <cellStyle name="40% - Accent2 4 2 2 2" xfId="14059"/>
    <cellStyle name="40% - Accent2 4 2 2 3" xfId="14060"/>
    <cellStyle name="40% - Accent2 4 2 3" xfId="14061"/>
    <cellStyle name="40% - Accent2 4 2 4" xfId="14062"/>
    <cellStyle name="40% - Accent2 4 3" xfId="14063"/>
    <cellStyle name="40% - Accent2 4 3 2" xfId="14064"/>
    <cellStyle name="40% - Accent2 4 3 3" xfId="14065"/>
    <cellStyle name="40% - Accent2 4 3 4" xfId="14066"/>
    <cellStyle name="40% - Accent2 4 3 5" xfId="14067"/>
    <cellStyle name="40% - Accent2 4 3 6" xfId="14068"/>
    <cellStyle name="40% - Accent2 4 3 7" xfId="14069"/>
    <cellStyle name="40% - Accent2 4 4" xfId="14070"/>
    <cellStyle name="40% - Accent2 4 4 2" xfId="14071"/>
    <cellStyle name="40% - Accent2 4 4 3" xfId="14072"/>
    <cellStyle name="40% - Accent2 4 5" xfId="14073"/>
    <cellStyle name="40% - Accent2 4 5 2" xfId="14074"/>
    <cellStyle name="40% - Accent2 4 5 3" xfId="14075"/>
    <cellStyle name="40% - Accent2 4 6" xfId="14076"/>
    <cellStyle name="40% - Accent2 4 6 2" xfId="14077"/>
    <cellStyle name="40% - Accent2 4 6 3" xfId="14078"/>
    <cellStyle name="40% - Accent2 4 7" xfId="14079"/>
    <cellStyle name="40% - Accent2 4 7 2" xfId="14080"/>
    <cellStyle name="40% - Accent2 4 8" xfId="14081"/>
    <cellStyle name="40% - Accent2 4 9" xfId="14082"/>
    <cellStyle name="40% - Accent2 40" xfId="14083"/>
    <cellStyle name="40% - Accent2 40 2" xfId="14084"/>
    <cellStyle name="40% - Accent2 40 2 2" xfId="14085"/>
    <cellStyle name="40% - Accent2 40 2 3" xfId="14086"/>
    <cellStyle name="40% - Accent2 40 3" xfId="14087"/>
    <cellStyle name="40% - Accent2 40 4" xfId="14088"/>
    <cellStyle name="40% - Accent2 40 5" xfId="14089"/>
    <cellStyle name="40% - Accent2 40 6" xfId="14090"/>
    <cellStyle name="40% - Accent2 40 7" xfId="14091"/>
    <cellStyle name="40% - Accent2 40 8" xfId="14092"/>
    <cellStyle name="40% - Accent2 41" xfId="14093"/>
    <cellStyle name="40% - Accent2 41 2" xfId="14094"/>
    <cellStyle name="40% - Accent2 41 2 2" xfId="14095"/>
    <cellStyle name="40% - Accent2 41 2 3" xfId="14096"/>
    <cellStyle name="40% - Accent2 41 3" xfId="14097"/>
    <cellStyle name="40% - Accent2 41 4" xfId="14098"/>
    <cellStyle name="40% - Accent2 41 5" xfId="14099"/>
    <cellStyle name="40% - Accent2 41 6" xfId="14100"/>
    <cellStyle name="40% - Accent2 41 7" xfId="14101"/>
    <cellStyle name="40% - Accent2 41 8" xfId="14102"/>
    <cellStyle name="40% - Accent2 42" xfId="14103"/>
    <cellStyle name="40% - Accent2 42 2" xfId="14104"/>
    <cellStyle name="40% - Accent2 42 2 2" xfId="14105"/>
    <cellStyle name="40% - Accent2 42 2 3" xfId="14106"/>
    <cellStyle name="40% - Accent2 42 3" xfId="14107"/>
    <cellStyle name="40% - Accent2 42 4" xfId="14108"/>
    <cellStyle name="40% - Accent2 42 5" xfId="14109"/>
    <cellStyle name="40% - Accent2 42 6" xfId="14110"/>
    <cellStyle name="40% - Accent2 42 7" xfId="14111"/>
    <cellStyle name="40% - Accent2 42 8" xfId="14112"/>
    <cellStyle name="40% - Accent2 43" xfId="14113"/>
    <cellStyle name="40% - Accent2 43 2" xfId="14114"/>
    <cellStyle name="40% - Accent2 43 2 2" xfId="14115"/>
    <cellStyle name="40% - Accent2 43 2 3" xfId="14116"/>
    <cellStyle name="40% - Accent2 43 3" xfId="14117"/>
    <cellStyle name="40% - Accent2 43 4" xfId="14118"/>
    <cellStyle name="40% - Accent2 43 5" xfId="14119"/>
    <cellStyle name="40% - Accent2 43 6" xfId="14120"/>
    <cellStyle name="40% - Accent2 43 7" xfId="14121"/>
    <cellStyle name="40% - Accent2 43 8" xfId="14122"/>
    <cellStyle name="40% - Accent2 44" xfId="14123"/>
    <cellStyle name="40% - Accent2 44 2" xfId="14124"/>
    <cellStyle name="40% - Accent2 44 2 2" xfId="14125"/>
    <cellStyle name="40% - Accent2 44 2 3" xfId="14126"/>
    <cellStyle name="40% - Accent2 44 3" xfId="14127"/>
    <cellStyle name="40% - Accent2 44 4" xfId="14128"/>
    <cellStyle name="40% - Accent2 44 5" xfId="14129"/>
    <cellStyle name="40% - Accent2 44 6" xfId="14130"/>
    <cellStyle name="40% - Accent2 44 7" xfId="14131"/>
    <cellStyle name="40% - Accent2 44 8" xfId="14132"/>
    <cellStyle name="40% - Accent2 45" xfId="14133"/>
    <cellStyle name="40% - Accent2 45 2" xfId="14134"/>
    <cellStyle name="40% - Accent2 45 2 2" xfId="14135"/>
    <cellStyle name="40% - Accent2 45 2 3" xfId="14136"/>
    <cellStyle name="40% - Accent2 45 3" xfId="14137"/>
    <cellStyle name="40% - Accent2 45 4" xfId="14138"/>
    <cellStyle name="40% - Accent2 45 5" xfId="14139"/>
    <cellStyle name="40% - Accent2 45 6" xfId="14140"/>
    <cellStyle name="40% - Accent2 45 7" xfId="14141"/>
    <cellStyle name="40% - Accent2 45 8" xfId="14142"/>
    <cellStyle name="40% - Accent2 46" xfId="14143"/>
    <cellStyle name="40% - Accent2 46 2" xfId="14144"/>
    <cellStyle name="40% - Accent2 46 2 2" xfId="14145"/>
    <cellStyle name="40% - Accent2 46 2 3" xfId="14146"/>
    <cellStyle name="40% - Accent2 46 3" xfId="14147"/>
    <cellStyle name="40% - Accent2 46 4" xfId="14148"/>
    <cellStyle name="40% - Accent2 46 5" xfId="14149"/>
    <cellStyle name="40% - Accent2 46 6" xfId="14150"/>
    <cellStyle name="40% - Accent2 46 7" xfId="14151"/>
    <cellStyle name="40% - Accent2 46 8" xfId="14152"/>
    <cellStyle name="40% - Accent2 47" xfId="14153"/>
    <cellStyle name="40% - Accent2 47 2" xfId="14154"/>
    <cellStyle name="40% - Accent2 47 2 2" xfId="14155"/>
    <cellStyle name="40% - Accent2 47 2 3" xfId="14156"/>
    <cellStyle name="40% - Accent2 47 3" xfId="14157"/>
    <cellStyle name="40% - Accent2 47 4" xfId="14158"/>
    <cellStyle name="40% - Accent2 47 5" xfId="14159"/>
    <cellStyle name="40% - Accent2 47 6" xfId="14160"/>
    <cellStyle name="40% - Accent2 47 7" xfId="14161"/>
    <cellStyle name="40% - Accent2 47 8" xfId="14162"/>
    <cellStyle name="40% - Accent2 48" xfId="14163"/>
    <cellStyle name="40% - Accent2 48 2" xfId="14164"/>
    <cellStyle name="40% - Accent2 48 2 2" xfId="14165"/>
    <cellStyle name="40% - Accent2 48 2 3" xfId="14166"/>
    <cellStyle name="40% - Accent2 48 3" xfId="14167"/>
    <cellStyle name="40% - Accent2 48 4" xfId="14168"/>
    <cellStyle name="40% - Accent2 48 5" xfId="14169"/>
    <cellStyle name="40% - Accent2 48 6" xfId="14170"/>
    <cellStyle name="40% - Accent2 48 7" xfId="14171"/>
    <cellStyle name="40% - Accent2 48 8" xfId="14172"/>
    <cellStyle name="40% - Accent2 49" xfId="14173"/>
    <cellStyle name="40% - Accent2 49 2" xfId="14174"/>
    <cellStyle name="40% - Accent2 49 2 2" xfId="14175"/>
    <cellStyle name="40% - Accent2 49 2 3" xfId="14176"/>
    <cellStyle name="40% - Accent2 49 3" xfId="14177"/>
    <cellStyle name="40% - Accent2 49 4" xfId="14178"/>
    <cellStyle name="40% - Accent2 49 5" xfId="14179"/>
    <cellStyle name="40% - Accent2 49 6" xfId="14180"/>
    <cellStyle name="40% - Accent2 49 7" xfId="14181"/>
    <cellStyle name="40% - Accent2 49 8" xfId="14182"/>
    <cellStyle name="40% - Accent2 5" xfId="14183"/>
    <cellStyle name="40% - Accent2 5 10" xfId="14184"/>
    <cellStyle name="40% - Accent2 5 2" xfId="14185"/>
    <cellStyle name="40% - Accent2 5 2 2" xfId="14186"/>
    <cellStyle name="40% - Accent2 5 2 3" xfId="14187"/>
    <cellStyle name="40% - Accent2 5 3" xfId="14188"/>
    <cellStyle name="40% - Accent2 5 3 2" xfId="14189"/>
    <cellStyle name="40% - Accent2 5 3 3" xfId="14190"/>
    <cellStyle name="40% - Accent2 5 3 4" xfId="14191"/>
    <cellStyle name="40% - Accent2 5 3 5" xfId="14192"/>
    <cellStyle name="40% - Accent2 5 3 6" xfId="14193"/>
    <cellStyle name="40% - Accent2 5 3 7" xfId="14194"/>
    <cellStyle name="40% - Accent2 5 4" xfId="14195"/>
    <cellStyle name="40% - Accent2 5 4 2" xfId="14196"/>
    <cellStyle name="40% - Accent2 5 4 3" xfId="14197"/>
    <cellStyle name="40% - Accent2 5 5" xfId="14198"/>
    <cellStyle name="40% - Accent2 5 6" xfId="14199"/>
    <cellStyle name="40% - Accent2 5 7" xfId="14200"/>
    <cellStyle name="40% - Accent2 5 8" xfId="14201"/>
    <cellStyle name="40% - Accent2 5 9" xfId="14202"/>
    <cellStyle name="40% - Accent2 50" xfId="14203"/>
    <cellStyle name="40% - Accent2 50 2" xfId="14204"/>
    <cellStyle name="40% - Accent2 50 2 2" xfId="14205"/>
    <cellStyle name="40% - Accent2 50 2 3" xfId="14206"/>
    <cellStyle name="40% - Accent2 50 3" xfId="14207"/>
    <cellStyle name="40% - Accent2 50 4" xfId="14208"/>
    <cellStyle name="40% - Accent2 50 5" xfId="14209"/>
    <cellStyle name="40% - Accent2 50 6" xfId="14210"/>
    <cellStyle name="40% - Accent2 50 7" xfId="14211"/>
    <cellStyle name="40% - Accent2 50 8" xfId="14212"/>
    <cellStyle name="40% - Accent2 51" xfId="14213"/>
    <cellStyle name="40% - Accent2 51 2" xfId="14214"/>
    <cellStyle name="40% - Accent2 51 2 2" xfId="14215"/>
    <cellStyle name="40% - Accent2 51 2 3" xfId="14216"/>
    <cellStyle name="40% - Accent2 51 3" xfId="14217"/>
    <cellStyle name="40% - Accent2 51 4" xfId="14218"/>
    <cellStyle name="40% - Accent2 51 5" xfId="14219"/>
    <cellStyle name="40% - Accent2 51 6" xfId="14220"/>
    <cellStyle name="40% - Accent2 51 7" xfId="14221"/>
    <cellStyle name="40% - Accent2 51 8" xfId="14222"/>
    <cellStyle name="40% - Accent2 52" xfId="14223"/>
    <cellStyle name="40% - Accent2 52 2" xfId="14224"/>
    <cellStyle name="40% - Accent2 52 2 2" xfId="14225"/>
    <cellStyle name="40% - Accent2 52 2 3" xfId="14226"/>
    <cellStyle name="40% - Accent2 52 3" xfId="14227"/>
    <cellStyle name="40% - Accent2 52 4" xfId="14228"/>
    <cellStyle name="40% - Accent2 52 5" xfId="14229"/>
    <cellStyle name="40% - Accent2 52 6" xfId="14230"/>
    <cellStyle name="40% - Accent2 52 7" xfId="14231"/>
    <cellStyle name="40% - Accent2 52 8" xfId="14232"/>
    <cellStyle name="40% - Accent2 53" xfId="14233"/>
    <cellStyle name="40% - Accent2 53 2" xfId="14234"/>
    <cellStyle name="40% - Accent2 53 2 2" xfId="14235"/>
    <cellStyle name="40% - Accent2 53 2 3" xfId="14236"/>
    <cellStyle name="40% - Accent2 53 3" xfId="14237"/>
    <cellStyle name="40% - Accent2 53 4" xfId="14238"/>
    <cellStyle name="40% - Accent2 53 5" xfId="14239"/>
    <cellStyle name="40% - Accent2 53 6" xfId="14240"/>
    <cellStyle name="40% - Accent2 53 7" xfId="14241"/>
    <cellStyle name="40% - Accent2 53 8" xfId="14242"/>
    <cellStyle name="40% - Accent2 54" xfId="14243"/>
    <cellStyle name="40% - Accent2 54 2" xfId="14244"/>
    <cellStyle name="40% - Accent2 54 2 2" xfId="14245"/>
    <cellStyle name="40% - Accent2 54 2 3" xfId="14246"/>
    <cellStyle name="40% - Accent2 54 3" xfId="14247"/>
    <cellStyle name="40% - Accent2 54 4" xfId="14248"/>
    <cellStyle name="40% - Accent2 54 5" xfId="14249"/>
    <cellStyle name="40% - Accent2 54 6" xfId="14250"/>
    <cellStyle name="40% - Accent2 54 7" xfId="14251"/>
    <cellStyle name="40% - Accent2 54 8" xfId="14252"/>
    <cellStyle name="40% - Accent2 55" xfId="14253"/>
    <cellStyle name="40% - Accent2 55 2" xfId="14254"/>
    <cellStyle name="40% - Accent2 55 2 2" xfId="14255"/>
    <cellStyle name="40% - Accent2 55 2 3" xfId="14256"/>
    <cellStyle name="40% - Accent2 55 3" xfId="14257"/>
    <cellStyle name="40% - Accent2 55 4" xfId="14258"/>
    <cellStyle name="40% - Accent2 55 5" xfId="14259"/>
    <cellStyle name="40% - Accent2 55 6" xfId="14260"/>
    <cellStyle name="40% - Accent2 55 7" xfId="14261"/>
    <cellStyle name="40% - Accent2 55 8" xfId="14262"/>
    <cellStyle name="40% - Accent2 56" xfId="14263"/>
    <cellStyle name="40% - Accent2 56 2" xfId="14264"/>
    <cellStyle name="40% - Accent2 56 2 2" xfId="14265"/>
    <cellStyle name="40% - Accent2 56 2 3" xfId="14266"/>
    <cellStyle name="40% - Accent2 56 3" xfId="14267"/>
    <cellStyle name="40% - Accent2 56 4" xfId="14268"/>
    <cellStyle name="40% - Accent2 56 5" xfId="14269"/>
    <cellStyle name="40% - Accent2 56 6" xfId="14270"/>
    <cellStyle name="40% - Accent2 56 7" xfId="14271"/>
    <cellStyle name="40% - Accent2 56 8" xfId="14272"/>
    <cellStyle name="40% - Accent2 57" xfId="14273"/>
    <cellStyle name="40% - Accent2 57 2" xfId="14274"/>
    <cellStyle name="40% - Accent2 57 2 2" xfId="14275"/>
    <cellStyle name="40% - Accent2 57 2 3" xfId="14276"/>
    <cellStyle name="40% - Accent2 57 3" xfId="14277"/>
    <cellStyle name="40% - Accent2 57 4" xfId="14278"/>
    <cellStyle name="40% - Accent2 57 5" xfId="14279"/>
    <cellStyle name="40% - Accent2 57 6" xfId="14280"/>
    <cellStyle name="40% - Accent2 57 7" xfId="14281"/>
    <cellStyle name="40% - Accent2 57 8" xfId="14282"/>
    <cellStyle name="40% - Accent2 58" xfId="14283"/>
    <cellStyle name="40% - Accent2 58 2" xfId="14284"/>
    <cellStyle name="40% - Accent2 58 2 2" xfId="14285"/>
    <cellStyle name="40% - Accent2 58 2 3" xfId="14286"/>
    <cellStyle name="40% - Accent2 58 3" xfId="14287"/>
    <cellStyle name="40% - Accent2 58 4" xfId="14288"/>
    <cellStyle name="40% - Accent2 58 5" xfId="14289"/>
    <cellStyle name="40% - Accent2 58 6" xfId="14290"/>
    <cellStyle name="40% - Accent2 58 7" xfId="14291"/>
    <cellStyle name="40% - Accent2 58 8" xfId="14292"/>
    <cellStyle name="40% - Accent2 59" xfId="14293"/>
    <cellStyle name="40% - Accent2 59 2" xfId="14294"/>
    <cellStyle name="40% - Accent2 59 2 2" xfId="14295"/>
    <cellStyle name="40% - Accent2 59 2 3" xfId="14296"/>
    <cellStyle name="40% - Accent2 59 3" xfId="14297"/>
    <cellStyle name="40% - Accent2 59 4" xfId="14298"/>
    <cellStyle name="40% - Accent2 59 5" xfId="14299"/>
    <cellStyle name="40% - Accent2 59 6" xfId="14300"/>
    <cellStyle name="40% - Accent2 59 7" xfId="14301"/>
    <cellStyle name="40% - Accent2 59 8" xfId="14302"/>
    <cellStyle name="40% - Accent2 6" xfId="14303"/>
    <cellStyle name="40% - Accent2 6 10" xfId="14304"/>
    <cellStyle name="40% - Accent2 6 2" xfId="14305"/>
    <cellStyle name="40% - Accent2 6 2 2" xfId="14306"/>
    <cellStyle name="40% - Accent2 6 2 3" xfId="14307"/>
    <cellStyle name="40% - Accent2 6 3" xfId="14308"/>
    <cellStyle name="40% - Accent2 6 3 2" xfId="14309"/>
    <cellStyle name="40% - Accent2 6 3 3" xfId="14310"/>
    <cellStyle name="40% - Accent2 6 3 4" xfId="14311"/>
    <cellStyle name="40% - Accent2 6 3 5" xfId="14312"/>
    <cellStyle name="40% - Accent2 6 3 6" xfId="14313"/>
    <cellStyle name="40% - Accent2 6 3 7" xfId="14314"/>
    <cellStyle name="40% - Accent2 6 4" xfId="14315"/>
    <cellStyle name="40% - Accent2 6 4 2" xfId="14316"/>
    <cellStyle name="40% - Accent2 6 4 3" xfId="14317"/>
    <cellStyle name="40% - Accent2 6 5" xfId="14318"/>
    <cellStyle name="40% - Accent2 6 6" xfId="14319"/>
    <cellStyle name="40% - Accent2 6 7" xfId="14320"/>
    <cellStyle name="40% - Accent2 6 8" xfId="14321"/>
    <cellStyle name="40% - Accent2 6 9" xfId="14322"/>
    <cellStyle name="40% - Accent2 60" xfId="14323"/>
    <cellStyle name="40% - Accent2 60 2" xfId="14324"/>
    <cellStyle name="40% - Accent2 60 2 2" xfId="14325"/>
    <cellStyle name="40% - Accent2 60 2 3" xfId="14326"/>
    <cellStyle name="40% - Accent2 60 3" xfId="14327"/>
    <cellStyle name="40% - Accent2 60 4" xfId="14328"/>
    <cellStyle name="40% - Accent2 60 5" xfId="14329"/>
    <cellStyle name="40% - Accent2 60 6" xfId="14330"/>
    <cellStyle name="40% - Accent2 60 7" xfId="14331"/>
    <cellStyle name="40% - Accent2 60 8" xfId="14332"/>
    <cellStyle name="40% - Accent2 61" xfId="14333"/>
    <cellStyle name="40% - Accent2 61 2" xfId="14334"/>
    <cellStyle name="40% - Accent2 61 2 2" xfId="14335"/>
    <cellStyle name="40% - Accent2 61 2 3" xfId="14336"/>
    <cellStyle name="40% - Accent2 61 3" xfId="14337"/>
    <cellStyle name="40% - Accent2 61 4" xfId="14338"/>
    <cellStyle name="40% - Accent2 61 5" xfId="14339"/>
    <cellStyle name="40% - Accent2 61 6" xfId="14340"/>
    <cellStyle name="40% - Accent2 61 7" xfId="14341"/>
    <cellStyle name="40% - Accent2 61 8" xfId="14342"/>
    <cellStyle name="40% - Accent2 62" xfId="14343"/>
    <cellStyle name="40% - Accent2 62 2" xfId="14344"/>
    <cellStyle name="40% - Accent2 62 2 2" xfId="14345"/>
    <cellStyle name="40% - Accent2 62 2 3" xfId="14346"/>
    <cellStyle name="40% - Accent2 62 3" xfId="14347"/>
    <cellStyle name="40% - Accent2 62 4" xfId="14348"/>
    <cellStyle name="40% - Accent2 62 5" xfId="14349"/>
    <cellStyle name="40% - Accent2 62 6" xfId="14350"/>
    <cellStyle name="40% - Accent2 62 7" xfId="14351"/>
    <cellStyle name="40% - Accent2 62 8" xfId="14352"/>
    <cellStyle name="40% - Accent2 63" xfId="14353"/>
    <cellStyle name="40% - Accent2 63 2" xfId="14354"/>
    <cellStyle name="40% - Accent2 63 2 2" xfId="14355"/>
    <cellStyle name="40% - Accent2 63 2 3" xfId="14356"/>
    <cellStyle name="40% - Accent2 63 3" xfId="14357"/>
    <cellStyle name="40% - Accent2 63 4" xfId="14358"/>
    <cellStyle name="40% - Accent2 63 5" xfId="14359"/>
    <cellStyle name="40% - Accent2 63 6" xfId="14360"/>
    <cellStyle name="40% - Accent2 63 7" xfId="14361"/>
    <cellStyle name="40% - Accent2 63 8" xfId="14362"/>
    <cellStyle name="40% - Accent2 64" xfId="14363"/>
    <cellStyle name="40% - Accent2 64 2" xfId="14364"/>
    <cellStyle name="40% - Accent2 64 2 2" xfId="14365"/>
    <cellStyle name="40% - Accent2 64 2 3" xfId="14366"/>
    <cellStyle name="40% - Accent2 64 3" xfId="14367"/>
    <cellStyle name="40% - Accent2 64 4" xfId="14368"/>
    <cellStyle name="40% - Accent2 64 5" xfId="14369"/>
    <cellStyle name="40% - Accent2 64 6" xfId="14370"/>
    <cellStyle name="40% - Accent2 64 7" xfId="14371"/>
    <cellStyle name="40% - Accent2 64 8" xfId="14372"/>
    <cellStyle name="40% - Accent2 65" xfId="14373"/>
    <cellStyle name="40% - Accent2 65 2" xfId="14374"/>
    <cellStyle name="40% - Accent2 65 2 2" xfId="14375"/>
    <cellStyle name="40% - Accent2 65 2 3" xfId="14376"/>
    <cellStyle name="40% - Accent2 65 3" xfId="14377"/>
    <cellStyle name="40% - Accent2 65 4" xfId="14378"/>
    <cellStyle name="40% - Accent2 65 5" xfId="14379"/>
    <cellStyle name="40% - Accent2 65 6" xfId="14380"/>
    <cellStyle name="40% - Accent2 65 7" xfId="14381"/>
    <cellStyle name="40% - Accent2 65 8" xfId="14382"/>
    <cellStyle name="40% - Accent2 66" xfId="14383"/>
    <cellStyle name="40% - Accent2 66 2" xfId="14384"/>
    <cellStyle name="40% - Accent2 66 2 2" xfId="14385"/>
    <cellStyle name="40% - Accent2 66 2 3" xfId="14386"/>
    <cellStyle name="40% - Accent2 66 3" xfId="14387"/>
    <cellStyle name="40% - Accent2 66 4" xfId="14388"/>
    <cellStyle name="40% - Accent2 66 5" xfId="14389"/>
    <cellStyle name="40% - Accent2 66 6" xfId="14390"/>
    <cellStyle name="40% - Accent2 66 7" xfId="14391"/>
    <cellStyle name="40% - Accent2 66 8" xfId="14392"/>
    <cellStyle name="40% - Accent2 67" xfId="14393"/>
    <cellStyle name="40% - Accent2 67 2" xfId="14394"/>
    <cellStyle name="40% - Accent2 67 2 2" xfId="14395"/>
    <cellStyle name="40% - Accent2 67 2 3" xfId="14396"/>
    <cellStyle name="40% - Accent2 67 3" xfId="14397"/>
    <cellStyle name="40% - Accent2 67 4" xfId="14398"/>
    <cellStyle name="40% - Accent2 67 5" xfId="14399"/>
    <cellStyle name="40% - Accent2 67 6" xfId="14400"/>
    <cellStyle name="40% - Accent2 67 7" xfId="14401"/>
    <cellStyle name="40% - Accent2 67 8" xfId="14402"/>
    <cellStyle name="40% - Accent2 68" xfId="14403"/>
    <cellStyle name="40% - Accent2 68 2" xfId="14404"/>
    <cellStyle name="40% - Accent2 68 2 2" xfId="14405"/>
    <cellStyle name="40% - Accent2 68 2 3" xfId="14406"/>
    <cellStyle name="40% - Accent2 68 3" xfId="14407"/>
    <cellStyle name="40% - Accent2 68 4" xfId="14408"/>
    <cellStyle name="40% - Accent2 68 5" xfId="14409"/>
    <cellStyle name="40% - Accent2 68 6" xfId="14410"/>
    <cellStyle name="40% - Accent2 68 7" xfId="14411"/>
    <cellStyle name="40% - Accent2 68 8" xfId="14412"/>
    <cellStyle name="40% - Accent2 69" xfId="14413"/>
    <cellStyle name="40% - Accent2 69 2" xfId="14414"/>
    <cellStyle name="40% - Accent2 69 2 2" xfId="14415"/>
    <cellStyle name="40% - Accent2 69 2 3" xfId="14416"/>
    <cellStyle name="40% - Accent2 69 3" xfId="14417"/>
    <cellStyle name="40% - Accent2 69 4" xfId="14418"/>
    <cellStyle name="40% - Accent2 69 5" xfId="14419"/>
    <cellStyle name="40% - Accent2 69 6" xfId="14420"/>
    <cellStyle name="40% - Accent2 69 7" xfId="14421"/>
    <cellStyle name="40% - Accent2 69 8" xfId="14422"/>
    <cellStyle name="40% - Accent2 7" xfId="14423"/>
    <cellStyle name="40% - Accent2 7 10" xfId="14424"/>
    <cellStyle name="40% - Accent2 7 2" xfId="14425"/>
    <cellStyle name="40% - Accent2 7 2 2" xfId="14426"/>
    <cellStyle name="40% - Accent2 7 2 3" xfId="14427"/>
    <cellStyle name="40% - Accent2 7 3" xfId="14428"/>
    <cellStyle name="40% - Accent2 7 3 2" xfId="14429"/>
    <cellStyle name="40% - Accent2 7 3 3" xfId="14430"/>
    <cellStyle name="40% - Accent2 7 3 4" xfId="14431"/>
    <cellStyle name="40% - Accent2 7 3 5" xfId="14432"/>
    <cellStyle name="40% - Accent2 7 3 6" xfId="14433"/>
    <cellStyle name="40% - Accent2 7 3 7" xfId="14434"/>
    <cellStyle name="40% - Accent2 7 4" xfId="14435"/>
    <cellStyle name="40% - Accent2 7 4 2" xfId="14436"/>
    <cellStyle name="40% - Accent2 7 4 3" xfId="14437"/>
    <cellStyle name="40% - Accent2 7 5" xfId="14438"/>
    <cellStyle name="40% - Accent2 7 6" xfId="14439"/>
    <cellStyle name="40% - Accent2 7 7" xfId="14440"/>
    <cellStyle name="40% - Accent2 7 8" xfId="14441"/>
    <cellStyle name="40% - Accent2 7 9" xfId="14442"/>
    <cellStyle name="40% - Accent2 70" xfId="14443"/>
    <cellStyle name="40% - Accent2 70 2" xfId="14444"/>
    <cellStyle name="40% - Accent2 70 2 2" xfId="14445"/>
    <cellStyle name="40% - Accent2 70 2 3" xfId="14446"/>
    <cellStyle name="40% - Accent2 70 3" xfId="14447"/>
    <cellStyle name="40% - Accent2 70 4" xfId="14448"/>
    <cellStyle name="40% - Accent2 70 5" xfId="14449"/>
    <cellStyle name="40% - Accent2 70 6" xfId="14450"/>
    <cellStyle name="40% - Accent2 70 7" xfId="14451"/>
    <cellStyle name="40% - Accent2 70 8" xfId="14452"/>
    <cellStyle name="40% - Accent2 71" xfId="14453"/>
    <cellStyle name="40% - Accent2 71 2" xfId="14454"/>
    <cellStyle name="40% - Accent2 71 3" xfId="14455"/>
    <cellStyle name="40% - Accent2 71 4" xfId="14456"/>
    <cellStyle name="40% - Accent2 71 5" xfId="14457"/>
    <cellStyle name="40% - Accent2 71 6" xfId="14458"/>
    <cellStyle name="40% - Accent2 71 7" xfId="14459"/>
    <cellStyle name="40% - Accent2 71 8" xfId="14460"/>
    <cellStyle name="40% - Accent2 72" xfId="14461"/>
    <cellStyle name="40% - Accent2 72 2" xfId="14462"/>
    <cellStyle name="40% - Accent2 72 3" xfId="14463"/>
    <cellStyle name="40% - Accent2 72 4" xfId="14464"/>
    <cellStyle name="40% - Accent2 72 5" xfId="14465"/>
    <cellStyle name="40% - Accent2 72 6" xfId="14466"/>
    <cellStyle name="40% - Accent2 72 7" xfId="14467"/>
    <cellStyle name="40% - Accent2 72 8" xfId="14468"/>
    <cellStyle name="40% - Accent2 73" xfId="14469"/>
    <cellStyle name="40% - Accent2 73 2" xfId="14470"/>
    <cellStyle name="40% - Accent2 73 3" xfId="14471"/>
    <cellStyle name="40% - Accent2 73 4" xfId="14472"/>
    <cellStyle name="40% - Accent2 73 5" xfId="14473"/>
    <cellStyle name="40% - Accent2 73 6" xfId="14474"/>
    <cellStyle name="40% - Accent2 73 7" xfId="14475"/>
    <cellStyle name="40% - Accent2 73 8" xfId="14476"/>
    <cellStyle name="40% - Accent2 74" xfId="14477"/>
    <cellStyle name="40% - Accent2 74 2" xfId="14478"/>
    <cellStyle name="40% - Accent2 74 3" xfId="14479"/>
    <cellStyle name="40% - Accent2 74 4" xfId="14480"/>
    <cellStyle name="40% - Accent2 74 5" xfId="14481"/>
    <cellStyle name="40% - Accent2 74 6" xfId="14482"/>
    <cellStyle name="40% - Accent2 74 7" xfId="14483"/>
    <cellStyle name="40% - Accent2 74 8" xfId="14484"/>
    <cellStyle name="40% - Accent2 75" xfId="14485"/>
    <cellStyle name="40% - Accent2 75 2" xfId="14486"/>
    <cellStyle name="40% - Accent2 75 3" xfId="14487"/>
    <cellStyle name="40% - Accent2 75 4" xfId="14488"/>
    <cellStyle name="40% - Accent2 75 5" xfId="14489"/>
    <cellStyle name="40% - Accent2 75 6" xfId="14490"/>
    <cellStyle name="40% - Accent2 75 7" xfId="14491"/>
    <cellStyle name="40% - Accent2 75 8" xfId="14492"/>
    <cellStyle name="40% - Accent2 76" xfId="14493"/>
    <cellStyle name="40% - Accent2 76 2" xfId="14494"/>
    <cellStyle name="40% - Accent2 76 3" xfId="14495"/>
    <cellStyle name="40% - Accent2 76 4" xfId="14496"/>
    <cellStyle name="40% - Accent2 76 5" xfId="14497"/>
    <cellStyle name="40% - Accent2 76 6" xfId="14498"/>
    <cellStyle name="40% - Accent2 76 7" xfId="14499"/>
    <cellStyle name="40% - Accent2 76 8" xfId="14500"/>
    <cellStyle name="40% - Accent2 77" xfId="14501"/>
    <cellStyle name="40% - Accent2 77 2" xfId="14502"/>
    <cellStyle name="40% - Accent2 77 3" xfId="14503"/>
    <cellStyle name="40% - Accent2 77 4" xfId="14504"/>
    <cellStyle name="40% - Accent2 77 5" xfId="14505"/>
    <cellStyle name="40% - Accent2 77 6" xfId="14506"/>
    <cellStyle name="40% - Accent2 77 7" xfId="14507"/>
    <cellStyle name="40% - Accent2 77 8" xfId="14508"/>
    <cellStyle name="40% - Accent2 78" xfId="14509"/>
    <cellStyle name="40% - Accent2 78 2" xfId="14510"/>
    <cellStyle name="40% - Accent2 78 3" xfId="14511"/>
    <cellStyle name="40% - Accent2 78 4" xfId="14512"/>
    <cellStyle name="40% - Accent2 78 5" xfId="14513"/>
    <cellStyle name="40% - Accent2 78 6" xfId="14514"/>
    <cellStyle name="40% - Accent2 78 7" xfId="14515"/>
    <cellStyle name="40% - Accent2 78 8" xfId="14516"/>
    <cellStyle name="40% - Accent2 79" xfId="14517"/>
    <cellStyle name="40% - Accent2 79 2" xfId="14518"/>
    <cellStyle name="40% - Accent2 79 3" xfId="14519"/>
    <cellStyle name="40% - Accent2 79 4" xfId="14520"/>
    <cellStyle name="40% - Accent2 79 5" xfId="14521"/>
    <cellStyle name="40% - Accent2 79 6" xfId="14522"/>
    <cellStyle name="40% - Accent2 79 7" xfId="14523"/>
    <cellStyle name="40% - Accent2 79 8" xfId="14524"/>
    <cellStyle name="40% - Accent2 8" xfId="14525"/>
    <cellStyle name="40% - Accent2 8 10" xfId="14526"/>
    <cellStyle name="40% - Accent2 8 2" xfId="14527"/>
    <cellStyle name="40% - Accent2 8 2 2" xfId="14528"/>
    <cellStyle name="40% - Accent2 8 2 3" xfId="14529"/>
    <cellStyle name="40% - Accent2 8 3" xfId="14530"/>
    <cellStyle name="40% - Accent2 8 3 2" xfId="14531"/>
    <cellStyle name="40% - Accent2 8 3 3" xfId="14532"/>
    <cellStyle name="40% - Accent2 8 3 4" xfId="14533"/>
    <cellStyle name="40% - Accent2 8 3 5" xfId="14534"/>
    <cellStyle name="40% - Accent2 8 3 6" xfId="14535"/>
    <cellStyle name="40% - Accent2 8 3 7" xfId="14536"/>
    <cellStyle name="40% - Accent2 8 4" xfId="14537"/>
    <cellStyle name="40% - Accent2 8 4 2" xfId="14538"/>
    <cellStyle name="40% - Accent2 8 4 3" xfId="14539"/>
    <cellStyle name="40% - Accent2 8 5" xfId="14540"/>
    <cellStyle name="40% - Accent2 8 6" xfId="14541"/>
    <cellStyle name="40% - Accent2 8 7" xfId="14542"/>
    <cellStyle name="40% - Accent2 8 8" xfId="14543"/>
    <cellStyle name="40% - Accent2 8 9" xfId="14544"/>
    <cellStyle name="40% - Accent2 80" xfId="14545"/>
    <cellStyle name="40% - Accent2 80 2" xfId="14546"/>
    <cellStyle name="40% - Accent2 80 3" xfId="14547"/>
    <cellStyle name="40% - Accent2 80 4" xfId="14548"/>
    <cellStyle name="40% - Accent2 80 5" xfId="14549"/>
    <cellStyle name="40% - Accent2 80 6" xfId="14550"/>
    <cellStyle name="40% - Accent2 80 7" xfId="14551"/>
    <cellStyle name="40% - Accent2 80 8" xfId="14552"/>
    <cellStyle name="40% - Accent2 81" xfId="14553"/>
    <cellStyle name="40% - Accent2 81 2" xfId="14554"/>
    <cellStyle name="40% - Accent2 81 3" xfId="14555"/>
    <cellStyle name="40% - Accent2 81 4" xfId="14556"/>
    <cellStyle name="40% - Accent2 81 5" xfId="14557"/>
    <cellStyle name="40% - Accent2 81 6" xfId="14558"/>
    <cellStyle name="40% - Accent2 81 7" xfId="14559"/>
    <cellStyle name="40% - Accent2 81 8" xfId="14560"/>
    <cellStyle name="40% - Accent2 82" xfId="14561"/>
    <cellStyle name="40% - Accent2 82 2" xfId="14562"/>
    <cellStyle name="40% - Accent2 82 3" xfId="14563"/>
    <cellStyle name="40% - Accent2 82 4" xfId="14564"/>
    <cellStyle name="40% - Accent2 82 5" xfId="14565"/>
    <cellStyle name="40% - Accent2 82 6" xfId="14566"/>
    <cellStyle name="40% - Accent2 82 7" xfId="14567"/>
    <cellStyle name="40% - Accent2 82 8" xfId="14568"/>
    <cellStyle name="40% - Accent2 83" xfId="14569"/>
    <cellStyle name="40% - Accent2 83 2" xfId="14570"/>
    <cellStyle name="40% - Accent2 83 3" xfId="14571"/>
    <cellStyle name="40% - Accent2 83 4" xfId="14572"/>
    <cellStyle name="40% - Accent2 83 5" xfId="14573"/>
    <cellStyle name="40% - Accent2 83 6" xfId="14574"/>
    <cellStyle name="40% - Accent2 83 7" xfId="14575"/>
    <cellStyle name="40% - Accent2 83 8" xfId="14576"/>
    <cellStyle name="40% - Accent2 84" xfId="14577"/>
    <cellStyle name="40% - Accent2 84 2" xfId="14578"/>
    <cellStyle name="40% - Accent2 84 3" xfId="14579"/>
    <cellStyle name="40% - Accent2 84 4" xfId="14580"/>
    <cellStyle name="40% - Accent2 84 5" xfId="14581"/>
    <cellStyle name="40% - Accent2 84 6" xfId="14582"/>
    <cellStyle name="40% - Accent2 84 7" xfId="14583"/>
    <cellStyle name="40% - Accent2 84 8" xfId="14584"/>
    <cellStyle name="40% - Accent2 85" xfId="14585"/>
    <cellStyle name="40% - Accent2 85 2" xfId="14586"/>
    <cellStyle name="40% - Accent2 85 3" xfId="14587"/>
    <cellStyle name="40% - Accent2 85 4" xfId="14588"/>
    <cellStyle name="40% - Accent2 85 5" xfId="14589"/>
    <cellStyle name="40% - Accent2 85 6" xfId="14590"/>
    <cellStyle name="40% - Accent2 85 7" xfId="14591"/>
    <cellStyle name="40% - Accent2 85 8" xfId="14592"/>
    <cellStyle name="40% - Accent2 86" xfId="14593"/>
    <cellStyle name="40% - Accent2 86 2" xfId="14594"/>
    <cellStyle name="40% - Accent2 86 3" xfId="14595"/>
    <cellStyle name="40% - Accent2 86 4" xfId="14596"/>
    <cellStyle name="40% - Accent2 86 5" xfId="14597"/>
    <cellStyle name="40% - Accent2 86 6" xfId="14598"/>
    <cellStyle name="40% - Accent2 86 7" xfId="14599"/>
    <cellStyle name="40% - Accent2 86 8" xfId="14600"/>
    <cellStyle name="40% - Accent2 87" xfId="14601"/>
    <cellStyle name="40% - Accent2 87 2" xfId="14602"/>
    <cellStyle name="40% - Accent2 87 3" xfId="14603"/>
    <cellStyle name="40% - Accent2 87 4" xfId="14604"/>
    <cellStyle name="40% - Accent2 87 5" xfId="14605"/>
    <cellStyle name="40% - Accent2 87 6" xfId="14606"/>
    <cellStyle name="40% - Accent2 87 7" xfId="14607"/>
    <cellStyle name="40% - Accent2 87 8" xfId="14608"/>
    <cellStyle name="40% - Accent2 88" xfId="14609"/>
    <cellStyle name="40% - Accent2 88 2" xfId="14610"/>
    <cellStyle name="40% - Accent2 88 3" xfId="14611"/>
    <cellStyle name="40% - Accent2 88 4" xfId="14612"/>
    <cellStyle name="40% - Accent2 88 5" xfId="14613"/>
    <cellStyle name="40% - Accent2 88 6" xfId="14614"/>
    <cellStyle name="40% - Accent2 88 7" xfId="14615"/>
    <cellStyle name="40% - Accent2 88 8" xfId="14616"/>
    <cellStyle name="40% - Accent2 89" xfId="14617"/>
    <cellStyle name="40% - Accent2 89 2" xfId="14618"/>
    <cellStyle name="40% - Accent2 89 3" xfId="14619"/>
    <cellStyle name="40% - Accent2 89 4" xfId="14620"/>
    <cellStyle name="40% - Accent2 89 5" xfId="14621"/>
    <cellStyle name="40% - Accent2 89 6" xfId="14622"/>
    <cellStyle name="40% - Accent2 89 7" xfId="14623"/>
    <cellStyle name="40% - Accent2 89 8" xfId="14624"/>
    <cellStyle name="40% - Accent2 9" xfId="14625"/>
    <cellStyle name="40% - Accent2 9 10" xfId="14626"/>
    <cellStyle name="40% - Accent2 9 2" xfId="14627"/>
    <cellStyle name="40% - Accent2 9 2 2" xfId="14628"/>
    <cellStyle name="40% - Accent2 9 2 3" xfId="14629"/>
    <cellStyle name="40% - Accent2 9 3" xfId="14630"/>
    <cellStyle name="40% - Accent2 9 3 2" xfId="14631"/>
    <cellStyle name="40% - Accent2 9 3 3" xfId="14632"/>
    <cellStyle name="40% - Accent2 9 3 4" xfId="14633"/>
    <cellStyle name="40% - Accent2 9 3 5" xfId="14634"/>
    <cellStyle name="40% - Accent2 9 3 6" xfId="14635"/>
    <cellStyle name="40% - Accent2 9 3 7" xfId="14636"/>
    <cellStyle name="40% - Accent2 9 4" xfId="14637"/>
    <cellStyle name="40% - Accent2 9 4 2" xfId="14638"/>
    <cellStyle name="40% - Accent2 9 4 3" xfId="14639"/>
    <cellStyle name="40% - Accent2 9 5" xfId="14640"/>
    <cellStyle name="40% - Accent2 9 6" xfId="14641"/>
    <cellStyle name="40% - Accent2 9 7" xfId="14642"/>
    <cellStyle name="40% - Accent2 9 8" xfId="14643"/>
    <cellStyle name="40% - Accent2 9 9" xfId="14644"/>
    <cellStyle name="40% - Accent2 90" xfId="14645"/>
    <cellStyle name="40% - Accent2 90 2" xfId="14646"/>
    <cellStyle name="40% - Accent2 90 3" xfId="14647"/>
    <cellStyle name="40% - Accent2 90 4" xfId="14648"/>
    <cellStyle name="40% - Accent2 90 5" xfId="14649"/>
    <cellStyle name="40% - Accent2 90 6" xfId="14650"/>
    <cellStyle name="40% - Accent2 90 7" xfId="14651"/>
    <cellStyle name="40% - Accent2 90 8" xfId="14652"/>
    <cellStyle name="40% - Accent2 91" xfId="14653"/>
    <cellStyle name="40% - Accent2 91 2" xfId="14654"/>
    <cellStyle name="40% - Accent2 91 3" xfId="14655"/>
    <cellStyle name="40% - Accent2 91 4" xfId="14656"/>
    <cellStyle name="40% - Accent2 91 5" xfId="14657"/>
    <cellStyle name="40% - Accent2 91 6" xfId="14658"/>
    <cellStyle name="40% - Accent2 91 7" xfId="14659"/>
    <cellStyle name="40% - Accent2 91 8" xfId="14660"/>
    <cellStyle name="40% - Accent2 92" xfId="14661"/>
    <cellStyle name="40% - Accent2 93" xfId="14662"/>
    <cellStyle name="40% - Accent2 94" xfId="14663"/>
    <cellStyle name="40% - Accent2 95" xfId="14664"/>
    <cellStyle name="40% - Accent2 96" xfId="14665"/>
    <cellStyle name="40% - Accent2 97" xfId="14666"/>
    <cellStyle name="40% - Accent2 98" xfId="14667"/>
    <cellStyle name="40% - Accent2 99" xfId="14668"/>
    <cellStyle name="40% - Accent3 10" xfId="14669"/>
    <cellStyle name="40% - Accent3 10 10" xfId="14670"/>
    <cellStyle name="40% - Accent3 10 2" xfId="14671"/>
    <cellStyle name="40% - Accent3 10 2 2" xfId="14672"/>
    <cellStyle name="40% - Accent3 10 2 3" xfId="14673"/>
    <cellStyle name="40% - Accent3 10 3" xfId="14674"/>
    <cellStyle name="40% - Accent3 10 3 2" xfId="14675"/>
    <cellStyle name="40% - Accent3 10 3 3" xfId="14676"/>
    <cellStyle name="40% - Accent3 10 3 4" xfId="14677"/>
    <cellStyle name="40% - Accent3 10 3 5" xfId="14678"/>
    <cellStyle name="40% - Accent3 10 3 6" xfId="14679"/>
    <cellStyle name="40% - Accent3 10 3 7" xfId="14680"/>
    <cellStyle name="40% - Accent3 10 4" xfId="14681"/>
    <cellStyle name="40% - Accent3 10 4 2" xfId="14682"/>
    <cellStyle name="40% - Accent3 10 4 3" xfId="14683"/>
    <cellStyle name="40% - Accent3 10 5" xfId="14684"/>
    <cellStyle name="40% - Accent3 10 6" xfId="14685"/>
    <cellStyle name="40% - Accent3 10 7" xfId="14686"/>
    <cellStyle name="40% - Accent3 10 8" xfId="14687"/>
    <cellStyle name="40% - Accent3 10 9" xfId="14688"/>
    <cellStyle name="40% - Accent3 100" xfId="14689"/>
    <cellStyle name="40% - Accent3 101" xfId="14690"/>
    <cellStyle name="40% - Accent3 102" xfId="14691"/>
    <cellStyle name="40% - Accent3 103" xfId="14692"/>
    <cellStyle name="40% - Accent3 104" xfId="14693"/>
    <cellStyle name="40% - Accent3 105" xfId="14694"/>
    <cellStyle name="40% - Accent3 106" xfId="14695"/>
    <cellStyle name="40% - Accent3 107" xfId="14696"/>
    <cellStyle name="40% - Accent3 108" xfId="14697"/>
    <cellStyle name="40% - Accent3 109" xfId="14698"/>
    <cellStyle name="40% - Accent3 11" xfId="14699"/>
    <cellStyle name="40% - Accent3 11 10" xfId="14700"/>
    <cellStyle name="40% - Accent3 11 2" xfId="14701"/>
    <cellStyle name="40% - Accent3 11 2 2" xfId="14702"/>
    <cellStyle name="40% - Accent3 11 2 3" xfId="14703"/>
    <cellStyle name="40% - Accent3 11 3" xfId="14704"/>
    <cellStyle name="40% - Accent3 11 3 2" xfId="14705"/>
    <cellStyle name="40% - Accent3 11 3 3" xfId="14706"/>
    <cellStyle name="40% - Accent3 11 3 4" xfId="14707"/>
    <cellStyle name="40% - Accent3 11 3 5" xfId="14708"/>
    <cellStyle name="40% - Accent3 11 3 6" xfId="14709"/>
    <cellStyle name="40% - Accent3 11 3 7" xfId="14710"/>
    <cellStyle name="40% - Accent3 11 4" xfId="14711"/>
    <cellStyle name="40% - Accent3 11 4 2" xfId="14712"/>
    <cellStyle name="40% - Accent3 11 4 3" xfId="14713"/>
    <cellStyle name="40% - Accent3 11 5" xfId="14714"/>
    <cellStyle name="40% - Accent3 11 6" xfId="14715"/>
    <cellStyle name="40% - Accent3 11 7" xfId="14716"/>
    <cellStyle name="40% - Accent3 11 8" xfId="14717"/>
    <cellStyle name="40% - Accent3 11 9" xfId="14718"/>
    <cellStyle name="40% - Accent3 110" xfId="14719"/>
    <cellStyle name="40% - Accent3 111" xfId="14720"/>
    <cellStyle name="40% - Accent3 112" xfId="14721"/>
    <cellStyle name="40% - Accent3 113" xfId="14722"/>
    <cellStyle name="40% - Accent3 114" xfId="14723"/>
    <cellStyle name="40% - Accent3 115" xfId="14724"/>
    <cellStyle name="40% - Accent3 116" xfId="14725"/>
    <cellStyle name="40% - Accent3 117" xfId="14726"/>
    <cellStyle name="40% - Accent3 118" xfId="14727"/>
    <cellStyle name="40% - Accent3 119" xfId="14728"/>
    <cellStyle name="40% - Accent3 12" xfId="14729"/>
    <cellStyle name="40% - Accent3 12 10" xfId="14730"/>
    <cellStyle name="40% - Accent3 12 2" xfId="14731"/>
    <cellStyle name="40% - Accent3 12 2 2" xfId="14732"/>
    <cellStyle name="40% - Accent3 12 2 3" xfId="14733"/>
    <cellStyle name="40% - Accent3 12 3" xfId="14734"/>
    <cellStyle name="40% - Accent3 12 3 2" xfId="14735"/>
    <cellStyle name="40% - Accent3 12 3 3" xfId="14736"/>
    <cellStyle name="40% - Accent3 12 3 4" xfId="14737"/>
    <cellStyle name="40% - Accent3 12 3 5" xfId="14738"/>
    <cellStyle name="40% - Accent3 12 3 6" xfId="14739"/>
    <cellStyle name="40% - Accent3 12 3 7" xfId="14740"/>
    <cellStyle name="40% - Accent3 12 4" xfId="14741"/>
    <cellStyle name="40% - Accent3 12 4 2" xfId="14742"/>
    <cellStyle name="40% - Accent3 12 4 3" xfId="14743"/>
    <cellStyle name="40% - Accent3 12 5" xfId="14744"/>
    <cellStyle name="40% - Accent3 12 6" xfId="14745"/>
    <cellStyle name="40% - Accent3 12 7" xfId="14746"/>
    <cellStyle name="40% - Accent3 12 8" xfId="14747"/>
    <cellStyle name="40% - Accent3 12 9" xfId="14748"/>
    <cellStyle name="40% - Accent3 120" xfId="14749"/>
    <cellStyle name="40% - Accent3 121" xfId="14750"/>
    <cellStyle name="40% - Accent3 122" xfId="14751"/>
    <cellStyle name="40% - Accent3 123" xfId="14752"/>
    <cellStyle name="40% - Accent3 124" xfId="14753"/>
    <cellStyle name="40% - Accent3 125" xfId="14754"/>
    <cellStyle name="40% - Accent3 126" xfId="14755"/>
    <cellStyle name="40% - Accent3 127" xfId="14756"/>
    <cellStyle name="40% - Accent3 128" xfId="14757"/>
    <cellStyle name="40% - Accent3 129" xfId="14758"/>
    <cellStyle name="40% - Accent3 13" xfId="14759"/>
    <cellStyle name="40% - Accent3 13 10" xfId="14760"/>
    <cellStyle name="40% - Accent3 13 2" xfId="14761"/>
    <cellStyle name="40% - Accent3 13 2 2" xfId="14762"/>
    <cellStyle name="40% - Accent3 13 2 3" xfId="14763"/>
    <cellStyle name="40% - Accent3 13 3" xfId="14764"/>
    <cellStyle name="40% - Accent3 13 3 2" xfId="14765"/>
    <cellStyle name="40% - Accent3 13 3 3" xfId="14766"/>
    <cellStyle name="40% - Accent3 13 3 4" xfId="14767"/>
    <cellStyle name="40% - Accent3 13 3 5" xfId="14768"/>
    <cellStyle name="40% - Accent3 13 3 6" xfId="14769"/>
    <cellStyle name="40% - Accent3 13 3 7" xfId="14770"/>
    <cellStyle name="40% - Accent3 13 4" xfId="14771"/>
    <cellStyle name="40% - Accent3 13 4 2" xfId="14772"/>
    <cellStyle name="40% - Accent3 13 4 3" xfId="14773"/>
    <cellStyle name="40% - Accent3 13 5" xfId="14774"/>
    <cellStyle name="40% - Accent3 13 6" xfId="14775"/>
    <cellStyle name="40% - Accent3 13 7" xfId="14776"/>
    <cellStyle name="40% - Accent3 13 8" xfId="14777"/>
    <cellStyle name="40% - Accent3 13 9" xfId="14778"/>
    <cellStyle name="40% - Accent3 130" xfId="14779"/>
    <cellStyle name="40% - Accent3 131" xfId="14780"/>
    <cellStyle name="40% - Accent3 132" xfId="14781"/>
    <cellStyle name="40% - Accent3 133" xfId="14782"/>
    <cellStyle name="40% - Accent3 134" xfId="14783"/>
    <cellStyle name="40% - Accent3 135" xfId="14784"/>
    <cellStyle name="40% - Accent3 136" xfId="14785"/>
    <cellStyle name="40% - Accent3 137" xfId="14786"/>
    <cellStyle name="40% - Accent3 138" xfId="14787"/>
    <cellStyle name="40% - Accent3 139" xfId="14788"/>
    <cellStyle name="40% - Accent3 14" xfId="14789"/>
    <cellStyle name="40% - Accent3 14 10" xfId="14790"/>
    <cellStyle name="40% - Accent3 14 2" xfId="14791"/>
    <cellStyle name="40% - Accent3 14 2 2" xfId="14792"/>
    <cellStyle name="40% - Accent3 14 2 3" xfId="14793"/>
    <cellStyle name="40% - Accent3 14 3" xfId="14794"/>
    <cellStyle name="40% - Accent3 14 3 2" xfId="14795"/>
    <cellStyle name="40% - Accent3 14 3 3" xfId="14796"/>
    <cellStyle name="40% - Accent3 14 3 4" xfId="14797"/>
    <cellStyle name="40% - Accent3 14 3 5" xfId="14798"/>
    <cellStyle name="40% - Accent3 14 3 6" xfId="14799"/>
    <cellStyle name="40% - Accent3 14 3 7" xfId="14800"/>
    <cellStyle name="40% - Accent3 14 4" xfId="14801"/>
    <cellStyle name="40% - Accent3 14 4 2" xfId="14802"/>
    <cellStyle name="40% - Accent3 14 4 3" xfId="14803"/>
    <cellStyle name="40% - Accent3 14 5" xfId="14804"/>
    <cellStyle name="40% - Accent3 14 6" xfId="14805"/>
    <cellStyle name="40% - Accent3 14 7" xfId="14806"/>
    <cellStyle name="40% - Accent3 14 8" xfId="14807"/>
    <cellStyle name="40% - Accent3 14 9" xfId="14808"/>
    <cellStyle name="40% - Accent3 140" xfId="14809"/>
    <cellStyle name="40% - Accent3 141" xfId="14810"/>
    <cellStyle name="40% - Accent3 142" xfId="14811"/>
    <cellStyle name="40% - Accent3 143" xfId="14812"/>
    <cellStyle name="40% - Accent3 144" xfId="14813"/>
    <cellStyle name="40% - Accent3 145" xfId="14814"/>
    <cellStyle name="40% - Accent3 146" xfId="14815"/>
    <cellStyle name="40% - Accent3 147" xfId="14816"/>
    <cellStyle name="40% - Accent3 148" xfId="14817"/>
    <cellStyle name="40% - Accent3 149" xfId="14818"/>
    <cellStyle name="40% - Accent3 15" xfId="14819"/>
    <cellStyle name="40% - Accent3 15 10" xfId="14820"/>
    <cellStyle name="40% - Accent3 15 2" xfId="14821"/>
    <cellStyle name="40% - Accent3 15 2 2" xfId="14822"/>
    <cellStyle name="40% - Accent3 15 2 3" xfId="14823"/>
    <cellStyle name="40% - Accent3 15 3" xfId="14824"/>
    <cellStyle name="40% - Accent3 15 3 2" xfId="14825"/>
    <cellStyle name="40% - Accent3 15 3 3" xfId="14826"/>
    <cellStyle name="40% - Accent3 15 3 4" xfId="14827"/>
    <cellStyle name="40% - Accent3 15 3 5" xfId="14828"/>
    <cellStyle name="40% - Accent3 15 3 6" xfId="14829"/>
    <cellStyle name="40% - Accent3 15 3 7" xfId="14830"/>
    <cellStyle name="40% - Accent3 15 4" xfId="14831"/>
    <cellStyle name="40% - Accent3 15 4 2" xfId="14832"/>
    <cellStyle name="40% - Accent3 15 4 3" xfId="14833"/>
    <cellStyle name="40% - Accent3 15 5" xfId="14834"/>
    <cellStyle name="40% - Accent3 15 6" xfId="14835"/>
    <cellStyle name="40% - Accent3 15 7" xfId="14836"/>
    <cellStyle name="40% - Accent3 15 8" xfId="14837"/>
    <cellStyle name="40% - Accent3 15 9" xfId="14838"/>
    <cellStyle name="40% - Accent3 150" xfId="14839"/>
    <cellStyle name="40% - Accent3 151" xfId="14840"/>
    <cellStyle name="40% - Accent3 152" xfId="14841"/>
    <cellStyle name="40% - Accent3 153" xfId="14842"/>
    <cellStyle name="40% - Accent3 154" xfId="14843"/>
    <cellStyle name="40% - Accent3 155" xfId="14844"/>
    <cellStyle name="40% - Accent3 156" xfId="14845"/>
    <cellStyle name="40% - Accent3 157" xfId="14846"/>
    <cellStyle name="40% - Accent3 158" xfId="14847"/>
    <cellStyle name="40% - Accent3 159" xfId="14848"/>
    <cellStyle name="40% - Accent3 16" xfId="14849"/>
    <cellStyle name="40% - Accent3 16 10" xfId="14850"/>
    <cellStyle name="40% - Accent3 16 2" xfId="14851"/>
    <cellStyle name="40% - Accent3 16 2 2" xfId="14852"/>
    <cellStyle name="40% - Accent3 16 2 3" xfId="14853"/>
    <cellStyle name="40% - Accent3 16 3" xfId="14854"/>
    <cellStyle name="40% - Accent3 16 3 2" xfId="14855"/>
    <cellStyle name="40% - Accent3 16 3 3" xfId="14856"/>
    <cellStyle name="40% - Accent3 16 3 4" xfId="14857"/>
    <cellStyle name="40% - Accent3 16 3 5" xfId="14858"/>
    <cellStyle name="40% - Accent3 16 3 6" xfId="14859"/>
    <cellStyle name="40% - Accent3 16 3 7" xfId="14860"/>
    <cellStyle name="40% - Accent3 16 4" xfId="14861"/>
    <cellStyle name="40% - Accent3 16 4 2" xfId="14862"/>
    <cellStyle name="40% - Accent3 16 4 3" xfId="14863"/>
    <cellStyle name="40% - Accent3 16 5" xfId="14864"/>
    <cellStyle name="40% - Accent3 16 6" xfId="14865"/>
    <cellStyle name="40% - Accent3 16 7" xfId="14866"/>
    <cellStyle name="40% - Accent3 16 8" xfId="14867"/>
    <cellStyle name="40% - Accent3 16 9" xfId="14868"/>
    <cellStyle name="40% - Accent3 160" xfId="14869"/>
    <cellStyle name="40% - Accent3 161" xfId="14870"/>
    <cellStyle name="40% - Accent3 162" xfId="14871"/>
    <cellStyle name="40% - Accent3 163" xfId="14872"/>
    <cellStyle name="40% - Accent3 164" xfId="14873"/>
    <cellStyle name="40% - Accent3 165" xfId="14874"/>
    <cellStyle name="40% - Accent3 166" xfId="14875"/>
    <cellStyle name="40% - Accent3 167" xfId="14876"/>
    <cellStyle name="40% - Accent3 168" xfId="14877"/>
    <cellStyle name="40% - Accent3 169" xfId="14878"/>
    <cellStyle name="40% - Accent3 17" xfId="14879"/>
    <cellStyle name="40% - Accent3 17 10" xfId="14880"/>
    <cellStyle name="40% - Accent3 17 2" xfId="14881"/>
    <cellStyle name="40% - Accent3 17 2 2" xfId="14882"/>
    <cellStyle name="40% - Accent3 17 2 3" xfId="14883"/>
    <cellStyle name="40% - Accent3 17 3" xfId="14884"/>
    <cellStyle name="40% - Accent3 17 3 2" xfId="14885"/>
    <cellStyle name="40% - Accent3 17 3 3" xfId="14886"/>
    <cellStyle name="40% - Accent3 17 3 4" xfId="14887"/>
    <cellStyle name="40% - Accent3 17 3 5" xfId="14888"/>
    <cellStyle name="40% - Accent3 17 3 6" xfId="14889"/>
    <cellStyle name="40% - Accent3 17 3 7" xfId="14890"/>
    <cellStyle name="40% - Accent3 17 4" xfId="14891"/>
    <cellStyle name="40% - Accent3 17 4 2" xfId="14892"/>
    <cellStyle name="40% - Accent3 17 4 3" xfId="14893"/>
    <cellStyle name="40% - Accent3 17 5" xfId="14894"/>
    <cellStyle name="40% - Accent3 17 6" xfId="14895"/>
    <cellStyle name="40% - Accent3 17 7" xfId="14896"/>
    <cellStyle name="40% - Accent3 17 8" xfId="14897"/>
    <cellStyle name="40% - Accent3 17 9" xfId="14898"/>
    <cellStyle name="40% - Accent3 170" xfId="14899"/>
    <cellStyle name="40% - Accent3 171" xfId="14900"/>
    <cellStyle name="40% - Accent3 172" xfId="14901"/>
    <cellStyle name="40% - Accent3 173" xfId="14902"/>
    <cellStyle name="40% - Accent3 174" xfId="14903"/>
    <cellStyle name="40% - Accent3 175" xfId="14904"/>
    <cellStyle name="40% - Accent3 176" xfId="14905"/>
    <cellStyle name="40% - Accent3 177" xfId="14906"/>
    <cellStyle name="40% - Accent3 178" xfId="14907"/>
    <cellStyle name="40% - Accent3 179" xfId="14908"/>
    <cellStyle name="40% - Accent3 18" xfId="14909"/>
    <cellStyle name="40% - Accent3 18 10" xfId="14910"/>
    <cellStyle name="40% - Accent3 18 2" xfId="14911"/>
    <cellStyle name="40% - Accent3 18 2 2" xfId="14912"/>
    <cellStyle name="40% - Accent3 18 2 3" xfId="14913"/>
    <cellStyle name="40% - Accent3 18 3" xfId="14914"/>
    <cellStyle name="40% - Accent3 18 3 2" xfId="14915"/>
    <cellStyle name="40% - Accent3 18 3 3" xfId="14916"/>
    <cellStyle name="40% - Accent3 18 3 4" xfId="14917"/>
    <cellStyle name="40% - Accent3 18 3 5" xfId="14918"/>
    <cellStyle name="40% - Accent3 18 3 6" xfId="14919"/>
    <cellStyle name="40% - Accent3 18 3 7" xfId="14920"/>
    <cellStyle name="40% - Accent3 18 4" xfId="14921"/>
    <cellStyle name="40% - Accent3 18 4 2" xfId="14922"/>
    <cellStyle name="40% - Accent3 18 4 3" xfId="14923"/>
    <cellStyle name="40% - Accent3 18 5" xfId="14924"/>
    <cellStyle name="40% - Accent3 18 6" xfId="14925"/>
    <cellStyle name="40% - Accent3 18 7" xfId="14926"/>
    <cellStyle name="40% - Accent3 18 8" xfId="14927"/>
    <cellStyle name="40% - Accent3 18 9" xfId="14928"/>
    <cellStyle name="40% - Accent3 180" xfId="14929"/>
    <cellStyle name="40% - Accent3 181" xfId="14930"/>
    <cellStyle name="40% - Accent3 182" xfId="14931"/>
    <cellStyle name="40% - Accent3 183" xfId="14932"/>
    <cellStyle name="40% - Accent3 184" xfId="14933"/>
    <cellStyle name="40% - Accent3 185" xfId="14934"/>
    <cellStyle name="40% - Accent3 186" xfId="14935"/>
    <cellStyle name="40% - Accent3 187" xfId="14936"/>
    <cellStyle name="40% - Accent3 188" xfId="14937"/>
    <cellStyle name="40% - Accent3 189" xfId="14938"/>
    <cellStyle name="40% - Accent3 19" xfId="14939"/>
    <cellStyle name="40% - Accent3 19 10" xfId="14940"/>
    <cellStyle name="40% - Accent3 19 2" xfId="14941"/>
    <cellStyle name="40% - Accent3 19 2 2" xfId="14942"/>
    <cellStyle name="40% - Accent3 19 2 3" xfId="14943"/>
    <cellStyle name="40% - Accent3 19 3" xfId="14944"/>
    <cellStyle name="40% - Accent3 19 3 2" xfId="14945"/>
    <cellStyle name="40% - Accent3 19 3 3" xfId="14946"/>
    <cellStyle name="40% - Accent3 19 3 4" xfId="14947"/>
    <cellStyle name="40% - Accent3 19 3 5" xfId="14948"/>
    <cellStyle name="40% - Accent3 19 3 6" xfId="14949"/>
    <cellStyle name="40% - Accent3 19 3 7" xfId="14950"/>
    <cellStyle name="40% - Accent3 19 4" xfId="14951"/>
    <cellStyle name="40% - Accent3 19 4 2" xfId="14952"/>
    <cellStyle name="40% - Accent3 19 4 3" xfId="14953"/>
    <cellStyle name="40% - Accent3 19 5" xfId="14954"/>
    <cellStyle name="40% - Accent3 19 6" xfId="14955"/>
    <cellStyle name="40% - Accent3 19 7" xfId="14956"/>
    <cellStyle name="40% - Accent3 19 8" xfId="14957"/>
    <cellStyle name="40% - Accent3 19 9" xfId="14958"/>
    <cellStyle name="40% - Accent3 190" xfId="14959"/>
    <cellStyle name="40% - Accent3 191" xfId="14960"/>
    <cellStyle name="40% - Accent3 192" xfId="14961"/>
    <cellStyle name="40% - Accent3 193" xfId="14962"/>
    <cellStyle name="40% - Accent3 194" xfId="14963"/>
    <cellStyle name="40% - Accent3 195" xfId="14964"/>
    <cellStyle name="40% - Accent3 196" xfId="14965"/>
    <cellStyle name="40% - Accent3 197" xfId="14966"/>
    <cellStyle name="40% - Accent3 198" xfId="14967"/>
    <cellStyle name="40% - Accent3 199" xfId="14968"/>
    <cellStyle name="40% - Accent3 2" xfId="14969"/>
    <cellStyle name="40% - Accent3 2 10" xfId="14970"/>
    <cellStyle name="40% - Accent3 2 11" xfId="14971"/>
    <cellStyle name="40% - Accent3 2 12" xfId="14972"/>
    <cellStyle name="40% - Accent3 2 13" xfId="14973"/>
    <cellStyle name="40% - Accent3 2 2" xfId="14974"/>
    <cellStyle name="40% - Accent3 2 2 10" xfId="14975"/>
    <cellStyle name="40% - Accent3 2 2 2" xfId="14976"/>
    <cellStyle name="40% - Accent3 2 2 2 2" xfId="14977"/>
    <cellStyle name="40% - Accent3 2 2 2 3" xfId="14978"/>
    <cellStyle name="40% - Accent3 2 2 2 4" xfId="14979"/>
    <cellStyle name="40% - Accent3 2 2 2 5" xfId="14980"/>
    <cellStyle name="40% - Accent3 2 2 2 6" xfId="14981"/>
    <cellStyle name="40% - Accent3 2 2 2 7" xfId="14982"/>
    <cellStyle name="40% - Accent3 2 2 3" xfId="14983"/>
    <cellStyle name="40% - Accent3 2 2 3 2" xfId="14984"/>
    <cellStyle name="40% - Accent3 2 2 3 3" xfId="14985"/>
    <cellStyle name="40% - Accent3 2 2 3 4" xfId="14986"/>
    <cellStyle name="40% - Accent3 2 2 3 5" xfId="14987"/>
    <cellStyle name="40% - Accent3 2 2 3 6" xfId="14988"/>
    <cellStyle name="40% - Accent3 2 2 3 7" xfId="14989"/>
    <cellStyle name="40% - Accent3 2 2 4" xfId="14990"/>
    <cellStyle name="40% - Accent3 2 2 4 2" xfId="14991"/>
    <cellStyle name="40% - Accent3 2 2 4 3" xfId="14992"/>
    <cellStyle name="40% - Accent3 2 2 5" xfId="14993"/>
    <cellStyle name="40% - Accent3 2 2 6" xfId="14994"/>
    <cellStyle name="40% - Accent3 2 2 7" xfId="14995"/>
    <cellStyle name="40% - Accent3 2 2 8" xfId="14996"/>
    <cellStyle name="40% - Accent3 2 2 9" xfId="14997"/>
    <cellStyle name="40% - Accent3 2 3" xfId="14998"/>
    <cellStyle name="40% - Accent3 2 3 2" xfId="14999"/>
    <cellStyle name="40% - Accent3 2 3 2 2" xfId="15000"/>
    <cellStyle name="40% - Accent3 2 3 2 3" xfId="15001"/>
    <cellStyle name="40% - Accent3 2 3 2 4" xfId="15002"/>
    <cellStyle name="40% - Accent3 2 3 2 5" xfId="15003"/>
    <cellStyle name="40% - Accent3 2 3 2 6" xfId="15004"/>
    <cellStyle name="40% - Accent3 2 3 2 7" xfId="15005"/>
    <cellStyle name="40% - Accent3 2 3 3" xfId="15006"/>
    <cellStyle name="40% - Accent3 2 3 4" xfId="15007"/>
    <cellStyle name="40% - Accent3 2 3 5" xfId="15008"/>
    <cellStyle name="40% - Accent3 2 3 6" xfId="15009"/>
    <cellStyle name="40% - Accent3 2 3 7" xfId="15010"/>
    <cellStyle name="40% - Accent3 2 3 8" xfId="15011"/>
    <cellStyle name="40% - Accent3 2 4" xfId="15012"/>
    <cellStyle name="40% - Accent3 2 4 2" xfId="15013"/>
    <cellStyle name="40% - Accent3 2 4 3" xfId="15014"/>
    <cellStyle name="40% - Accent3 2 4 4" xfId="15015"/>
    <cellStyle name="40% - Accent3 2 4 5" xfId="15016"/>
    <cellStyle name="40% - Accent3 2 4 6" xfId="15017"/>
    <cellStyle name="40% - Accent3 2 4 7" xfId="15018"/>
    <cellStyle name="40% - Accent3 2 5" xfId="15019"/>
    <cellStyle name="40% - Accent3 2 5 2" xfId="15020"/>
    <cellStyle name="40% - Accent3 2 5 3" xfId="15021"/>
    <cellStyle name="40% - Accent3 2 5 4" xfId="15022"/>
    <cellStyle name="40% - Accent3 2 5 5" xfId="15023"/>
    <cellStyle name="40% - Accent3 2 5 6" xfId="15024"/>
    <cellStyle name="40% - Accent3 2 5 7" xfId="15025"/>
    <cellStyle name="40% - Accent3 2 6" xfId="15026"/>
    <cellStyle name="40% - Accent3 2 6 2" xfId="15027"/>
    <cellStyle name="40% - Accent3 2 7" xfId="15028"/>
    <cellStyle name="40% - Accent3 2 8" xfId="15029"/>
    <cellStyle name="40% - Accent3 2 9" xfId="15030"/>
    <cellStyle name="40% - Accent3 20" xfId="15031"/>
    <cellStyle name="40% - Accent3 20 2" xfId="15032"/>
    <cellStyle name="40% - Accent3 20 3" xfId="15033"/>
    <cellStyle name="40% - Accent3 20 3 2" xfId="15034"/>
    <cellStyle name="40% - Accent3 20 3 3" xfId="15035"/>
    <cellStyle name="40% - Accent3 20 3 4" xfId="15036"/>
    <cellStyle name="40% - Accent3 20 3 5" xfId="15037"/>
    <cellStyle name="40% - Accent3 20 3 6" xfId="15038"/>
    <cellStyle name="40% - Accent3 20 3 7" xfId="15039"/>
    <cellStyle name="40% - Accent3 20 4" xfId="15040"/>
    <cellStyle name="40% - Accent3 20 5" xfId="15041"/>
    <cellStyle name="40% - Accent3 20 6" xfId="15042"/>
    <cellStyle name="40% - Accent3 20 7" xfId="15043"/>
    <cellStyle name="40% - Accent3 20 8" xfId="15044"/>
    <cellStyle name="40% - Accent3 20 9" xfId="15045"/>
    <cellStyle name="40% - Accent3 200" xfId="15046"/>
    <cellStyle name="40% - Accent3 201" xfId="15047"/>
    <cellStyle name="40% - Accent3 202" xfId="15048"/>
    <cellStyle name="40% - Accent3 203" xfId="15049"/>
    <cellStyle name="40% - Accent3 204" xfId="15050"/>
    <cellStyle name="40% - Accent3 205" xfId="15051"/>
    <cellStyle name="40% - Accent3 206" xfId="15052"/>
    <cellStyle name="40% - Accent3 207" xfId="15053"/>
    <cellStyle name="40% - Accent3 208" xfId="15054"/>
    <cellStyle name="40% - Accent3 209" xfId="15055"/>
    <cellStyle name="40% - Accent3 21" xfId="15056"/>
    <cellStyle name="40% - Accent3 21 10" xfId="15057"/>
    <cellStyle name="40% - Accent3 21 2" xfId="15058"/>
    <cellStyle name="40% - Accent3 21 2 2" xfId="15059"/>
    <cellStyle name="40% - Accent3 21 2 3" xfId="15060"/>
    <cellStyle name="40% - Accent3 21 3" xfId="15061"/>
    <cellStyle name="40% - Accent3 21 3 2" xfId="15062"/>
    <cellStyle name="40% - Accent3 21 3 3" xfId="15063"/>
    <cellStyle name="40% - Accent3 21 3 4" xfId="15064"/>
    <cellStyle name="40% - Accent3 21 3 5" xfId="15065"/>
    <cellStyle name="40% - Accent3 21 3 6" xfId="15066"/>
    <cellStyle name="40% - Accent3 21 3 7" xfId="15067"/>
    <cellStyle name="40% - Accent3 21 4" xfId="15068"/>
    <cellStyle name="40% - Accent3 21 4 2" xfId="15069"/>
    <cellStyle name="40% - Accent3 21 4 3" xfId="15070"/>
    <cellStyle name="40% - Accent3 21 5" xfId="15071"/>
    <cellStyle name="40% - Accent3 21 6" xfId="15072"/>
    <cellStyle name="40% - Accent3 21 7" xfId="15073"/>
    <cellStyle name="40% - Accent3 21 8" xfId="15074"/>
    <cellStyle name="40% - Accent3 21 9" xfId="15075"/>
    <cellStyle name="40% - Accent3 210" xfId="15076"/>
    <cellStyle name="40% - Accent3 211" xfId="15077"/>
    <cellStyle name="40% - Accent3 212" xfId="15078"/>
    <cellStyle name="40% - Accent3 213" xfId="15079"/>
    <cellStyle name="40% - Accent3 214" xfId="15080"/>
    <cellStyle name="40% - Accent3 215" xfId="15081"/>
    <cellStyle name="40% - Accent3 216" xfId="15082"/>
    <cellStyle name="40% - Accent3 217" xfId="15083"/>
    <cellStyle name="40% - Accent3 218" xfId="15084"/>
    <cellStyle name="40% - Accent3 219" xfId="15085"/>
    <cellStyle name="40% - Accent3 22" xfId="15086"/>
    <cellStyle name="40% - Accent3 22 10" xfId="15087"/>
    <cellStyle name="40% - Accent3 22 2" xfId="15088"/>
    <cellStyle name="40% - Accent3 22 2 2" xfId="15089"/>
    <cellStyle name="40% - Accent3 22 2 3" xfId="15090"/>
    <cellStyle name="40% - Accent3 22 3" xfId="15091"/>
    <cellStyle name="40% - Accent3 22 3 2" xfId="15092"/>
    <cellStyle name="40% - Accent3 22 3 3" xfId="15093"/>
    <cellStyle name="40% - Accent3 22 3 4" xfId="15094"/>
    <cellStyle name="40% - Accent3 22 3 5" xfId="15095"/>
    <cellStyle name="40% - Accent3 22 3 6" xfId="15096"/>
    <cellStyle name="40% - Accent3 22 3 7" xfId="15097"/>
    <cellStyle name="40% - Accent3 22 4" xfId="15098"/>
    <cellStyle name="40% - Accent3 22 4 2" xfId="15099"/>
    <cellStyle name="40% - Accent3 22 4 3" xfId="15100"/>
    <cellStyle name="40% - Accent3 22 5" xfId="15101"/>
    <cellStyle name="40% - Accent3 22 6" xfId="15102"/>
    <cellStyle name="40% - Accent3 22 7" xfId="15103"/>
    <cellStyle name="40% - Accent3 22 8" xfId="15104"/>
    <cellStyle name="40% - Accent3 22 9" xfId="15105"/>
    <cellStyle name="40% - Accent3 220" xfId="15106"/>
    <cellStyle name="40% - Accent3 221" xfId="15107"/>
    <cellStyle name="40% - Accent3 222" xfId="15108"/>
    <cellStyle name="40% - Accent3 223" xfId="15109"/>
    <cellStyle name="40% - Accent3 224" xfId="15110"/>
    <cellStyle name="40% - Accent3 225" xfId="15111"/>
    <cellStyle name="40% - Accent3 226" xfId="15112"/>
    <cellStyle name="40% - Accent3 227" xfId="15113"/>
    <cellStyle name="40% - Accent3 228" xfId="15114"/>
    <cellStyle name="40% - Accent3 229" xfId="15115"/>
    <cellStyle name="40% - Accent3 23" xfId="15116"/>
    <cellStyle name="40% - Accent3 23 10" xfId="15117"/>
    <cellStyle name="40% - Accent3 23 2" xfId="15118"/>
    <cellStyle name="40% - Accent3 23 2 2" xfId="15119"/>
    <cellStyle name="40% - Accent3 23 2 3" xfId="15120"/>
    <cellStyle name="40% - Accent3 23 3" xfId="15121"/>
    <cellStyle name="40% - Accent3 23 3 2" xfId="15122"/>
    <cellStyle name="40% - Accent3 23 3 3" xfId="15123"/>
    <cellStyle name="40% - Accent3 23 3 4" xfId="15124"/>
    <cellStyle name="40% - Accent3 23 3 5" xfId="15125"/>
    <cellStyle name="40% - Accent3 23 3 6" xfId="15126"/>
    <cellStyle name="40% - Accent3 23 3 7" xfId="15127"/>
    <cellStyle name="40% - Accent3 23 4" xfId="15128"/>
    <cellStyle name="40% - Accent3 23 4 2" xfId="15129"/>
    <cellStyle name="40% - Accent3 23 4 3" xfId="15130"/>
    <cellStyle name="40% - Accent3 23 5" xfId="15131"/>
    <cellStyle name="40% - Accent3 23 6" xfId="15132"/>
    <cellStyle name="40% - Accent3 23 7" xfId="15133"/>
    <cellStyle name="40% - Accent3 23 8" xfId="15134"/>
    <cellStyle name="40% - Accent3 23 9" xfId="15135"/>
    <cellStyle name="40% - Accent3 230" xfId="15136"/>
    <cellStyle name="40% - Accent3 231" xfId="15137"/>
    <cellStyle name="40% - Accent3 232" xfId="15138"/>
    <cellStyle name="40% - Accent3 233" xfId="15139"/>
    <cellStyle name="40% - Accent3 234" xfId="15140"/>
    <cellStyle name="40% - Accent3 235" xfId="15141"/>
    <cellStyle name="40% - Accent3 236" xfId="15142"/>
    <cellStyle name="40% - Accent3 237" xfId="15143"/>
    <cellStyle name="40% - Accent3 238" xfId="15144"/>
    <cellStyle name="40% - Accent3 239" xfId="15145"/>
    <cellStyle name="40% - Accent3 24" xfId="15146"/>
    <cellStyle name="40% - Accent3 24 10" xfId="15147"/>
    <cellStyle name="40% - Accent3 24 2" xfId="15148"/>
    <cellStyle name="40% - Accent3 24 2 2" xfId="15149"/>
    <cellStyle name="40% - Accent3 24 2 3" xfId="15150"/>
    <cellStyle name="40% - Accent3 24 3" xfId="15151"/>
    <cellStyle name="40% - Accent3 24 3 2" xfId="15152"/>
    <cellStyle name="40% - Accent3 24 3 3" xfId="15153"/>
    <cellStyle name="40% - Accent3 24 3 4" xfId="15154"/>
    <cellStyle name="40% - Accent3 24 3 5" xfId="15155"/>
    <cellStyle name="40% - Accent3 24 3 6" xfId="15156"/>
    <cellStyle name="40% - Accent3 24 3 7" xfId="15157"/>
    <cellStyle name="40% - Accent3 24 4" xfId="15158"/>
    <cellStyle name="40% - Accent3 24 4 2" xfId="15159"/>
    <cellStyle name="40% - Accent3 24 4 3" xfId="15160"/>
    <cellStyle name="40% - Accent3 24 5" xfId="15161"/>
    <cellStyle name="40% - Accent3 24 6" xfId="15162"/>
    <cellStyle name="40% - Accent3 24 7" xfId="15163"/>
    <cellStyle name="40% - Accent3 24 8" xfId="15164"/>
    <cellStyle name="40% - Accent3 24 9" xfId="15165"/>
    <cellStyle name="40% - Accent3 240" xfId="15166"/>
    <cellStyle name="40% - Accent3 241" xfId="15167"/>
    <cellStyle name="40% - Accent3 242" xfId="15168"/>
    <cellStyle name="40% - Accent3 243" xfId="15169"/>
    <cellStyle name="40% - Accent3 244" xfId="15170"/>
    <cellStyle name="40% - Accent3 245" xfId="15171"/>
    <cellStyle name="40% - Accent3 246" xfId="15172"/>
    <cellStyle name="40% - Accent3 247" xfId="15173"/>
    <cellStyle name="40% - Accent3 248" xfId="15174"/>
    <cellStyle name="40% - Accent3 249" xfId="15175"/>
    <cellStyle name="40% - Accent3 25" xfId="15176"/>
    <cellStyle name="40% - Accent3 25 10" xfId="15177"/>
    <cellStyle name="40% - Accent3 25 2" xfId="15178"/>
    <cellStyle name="40% - Accent3 25 2 2" xfId="15179"/>
    <cellStyle name="40% - Accent3 25 2 3" xfId="15180"/>
    <cellStyle name="40% - Accent3 25 3" xfId="15181"/>
    <cellStyle name="40% - Accent3 25 3 2" xfId="15182"/>
    <cellStyle name="40% - Accent3 25 3 3" xfId="15183"/>
    <cellStyle name="40% - Accent3 25 3 4" xfId="15184"/>
    <cellStyle name="40% - Accent3 25 3 5" xfId="15185"/>
    <cellStyle name="40% - Accent3 25 3 6" xfId="15186"/>
    <cellStyle name="40% - Accent3 25 3 7" xfId="15187"/>
    <cellStyle name="40% - Accent3 25 4" xfId="15188"/>
    <cellStyle name="40% - Accent3 25 4 2" xfId="15189"/>
    <cellStyle name="40% - Accent3 25 4 3" xfId="15190"/>
    <cellStyle name="40% - Accent3 25 5" xfId="15191"/>
    <cellStyle name="40% - Accent3 25 6" xfId="15192"/>
    <cellStyle name="40% - Accent3 25 7" xfId="15193"/>
    <cellStyle name="40% - Accent3 25 8" xfId="15194"/>
    <cellStyle name="40% - Accent3 25 9" xfId="15195"/>
    <cellStyle name="40% - Accent3 250" xfId="15196"/>
    <cellStyle name="40% - Accent3 251" xfId="15197"/>
    <cellStyle name="40% - Accent3 252" xfId="15198"/>
    <cellStyle name="40% - Accent3 253" xfId="15199"/>
    <cellStyle name="40% - Accent3 254" xfId="15200"/>
    <cellStyle name="40% - Accent3 255" xfId="15201"/>
    <cellStyle name="40% - Accent3 256" xfId="15202"/>
    <cellStyle name="40% - Accent3 257" xfId="15203"/>
    <cellStyle name="40% - Accent3 258" xfId="15204"/>
    <cellStyle name="40% - Accent3 259" xfId="15205"/>
    <cellStyle name="40% - Accent3 26" xfId="15206"/>
    <cellStyle name="40% - Accent3 26 10" xfId="15207"/>
    <cellStyle name="40% - Accent3 26 2" xfId="15208"/>
    <cellStyle name="40% - Accent3 26 2 2" xfId="15209"/>
    <cellStyle name="40% - Accent3 26 2 3" xfId="15210"/>
    <cellStyle name="40% - Accent3 26 3" xfId="15211"/>
    <cellStyle name="40% - Accent3 26 3 2" xfId="15212"/>
    <cellStyle name="40% - Accent3 26 3 3" xfId="15213"/>
    <cellStyle name="40% - Accent3 26 3 4" xfId="15214"/>
    <cellStyle name="40% - Accent3 26 3 5" xfId="15215"/>
    <cellStyle name="40% - Accent3 26 3 6" xfId="15216"/>
    <cellStyle name="40% - Accent3 26 3 7" xfId="15217"/>
    <cellStyle name="40% - Accent3 26 4" xfId="15218"/>
    <cellStyle name="40% - Accent3 26 4 2" xfId="15219"/>
    <cellStyle name="40% - Accent3 26 4 3" xfId="15220"/>
    <cellStyle name="40% - Accent3 26 5" xfId="15221"/>
    <cellStyle name="40% - Accent3 26 6" xfId="15222"/>
    <cellStyle name="40% - Accent3 26 7" xfId="15223"/>
    <cellStyle name="40% - Accent3 26 8" xfId="15224"/>
    <cellStyle name="40% - Accent3 26 9" xfId="15225"/>
    <cellStyle name="40% - Accent3 260" xfId="15226"/>
    <cellStyle name="40% - Accent3 261" xfId="15227"/>
    <cellStyle name="40% - Accent3 262" xfId="15228"/>
    <cellStyle name="40% - Accent3 263" xfId="15229"/>
    <cellStyle name="40% - Accent3 264" xfId="15230"/>
    <cellStyle name="40% - Accent3 265" xfId="15231"/>
    <cellStyle name="40% - Accent3 266" xfId="15232"/>
    <cellStyle name="40% - Accent3 267" xfId="15233"/>
    <cellStyle name="40% - Accent3 268" xfId="15234"/>
    <cellStyle name="40% - Accent3 269" xfId="15235"/>
    <cellStyle name="40% - Accent3 27" xfId="15236"/>
    <cellStyle name="40% - Accent3 27 10" xfId="15237"/>
    <cellStyle name="40% - Accent3 27 2" xfId="15238"/>
    <cellStyle name="40% - Accent3 27 2 2" xfId="15239"/>
    <cellStyle name="40% - Accent3 27 2 3" xfId="15240"/>
    <cellStyle name="40% - Accent3 27 3" xfId="15241"/>
    <cellStyle name="40% - Accent3 27 3 2" xfId="15242"/>
    <cellStyle name="40% - Accent3 27 3 3" xfId="15243"/>
    <cellStyle name="40% - Accent3 27 3 4" xfId="15244"/>
    <cellStyle name="40% - Accent3 27 3 5" xfId="15245"/>
    <cellStyle name="40% - Accent3 27 3 6" xfId="15246"/>
    <cellStyle name="40% - Accent3 27 3 7" xfId="15247"/>
    <cellStyle name="40% - Accent3 27 4" xfId="15248"/>
    <cellStyle name="40% - Accent3 27 4 2" xfId="15249"/>
    <cellStyle name="40% - Accent3 27 4 3" xfId="15250"/>
    <cellStyle name="40% - Accent3 27 5" xfId="15251"/>
    <cellStyle name="40% - Accent3 27 6" xfId="15252"/>
    <cellStyle name="40% - Accent3 27 7" xfId="15253"/>
    <cellStyle name="40% - Accent3 27 8" xfId="15254"/>
    <cellStyle name="40% - Accent3 27 9" xfId="15255"/>
    <cellStyle name="40% - Accent3 270" xfId="15256"/>
    <cellStyle name="40% - Accent3 271" xfId="15257"/>
    <cellStyle name="40% - Accent3 272" xfId="15258"/>
    <cellStyle name="40% - Accent3 273" xfId="15259"/>
    <cellStyle name="40% - Accent3 274" xfId="15260"/>
    <cellStyle name="40% - Accent3 274 2" xfId="15261"/>
    <cellStyle name="40% - Accent3 274 3" xfId="15262"/>
    <cellStyle name="40% - Accent3 274 4" xfId="15263"/>
    <cellStyle name="40% - Accent3 274 5" xfId="15264"/>
    <cellStyle name="40% - Accent3 274 6" xfId="15265"/>
    <cellStyle name="40% - Accent3 274 7" xfId="15266"/>
    <cellStyle name="40% - Accent3 275" xfId="15267"/>
    <cellStyle name="40% - Accent3 275 2" xfId="15268"/>
    <cellStyle name="40% - Accent3 275 3" xfId="15269"/>
    <cellStyle name="40% - Accent3 275 4" xfId="15270"/>
    <cellStyle name="40% - Accent3 275 5" xfId="15271"/>
    <cellStyle name="40% - Accent3 275 6" xfId="15272"/>
    <cellStyle name="40% - Accent3 275 7" xfId="15273"/>
    <cellStyle name="40% - Accent3 276" xfId="15274"/>
    <cellStyle name="40% - Accent3 276 2" xfId="15275"/>
    <cellStyle name="40% - Accent3 276 3" xfId="15276"/>
    <cellStyle name="40% - Accent3 276 4" xfId="15277"/>
    <cellStyle name="40% - Accent3 276 5" xfId="15278"/>
    <cellStyle name="40% - Accent3 276 6" xfId="15279"/>
    <cellStyle name="40% - Accent3 276 7" xfId="15280"/>
    <cellStyle name="40% - Accent3 277" xfId="15281"/>
    <cellStyle name="40% - Accent3 277 2" xfId="15282"/>
    <cellStyle name="40% - Accent3 277 3" xfId="15283"/>
    <cellStyle name="40% - Accent3 277 4" xfId="15284"/>
    <cellStyle name="40% - Accent3 277 5" xfId="15285"/>
    <cellStyle name="40% - Accent3 277 6" xfId="15286"/>
    <cellStyle name="40% - Accent3 277 7" xfId="15287"/>
    <cellStyle name="40% - Accent3 278" xfId="15288"/>
    <cellStyle name="40% - Accent3 278 2" xfId="15289"/>
    <cellStyle name="40% - Accent3 278 3" xfId="15290"/>
    <cellStyle name="40% - Accent3 278 4" xfId="15291"/>
    <cellStyle name="40% - Accent3 278 5" xfId="15292"/>
    <cellStyle name="40% - Accent3 278 6" xfId="15293"/>
    <cellStyle name="40% - Accent3 278 7" xfId="15294"/>
    <cellStyle name="40% - Accent3 279" xfId="15295"/>
    <cellStyle name="40% - Accent3 279 2" xfId="15296"/>
    <cellStyle name="40% - Accent3 279 3" xfId="15297"/>
    <cellStyle name="40% - Accent3 279 4" xfId="15298"/>
    <cellStyle name="40% - Accent3 279 5" xfId="15299"/>
    <cellStyle name="40% - Accent3 279 6" xfId="15300"/>
    <cellStyle name="40% - Accent3 279 7" xfId="15301"/>
    <cellStyle name="40% - Accent3 28" xfId="15302"/>
    <cellStyle name="40% - Accent3 28 10" xfId="15303"/>
    <cellStyle name="40% - Accent3 28 2" xfId="15304"/>
    <cellStyle name="40% - Accent3 28 2 2" xfId="15305"/>
    <cellStyle name="40% - Accent3 28 2 3" xfId="15306"/>
    <cellStyle name="40% - Accent3 28 3" xfId="15307"/>
    <cellStyle name="40% - Accent3 28 3 2" xfId="15308"/>
    <cellStyle name="40% - Accent3 28 3 3" xfId="15309"/>
    <cellStyle name="40% - Accent3 28 3 4" xfId="15310"/>
    <cellStyle name="40% - Accent3 28 3 5" xfId="15311"/>
    <cellStyle name="40% - Accent3 28 3 6" xfId="15312"/>
    <cellStyle name="40% - Accent3 28 3 7" xfId="15313"/>
    <cellStyle name="40% - Accent3 28 4" xfId="15314"/>
    <cellStyle name="40% - Accent3 28 4 2" xfId="15315"/>
    <cellStyle name="40% - Accent3 28 4 3" xfId="15316"/>
    <cellStyle name="40% - Accent3 28 5" xfId="15317"/>
    <cellStyle name="40% - Accent3 28 6" xfId="15318"/>
    <cellStyle name="40% - Accent3 28 7" xfId="15319"/>
    <cellStyle name="40% - Accent3 28 8" xfId="15320"/>
    <cellStyle name="40% - Accent3 28 9" xfId="15321"/>
    <cellStyle name="40% - Accent3 280" xfId="15322"/>
    <cellStyle name="40% - Accent3 280 2" xfId="15323"/>
    <cellStyle name="40% - Accent3 280 3" xfId="15324"/>
    <cellStyle name="40% - Accent3 280 4" xfId="15325"/>
    <cellStyle name="40% - Accent3 280 5" xfId="15326"/>
    <cellStyle name="40% - Accent3 280 6" xfId="15327"/>
    <cellStyle name="40% - Accent3 280 7" xfId="15328"/>
    <cellStyle name="40% - Accent3 281" xfId="15329"/>
    <cellStyle name="40% - Accent3 281 2" xfId="15330"/>
    <cellStyle name="40% - Accent3 281 3" xfId="15331"/>
    <cellStyle name="40% - Accent3 281 4" xfId="15332"/>
    <cellStyle name="40% - Accent3 281 5" xfId="15333"/>
    <cellStyle name="40% - Accent3 281 6" xfId="15334"/>
    <cellStyle name="40% - Accent3 281 7" xfId="15335"/>
    <cellStyle name="40% - Accent3 282" xfId="15336"/>
    <cellStyle name="40% - Accent3 282 2" xfId="15337"/>
    <cellStyle name="40% - Accent3 282 3" xfId="15338"/>
    <cellStyle name="40% - Accent3 282 4" xfId="15339"/>
    <cellStyle name="40% - Accent3 282 5" xfId="15340"/>
    <cellStyle name="40% - Accent3 282 6" xfId="15341"/>
    <cellStyle name="40% - Accent3 282 7" xfId="15342"/>
    <cellStyle name="40% - Accent3 283" xfId="15343"/>
    <cellStyle name="40% - Accent3 283 2" xfId="15344"/>
    <cellStyle name="40% - Accent3 283 3" xfId="15345"/>
    <cellStyle name="40% - Accent3 283 4" xfId="15346"/>
    <cellStyle name="40% - Accent3 284" xfId="15347"/>
    <cellStyle name="40% - Accent3 284 2" xfId="15348"/>
    <cellStyle name="40% - Accent3 285" xfId="15349"/>
    <cellStyle name="40% - Accent3 285 2" xfId="15350"/>
    <cellStyle name="40% - Accent3 286" xfId="15351"/>
    <cellStyle name="40% - Accent3 287" xfId="15352"/>
    <cellStyle name="40% - Accent3 29" xfId="15353"/>
    <cellStyle name="40% - Accent3 29 10" xfId="15354"/>
    <cellStyle name="40% - Accent3 29 2" xfId="15355"/>
    <cellStyle name="40% - Accent3 29 2 2" xfId="15356"/>
    <cellStyle name="40% - Accent3 29 2 3" xfId="15357"/>
    <cellStyle name="40% - Accent3 29 3" xfId="15358"/>
    <cellStyle name="40% - Accent3 29 3 2" xfId="15359"/>
    <cellStyle name="40% - Accent3 29 3 3" xfId="15360"/>
    <cellStyle name="40% - Accent3 29 3 4" xfId="15361"/>
    <cellStyle name="40% - Accent3 29 3 5" xfId="15362"/>
    <cellStyle name="40% - Accent3 29 3 6" xfId="15363"/>
    <cellStyle name="40% - Accent3 29 3 7" xfId="15364"/>
    <cellStyle name="40% - Accent3 29 4" xfId="15365"/>
    <cellStyle name="40% - Accent3 29 4 2" xfId="15366"/>
    <cellStyle name="40% - Accent3 29 4 3" xfId="15367"/>
    <cellStyle name="40% - Accent3 29 5" xfId="15368"/>
    <cellStyle name="40% - Accent3 29 6" xfId="15369"/>
    <cellStyle name="40% - Accent3 29 7" xfId="15370"/>
    <cellStyle name="40% - Accent3 29 8" xfId="15371"/>
    <cellStyle name="40% - Accent3 29 9" xfId="15372"/>
    <cellStyle name="40% - Accent3 3" xfId="15373"/>
    <cellStyle name="40% - Accent3 3 10" xfId="15374"/>
    <cellStyle name="40% - Accent3 3 11" xfId="15375"/>
    <cellStyle name="40% - Accent3 3 12" xfId="15376"/>
    <cellStyle name="40% - Accent3 3 2" xfId="15377"/>
    <cellStyle name="40% - Accent3 3 2 2" xfId="15378"/>
    <cellStyle name="40% - Accent3 3 2 2 2" xfId="15379"/>
    <cellStyle name="40% - Accent3 3 2 2 3" xfId="15380"/>
    <cellStyle name="40% - Accent3 3 2 2 4" xfId="15381"/>
    <cellStyle name="40% - Accent3 3 2 2 5" xfId="15382"/>
    <cellStyle name="40% - Accent3 3 2 2 6" xfId="15383"/>
    <cellStyle name="40% - Accent3 3 2 2 7" xfId="15384"/>
    <cellStyle name="40% - Accent3 3 2 3" xfId="15385"/>
    <cellStyle name="40% - Accent3 3 2 3 2" xfId="15386"/>
    <cellStyle name="40% - Accent3 3 2 3 3" xfId="15387"/>
    <cellStyle name="40% - Accent3 3 2 4" xfId="15388"/>
    <cellStyle name="40% - Accent3 3 2 5" xfId="15389"/>
    <cellStyle name="40% - Accent3 3 2 6" xfId="15390"/>
    <cellStyle name="40% - Accent3 3 2 7" xfId="15391"/>
    <cellStyle name="40% - Accent3 3 2 8" xfId="15392"/>
    <cellStyle name="40% - Accent3 3 2 9" xfId="15393"/>
    <cellStyle name="40% - Accent3 3 3" xfId="15394"/>
    <cellStyle name="40% - Accent3 3 3 2" xfId="15395"/>
    <cellStyle name="40% - Accent3 3 3 3" xfId="15396"/>
    <cellStyle name="40% - Accent3 3 3 4" xfId="15397"/>
    <cellStyle name="40% - Accent3 3 3 5" xfId="15398"/>
    <cellStyle name="40% - Accent3 3 3 6" xfId="15399"/>
    <cellStyle name="40% - Accent3 3 3 7" xfId="15400"/>
    <cellStyle name="40% - Accent3 3 4" xfId="15401"/>
    <cellStyle name="40% - Accent3 3 4 2" xfId="15402"/>
    <cellStyle name="40% - Accent3 3 4 3" xfId="15403"/>
    <cellStyle name="40% - Accent3 3 4 4" xfId="15404"/>
    <cellStyle name="40% - Accent3 3 4 5" xfId="15405"/>
    <cellStyle name="40% - Accent3 3 4 6" xfId="15406"/>
    <cellStyle name="40% - Accent3 3 4 7" xfId="15407"/>
    <cellStyle name="40% - Accent3 3 5" xfId="15408"/>
    <cellStyle name="40% - Accent3 3 5 2" xfId="15409"/>
    <cellStyle name="40% - Accent3 3 6" xfId="15410"/>
    <cellStyle name="40% - Accent3 3 7" xfId="15411"/>
    <cellStyle name="40% - Accent3 3 8" xfId="15412"/>
    <cellStyle name="40% - Accent3 3 9" xfId="15413"/>
    <cellStyle name="40% - Accent3 30" xfId="15414"/>
    <cellStyle name="40% - Accent3 30 10" xfId="15415"/>
    <cellStyle name="40% - Accent3 30 2" xfId="15416"/>
    <cellStyle name="40% - Accent3 30 2 2" xfId="15417"/>
    <cellStyle name="40% - Accent3 30 2 3" xfId="15418"/>
    <cellStyle name="40% - Accent3 30 3" xfId="15419"/>
    <cellStyle name="40% - Accent3 30 3 2" xfId="15420"/>
    <cellStyle name="40% - Accent3 30 3 3" xfId="15421"/>
    <cellStyle name="40% - Accent3 30 3 4" xfId="15422"/>
    <cellStyle name="40% - Accent3 30 3 5" xfId="15423"/>
    <cellStyle name="40% - Accent3 30 3 6" xfId="15424"/>
    <cellStyle name="40% - Accent3 30 3 7" xfId="15425"/>
    <cellStyle name="40% - Accent3 30 4" xfId="15426"/>
    <cellStyle name="40% - Accent3 30 4 2" xfId="15427"/>
    <cellStyle name="40% - Accent3 30 4 3" xfId="15428"/>
    <cellStyle name="40% - Accent3 30 5" xfId="15429"/>
    <cellStyle name="40% - Accent3 30 6" xfId="15430"/>
    <cellStyle name="40% - Accent3 30 7" xfId="15431"/>
    <cellStyle name="40% - Accent3 30 8" xfId="15432"/>
    <cellStyle name="40% - Accent3 30 9" xfId="15433"/>
    <cellStyle name="40% - Accent3 31" xfId="15434"/>
    <cellStyle name="40% - Accent3 31 2" xfId="15435"/>
    <cellStyle name="40% - Accent3 31 2 2" xfId="15436"/>
    <cellStyle name="40% - Accent3 31 2 3" xfId="15437"/>
    <cellStyle name="40% - Accent3 31 2 4" xfId="15438"/>
    <cellStyle name="40% - Accent3 31 2 5" xfId="15439"/>
    <cellStyle name="40% - Accent3 31 2 6" xfId="15440"/>
    <cellStyle name="40% - Accent3 31 2 7" xfId="15441"/>
    <cellStyle name="40% - Accent3 31 3" xfId="15442"/>
    <cellStyle name="40% - Accent3 31 3 2" xfId="15443"/>
    <cellStyle name="40% - Accent3 31 3 3" xfId="15444"/>
    <cellStyle name="40% - Accent3 31 4" xfId="15445"/>
    <cellStyle name="40% - Accent3 31 5" xfId="15446"/>
    <cellStyle name="40% - Accent3 31 6" xfId="15447"/>
    <cellStyle name="40% - Accent3 31 7" xfId="15448"/>
    <cellStyle name="40% - Accent3 31 8" xfId="15449"/>
    <cellStyle name="40% - Accent3 31 9" xfId="15450"/>
    <cellStyle name="40% - Accent3 32" xfId="15451"/>
    <cellStyle name="40% - Accent3 32 2" xfId="15452"/>
    <cellStyle name="40% - Accent3 32 2 2" xfId="15453"/>
    <cellStyle name="40% - Accent3 32 2 3" xfId="15454"/>
    <cellStyle name="40% - Accent3 32 2 4" xfId="15455"/>
    <cellStyle name="40% - Accent3 32 2 5" xfId="15456"/>
    <cellStyle name="40% - Accent3 32 2 6" xfId="15457"/>
    <cellStyle name="40% - Accent3 32 2 7" xfId="15458"/>
    <cellStyle name="40% - Accent3 32 3" xfId="15459"/>
    <cellStyle name="40% - Accent3 32 3 2" xfId="15460"/>
    <cellStyle name="40% - Accent3 32 3 3" xfId="15461"/>
    <cellStyle name="40% - Accent3 32 4" xfId="15462"/>
    <cellStyle name="40% - Accent3 32 5" xfId="15463"/>
    <cellStyle name="40% - Accent3 32 6" xfId="15464"/>
    <cellStyle name="40% - Accent3 32 7" xfId="15465"/>
    <cellStyle name="40% - Accent3 32 8" xfId="15466"/>
    <cellStyle name="40% - Accent3 32 9" xfId="15467"/>
    <cellStyle name="40% - Accent3 33" xfId="15468"/>
    <cellStyle name="40% - Accent3 33 2" xfId="15469"/>
    <cellStyle name="40% - Accent3 33 2 2" xfId="15470"/>
    <cellStyle name="40% - Accent3 33 2 3" xfId="15471"/>
    <cellStyle name="40% - Accent3 33 2 4" xfId="15472"/>
    <cellStyle name="40% - Accent3 33 2 5" xfId="15473"/>
    <cellStyle name="40% - Accent3 33 2 6" xfId="15474"/>
    <cellStyle name="40% - Accent3 33 2 7" xfId="15475"/>
    <cellStyle name="40% - Accent3 33 3" xfId="15476"/>
    <cellStyle name="40% - Accent3 33 3 2" xfId="15477"/>
    <cellStyle name="40% - Accent3 33 3 3" xfId="15478"/>
    <cellStyle name="40% - Accent3 33 4" xfId="15479"/>
    <cellStyle name="40% - Accent3 33 5" xfId="15480"/>
    <cellStyle name="40% - Accent3 33 6" xfId="15481"/>
    <cellStyle name="40% - Accent3 33 7" xfId="15482"/>
    <cellStyle name="40% - Accent3 33 8" xfId="15483"/>
    <cellStyle name="40% - Accent3 33 9" xfId="15484"/>
    <cellStyle name="40% - Accent3 34" xfId="15485"/>
    <cellStyle name="40% - Accent3 34 2" xfId="15486"/>
    <cellStyle name="40% - Accent3 34 2 2" xfId="15487"/>
    <cellStyle name="40% - Accent3 34 2 3" xfId="15488"/>
    <cellStyle name="40% - Accent3 34 2 4" xfId="15489"/>
    <cellStyle name="40% - Accent3 34 2 5" xfId="15490"/>
    <cellStyle name="40% - Accent3 34 2 6" xfId="15491"/>
    <cellStyle name="40% - Accent3 34 2 7" xfId="15492"/>
    <cellStyle name="40% - Accent3 34 3" xfId="15493"/>
    <cellStyle name="40% - Accent3 34 3 2" xfId="15494"/>
    <cellStyle name="40% - Accent3 34 3 3" xfId="15495"/>
    <cellStyle name="40% - Accent3 34 4" xfId="15496"/>
    <cellStyle name="40% - Accent3 34 5" xfId="15497"/>
    <cellStyle name="40% - Accent3 34 6" xfId="15498"/>
    <cellStyle name="40% - Accent3 34 7" xfId="15499"/>
    <cellStyle name="40% - Accent3 34 8" xfId="15500"/>
    <cellStyle name="40% - Accent3 34 9" xfId="15501"/>
    <cellStyle name="40% - Accent3 35" xfId="15502"/>
    <cellStyle name="40% - Accent3 35 2" xfId="15503"/>
    <cellStyle name="40% - Accent3 35 2 2" xfId="15504"/>
    <cellStyle name="40% - Accent3 35 2 3" xfId="15505"/>
    <cellStyle name="40% - Accent3 35 2 4" xfId="15506"/>
    <cellStyle name="40% - Accent3 35 2 5" xfId="15507"/>
    <cellStyle name="40% - Accent3 35 2 6" xfId="15508"/>
    <cellStyle name="40% - Accent3 35 2 7" xfId="15509"/>
    <cellStyle name="40% - Accent3 35 3" xfId="15510"/>
    <cellStyle name="40% - Accent3 35 3 2" xfId="15511"/>
    <cellStyle name="40% - Accent3 35 3 3" xfId="15512"/>
    <cellStyle name="40% - Accent3 35 4" xfId="15513"/>
    <cellStyle name="40% - Accent3 35 5" xfId="15514"/>
    <cellStyle name="40% - Accent3 35 6" xfId="15515"/>
    <cellStyle name="40% - Accent3 35 7" xfId="15516"/>
    <cellStyle name="40% - Accent3 35 8" xfId="15517"/>
    <cellStyle name="40% - Accent3 35 9" xfId="15518"/>
    <cellStyle name="40% - Accent3 36" xfId="15519"/>
    <cellStyle name="40% - Accent3 36 2" xfId="15520"/>
    <cellStyle name="40% - Accent3 36 2 2" xfId="15521"/>
    <cellStyle name="40% - Accent3 36 2 3" xfId="15522"/>
    <cellStyle name="40% - Accent3 36 2 4" xfId="15523"/>
    <cellStyle name="40% - Accent3 36 2 5" xfId="15524"/>
    <cellStyle name="40% - Accent3 36 2 6" xfId="15525"/>
    <cellStyle name="40% - Accent3 36 2 7" xfId="15526"/>
    <cellStyle name="40% - Accent3 36 3" xfId="15527"/>
    <cellStyle name="40% - Accent3 36 3 2" xfId="15528"/>
    <cellStyle name="40% - Accent3 36 3 3" xfId="15529"/>
    <cellStyle name="40% - Accent3 36 4" xfId="15530"/>
    <cellStyle name="40% - Accent3 36 5" xfId="15531"/>
    <cellStyle name="40% - Accent3 36 6" xfId="15532"/>
    <cellStyle name="40% - Accent3 36 7" xfId="15533"/>
    <cellStyle name="40% - Accent3 36 8" xfId="15534"/>
    <cellStyle name="40% - Accent3 36 9" xfId="15535"/>
    <cellStyle name="40% - Accent3 37" xfId="15536"/>
    <cellStyle name="40% - Accent3 37 2" xfId="15537"/>
    <cellStyle name="40% - Accent3 37 2 2" xfId="15538"/>
    <cellStyle name="40% - Accent3 37 2 3" xfId="15539"/>
    <cellStyle name="40% - Accent3 37 2 4" xfId="15540"/>
    <cellStyle name="40% - Accent3 37 2 5" xfId="15541"/>
    <cellStyle name="40% - Accent3 37 2 6" xfId="15542"/>
    <cellStyle name="40% - Accent3 37 2 7" xfId="15543"/>
    <cellStyle name="40% - Accent3 37 3" xfId="15544"/>
    <cellStyle name="40% - Accent3 37 3 2" xfId="15545"/>
    <cellStyle name="40% - Accent3 37 3 3" xfId="15546"/>
    <cellStyle name="40% - Accent3 37 4" xfId="15547"/>
    <cellStyle name="40% - Accent3 37 5" xfId="15548"/>
    <cellStyle name="40% - Accent3 37 6" xfId="15549"/>
    <cellStyle name="40% - Accent3 37 7" xfId="15550"/>
    <cellStyle name="40% - Accent3 37 8" xfId="15551"/>
    <cellStyle name="40% - Accent3 37 9" xfId="15552"/>
    <cellStyle name="40% - Accent3 38" xfId="15553"/>
    <cellStyle name="40% - Accent3 38 2" xfId="15554"/>
    <cellStyle name="40% - Accent3 38 2 2" xfId="15555"/>
    <cellStyle name="40% - Accent3 38 2 3" xfId="15556"/>
    <cellStyle name="40% - Accent3 38 3" xfId="15557"/>
    <cellStyle name="40% - Accent3 38 4" xfId="15558"/>
    <cellStyle name="40% - Accent3 38 5" xfId="15559"/>
    <cellStyle name="40% - Accent3 38 6" xfId="15560"/>
    <cellStyle name="40% - Accent3 38 7" xfId="15561"/>
    <cellStyle name="40% - Accent3 38 8" xfId="15562"/>
    <cellStyle name="40% - Accent3 39" xfId="15563"/>
    <cellStyle name="40% - Accent3 39 2" xfId="15564"/>
    <cellStyle name="40% - Accent3 39 2 2" xfId="15565"/>
    <cellStyle name="40% - Accent3 39 2 3" xfId="15566"/>
    <cellStyle name="40% - Accent3 39 3" xfId="15567"/>
    <cellStyle name="40% - Accent3 39 4" xfId="15568"/>
    <cellStyle name="40% - Accent3 39 5" xfId="15569"/>
    <cellStyle name="40% - Accent3 39 6" xfId="15570"/>
    <cellStyle name="40% - Accent3 39 7" xfId="15571"/>
    <cellStyle name="40% - Accent3 39 8" xfId="15572"/>
    <cellStyle name="40% - Accent3 4" xfId="15573"/>
    <cellStyle name="40% - Accent3 4 10" xfId="15574"/>
    <cellStyle name="40% - Accent3 4 11" xfId="15575"/>
    <cellStyle name="40% - Accent3 4 2" xfId="15576"/>
    <cellStyle name="40% - Accent3 4 2 2" xfId="15577"/>
    <cellStyle name="40% - Accent3 4 2 2 2" xfId="15578"/>
    <cellStyle name="40% - Accent3 4 2 2 3" xfId="15579"/>
    <cellStyle name="40% - Accent3 4 2 3" xfId="15580"/>
    <cellStyle name="40% - Accent3 4 2 4" xfId="15581"/>
    <cellStyle name="40% - Accent3 4 3" xfId="15582"/>
    <cellStyle name="40% - Accent3 4 3 2" xfId="15583"/>
    <cellStyle name="40% - Accent3 4 3 3" xfId="15584"/>
    <cellStyle name="40% - Accent3 4 3 4" xfId="15585"/>
    <cellStyle name="40% - Accent3 4 3 5" xfId="15586"/>
    <cellStyle name="40% - Accent3 4 3 6" xfId="15587"/>
    <cellStyle name="40% - Accent3 4 3 7" xfId="15588"/>
    <cellStyle name="40% - Accent3 4 4" xfId="15589"/>
    <cellStyle name="40% - Accent3 4 4 2" xfId="15590"/>
    <cellStyle name="40% - Accent3 4 4 3" xfId="15591"/>
    <cellStyle name="40% - Accent3 4 5" xfId="15592"/>
    <cellStyle name="40% - Accent3 4 5 2" xfId="15593"/>
    <cellStyle name="40% - Accent3 4 5 3" xfId="15594"/>
    <cellStyle name="40% - Accent3 4 6" xfId="15595"/>
    <cellStyle name="40% - Accent3 4 6 2" xfId="15596"/>
    <cellStyle name="40% - Accent3 4 6 3" xfId="15597"/>
    <cellStyle name="40% - Accent3 4 7" xfId="15598"/>
    <cellStyle name="40% - Accent3 4 7 2" xfId="15599"/>
    <cellStyle name="40% - Accent3 4 8" xfId="15600"/>
    <cellStyle name="40% - Accent3 4 9" xfId="15601"/>
    <cellStyle name="40% - Accent3 40" xfId="15602"/>
    <cellStyle name="40% - Accent3 40 2" xfId="15603"/>
    <cellStyle name="40% - Accent3 40 2 2" xfId="15604"/>
    <cellStyle name="40% - Accent3 40 2 3" xfId="15605"/>
    <cellStyle name="40% - Accent3 40 3" xfId="15606"/>
    <cellStyle name="40% - Accent3 40 4" xfId="15607"/>
    <cellStyle name="40% - Accent3 40 5" xfId="15608"/>
    <cellStyle name="40% - Accent3 40 6" xfId="15609"/>
    <cellStyle name="40% - Accent3 40 7" xfId="15610"/>
    <cellStyle name="40% - Accent3 40 8" xfId="15611"/>
    <cellStyle name="40% - Accent3 41" xfId="15612"/>
    <cellStyle name="40% - Accent3 41 2" xfId="15613"/>
    <cellStyle name="40% - Accent3 41 2 2" xfId="15614"/>
    <cellStyle name="40% - Accent3 41 2 3" xfId="15615"/>
    <cellStyle name="40% - Accent3 41 3" xfId="15616"/>
    <cellStyle name="40% - Accent3 41 4" xfId="15617"/>
    <cellStyle name="40% - Accent3 41 5" xfId="15618"/>
    <cellStyle name="40% - Accent3 41 6" xfId="15619"/>
    <cellStyle name="40% - Accent3 41 7" xfId="15620"/>
    <cellStyle name="40% - Accent3 41 8" xfId="15621"/>
    <cellStyle name="40% - Accent3 42" xfId="15622"/>
    <cellStyle name="40% - Accent3 42 2" xfId="15623"/>
    <cellStyle name="40% - Accent3 42 2 2" xfId="15624"/>
    <cellStyle name="40% - Accent3 42 2 3" xfId="15625"/>
    <cellStyle name="40% - Accent3 42 3" xfId="15626"/>
    <cellStyle name="40% - Accent3 42 4" xfId="15627"/>
    <cellStyle name="40% - Accent3 42 5" xfId="15628"/>
    <cellStyle name="40% - Accent3 42 6" xfId="15629"/>
    <cellStyle name="40% - Accent3 42 7" xfId="15630"/>
    <cellStyle name="40% - Accent3 42 8" xfId="15631"/>
    <cellStyle name="40% - Accent3 43" xfId="15632"/>
    <cellStyle name="40% - Accent3 43 2" xfId="15633"/>
    <cellStyle name="40% - Accent3 43 2 2" xfId="15634"/>
    <cellStyle name="40% - Accent3 43 2 3" xfId="15635"/>
    <cellStyle name="40% - Accent3 43 3" xfId="15636"/>
    <cellStyle name="40% - Accent3 43 4" xfId="15637"/>
    <cellStyle name="40% - Accent3 43 5" xfId="15638"/>
    <cellStyle name="40% - Accent3 43 6" xfId="15639"/>
    <cellStyle name="40% - Accent3 43 7" xfId="15640"/>
    <cellStyle name="40% - Accent3 43 8" xfId="15641"/>
    <cellStyle name="40% - Accent3 44" xfId="15642"/>
    <cellStyle name="40% - Accent3 44 2" xfId="15643"/>
    <cellStyle name="40% - Accent3 44 2 2" xfId="15644"/>
    <cellStyle name="40% - Accent3 44 2 3" xfId="15645"/>
    <cellStyle name="40% - Accent3 44 3" xfId="15646"/>
    <cellStyle name="40% - Accent3 44 4" xfId="15647"/>
    <cellStyle name="40% - Accent3 44 5" xfId="15648"/>
    <cellStyle name="40% - Accent3 44 6" xfId="15649"/>
    <cellStyle name="40% - Accent3 44 7" xfId="15650"/>
    <cellStyle name="40% - Accent3 44 8" xfId="15651"/>
    <cellStyle name="40% - Accent3 45" xfId="15652"/>
    <cellStyle name="40% - Accent3 45 2" xfId="15653"/>
    <cellStyle name="40% - Accent3 45 2 2" xfId="15654"/>
    <cellStyle name="40% - Accent3 45 2 3" xfId="15655"/>
    <cellStyle name="40% - Accent3 45 3" xfId="15656"/>
    <cellStyle name="40% - Accent3 45 4" xfId="15657"/>
    <cellStyle name="40% - Accent3 45 5" xfId="15658"/>
    <cellStyle name="40% - Accent3 45 6" xfId="15659"/>
    <cellStyle name="40% - Accent3 45 7" xfId="15660"/>
    <cellStyle name="40% - Accent3 45 8" xfId="15661"/>
    <cellStyle name="40% - Accent3 46" xfId="15662"/>
    <cellStyle name="40% - Accent3 46 2" xfId="15663"/>
    <cellStyle name="40% - Accent3 46 2 2" xfId="15664"/>
    <cellStyle name="40% - Accent3 46 2 3" xfId="15665"/>
    <cellStyle name="40% - Accent3 46 3" xfId="15666"/>
    <cellStyle name="40% - Accent3 46 4" xfId="15667"/>
    <cellStyle name="40% - Accent3 46 5" xfId="15668"/>
    <cellStyle name="40% - Accent3 46 6" xfId="15669"/>
    <cellStyle name="40% - Accent3 46 7" xfId="15670"/>
    <cellStyle name="40% - Accent3 46 8" xfId="15671"/>
    <cellStyle name="40% - Accent3 47" xfId="15672"/>
    <cellStyle name="40% - Accent3 47 2" xfId="15673"/>
    <cellStyle name="40% - Accent3 47 2 2" xfId="15674"/>
    <cellStyle name="40% - Accent3 47 2 3" xfId="15675"/>
    <cellStyle name="40% - Accent3 47 3" xfId="15676"/>
    <cellStyle name="40% - Accent3 47 4" xfId="15677"/>
    <cellStyle name="40% - Accent3 47 5" xfId="15678"/>
    <cellStyle name="40% - Accent3 47 6" xfId="15679"/>
    <cellStyle name="40% - Accent3 47 7" xfId="15680"/>
    <cellStyle name="40% - Accent3 47 8" xfId="15681"/>
    <cellStyle name="40% - Accent3 48" xfId="15682"/>
    <cellStyle name="40% - Accent3 48 2" xfId="15683"/>
    <cellStyle name="40% - Accent3 48 2 2" xfId="15684"/>
    <cellStyle name="40% - Accent3 48 2 3" xfId="15685"/>
    <cellStyle name="40% - Accent3 48 3" xfId="15686"/>
    <cellStyle name="40% - Accent3 48 4" xfId="15687"/>
    <cellStyle name="40% - Accent3 48 5" xfId="15688"/>
    <cellStyle name="40% - Accent3 48 6" xfId="15689"/>
    <cellStyle name="40% - Accent3 48 7" xfId="15690"/>
    <cellStyle name="40% - Accent3 48 8" xfId="15691"/>
    <cellStyle name="40% - Accent3 49" xfId="15692"/>
    <cellStyle name="40% - Accent3 49 2" xfId="15693"/>
    <cellStyle name="40% - Accent3 49 2 2" xfId="15694"/>
    <cellStyle name="40% - Accent3 49 2 3" xfId="15695"/>
    <cellStyle name="40% - Accent3 49 3" xfId="15696"/>
    <cellStyle name="40% - Accent3 49 4" xfId="15697"/>
    <cellStyle name="40% - Accent3 49 5" xfId="15698"/>
    <cellStyle name="40% - Accent3 49 6" xfId="15699"/>
    <cellStyle name="40% - Accent3 49 7" xfId="15700"/>
    <cellStyle name="40% - Accent3 49 8" xfId="15701"/>
    <cellStyle name="40% - Accent3 5" xfId="15702"/>
    <cellStyle name="40% - Accent3 5 10" xfId="15703"/>
    <cellStyle name="40% - Accent3 5 2" xfId="15704"/>
    <cellStyle name="40% - Accent3 5 2 2" xfId="15705"/>
    <cellStyle name="40% - Accent3 5 2 3" xfId="15706"/>
    <cellStyle name="40% - Accent3 5 3" xfId="15707"/>
    <cellStyle name="40% - Accent3 5 3 2" xfId="15708"/>
    <cellStyle name="40% - Accent3 5 3 3" xfId="15709"/>
    <cellStyle name="40% - Accent3 5 3 4" xfId="15710"/>
    <cellStyle name="40% - Accent3 5 3 5" xfId="15711"/>
    <cellStyle name="40% - Accent3 5 3 6" xfId="15712"/>
    <cellStyle name="40% - Accent3 5 3 7" xfId="15713"/>
    <cellStyle name="40% - Accent3 5 4" xfId="15714"/>
    <cellStyle name="40% - Accent3 5 4 2" xfId="15715"/>
    <cellStyle name="40% - Accent3 5 4 3" xfId="15716"/>
    <cellStyle name="40% - Accent3 5 5" xfId="15717"/>
    <cellStyle name="40% - Accent3 5 6" xfId="15718"/>
    <cellStyle name="40% - Accent3 5 7" xfId="15719"/>
    <cellStyle name="40% - Accent3 5 8" xfId="15720"/>
    <cellStyle name="40% - Accent3 5 9" xfId="15721"/>
    <cellStyle name="40% - Accent3 50" xfId="15722"/>
    <cellStyle name="40% - Accent3 50 2" xfId="15723"/>
    <cellStyle name="40% - Accent3 50 2 2" xfId="15724"/>
    <cellStyle name="40% - Accent3 50 2 3" xfId="15725"/>
    <cellStyle name="40% - Accent3 50 3" xfId="15726"/>
    <cellStyle name="40% - Accent3 50 4" xfId="15727"/>
    <cellStyle name="40% - Accent3 50 5" xfId="15728"/>
    <cellStyle name="40% - Accent3 50 6" xfId="15729"/>
    <cellStyle name="40% - Accent3 50 7" xfId="15730"/>
    <cellStyle name="40% - Accent3 50 8" xfId="15731"/>
    <cellStyle name="40% - Accent3 51" xfId="15732"/>
    <cellStyle name="40% - Accent3 51 2" xfId="15733"/>
    <cellStyle name="40% - Accent3 51 2 2" xfId="15734"/>
    <cellStyle name="40% - Accent3 51 2 3" xfId="15735"/>
    <cellStyle name="40% - Accent3 51 3" xfId="15736"/>
    <cellStyle name="40% - Accent3 51 4" xfId="15737"/>
    <cellStyle name="40% - Accent3 51 5" xfId="15738"/>
    <cellStyle name="40% - Accent3 51 6" xfId="15739"/>
    <cellStyle name="40% - Accent3 51 7" xfId="15740"/>
    <cellStyle name="40% - Accent3 51 8" xfId="15741"/>
    <cellStyle name="40% - Accent3 52" xfId="15742"/>
    <cellStyle name="40% - Accent3 52 2" xfId="15743"/>
    <cellStyle name="40% - Accent3 52 2 2" xfId="15744"/>
    <cellStyle name="40% - Accent3 52 2 3" xfId="15745"/>
    <cellStyle name="40% - Accent3 52 3" xfId="15746"/>
    <cellStyle name="40% - Accent3 52 4" xfId="15747"/>
    <cellStyle name="40% - Accent3 52 5" xfId="15748"/>
    <cellStyle name="40% - Accent3 52 6" xfId="15749"/>
    <cellStyle name="40% - Accent3 52 7" xfId="15750"/>
    <cellStyle name="40% - Accent3 52 8" xfId="15751"/>
    <cellStyle name="40% - Accent3 53" xfId="15752"/>
    <cellStyle name="40% - Accent3 53 2" xfId="15753"/>
    <cellStyle name="40% - Accent3 53 2 2" xfId="15754"/>
    <cellStyle name="40% - Accent3 53 2 3" xfId="15755"/>
    <cellStyle name="40% - Accent3 53 3" xfId="15756"/>
    <cellStyle name="40% - Accent3 53 4" xfId="15757"/>
    <cellStyle name="40% - Accent3 53 5" xfId="15758"/>
    <cellStyle name="40% - Accent3 53 6" xfId="15759"/>
    <cellStyle name="40% - Accent3 53 7" xfId="15760"/>
    <cellStyle name="40% - Accent3 53 8" xfId="15761"/>
    <cellStyle name="40% - Accent3 54" xfId="15762"/>
    <cellStyle name="40% - Accent3 54 2" xfId="15763"/>
    <cellStyle name="40% - Accent3 54 2 2" xfId="15764"/>
    <cellStyle name="40% - Accent3 54 2 3" xfId="15765"/>
    <cellStyle name="40% - Accent3 54 3" xfId="15766"/>
    <cellStyle name="40% - Accent3 54 4" xfId="15767"/>
    <cellStyle name="40% - Accent3 54 5" xfId="15768"/>
    <cellStyle name="40% - Accent3 54 6" xfId="15769"/>
    <cellStyle name="40% - Accent3 54 7" xfId="15770"/>
    <cellStyle name="40% - Accent3 54 8" xfId="15771"/>
    <cellStyle name="40% - Accent3 55" xfId="15772"/>
    <cellStyle name="40% - Accent3 55 2" xfId="15773"/>
    <cellStyle name="40% - Accent3 55 2 2" xfId="15774"/>
    <cellStyle name="40% - Accent3 55 2 3" xfId="15775"/>
    <cellStyle name="40% - Accent3 55 3" xfId="15776"/>
    <cellStyle name="40% - Accent3 55 4" xfId="15777"/>
    <cellStyle name="40% - Accent3 55 5" xfId="15778"/>
    <cellStyle name="40% - Accent3 55 6" xfId="15779"/>
    <cellStyle name="40% - Accent3 55 7" xfId="15780"/>
    <cellStyle name="40% - Accent3 55 8" xfId="15781"/>
    <cellStyle name="40% - Accent3 56" xfId="15782"/>
    <cellStyle name="40% - Accent3 56 2" xfId="15783"/>
    <cellStyle name="40% - Accent3 56 2 2" xfId="15784"/>
    <cellStyle name="40% - Accent3 56 2 3" xfId="15785"/>
    <cellStyle name="40% - Accent3 56 3" xfId="15786"/>
    <cellStyle name="40% - Accent3 56 4" xfId="15787"/>
    <cellStyle name="40% - Accent3 56 5" xfId="15788"/>
    <cellStyle name="40% - Accent3 56 6" xfId="15789"/>
    <cellStyle name="40% - Accent3 56 7" xfId="15790"/>
    <cellStyle name="40% - Accent3 56 8" xfId="15791"/>
    <cellStyle name="40% - Accent3 57" xfId="15792"/>
    <cellStyle name="40% - Accent3 57 2" xfId="15793"/>
    <cellStyle name="40% - Accent3 57 2 2" xfId="15794"/>
    <cellStyle name="40% - Accent3 57 2 3" xfId="15795"/>
    <cellStyle name="40% - Accent3 57 3" xfId="15796"/>
    <cellStyle name="40% - Accent3 57 4" xfId="15797"/>
    <cellStyle name="40% - Accent3 57 5" xfId="15798"/>
    <cellStyle name="40% - Accent3 57 6" xfId="15799"/>
    <cellStyle name="40% - Accent3 57 7" xfId="15800"/>
    <cellStyle name="40% - Accent3 57 8" xfId="15801"/>
    <cellStyle name="40% - Accent3 58" xfId="15802"/>
    <cellStyle name="40% - Accent3 58 2" xfId="15803"/>
    <cellStyle name="40% - Accent3 58 2 2" xfId="15804"/>
    <cellStyle name="40% - Accent3 58 2 3" xfId="15805"/>
    <cellStyle name="40% - Accent3 58 3" xfId="15806"/>
    <cellStyle name="40% - Accent3 58 4" xfId="15807"/>
    <cellStyle name="40% - Accent3 58 5" xfId="15808"/>
    <cellStyle name="40% - Accent3 58 6" xfId="15809"/>
    <cellStyle name="40% - Accent3 58 7" xfId="15810"/>
    <cellStyle name="40% - Accent3 58 8" xfId="15811"/>
    <cellStyle name="40% - Accent3 59" xfId="15812"/>
    <cellStyle name="40% - Accent3 59 2" xfId="15813"/>
    <cellStyle name="40% - Accent3 59 2 2" xfId="15814"/>
    <cellStyle name="40% - Accent3 59 2 3" xfId="15815"/>
    <cellStyle name="40% - Accent3 59 3" xfId="15816"/>
    <cellStyle name="40% - Accent3 59 4" xfId="15817"/>
    <cellStyle name="40% - Accent3 59 5" xfId="15818"/>
    <cellStyle name="40% - Accent3 59 6" xfId="15819"/>
    <cellStyle name="40% - Accent3 59 7" xfId="15820"/>
    <cellStyle name="40% - Accent3 59 8" xfId="15821"/>
    <cellStyle name="40% - Accent3 6" xfId="15822"/>
    <cellStyle name="40% - Accent3 6 10" xfId="15823"/>
    <cellStyle name="40% - Accent3 6 2" xfId="15824"/>
    <cellStyle name="40% - Accent3 6 2 2" xfId="15825"/>
    <cellStyle name="40% - Accent3 6 2 3" xfId="15826"/>
    <cellStyle name="40% - Accent3 6 3" xfId="15827"/>
    <cellStyle name="40% - Accent3 6 3 2" xfId="15828"/>
    <cellStyle name="40% - Accent3 6 3 3" xfId="15829"/>
    <cellStyle name="40% - Accent3 6 3 4" xfId="15830"/>
    <cellStyle name="40% - Accent3 6 3 5" xfId="15831"/>
    <cellStyle name="40% - Accent3 6 3 6" xfId="15832"/>
    <cellStyle name="40% - Accent3 6 3 7" xfId="15833"/>
    <cellStyle name="40% - Accent3 6 4" xfId="15834"/>
    <cellStyle name="40% - Accent3 6 4 2" xfId="15835"/>
    <cellStyle name="40% - Accent3 6 4 3" xfId="15836"/>
    <cellStyle name="40% - Accent3 6 5" xfId="15837"/>
    <cellStyle name="40% - Accent3 6 6" xfId="15838"/>
    <cellStyle name="40% - Accent3 6 7" xfId="15839"/>
    <cellStyle name="40% - Accent3 6 8" xfId="15840"/>
    <cellStyle name="40% - Accent3 6 9" xfId="15841"/>
    <cellStyle name="40% - Accent3 60" xfId="15842"/>
    <cellStyle name="40% - Accent3 60 2" xfId="15843"/>
    <cellStyle name="40% - Accent3 60 2 2" xfId="15844"/>
    <cellStyle name="40% - Accent3 60 2 3" xfId="15845"/>
    <cellStyle name="40% - Accent3 60 3" xfId="15846"/>
    <cellStyle name="40% - Accent3 60 4" xfId="15847"/>
    <cellStyle name="40% - Accent3 60 5" xfId="15848"/>
    <cellStyle name="40% - Accent3 60 6" xfId="15849"/>
    <cellStyle name="40% - Accent3 60 7" xfId="15850"/>
    <cellStyle name="40% - Accent3 60 8" xfId="15851"/>
    <cellStyle name="40% - Accent3 61" xfId="15852"/>
    <cellStyle name="40% - Accent3 61 2" xfId="15853"/>
    <cellStyle name="40% - Accent3 61 2 2" xfId="15854"/>
    <cellStyle name="40% - Accent3 61 2 3" xfId="15855"/>
    <cellStyle name="40% - Accent3 61 3" xfId="15856"/>
    <cellStyle name="40% - Accent3 61 4" xfId="15857"/>
    <cellStyle name="40% - Accent3 61 5" xfId="15858"/>
    <cellStyle name="40% - Accent3 61 6" xfId="15859"/>
    <cellStyle name="40% - Accent3 61 7" xfId="15860"/>
    <cellStyle name="40% - Accent3 61 8" xfId="15861"/>
    <cellStyle name="40% - Accent3 62" xfId="15862"/>
    <cellStyle name="40% - Accent3 62 2" xfId="15863"/>
    <cellStyle name="40% - Accent3 62 2 2" xfId="15864"/>
    <cellStyle name="40% - Accent3 62 2 3" xfId="15865"/>
    <cellStyle name="40% - Accent3 62 3" xfId="15866"/>
    <cellStyle name="40% - Accent3 62 4" xfId="15867"/>
    <cellStyle name="40% - Accent3 62 5" xfId="15868"/>
    <cellStyle name="40% - Accent3 62 6" xfId="15869"/>
    <cellStyle name="40% - Accent3 62 7" xfId="15870"/>
    <cellStyle name="40% - Accent3 62 8" xfId="15871"/>
    <cellStyle name="40% - Accent3 63" xfId="15872"/>
    <cellStyle name="40% - Accent3 63 2" xfId="15873"/>
    <cellStyle name="40% - Accent3 63 2 2" xfId="15874"/>
    <cellStyle name="40% - Accent3 63 2 3" xfId="15875"/>
    <cellStyle name="40% - Accent3 63 3" xfId="15876"/>
    <cellStyle name="40% - Accent3 63 4" xfId="15877"/>
    <cellStyle name="40% - Accent3 63 5" xfId="15878"/>
    <cellStyle name="40% - Accent3 63 6" xfId="15879"/>
    <cellStyle name="40% - Accent3 63 7" xfId="15880"/>
    <cellStyle name="40% - Accent3 63 8" xfId="15881"/>
    <cellStyle name="40% - Accent3 64" xfId="15882"/>
    <cellStyle name="40% - Accent3 64 2" xfId="15883"/>
    <cellStyle name="40% - Accent3 64 2 2" xfId="15884"/>
    <cellStyle name="40% - Accent3 64 2 3" xfId="15885"/>
    <cellStyle name="40% - Accent3 64 3" xfId="15886"/>
    <cellStyle name="40% - Accent3 64 4" xfId="15887"/>
    <cellStyle name="40% - Accent3 64 5" xfId="15888"/>
    <cellStyle name="40% - Accent3 64 6" xfId="15889"/>
    <cellStyle name="40% - Accent3 64 7" xfId="15890"/>
    <cellStyle name="40% - Accent3 64 8" xfId="15891"/>
    <cellStyle name="40% - Accent3 65" xfId="15892"/>
    <cellStyle name="40% - Accent3 65 2" xfId="15893"/>
    <cellStyle name="40% - Accent3 65 2 2" xfId="15894"/>
    <cellStyle name="40% - Accent3 65 2 3" xfId="15895"/>
    <cellStyle name="40% - Accent3 65 3" xfId="15896"/>
    <cellStyle name="40% - Accent3 65 4" xfId="15897"/>
    <cellStyle name="40% - Accent3 65 5" xfId="15898"/>
    <cellStyle name="40% - Accent3 65 6" xfId="15899"/>
    <cellStyle name="40% - Accent3 65 7" xfId="15900"/>
    <cellStyle name="40% - Accent3 65 8" xfId="15901"/>
    <cellStyle name="40% - Accent3 66" xfId="15902"/>
    <cellStyle name="40% - Accent3 66 2" xfId="15903"/>
    <cellStyle name="40% - Accent3 66 2 2" xfId="15904"/>
    <cellStyle name="40% - Accent3 66 2 3" xfId="15905"/>
    <cellStyle name="40% - Accent3 66 3" xfId="15906"/>
    <cellStyle name="40% - Accent3 66 4" xfId="15907"/>
    <cellStyle name="40% - Accent3 66 5" xfId="15908"/>
    <cellStyle name="40% - Accent3 66 6" xfId="15909"/>
    <cellStyle name="40% - Accent3 66 7" xfId="15910"/>
    <cellStyle name="40% - Accent3 66 8" xfId="15911"/>
    <cellStyle name="40% - Accent3 67" xfId="15912"/>
    <cellStyle name="40% - Accent3 67 2" xfId="15913"/>
    <cellStyle name="40% - Accent3 67 2 2" xfId="15914"/>
    <cellStyle name="40% - Accent3 67 2 3" xfId="15915"/>
    <cellStyle name="40% - Accent3 67 3" xfId="15916"/>
    <cellStyle name="40% - Accent3 67 4" xfId="15917"/>
    <cellStyle name="40% - Accent3 67 5" xfId="15918"/>
    <cellStyle name="40% - Accent3 67 6" xfId="15919"/>
    <cellStyle name="40% - Accent3 67 7" xfId="15920"/>
    <cellStyle name="40% - Accent3 67 8" xfId="15921"/>
    <cellStyle name="40% - Accent3 68" xfId="15922"/>
    <cellStyle name="40% - Accent3 68 2" xfId="15923"/>
    <cellStyle name="40% - Accent3 68 2 2" xfId="15924"/>
    <cellStyle name="40% - Accent3 68 2 3" xfId="15925"/>
    <cellStyle name="40% - Accent3 68 3" xfId="15926"/>
    <cellStyle name="40% - Accent3 68 4" xfId="15927"/>
    <cellStyle name="40% - Accent3 68 5" xfId="15928"/>
    <cellStyle name="40% - Accent3 68 6" xfId="15929"/>
    <cellStyle name="40% - Accent3 68 7" xfId="15930"/>
    <cellStyle name="40% - Accent3 68 8" xfId="15931"/>
    <cellStyle name="40% - Accent3 69" xfId="15932"/>
    <cellStyle name="40% - Accent3 69 2" xfId="15933"/>
    <cellStyle name="40% - Accent3 69 2 2" xfId="15934"/>
    <cellStyle name="40% - Accent3 69 2 3" xfId="15935"/>
    <cellStyle name="40% - Accent3 69 3" xfId="15936"/>
    <cellStyle name="40% - Accent3 69 4" xfId="15937"/>
    <cellStyle name="40% - Accent3 69 5" xfId="15938"/>
    <cellStyle name="40% - Accent3 69 6" xfId="15939"/>
    <cellStyle name="40% - Accent3 69 7" xfId="15940"/>
    <cellStyle name="40% - Accent3 69 8" xfId="15941"/>
    <cellStyle name="40% - Accent3 7" xfId="15942"/>
    <cellStyle name="40% - Accent3 7 10" xfId="15943"/>
    <cellStyle name="40% - Accent3 7 2" xfId="15944"/>
    <cellStyle name="40% - Accent3 7 2 2" xfId="15945"/>
    <cellStyle name="40% - Accent3 7 2 3" xfId="15946"/>
    <cellStyle name="40% - Accent3 7 3" xfId="15947"/>
    <cellStyle name="40% - Accent3 7 3 2" xfId="15948"/>
    <cellStyle name="40% - Accent3 7 3 3" xfId="15949"/>
    <cellStyle name="40% - Accent3 7 3 4" xfId="15950"/>
    <cellStyle name="40% - Accent3 7 3 5" xfId="15951"/>
    <cellStyle name="40% - Accent3 7 3 6" xfId="15952"/>
    <cellStyle name="40% - Accent3 7 3 7" xfId="15953"/>
    <cellStyle name="40% - Accent3 7 4" xfId="15954"/>
    <cellStyle name="40% - Accent3 7 4 2" xfId="15955"/>
    <cellStyle name="40% - Accent3 7 4 3" xfId="15956"/>
    <cellStyle name="40% - Accent3 7 5" xfId="15957"/>
    <cellStyle name="40% - Accent3 7 6" xfId="15958"/>
    <cellStyle name="40% - Accent3 7 7" xfId="15959"/>
    <cellStyle name="40% - Accent3 7 8" xfId="15960"/>
    <cellStyle name="40% - Accent3 7 9" xfId="15961"/>
    <cellStyle name="40% - Accent3 70" xfId="15962"/>
    <cellStyle name="40% - Accent3 70 2" xfId="15963"/>
    <cellStyle name="40% - Accent3 70 2 2" xfId="15964"/>
    <cellStyle name="40% - Accent3 70 2 3" xfId="15965"/>
    <cellStyle name="40% - Accent3 70 3" xfId="15966"/>
    <cellStyle name="40% - Accent3 70 4" xfId="15967"/>
    <cellStyle name="40% - Accent3 70 5" xfId="15968"/>
    <cellStyle name="40% - Accent3 70 6" xfId="15969"/>
    <cellStyle name="40% - Accent3 70 7" xfId="15970"/>
    <cellStyle name="40% - Accent3 70 8" xfId="15971"/>
    <cellStyle name="40% - Accent3 71" xfId="15972"/>
    <cellStyle name="40% - Accent3 71 2" xfId="15973"/>
    <cellStyle name="40% - Accent3 71 3" xfId="15974"/>
    <cellStyle name="40% - Accent3 71 4" xfId="15975"/>
    <cellStyle name="40% - Accent3 71 5" xfId="15976"/>
    <cellStyle name="40% - Accent3 71 6" xfId="15977"/>
    <cellStyle name="40% - Accent3 71 7" xfId="15978"/>
    <cellStyle name="40% - Accent3 71 8" xfId="15979"/>
    <cellStyle name="40% - Accent3 72" xfId="15980"/>
    <cellStyle name="40% - Accent3 72 2" xfId="15981"/>
    <cellStyle name="40% - Accent3 72 3" xfId="15982"/>
    <cellStyle name="40% - Accent3 72 4" xfId="15983"/>
    <cellStyle name="40% - Accent3 72 5" xfId="15984"/>
    <cellStyle name="40% - Accent3 72 6" xfId="15985"/>
    <cellStyle name="40% - Accent3 72 7" xfId="15986"/>
    <cellStyle name="40% - Accent3 72 8" xfId="15987"/>
    <cellStyle name="40% - Accent3 73" xfId="15988"/>
    <cellStyle name="40% - Accent3 73 2" xfId="15989"/>
    <cellStyle name="40% - Accent3 73 3" xfId="15990"/>
    <cellStyle name="40% - Accent3 73 4" xfId="15991"/>
    <cellStyle name="40% - Accent3 73 5" xfId="15992"/>
    <cellStyle name="40% - Accent3 73 6" xfId="15993"/>
    <cellStyle name="40% - Accent3 73 7" xfId="15994"/>
    <cellStyle name="40% - Accent3 73 8" xfId="15995"/>
    <cellStyle name="40% - Accent3 74" xfId="15996"/>
    <cellStyle name="40% - Accent3 74 2" xfId="15997"/>
    <cellStyle name="40% - Accent3 74 3" xfId="15998"/>
    <cellStyle name="40% - Accent3 74 4" xfId="15999"/>
    <cellStyle name="40% - Accent3 74 5" xfId="16000"/>
    <cellStyle name="40% - Accent3 74 6" xfId="16001"/>
    <cellStyle name="40% - Accent3 74 7" xfId="16002"/>
    <cellStyle name="40% - Accent3 74 8" xfId="16003"/>
    <cellStyle name="40% - Accent3 75" xfId="16004"/>
    <cellStyle name="40% - Accent3 75 2" xfId="16005"/>
    <cellStyle name="40% - Accent3 75 3" xfId="16006"/>
    <cellStyle name="40% - Accent3 75 4" xfId="16007"/>
    <cellStyle name="40% - Accent3 75 5" xfId="16008"/>
    <cellStyle name="40% - Accent3 75 6" xfId="16009"/>
    <cellStyle name="40% - Accent3 75 7" xfId="16010"/>
    <cellStyle name="40% - Accent3 75 8" xfId="16011"/>
    <cellStyle name="40% - Accent3 76" xfId="16012"/>
    <cellStyle name="40% - Accent3 76 2" xfId="16013"/>
    <cellStyle name="40% - Accent3 76 3" xfId="16014"/>
    <cellStyle name="40% - Accent3 76 4" xfId="16015"/>
    <cellStyle name="40% - Accent3 76 5" xfId="16016"/>
    <cellStyle name="40% - Accent3 76 6" xfId="16017"/>
    <cellStyle name="40% - Accent3 76 7" xfId="16018"/>
    <cellStyle name="40% - Accent3 76 8" xfId="16019"/>
    <cellStyle name="40% - Accent3 77" xfId="16020"/>
    <cellStyle name="40% - Accent3 77 2" xfId="16021"/>
    <cellStyle name="40% - Accent3 77 3" xfId="16022"/>
    <cellStyle name="40% - Accent3 77 4" xfId="16023"/>
    <cellStyle name="40% - Accent3 77 5" xfId="16024"/>
    <cellStyle name="40% - Accent3 77 6" xfId="16025"/>
    <cellStyle name="40% - Accent3 77 7" xfId="16026"/>
    <cellStyle name="40% - Accent3 77 8" xfId="16027"/>
    <cellStyle name="40% - Accent3 78" xfId="16028"/>
    <cellStyle name="40% - Accent3 78 2" xfId="16029"/>
    <cellStyle name="40% - Accent3 78 3" xfId="16030"/>
    <cellStyle name="40% - Accent3 78 4" xfId="16031"/>
    <cellStyle name="40% - Accent3 78 5" xfId="16032"/>
    <cellStyle name="40% - Accent3 78 6" xfId="16033"/>
    <cellStyle name="40% - Accent3 78 7" xfId="16034"/>
    <cellStyle name="40% - Accent3 78 8" xfId="16035"/>
    <cellStyle name="40% - Accent3 79" xfId="16036"/>
    <cellStyle name="40% - Accent3 79 2" xfId="16037"/>
    <cellStyle name="40% - Accent3 79 3" xfId="16038"/>
    <cellStyle name="40% - Accent3 79 4" xfId="16039"/>
    <cellStyle name="40% - Accent3 79 5" xfId="16040"/>
    <cellStyle name="40% - Accent3 79 6" xfId="16041"/>
    <cellStyle name="40% - Accent3 79 7" xfId="16042"/>
    <cellStyle name="40% - Accent3 79 8" xfId="16043"/>
    <cellStyle name="40% - Accent3 8" xfId="16044"/>
    <cellStyle name="40% - Accent3 8 10" xfId="16045"/>
    <cellStyle name="40% - Accent3 8 2" xfId="16046"/>
    <cellStyle name="40% - Accent3 8 2 2" xfId="16047"/>
    <cellStyle name="40% - Accent3 8 2 3" xfId="16048"/>
    <cellStyle name="40% - Accent3 8 3" xfId="16049"/>
    <cellStyle name="40% - Accent3 8 3 2" xfId="16050"/>
    <cellStyle name="40% - Accent3 8 3 3" xfId="16051"/>
    <cellStyle name="40% - Accent3 8 3 4" xfId="16052"/>
    <cellStyle name="40% - Accent3 8 3 5" xfId="16053"/>
    <cellStyle name="40% - Accent3 8 3 6" xfId="16054"/>
    <cellStyle name="40% - Accent3 8 3 7" xfId="16055"/>
    <cellStyle name="40% - Accent3 8 4" xfId="16056"/>
    <cellStyle name="40% - Accent3 8 4 2" xfId="16057"/>
    <cellStyle name="40% - Accent3 8 4 3" xfId="16058"/>
    <cellStyle name="40% - Accent3 8 5" xfId="16059"/>
    <cellStyle name="40% - Accent3 8 6" xfId="16060"/>
    <cellStyle name="40% - Accent3 8 7" xfId="16061"/>
    <cellStyle name="40% - Accent3 8 8" xfId="16062"/>
    <cellStyle name="40% - Accent3 8 9" xfId="16063"/>
    <cellStyle name="40% - Accent3 80" xfId="16064"/>
    <cellStyle name="40% - Accent3 80 2" xfId="16065"/>
    <cellStyle name="40% - Accent3 80 3" xfId="16066"/>
    <cellStyle name="40% - Accent3 80 4" xfId="16067"/>
    <cellStyle name="40% - Accent3 80 5" xfId="16068"/>
    <cellStyle name="40% - Accent3 80 6" xfId="16069"/>
    <cellStyle name="40% - Accent3 80 7" xfId="16070"/>
    <cellStyle name="40% - Accent3 80 8" xfId="16071"/>
    <cellStyle name="40% - Accent3 81" xfId="16072"/>
    <cellStyle name="40% - Accent3 81 2" xfId="16073"/>
    <cellStyle name="40% - Accent3 81 3" xfId="16074"/>
    <cellStyle name="40% - Accent3 81 4" xfId="16075"/>
    <cellStyle name="40% - Accent3 81 5" xfId="16076"/>
    <cellStyle name="40% - Accent3 81 6" xfId="16077"/>
    <cellStyle name="40% - Accent3 81 7" xfId="16078"/>
    <cellStyle name="40% - Accent3 81 8" xfId="16079"/>
    <cellStyle name="40% - Accent3 82" xfId="16080"/>
    <cellStyle name="40% - Accent3 82 2" xfId="16081"/>
    <cellStyle name="40% - Accent3 82 3" xfId="16082"/>
    <cellStyle name="40% - Accent3 82 4" xfId="16083"/>
    <cellStyle name="40% - Accent3 82 5" xfId="16084"/>
    <cellStyle name="40% - Accent3 82 6" xfId="16085"/>
    <cellStyle name="40% - Accent3 82 7" xfId="16086"/>
    <cellStyle name="40% - Accent3 82 8" xfId="16087"/>
    <cellStyle name="40% - Accent3 83" xfId="16088"/>
    <cellStyle name="40% - Accent3 83 2" xfId="16089"/>
    <cellStyle name="40% - Accent3 83 3" xfId="16090"/>
    <cellStyle name="40% - Accent3 83 4" xfId="16091"/>
    <cellStyle name="40% - Accent3 83 5" xfId="16092"/>
    <cellStyle name="40% - Accent3 83 6" xfId="16093"/>
    <cellStyle name="40% - Accent3 83 7" xfId="16094"/>
    <cellStyle name="40% - Accent3 83 8" xfId="16095"/>
    <cellStyle name="40% - Accent3 84" xfId="16096"/>
    <cellStyle name="40% - Accent3 84 2" xfId="16097"/>
    <cellStyle name="40% - Accent3 84 3" xfId="16098"/>
    <cellStyle name="40% - Accent3 84 4" xfId="16099"/>
    <cellStyle name="40% - Accent3 84 5" xfId="16100"/>
    <cellStyle name="40% - Accent3 84 6" xfId="16101"/>
    <cellStyle name="40% - Accent3 84 7" xfId="16102"/>
    <cellStyle name="40% - Accent3 84 8" xfId="16103"/>
    <cellStyle name="40% - Accent3 85" xfId="16104"/>
    <cellStyle name="40% - Accent3 85 2" xfId="16105"/>
    <cellStyle name="40% - Accent3 85 3" xfId="16106"/>
    <cellStyle name="40% - Accent3 85 4" xfId="16107"/>
    <cellStyle name="40% - Accent3 85 5" xfId="16108"/>
    <cellStyle name="40% - Accent3 85 6" xfId="16109"/>
    <cellStyle name="40% - Accent3 85 7" xfId="16110"/>
    <cellStyle name="40% - Accent3 85 8" xfId="16111"/>
    <cellStyle name="40% - Accent3 86" xfId="16112"/>
    <cellStyle name="40% - Accent3 86 2" xfId="16113"/>
    <cellStyle name="40% - Accent3 86 3" xfId="16114"/>
    <cellStyle name="40% - Accent3 86 4" xfId="16115"/>
    <cellStyle name="40% - Accent3 86 5" xfId="16116"/>
    <cellStyle name="40% - Accent3 86 6" xfId="16117"/>
    <cellStyle name="40% - Accent3 86 7" xfId="16118"/>
    <cellStyle name="40% - Accent3 86 8" xfId="16119"/>
    <cellStyle name="40% - Accent3 87" xfId="16120"/>
    <cellStyle name="40% - Accent3 87 2" xfId="16121"/>
    <cellStyle name="40% - Accent3 87 3" xfId="16122"/>
    <cellStyle name="40% - Accent3 87 4" xfId="16123"/>
    <cellStyle name="40% - Accent3 87 5" xfId="16124"/>
    <cellStyle name="40% - Accent3 87 6" xfId="16125"/>
    <cellStyle name="40% - Accent3 87 7" xfId="16126"/>
    <cellStyle name="40% - Accent3 87 8" xfId="16127"/>
    <cellStyle name="40% - Accent3 88" xfId="16128"/>
    <cellStyle name="40% - Accent3 88 2" xfId="16129"/>
    <cellStyle name="40% - Accent3 88 3" xfId="16130"/>
    <cellStyle name="40% - Accent3 88 4" xfId="16131"/>
    <cellStyle name="40% - Accent3 88 5" xfId="16132"/>
    <cellStyle name="40% - Accent3 88 6" xfId="16133"/>
    <cellStyle name="40% - Accent3 88 7" xfId="16134"/>
    <cellStyle name="40% - Accent3 88 8" xfId="16135"/>
    <cellStyle name="40% - Accent3 89" xfId="16136"/>
    <cellStyle name="40% - Accent3 89 2" xfId="16137"/>
    <cellStyle name="40% - Accent3 89 3" xfId="16138"/>
    <cellStyle name="40% - Accent3 89 4" xfId="16139"/>
    <cellStyle name="40% - Accent3 89 5" xfId="16140"/>
    <cellStyle name="40% - Accent3 89 6" xfId="16141"/>
    <cellStyle name="40% - Accent3 89 7" xfId="16142"/>
    <cellStyle name="40% - Accent3 89 8" xfId="16143"/>
    <cellStyle name="40% - Accent3 9" xfId="16144"/>
    <cellStyle name="40% - Accent3 9 10" xfId="16145"/>
    <cellStyle name="40% - Accent3 9 2" xfId="16146"/>
    <cellStyle name="40% - Accent3 9 2 2" xfId="16147"/>
    <cellStyle name="40% - Accent3 9 2 3" xfId="16148"/>
    <cellStyle name="40% - Accent3 9 3" xfId="16149"/>
    <cellStyle name="40% - Accent3 9 3 2" xfId="16150"/>
    <cellStyle name="40% - Accent3 9 3 3" xfId="16151"/>
    <cellStyle name="40% - Accent3 9 3 4" xfId="16152"/>
    <cellStyle name="40% - Accent3 9 3 5" xfId="16153"/>
    <cellStyle name="40% - Accent3 9 3 6" xfId="16154"/>
    <cellStyle name="40% - Accent3 9 3 7" xfId="16155"/>
    <cellStyle name="40% - Accent3 9 4" xfId="16156"/>
    <cellStyle name="40% - Accent3 9 4 2" xfId="16157"/>
    <cellStyle name="40% - Accent3 9 4 3" xfId="16158"/>
    <cellStyle name="40% - Accent3 9 5" xfId="16159"/>
    <cellStyle name="40% - Accent3 9 6" xfId="16160"/>
    <cellStyle name="40% - Accent3 9 7" xfId="16161"/>
    <cellStyle name="40% - Accent3 9 8" xfId="16162"/>
    <cellStyle name="40% - Accent3 9 9" xfId="16163"/>
    <cellStyle name="40% - Accent3 90" xfId="16164"/>
    <cellStyle name="40% - Accent3 90 2" xfId="16165"/>
    <cellStyle name="40% - Accent3 90 3" xfId="16166"/>
    <cellStyle name="40% - Accent3 90 4" xfId="16167"/>
    <cellStyle name="40% - Accent3 90 5" xfId="16168"/>
    <cellStyle name="40% - Accent3 90 6" xfId="16169"/>
    <cellStyle name="40% - Accent3 90 7" xfId="16170"/>
    <cellStyle name="40% - Accent3 90 8" xfId="16171"/>
    <cellStyle name="40% - Accent3 91" xfId="16172"/>
    <cellStyle name="40% - Accent3 91 2" xfId="16173"/>
    <cellStyle name="40% - Accent3 91 3" xfId="16174"/>
    <cellStyle name="40% - Accent3 91 4" xfId="16175"/>
    <cellStyle name="40% - Accent3 91 5" xfId="16176"/>
    <cellStyle name="40% - Accent3 91 6" xfId="16177"/>
    <cellStyle name="40% - Accent3 91 7" xfId="16178"/>
    <cellStyle name="40% - Accent3 91 8" xfId="16179"/>
    <cellStyle name="40% - Accent3 92" xfId="16180"/>
    <cellStyle name="40% - Accent3 93" xfId="16181"/>
    <cellStyle name="40% - Accent3 94" xfId="16182"/>
    <cellStyle name="40% - Accent3 95" xfId="16183"/>
    <cellStyle name="40% - Accent3 96" xfId="16184"/>
    <cellStyle name="40% - Accent3 97" xfId="16185"/>
    <cellStyle name="40% - Accent3 98" xfId="16186"/>
    <cellStyle name="40% - Accent3 99" xfId="16187"/>
    <cellStyle name="40% - Accent4 10" xfId="16188"/>
    <cellStyle name="40% - Accent4 10 10" xfId="16189"/>
    <cellStyle name="40% - Accent4 10 2" xfId="16190"/>
    <cellStyle name="40% - Accent4 10 2 2" xfId="16191"/>
    <cellStyle name="40% - Accent4 10 2 3" xfId="16192"/>
    <cellStyle name="40% - Accent4 10 3" xfId="16193"/>
    <cellStyle name="40% - Accent4 10 3 2" xfId="16194"/>
    <cellStyle name="40% - Accent4 10 3 3" xfId="16195"/>
    <cellStyle name="40% - Accent4 10 3 4" xfId="16196"/>
    <cellStyle name="40% - Accent4 10 3 5" xfId="16197"/>
    <cellStyle name="40% - Accent4 10 3 6" xfId="16198"/>
    <cellStyle name="40% - Accent4 10 3 7" xfId="16199"/>
    <cellStyle name="40% - Accent4 10 4" xfId="16200"/>
    <cellStyle name="40% - Accent4 10 4 2" xfId="16201"/>
    <cellStyle name="40% - Accent4 10 4 3" xfId="16202"/>
    <cellStyle name="40% - Accent4 10 5" xfId="16203"/>
    <cellStyle name="40% - Accent4 10 6" xfId="16204"/>
    <cellStyle name="40% - Accent4 10 7" xfId="16205"/>
    <cellStyle name="40% - Accent4 10 8" xfId="16206"/>
    <cellStyle name="40% - Accent4 10 9" xfId="16207"/>
    <cellStyle name="40% - Accent4 100" xfId="16208"/>
    <cellStyle name="40% - Accent4 101" xfId="16209"/>
    <cellStyle name="40% - Accent4 102" xfId="16210"/>
    <cellStyle name="40% - Accent4 103" xfId="16211"/>
    <cellStyle name="40% - Accent4 104" xfId="16212"/>
    <cellStyle name="40% - Accent4 105" xfId="16213"/>
    <cellStyle name="40% - Accent4 106" xfId="16214"/>
    <cellStyle name="40% - Accent4 107" xfId="16215"/>
    <cellStyle name="40% - Accent4 108" xfId="16216"/>
    <cellStyle name="40% - Accent4 109" xfId="16217"/>
    <cellStyle name="40% - Accent4 11" xfId="16218"/>
    <cellStyle name="40% - Accent4 11 10" xfId="16219"/>
    <cellStyle name="40% - Accent4 11 2" xfId="16220"/>
    <cellStyle name="40% - Accent4 11 2 2" xfId="16221"/>
    <cellStyle name="40% - Accent4 11 2 3" xfId="16222"/>
    <cellStyle name="40% - Accent4 11 3" xfId="16223"/>
    <cellStyle name="40% - Accent4 11 3 2" xfId="16224"/>
    <cellStyle name="40% - Accent4 11 3 3" xfId="16225"/>
    <cellStyle name="40% - Accent4 11 3 4" xfId="16226"/>
    <cellStyle name="40% - Accent4 11 3 5" xfId="16227"/>
    <cellStyle name="40% - Accent4 11 3 6" xfId="16228"/>
    <cellStyle name="40% - Accent4 11 3 7" xfId="16229"/>
    <cellStyle name="40% - Accent4 11 4" xfId="16230"/>
    <cellStyle name="40% - Accent4 11 4 2" xfId="16231"/>
    <cellStyle name="40% - Accent4 11 4 3" xfId="16232"/>
    <cellStyle name="40% - Accent4 11 5" xfId="16233"/>
    <cellStyle name="40% - Accent4 11 6" xfId="16234"/>
    <cellStyle name="40% - Accent4 11 7" xfId="16235"/>
    <cellStyle name="40% - Accent4 11 8" xfId="16236"/>
    <cellStyle name="40% - Accent4 11 9" xfId="16237"/>
    <cellStyle name="40% - Accent4 110" xfId="16238"/>
    <cellStyle name="40% - Accent4 111" xfId="16239"/>
    <cellStyle name="40% - Accent4 112" xfId="16240"/>
    <cellStyle name="40% - Accent4 113" xfId="16241"/>
    <cellStyle name="40% - Accent4 114" xfId="16242"/>
    <cellStyle name="40% - Accent4 115" xfId="16243"/>
    <cellStyle name="40% - Accent4 116" xfId="16244"/>
    <cellStyle name="40% - Accent4 117" xfId="16245"/>
    <cellStyle name="40% - Accent4 118" xfId="16246"/>
    <cellStyle name="40% - Accent4 119" xfId="16247"/>
    <cellStyle name="40% - Accent4 12" xfId="16248"/>
    <cellStyle name="40% - Accent4 12 10" xfId="16249"/>
    <cellStyle name="40% - Accent4 12 2" xfId="16250"/>
    <cellStyle name="40% - Accent4 12 2 2" xfId="16251"/>
    <cellStyle name="40% - Accent4 12 2 3" xfId="16252"/>
    <cellStyle name="40% - Accent4 12 3" xfId="16253"/>
    <cellStyle name="40% - Accent4 12 3 2" xfId="16254"/>
    <cellStyle name="40% - Accent4 12 3 3" xfId="16255"/>
    <cellStyle name="40% - Accent4 12 3 4" xfId="16256"/>
    <cellStyle name="40% - Accent4 12 3 5" xfId="16257"/>
    <cellStyle name="40% - Accent4 12 3 6" xfId="16258"/>
    <cellStyle name="40% - Accent4 12 3 7" xfId="16259"/>
    <cellStyle name="40% - Accent4 12 4" xfId="16260"/>
    <cellStyle name="40% - Accent4 12 4 2" xfId="16261"/>
    <cellStyle name="40% - Accent4 12 4 3" xfId="16262"/>
    <cellStyle name="40% - Accent4 12 5" xfId="16263"/>
    <cellStyle name="40% - Accent4 12 6" xfId="16264"/>
    <cellStyle name="40% - Accent4 12 7" xfId="16265"/>
    <cellStyle name="40% - Accent4 12 8" xfId="16266"/>
    <cellStyle name="40% - Accent4 12 9" xfId="16267"/>
    <cellStyle name="40% - Accent4 120" xfId="16268"/>
    <cellStyle name="40% - Accent4 121" xfId="16269"/>
    <cellStyle name="40% - Accent4 122" xfId="16270"/>
    <cellStyle name="40% - Accent4 123" xfId="16271"/>
    <cellStyle name="40% - Accent4 124" xfId="16272"/>
    <cellStyle name="40% - Accent4 125" xfId="16273"/>
    <cellStyle name="40% - Accent4 126" xfId="16274"/>
    <cellStyle name="40% - Accent4 127" xfId="16275"/>
    <cellStyle name="40% - Accent4 128" xfId="16276"/>
    <cellStyle name="40% - Accent4 129" xfId="16277"/>
    <cellStyle name="40% - Accent4 13" xfId="16278"/>
    <cellStyle name="40% - Accent4 13 10" xfId="16279"/>
    <cellStyle name="40% - Accent4 13 2" xfId="16280"/>
    <cellStyle name="40% - Accent4 13 2 2" xfId="16281"/>
    <cellStyle name="40% - Accent4 13 2 3" xfId="16282"/>
    <cellStyle name="40% - Accent4 13 3" xfId="16283"/>
    <cellStyle name="40% - Accent4 13 3 2" xfId="16284"/>
    <cellStyle name="40% - Accent4 13 3 3" xfId="16285"/>
    <cellStyle name="40% - Accent4 13 3 4" xfId="16286"/>
    <cellStyle name="40% - Accent4 13 3 5" xfId="16287"/>
    <cellStyle name="40% - Accent4 13 3 6" xfId="16288"/>
    <cellStyle name="40% - Accent4 13 3 7" xfId="16289"/>
    <cellStyle name="40% - Accent4 13 4" xfId="16290"/>
    <cellStyle name="40% - Accent4 13 4 2" xfId="16291"/>
    <cellStyle name="40% - Accent4 13 4 3" xfId="16292"/>
    <cellStyle name="40% - Accent4 13 5" xfId="16293"/>
    <cellStyle name="40% - Accent4 13 6" xfId="16294"/>
    <cellStyle name="40% - Accent4 13 7" xfId="16295"/>
    <cellStyle name="40% - Accent4 13 8" xfId="16296"/>
    <cellStyle name="40% - Accent4 13 9" xfId="16297"/>
    <cellStyle name="40% - Accent4 130" xfId="16298"/>
    <cellStyle name="40% - Accent4 131" xfId="16299"/>
    <cellStyle name="40% - Accent4 132" xfId="16300"/>
    <cellStyle name="40% - Accent4 133" xfId="16301"/>
    <cellStyle name="40% - Accent4 134" xfId="16302"/>
    <cellStyle name="40% - Accent4 135" xfId="16303"/>
    <cellStyle name="40% - Accent4 136" xfId="16304"/>
    <cellStyle name="40% - Accent4 137" xfId="16305"/>
    <cellStyle name="40% - Accent4 138" xfId="16306"/>
    <cellStyle name="40% - Accent4 139" xfId="16307"/>
    <cellStyle name="40% - Accent4 14" xfId="16308"/>
    <cellStyle name="40% - Accent4 14 10" xfId="16309"/>
    <cellStyle name="40% - Accent4 14 2" xfId="16310"/>
    <cellStyle name="40% - Accent4 14 2 2" xfId="16311"/>
    <cellStyle name="40% - Accent4 14 2 3" xfId="16312"/>
    <cellStyle name="40% - Accent4 14 3" xfId="16313"/>
    <cellStyle name="40% - Accent4 14 3 2" xfId="16314"/>
    <cellStyle name="40% - Accent4 14 3 3" xfId="16315"/>
    <cellStyle name="40% - Accent4 14 3 4" xfId="16316"/>
    <cellStyle name="40% - Accent4 14 3 5" xfId="16317"/>
    <cellStyle name="40% - Accent4 14 3 6" xfId="16318"/>
    <cellStyle name="40% - Accent4 14 3 7" xfId="16319"/>
    <cellStyle name="40% - Accent4 14 4" xfId="16320"/>
    <cellStyle name="40% - Accent4 14 4 2" xfId="16321"/>
    <cellStyle name="40% - Accent4 14 4 3" xfId="16322"/>
    <cellStyle name="40% - Accent4 14 5" xfId="16323"/>
    <cellStyle name="40% - Accent4 14 6" xfId="16324"/>
    <cellStyle name="40% - Accent4 14 7" xfId="16325"/>
    <cellStyle name="40% - Accent4 14 8" xfId="16326"/>
    <cellStyle name="40% - Accent4 14 9" xfId="16327"/>
    <cellStyle name="40% - Accent4 140" xfId="16328"/>
    <cellStyle name="40% - Accent4 141" xfId="16329"/>
    <cellStyle name="40% - Accent4 142" xfId="16330"/>
    <cellStyle name="40% - Accent4 143" xfId="16331"/>
    <cellStyle name="40% - Accent4 144" xfId="16332"/>
    <cellStyle name="40% - Accent4 145" xfId="16333"/>
    <cellStyle name="40% - Accent4 146" xfId="16334"/>
    <cellStyle name="40% - Accent4 147" xfId="16335"/>
    <cellStyle name="40% - Accent4 148" xfId="16336"/>
    <cellStyle name="40% - Accent4 149" xfId="16337"/>
    <cellStyle name="40% - Accent4 15" xfId="16338"/>
    <cellStyle name="40% - Accent4 15 10" xfId="16339"/>
    <cellStyle name="40% - Accent4 15 2" xfId="16340"/>
    <cellStyle name="40% - Accent4 15 2 2" xfId="16341"/>
    <cellStyle name="40% - Accent4 15 2 3" xfId="16342"/>
    <cellStyle name="40% - Accent4 15 3" xfId="16343"/>
    <cellStyle name="40% - Accent4 15 3 2" xfId="16344"/>
    <cellStyle name="40% - Accent4 15 3 3" xfId="16345"/>
    <cellStyle name="40% - Accent4 15 3 4" xfId="16346"/>
    <cellStyle name="40% - Accent4 15 3 5" xfId="16347"/>
    <cellStyle name="40% - Accent4 15 3 6" xfId="16348"/>
    <cellStyle name="40% - Accent4 15 3 7" xfId="16349"/>
    <cellStyle name="40% - Accent4 15 4" xfId="16350"/>
    <cellStyle name="40% - Accent4 15 4 2" xfId="16351"/>
    <cellStyle name="40% - Accent4 15 4 3" xfId="16352"/>
    <cellStyle name="40% - Accent4 15 5" xfId="16353"/>
    <cellStyle name="40% - Accent4 15 6" xfId="16354"/>
    <cellStyle name="40% - Accent4 15 7" xfId="16355"/>
    <cellStyle name="40% - Accent4 15 8" xfId="16356"/>
    <cellStyle name="40% - Accent4 15 9" xfId="16357"/>
    <cellStyle name="40% - Accent4 150" xfId="16358"/>
    <cellStyle name="40% - Accent4 151" xfId="16359"/>
    <cellStyle name="40% - Accent4 152" xfId="16360"/>
    <cellStyle name="40% - Accent4 153" xfId="16361"/>
    <cellStyle name="40% - Accent4 154" xfId="16362"/>
    <cellStyle name="40% - Accent4 155" xfId="16363"/>
    <cellStyle name="40% - Accent4 156" xfId="16364"/>
    <cellStyle name="40% - Accent4 157" xfId="16365"/>
    <cellStyle name="40% - Accent4 158" xfId="16366"/>
    <cellStyle name="40% - Accent4 159" xfId="16367"/>
    <cellStyle name="40% - Accent4 16" xfId="16368"/>
    <cellStyle name="40% - Accent4 16 10" xfId="16369"/>
    <cellStyle name="40% - Accent4 16 2" xfId="16370"/>
    <cellStyle name="40% - Accent4 16 2 2" xfId="16371"/>
    <cellStyle name="40% - Accent4 16 2 3" xfId="16372"/>
    <cellStyle name="40% - Accent4 16 3" xfId="16373"/>
    <cellStyle name="40% - Accent4 16 3 2" xfId="16374"/>
    <cellStyle name="40% - Accent4 16 3 3" xfId="16375"/>
    <cellStyle name="40% - Accent4 16 3 4" xfId="16376"/>
    <cellStyle name="40% - Accent4 16 3 5" xfId="16377"/>
    <cellStyle name="40% - Accent4 16 3 6" xfId="16378"/>
    <cellStyle name="40% - Accent4 16 3 7" xfId="16379"/>
    <cellStyle name="40% - Accent4 16 4" xfId="16380"/>
    <cellStyle name="40% - Accent4 16 4 2" xfId="16381"/>
    <cellStyle name="40% - Accent4 16 4 3" xfId="16382"/>
    <cellStyle name="40% - Accent4 16 5" xfId="16383"/>
    <cellStyle name="40% - Accent4 16 6" xfId="16384"/>
    <cellStyle name="40% - Accent4 16 7" xfId="16385"/>
    <cellStyle name="40% - Accent4 16 8" xfId="16386"/>
    <cellStyle name="40% - Accent4 16 9" xfId="16387"/>
    <cellStyle name="40% - Accent4 160" xfId="16388"/>
    <cellStyle name="40% - Accent4 161" xfId="16389"/>
    <cellStyle name="40% - Accent4 162" xfId="16390"/>
    <cellStyle name="40% - Accent4 163" xfId="16391"/>
    <cellStyle name="40% - Accent4 164" xfId="16392"/>
    <cellStyle name="40% - Accent4 165" xfId="16393"/>
    <cellStyle name="40% - Accent4 166" xfId="16394"/>
    <cellStyle name="40% - Accent4 167" xfId="16395"/>
    <cellStyle name="40% - Accent4 168" xfId="16396"/>
    <cellStyle name="40% - Accent4 169" xfId="16397"/>
    <cellStyle name="40% - Accent4 17" xfId="16398"/>
    <cellStyle name="40% - Accent4 17 10" xfId="16399"/>
    <cellStyle name="40% - Accent4 17 2" xfId="16400"/>
    <cellStyle name="40% - Accent4 17 2 2" xfId="16401"/>
    <cellStyle name="40% - Accent4 17 2 3" xfId="16402"/>
    <cellStyle name="40% - Accent4 17 3" xfId="16403"/>
    <cellStyle name="40% - Accent4 17 3 2" xfId="16404"/>
    <cellStyle name="40% - Accent4 17 3 3" xfId="16405"/>
    <cellStyle name="40% - Accent4 17 3 4" xfId="16406"/>
    <cellStyle name="40% - Accent4 17 3 5" xfId="16407"/>
    <cellStyle name="40% - Accent4 17 3 6" xfId="16408"/>
    <cellStyle name="40% - Accent4 17 3 7" xfId="16409"/>
    <cellStyle name="40% - Accent4 17 4" xfId="16410"/>
    <cellStyle name="40% - Accent4 17 4 2" xfId="16411"/>
    <cellStyle name="40% - Accent4 17 4 3" xfId="16412"/>
    <cellStyle name="40% - Accent4 17 5" xfId="16413"/>
    <cellStyle name="40% - Accent4 17 6" xfId="16414"/>
    <cellStyle name="40% - Accent4 17 7" xfId="16415"/>
    <cellStyle name="40% - Accent4 17 8" xfId="16416"/>
    <cellStyle name="40% - Accent4 17 9" xfId="16417"/>
    <cellStyle name="40% - Accent4 170" xfId="16418"/>
    <cellStyle name="40% - Accent4 171" xfId="16419"/>
    <cellStyle name="40% - Accent4 172" xfId="16420"/>
    <cellStyle name="40% - Accent4 173" xfId="16421"/>
    <cellStyle name="40% - Accent4 174" xfId="16422"/>
    <cellStyle name="40% - Accent4 175" xfId="16423"/>
    <cellStyle name="40% - Accent4 176" xfId="16424"/>
    <cellStyle name="40% - Accent4 177" xfId="16425"/>
    <cellStyle name="40% - Accent4 178" xfId="16426"/>
    <cellStyle name="40% - Accent4 179" xfId="16427"/>
    <cellStyle name="40% - Accent4 18" xfId="16428"/>
    <cellStyle name="40% - Accent4 18 10" xfId="16429"/>
    <cellStyle name="40% - Accent4 18 2" xfId="16430"/>
    <cellStyle name="40% - Accent4 18 2 2" xfId="16431"/>
    <cellStyle name="40% - Accent4 18 2 3" xfId="16432"/>
    <cellStyle name="40% - Accent4 18 3" xfId="16433"/>
    <cellStyle name="40% - Accent4 18 3 2" xfId="16434"/>
    <cellStyle name="40% - Accent4 18 3 3" xfId="16435"/>
    <cellStyle name="40% - Accent4 18 3 4" xfId="16436"/>
    <cellStyle name="40% - Accent4 18 3 5" xfId="16437"/>
    <cellStyle name="40% - Accent4 18 3 6" xfId="16438"/>
    <cellStyle name="40% - Accent4 18 3 7" xfId="16439"/>
    <cellStyle name="40% - Accent4 18 4" xfId="16440"/>
    <cellStyle name="40% - Accent4 18 4 2" xfId="16441"/>
    <cellStyle name="40% - Accent4 18 4 3" xfId="16442"/>
    <cellStyle name="40% - Accent4 18 5" xfId="16443"/>
    <cellStyle name="40% - Accent4 18 6" xfId="16444"/>
    <cellStyle name="40% - Accent4 18 7" xfId="16445"/>
    <cellStyle name="40% - Accent4 18 8" xfId="16446"/>
    <cellStyle name="40% - Accent4 18 9" xfId="16447"/>
    <cellStyle name="40% - Accent4 180" xfId="16448"/>
    <cellStyle name="40% - Accent4 181" xfId="16449"/>
    <cellStyle name="40% - Accent4 182" xfId="16450"/>
    <cellStyle name="40% - Accent4 183" xfId="16451"/>
    <cellStyle name="40% - Accent4 184" xfId="16452"/>
    <cellStyle name="40% - Accent4 185" xfId="16453"/>
    <cellStyle name="40% - Accent4 186" xfId="16454"/>
    <cellStyle name="40% - Accent4 187" xfId="16455"/>
    <cellStyle name="40% - Accent4 188" xfId="16456"/>
    <cellStyle name="40% - Accent4 189" xfId="16457"/>
    <cellStyle name="40% - Accent4 19" xfId="16458"/>
    <cellStyle name="40% - Accent4 19 10" xfId="16459"/>
    <cellStyle name="40% - Accent4 19 2" xfId="16460"/>
    <cellStyle name="40% - Accent4 19 2 2" xfId="16461"/>
    <cellStyle name="40% - Accent4 19 2 3" xfId="16462"/>
    <cellStyle name="40% - Accent4 19 3" xfId="16463"/>
    <cellStyle name="40% - Accent4 19 3 2" xfId="16464"/>
    <cellStyle name="40% - Accent4 19 3 3" xfId="16465"/>
    <cellStyle name="40% - Accent4 19 3 4" xfId="16466"/>
    <cellStyle name="40% - Accent4 19 3 5" xfId="16467"/>
    <cellStyle name="40% - Accent4 19 3 6" xfId="16468"/>
    <cellStyle name="40% - Accent4 19 3 7" xfId="16469"/>
    <cellStyle name="40% - Accent4 19 4" xfId="16470"/>
    <cellStyle name="40% - Accent4 19 4 2" xfId="16471"/>
    <cellStyle name="40% - Accent4 19 4 3" xfId="16472"/>
    <cellStyle name="40% - Accent4 19 5" xfId="16473"/>
    <cellStyle name="40% - Accent4 19 6" xfId="16474"/>
    <cellStyle name="40% - Accent4 19 7" xfId="16475"/>
    <cellStyle name="40% - Accent4 19 8" xfId="16476"/>
    <cellStyle name="40% - Accent4 19 9" xfId="16477"/>
    <cellStyle name="40% - Accent4 190" xfId="16478"/>
    <cellStyle name="40% - Accent4 191" xfId="16479"/>
    <cellStyle name="40% - Accent4 192" xfId="16480"/>
    <cellStyle name="40% - Accent4 193" xfId="16481"/>
    <cellStyle name="40% - Accent4 194" xfId="16482"/>
    <cellStyle name="40% - Accent4 195" xfId="16483"/>
    <cellStyle name="40% - Accent4 196" xfId="16484"/>
    <cellStyle name="40% - Accent4 197" xfId="16485"/>
    <cellStyle name="40% - Accent4 198" xfId="16486"/>
    <cellStyle name="40% - Accent4 199" xfId="16487"/>
    <cellStyle name="40% - Accent4 2" xfId="16488"/>
    <cellStyle name="40% - Accent4 2 10" xfId="16489"/>
    <cellStyle name="40% - Accent4 2 11" xfId="16490"/>
    <cellStyle name="40% - Accent4 2 12" xfId="16491"/>
    <cellStyle name="40% - Accent4 2 13" xfId="16492"/>
    <cellStyle name="40% - Accent4 2 2" xfId="16493"/>
    <cellStyle name="40% - Accent4 2 2 10" xfId="16494"/>
    <cellStyle name="40% - Accent4 2 2 2" xfId="16495"/>
    <cellStyle name="40% - Accent4 2 2 2 2" xfId="16496"/>
    <cellStyle name="40% - Accent4 2 2 2 3" xfId="16497"/>
    <cellStyle name="40% - Accent4 2 2 2 4" xfId="16498"/>
    <cellStyle name="40% - Accent4 2 2 2 5" xfId="16499"/>
    <cellStyle name="40% - Accent4 2 2 2 6" xfId="16500"/>
    <cellStyle name="40% - Accent4 2 2 2 7" xfId="16501"/>
    <cellStyle name="40% - Accent4 2 2 3" xfId="16502"/>
    <cellStyle name="40% - Accent4 2 2 3 2" xfId="16503"/>
    <cellStyle name="40% - Accent4 2 2 3 3" xfId="16504"/>
    <cellStyle name="40% - Accent4 2 2 3 4" xfId="16505"/>
    <cellStyle name="40% - Accent4 2 2 3 5" xfId="16506"/>
    <cellStyle name="40% - Accent4 2 2 3 6" xfId="16507"/>
    <cellStyle name="40% - Accent4 2 2 3 7" xfId="16508"/>
    <cellStyle name="40% - Accent4 2 2 4" xfId="16509"/>
    <cellStyle name="40% - Accent4 2 2 4 2" xfId="16510"/>
    <cellStyle name="40% - Accent4 2 2 4 3" xfId="16511"/>
    <cellStyle name="40% - Accent4 2 2 5" xfId="16512"/>
    <cellStyle name="40% - Accent4 2 2 6" xfId="16513"/>
    <cellStyle name="40% - Accent4 2 2 7" xfId="16514"/>
    <cellStyle name="40% - Accent4 2 2 8" xfId="16515"/>
    <cellStyle name="40% - Accent4 2 2 9" xfId="16516"/>
    <cellStyle name="40% - Accent4 2 3" xfId="16517"/>
    <cellStyle name="40% - Accent4 2 3 2" xfId="16518"/>
    <cellStyle name="40% - Accent4 2 3 2 2" xfId="16519"/>
    <cellStyle name="40% - Accent4 2 3 2 3" xfId="16520"/>
    <cellStyle name="40% - Accent4 2 3 2 4" xfId="16521"/>
    <cellStyle name="40% - Accent4 2 3 2 5" xfId="16522"/>
    <cellStyle name="40% - Accent4 2 3 2 6" xfId="16523"/>
    <cellStyle name="40% - Accent4 2 3 2 7" xfId="16524"/>
    <cellStyle name="40% - Accent4 2 3 3" xfId="16525"/>
    <cellStyle name="40% - Accent4 2 3 4" xfId="16526"/>
    <cellStyle name="40% - Accent4 2 3 5" xfId="16527"/>
    <cellStyle name="40% - Accent4 2 3 6" xfId="16528"/>
    <cellStyle name="40% - Accent4 2 3 7" xfId="16529"/>
    <cellStyle name="40% - Accent4 2 3 8" xfId="16530"/>
    <cellStyle name="40% - Accent4 2 4" xfId="16531"/>
    <cellStyle name="40% - Accent4 2 4 2" xfId="16532"/>
    <cellStyle name="40% - Accent4 2 4 3" xfId="16533"/>
    <cellStyle name="40% - Accent4 2 4 4" xfId="16534"/>
    <cellStyle name="40% - Accent4 2 4 5" xfId="16535"/>
    <cellStyle name="40% - Accent4 2 4 6" xfId="16536"/>
    <cellStyle name="40% - Accent4 2 4 7" xfId="16537"/>
    <cellStyle name="40% - Accent4 2 5" xfId="16538"/>
    <cellStyle name="40% - Accent4 2 5 2" xfId="16539"/>
    <cellStyle name="40% - Accent4 2 5 3" xfId="16540"/>
    <cellStyle name="40% - Accent4 2 5 4" xfId="16541"/>
    <cellStyle name="40% - Accent4 2 5 5" xfId="16542"/>
    <cellStyle name="40% - Accent4 2 5 6" xfId="16543"/>
    <cellStyle name="40% - Accent4 2 5 7" xfId="16544"/>
    <cellStyle name="40% - Accent4 2 6" xfId="16545"/>
    <cellStyle name="40% - Accent4 2 6 2" xfId="16546"/>
    <cellStyle name="40% - Accent4 2 7" xfId="16547"/>
    <cellStyle name="40% - Accent4 2 8" xfId="16548"/>
    <cellStyle name="40% - Accent4 2 9" xfId="16549"/>
    <cellStyle name="40% - Accent4 20" xfId="16550"/>
    <cellStyle name="40% - Accent4 20 2" xfId="16551"/>
    <cellStyle name="40% - Accent4 20 3" xfId="16552"/>
    <cellStyle name="40% - Accent4 20 3 2" xfId="16553"/>
    <cellStyle name="40% - Accent4 20 3 3" xfId="16554"/>
    <cellStyle name="40% - Accent4 20 3 4" xfId="16555"/>
    <cellStyle name="40% - Accent4 20 3 5" xfId="16556"/>
    <cellStyle name="40% - Accent4 20 3 6" xfId="16557"/>
    <cellStyle name="40% - Accent4 20 3 7" xfId="16558"/>
    <cellStyle name="40% - Accent4 20 4" xfId="16559"/>
    <cellStyle name="40% - Accent4 20 5" xfId="16560"/>
    <cellStyle name="40% - Accent4 20 6" xfId="16561"/>
    <cellStyle name="40% - Accent4 20 7" xfId="16562"/>
    <cellStyle name="40% - Accent4 20 8" xfId="16563"/>
    <cellStyle name="40% - Accent4 20 9" xfId="16564"/>
    <cellStyle name="40% - Accent4 200" xfId="16565"/>
    <cellStyle name="40% - Accent4 201" xfId="16566"/>
    <cellStyle name="40% - Accent4 202" xfId="16567"/>
    <cellStyle name="40% - Accent4 203" xfId="16568"/>
    <cellStyle name="40% - Accent4 204" xfId="16569"/>
    <cellStyle name="40% - Accent4 205" xfId="16570"/>
    <cellStyle name="40% - Accent4 206" xfId="16571"/>
    <cellStyle name="40% - Accent4 207" xfId="16572"/>
    <cellStyle name="40% - Accent4 208" xfId="16573"/>
    <cellStyle name="40% - Accent4 209" xfId="16574"/>
    <cellStyle name="40% - Accent4 21" xfId="16575"/>
    <cellStyle name="40% - Accent4 21 10" xfId="16576"/>
    <cellStyle name="40% - Accent4 21 2" xfId="16577"/>
    <cellStyle name="40% - Accent4 21 2 2" xfId="16578"/>
    <cellStyle name="40% - Accent4 21 2 3" xfId="16579"/>
    <cellStyle name="40% - Accent4 21 3" xfId="16580"/>
    <cellStyle name="40% - Accent4 21 3 2" xfId="16581"/>
    <cellStyle name="40% - Accent4 21 3 3" xfId="16582"/>
    <cellStyle name="40% - Accent4 21 3 4" xfId="16583"/>
    <cellStyle name="40% - Accent4 21 3 5" xfId="16584"/>
    <cellStyle name="40% - Accent4 21 3 6" xfId="16585"/>
    <cellStyle name="40% - Accent4 21 3 7" xfId="16586"/>
    <cellStyle name="40% - Accent4 21 4" xfId="16587"/>
    <cellStyle name="40% - Accent4 21 4 2" xfId="16588"/>
    <cellStyle name="40% - Accent4 21 4 3" xfId="16589"/>
    <cellStyle name="40% - Accent4 21 5" xfId="16590"/>
    <cellStyle name="40% - Accent4 21 6" xfId="16591"/>
    <cellStyle name="40% - Accent4 21 7" xfId="16592"/>
    <cellStyle name="40% - Accent4 21 8" xfId="16593"/>
    <cellStyle name="40% - Accent4 21 9" xfId="16594"/>
    <cellStyle name="40% - Accent4 210" xfId="16595"/>
    <cellStyle name="40% - Accent4 211" xfId="16596"/>
    <cellStyle name="40% - Accent4 212" xfId="16597"/>
    <cellStyle name="40% - Accent4 213" xfId="16598"/>
    <cellStyle name="40% - Accent4 214" xfId="16599"/>
    <cellStyle name="40% - Accent4 215" xfId="16600"/>
    <cellStyle name="40% - Accent4 216" xfId="16601"/>
    <cellStyle name="40% - Accent4 217" xfId="16602"/>
    <cellStyle name="40% - Accent4 218" xfId="16603"/>
    <cellStyle name="40% - Accent4 219" xfId="16604"/>
    <cellStyle name="40% - Accent4 22" xfId="16605"/>
    <cellStyle name="40% - Accent4 22 10" xfId="16606"/>
    <cellStyle name="40% - Accent4 22 2" xfId="16607"/>
    <cellStyle name="40% - Accent4 22 2 2" xfId="16608"/>
    <cellStyle name="40% - Accent4 22 2 3" xfId="16609"/>
    <cellStyle name="40% - Accent4 22 3" xfId="16610"/>
    <cellStyle name="40% - Accent4 22 3 2" xfId="16611"/>
    <cellStyle name="40% - Accent4 22 3 3" xfId="16612"/>
    <cellStyle name="40% - Accent4 22 3 4" xfId="16613"/>
    <cellStyle name="40% - Accent4 22 3 5" xfId="16614"/>
    <cellStyle name="40% - Accent4 22 3 6" xfId="16615"/>
    <cellStyle name="40% - Accent4 22 3 7" xfId="16616"/>
    <cellStyle name="40% - Accent4 22 4" xfId="16617"/>
    <cellStyle name="40% - Accent4 22 4 2" xfId="16618"/>
    <cellStyle name="40% - Accent4 22 4 3" xfId="16619"/>
    <cellStyle name="40% - Accent4 22 5" xfId="16620"/>
    <cellStyle name="40% - Accent4 22 6" xfId="16621"/>
    <cellStyle name="40% - Accent4 22 7" xfId="16622"/>
    <cellStyle name="40% - Accent4 22 8" xfId="16623"/>
    <cellStyle name="40% - Accent4 22 9" xfId="16624"/>
    <cellStyle name="40% - Accent4 220" xfId="16625"/>
    <cellStyle name="40% - Accent4 221" xfId="16626"/>
    <cellStyle name="40% - Accent4 222" xfId="16627"/>
    <cellStyle name="40% - Accent4 223" xfId="16628"/>
    <cellStyle name="40% - Accent4 224" xfId="16629"/>
    <cellStyle name="40% - Accent4 225" xfId="16630"/>
    <cellStyle name="40% - Accent4 226" xfId="16631"/>
    <cellStyle name="40% - Accent4 227" xfId="16632"/>
    <cellStyle name="40% - Accent4 228" xfId="16633"/>
    <cellStyle name="40% - Accent4 229" xfId="16634"/>
    <cellStyle name="40% - Accent4 23" xfId="16635"/>
    <cellStyle name="40% - Accent4 23 10" xfId="16636"/>
    <cellStyle name="40% - Accent4 23 2" xfId="16637"/>
    <cellStyle name="40% - Accent4 23 2 2" xfId="16638"/>
    <cellStyle name="40% - Accent4 23 2 3" xfId="16639"/>
    <cellStyle name="40% - Accent4 23 3" xfId="16640"/>
    <cellStyle name="40% - Accent4 23 3 2" xfId="16641"/>
    <cellStyle name="40% - Accent4 23 3 3" xfId="16642"/>
    <cellStyle name="40% - Accent4 23 3 4" xfId="16643"/>
    <cellStyle name="40% - Accent4 23 3 5" xfId="16644"/>
    <cellStyle name="40% - Accent4 23 3 6" xfId="16645"/>
    <cellStyle name="40% - Accent4 23 3 7" xfId="16646"/>
    <cellStyle name="40% - Accent4 23 4" xfId="16647"/>
    <cellStyle name="40% - Accent4 23 4 2" xfId="16648"/>
    <cellStyle name="40% - Accent4 23 4 3" xfId="16649"/>
    <cellStyle name="40% - Accent4 23 5" xfId="16650"/>
    <cellStyle name="40% - Accent4 23 6" xfId="16651"/>
    <cellStyle name="40% - Accent4 23 7" xfId="16652"/>
    <cellStyle name="40% - Accent4 23 8" xfId="16653"/>
    <cellStyle name="40% - Accent4 23 9" xfId="16654"/>
    <cellStyle name="40% - Accent4 230" xfId="16655"/>
    <cellStyle name="40% - Accent4 231" xfId="16656"/>
    <cellStyle name="40% - Accent4 232" xfId="16657"/>
    <cellStyle name="40% - Accent4 233" xfId="16658"/>
    <cellStyle name="40% - Accent4 234" xfId="16659"/>
    <cellStyle name="40% - Accent4 235" xfId="16660"/>
    <cellStyle name="40% - Accent4 236" xfId="16661"/>
    <cellStyle name="40% - Accent4 237" xfId="16662"/>
    <cellStyle name="40% - Accent4 238" xfId="16663"/>
    <cellStyle name="40% - Accent4 239" xfId="16664"/>
    <cellStyle name="40% - Accent4 24" xfId="16665"/>
    <cellStyle name="40% - Accent4 24 10" xfId="16666"/>
    <cellStyle name="40% - Accent4 24 2" xfId="16667"/>
    <cellStyle name="40% - Accent4 24 2 2" xfId="16668"/>
    <cellStyle name="40% - Accent4 24 2 3" xfId="16669"/>
    <cellStyle name="40% - Accent4 24 3" xfId="16670"/>
    <cellStyle name="40% - Accent4 24 3 2" xfId="16671"/>
    <cellStyle name="40% - Accent4 24 3 3" xfId="16672"/>
    <cellStyle name="40% - Accent4 24 3 4" xfId="16673"/>
    <cellStyle name="40% - Accent4 24 3 5" xfId="16674"/>
    <cellStyle name="40% - Accent4 24 3 6" xfId="16675"/>
    <cellStyle name="40% - Accent4 24 3 7" xfId="16676"/>
    <cellStyle name="40% - Accent4 24 4" xfId="16677"/>
    <cellStyle name="40% - Accent4 24 4 2" xfId="16678"/>
    <cellStyle name="40% - Accent4 24 4 3" xfId="16679"/>
    <cellStyle name="40% - Accent4 24 5" xfId="16680"/>
    <cellStyle name="40% - Accent4 24 6" xfId="16681"/>
    <cellStyle name="40% - Accent4 24 7" xfId="16682"/>
    <cellStyle name="40% - Accent4 24 8" xfId="16683"/>
    <cellStyle name="40% - Accent4 24 9" xfId="16684"/>
    <cellStyle name="40% - Accent4 240" xfId="16685"/>
    <cellStyle name="40% - Accent4 241" xfId="16686"/>
    <cellStyle name="40% - Accent4 242" xfId="16687"/>
    <cellStyle name="40% - Accent4 243" xfId="16688"/>
    <cellStyle name="40% - Accent4 244" xfId="16689"/>
    <cellStyle name="40% - Accent4 245" xfId="16690"/>
    <cellStyle name="40% - Accent4 246" xfId="16691"/>
    <cellStyle name="40% - Accent4 247" xfId="16692"/>
    <cellStyle name="40% - Accent4 248" xfId="16693"/>
    <cellStyle name="40% - Accent4 249" xfId="16694"/>
    <cellStyle name="40% - Accent4 25" xfId="16695"/>
    <cellStyle name="40% - Accent4 25 10" xfId="16696"/>
    <cellStyle name="40% - Accent4 25 2" xfId="16697"/>
    <cellStyle name="40% - Accent4 25 2 2" xfId="16698"/>
    <cellStyle name="40% - Accent4 25 2 3" xfId="16699"/>
    <cellStyle name="40% - Accent4 25 3" xfId="16700"/>
    <cellStyle name="40% - Accent4 25 3 2" xfId="16701"/>
    <cellStyle name="40% - Accent4 25 3 3" xfId="16702"/>
    <cellStyle name="40% - Accent4 25 3 4" xfId="16703"/>
    <cellStyle name="40% - Accent4 25 3 5" xfId="16704"/>
    <cellStyle name="40% - Accent4 25 3 6" xfId="16705"/>
    <cellStyle name="40% - Accent4 25 3 7" xfId="16706"/>
    <cellStyle name="40% - Accent4 25 4" xfId="16707"/>
    <cellStyle name="40% - Accent4 25 4 2" xfId="16708"/>
    <cellStyle name="40% - Accent4 25 4 3" xfId="16709"/>
    <cellStyle name="40% - Accent4 25 5" xfId="16710"/>
    <cellStyle name="40% - Accent4 25 6" xfId="16711"/>
    <cellStyle name="40% - Accent4 25 7" xfId="16712"/>
    <cellStyle name="40% - Accent4 25 8" xfId="16713"/>
    <cellStyle name="40% - Accent4 25 9" xfId="16714"/>
    <cellStyle name="40% - Accent4 250" xfId="16715"/>
    <cellStyle name="40% - Accent4 251" xfId="16716"/>
    <cellStyle name="40% - Accent4 252" xfId="16717"/>
    <cellStyle name="40% - Accent4 253" xfId="16718"/>
    <cellStyle name="40% - Accent4 254" xfId="16719"/>
    <cellStyle name="40% - Accent4 255" xfId="16720"/>
    <cellStyle name="40% - Accent4 256" xfId="16721"/>
    <cellStyle name="40% - Accent4 257" xfId="16722"/>
    <cellStyle name="40% - Accent4 258" xfId="16723"/>
    <cellStyle name="40% - Accent4 259" xfId="16724"/>
    <cellStyle name="40% - Accent4 26" xfId="16725"/>
    <cellStyle name="40% - Accent4 26 10" xfId="16726"/>
    <cellStyle name="40% - Accent4 26 2" xfId="16727"/>
    <cellStyle name="40% - Accent4 26 2 2" xfId="16728"/>
    <cellStyle name="40% - Accent4 26 2 3" xfId="16729"/>
    <cellStyle name="40% - Accent4 26 3" xfId="16730"/>
    <cellStyle name="40% - Accent4 26 3 2" xfId="16731"/>
    <cellStyle name="40% - Accent4 26 3 3" xfId="16732"/>
    <cellStyle name="40% - Accent4 26 3 4" xfId="16733"/>
    <cellStyle name="40% - Accent4 26 3 5" xfId="16734"/>
    <cellStyle name="40% - Accent4 26 3 6" xfId="16735"/>
    <cellStyle name="40% - Accent4 26 3 7" xfId="16736"/>
    <cellStyle name="40% - Accent4 26 4" xfId="16737"/>
    <cellStyle name="40% - Accent4 26 4 2" xfId="16738"/>
    <cellStyle name="40% - Accent4 26 4 3" xfId="16739"/>
    <cellStyle name="40% - Accent4 26 5" xfId="16740"/>
    <cellStyle name="40% - Accent4 26 6" xfId="16741"/>
    <cellStyle name="40% - Accent4 26 7" xfId="16742"/>
    <cellStyle name="40% - Accent4 26 8" xfId="16743"/>
    <cellStyle name="40% - Accent4 26 9" xfId="16744"/>
    <cellStyle name="40% - Accent4 260" xfId="16745"/>
    <cellStyle name="40% - Accent4 261" xfId="16746"/>
    <cellStyle name="40% - Accent4 262" xfId="16747"/>
    <cellStyle name="40% - Accent4 263" xfId="16748"/>
    <cellStyle name="40% - Accent4 264" xfId="16749"/>
    <cellStyle name="40% - Accent4 265" xfId="16750"/>
    <cellStyle name="40% - Accent4 266" xfId="16751"/>
    <cellStyle name="40% - Accent4 267" xfId="16752"/>
    <cellStyle name="40% - Accent4 268" xfId="16753"/>
    <cellStyle name="40% - Accent4 269" xfId="16754"/>
    <cellStyle name="40% - Accent4 27" xfId="16755"/>
    <cellStyle name="40% - Accent4 27 10" xfId="16756"/>
    <cellStyle name="40% - Accent4 27 2" xfId="16757"/>
    <cellStyle name="40% - Accent4 27 2 2" xfId="16758"/>
    <cellStyle name="40% - Accent4 27 2 3" xfId="16759"/>
    <cellStyle name="40% - Accent4 27 3" xfId="16760"/>
    <cellStyle name="40% - Accent4 27 3 2" xfId="16761"/>
    <cellStyle name="40% - Accent4 27 3 3" xfId="16762"/>
    <cellStyle name="40% - Accent4 27 3 4" xfId="16763"/>
    <cellStyle name="40% - Accent4 27 3 5" xfId="16764"/>
    <cellStyle name="40% - Accent4 27 3 6" xfId="16765"/>
    <cellStyle name="40% - Accent4 27 3 7" xfId="16766"/>
    <cellStyle name="40% - Accent4 27 4" xfId="16767"/>
    <cellStyle name="40% - Accent4 27 4 2" xfId="16768"/>
    <cellStyle name="40% - Accent4 27 4 3" xfId="16769"/>
    <cellStyle name="40% - Accent4 27 5" xfId="16770"/>
    <cellStyle name="40% - Accent4 27 6" xfId="16771"/>
    <cellStyle name="40% - Accent4 27 7" xfId="16772"/>
    <cellStyle name="40% - Accent4 27 8" xfId="16773"/>
    <cellStyle name="40% - Accent4 27 9" xfId="16774"/>
    <cellStyle name="40% - Accent4 270" xfId="16775"/>
    <cellStyle name="40% - Accent4 271" xfId="16776"/>
    <cellStyle name="40% - Accent4 272" xfId="16777"/>
    <cellStyle name="40% - Accent4 273" xfId="16778"/>
    <cellStyle name="40% - Accent4 274" xfId="16779"/>
    <cellStyle name="40% - Accent4 274 2" xfId="16780"/>
    <cellStyle name="40% - Accent4 274 3" xfId="16781"/>
    <cellStyle name="40% - Accent4 274 4" xfId="16782"/>
    <cellStyle name="40% - Accent4 274 5" xfId="16783"/>
    <cellStyle name="40% - Accent4 274 6" xfId="16784"/>
    <cellStyle name="40% - Accent4 274 7" xfId="16785"/>
    <cellStyle name="40% - Accent4 275" xfId="16786"/>
    <cellStyle name="40% - Accent4 275 2" xfId="16787"/>
    <cellStyle name="40% - Accent4 275 3" xfId="16788"/>
    <cellStyle name="40% - Accent4 275 4" xfId="16789"/>
    <cellStyle name="40% - Accent4 275 5" xfId="16790"/>
    <cellStyle name="40% - Accent4 275 6" xfId="16791"/>
    <cellStyle name="40% - Accent4 275 7" xfId="16792"/>
    <cellStyle name="40% - Accent4 276" xfId="16793"/>
    <cellStyle name="40% - Accent4 276 2" xfId="16794"/>
    <cellStyle name="40% - Accent4 276 3" xfId="16795"/>
    <cellStyle name="40% - Accent4 276 4" xfId="16796"/>
    <cellStyle name="40% - Accent4 276 5" xfId="16797"/>
    <cellStyle name="40% - Accent4 276 6" xfId="16798"/>
    <cellStyle name="40% - Accent4 276 7" xfId="16799"/>
    <cellStyle name="40% - Accent4 277" xfId="16800"/>
    <cellStyle name="40% - Accent4 277 2" xfId="16801"/>
    <cellStyle name="40% - Accent4 277 3" xfId="16802"/>
    <cellStyle name="40% - Accent4 277 4" xfId="16803"/>
    <cellStyle name="40% - Accent4 277 5" xfId="16804"/>
    <cellStyle name="40% - Accent4 277 6" xfId="16805"/>
    <cellStyle name="40% - Accent4 277 7" xfId="16806"/>
    <cellStyle name="40% - Accent4 278" xfId="16807"/>
    <cellStyle name="40% - Accent4 278 2" xfId="16808"/>
    <cellStyle name="40% - Accent4 278 3" xfId="16809"/>
    <cellStyle name="40% - Accent4 278 4" xfId="16810"/>
    <cellStyle name="40% - Accent4 278 5" xfId="16811"/>
    <cellStyle name="40% - Accent4 278 6" xfId="16812"/>
    <cellStyle name="40% - Accent4 278 7" xfId="16813"/>
    <cellStyle name="40% - Accent4 279" xfId="16814"/>
    <cellStyle name="40% - Accent4 279 2" xfId="16815"/>
    <cellStyle name="40% - Accent4 279 3" xfId="16816"/>
    <cellStyle name="40% - Accent4 279 4" xfId="16817"/>
    <cellStyle name="40% - Accent4 279 5" xfId="16818"/>
    <cellStyle name="40% - Accent4 279 6" xfId="16819"/>
    <cellStyle name="40% - Accent4 279 7" xfId="16820"/>
    <cellStyle name="40% - Accent4 28" xfId="16821"/>
    <cellStyle name="40% - Accent4 28 10" xfId="16822"/>
    <cellStyle name="40% - Accent4 28 2" xfId="16823"/>
    <cellStyle name="40% - Accent4 28 2 2" xfId="16824"/>
    <cellStyle name="40% - Accent4 28 2 3" xfId="16825"/>
    <cellStyle name="40% - Accent4 28 3" xfId="16826"/>
    <cellStyle name="40% - Accent4 28 3 2" xfId="16827"/>
    <cellStyle name="40% - Accent4 28 3 3" xfId="16828"/>
    <cellStyle name="40% - Accent4 28 3 4" xfId="16829"/>
    <cellStyle name="40% - Accent4 28 3 5" xfId="16830"/>
    <cellStyle name="40% - Accent4 28 3 6" xfId="16831"/>
    <cellStyle name="40% - Accent4 28 3 7" xfId="16832"/>
    <cellStyle name="40% - Accent4 28 4" xfId="16833"/>
    <cellStyle name="40% - Accent4 28 4 2" xfId="16834"/>
    <cellStyle name="40% - Accent4 28 4 3" xfId="16835"/>
    <cellStyle name="40% - Accent4 28 5" xfId="16836"/>
    <cellStyle name="40% - Accent4 28 6" xfId="16837"/>
    <cellStyle name="40% - Accent4 28 7" xfId="16838"/>
    <cellStyle name="40% - Accent4 28 8" xfId="16839"/>
    <cellStyle name="40% - Accent4 28 9" xfId="16840"/>
    <cellStyle name="40% - Accent4 280" xfId="16841"/>
    <cellStyle name="40% - Accent4 280 2" xfId="16842"/>
    <cellStyle name="40% - Accent4 280 3" xfId="16843"/>
    <cellStyle name="40% - Accent4 280 4" xfId="16844"/>
    <cellStyle name="40% - Accent4 280 5" xfId="16845"/>
    <cellStyle name="40% - Accent4 280 6" xfId="16846"/>
    <cellStyle name="40% - Accent4 280 7" xfId="16847"/>
    <cellStyle name="40% - Accent4 281" xfId="16848"/>
    <cellStyle name="40% - Accent4 281 2" xfId="16849"/>
    <cellStyle name="40% - Accent4 281 3" xfId="16850"/>
    <cellStyle name="40% - Accent4 281 4" xfId="16851"/>
    <cellStyle name="40% - Accent4 281 5" xfId="16852"/>
    <cellStyle name="40% - Accent4 281 6" xfId="16853"/>
    <cellStyle name="40% - Accent4 281 7" xfId="16854"/>
    <cellStyle name="40% - Accent4 282" xfId="16855"/>
    <cellStyle name="40% - Accent4 282 2" xfId="16856"/>
    <cellStyle name="40% - Accent4 282 3" xfId="16857"/>
    <cellStyle name="40% - Accent4 282 4" xfId="16858"/>
    <cellStyle name="40% - Accent4 282 5" xfId="16859"/>
    <cellStyle name="40% - Accent4 282 6" xfId="16860"/>
    <cellStyle name="40% - Accent4 282 7" xfId="16861"/>
    <cellStyle name="40% - Accent4 283" xfId="16862"/>
    <cellStyle name="40% - Accent4 283 2" xfId="16863"/>
    <cellStyle name="40% - Accent4 283 3" xfId="16864"/>
    <cellStyle name="40% - Accent4 283 4" xfId="16865"/>
    <cellStyle name="40% - Accent4 284" xfId="16866"/>
    <cellStyle name="40% - Accent4 284 2" xfId="16867"/>
    <cellStyle name="40% - Accent4 285" xfId="16868"/>
    <cellStyle name="40% - Accent4 285 2" xfId="16869"/>
    <cellStyle name="40% - Accent4 286" xfId="16870"/>
    <cellStyle name="40% - Accent4 287" xfId="16871"/>
    <cellStyle name="40% - Accent4 29" xfId="16872"/>
    <cellStyle name="40% - Accent4 29 10" xfId="16873"/>
    <cellStyle name="40% - Accent4 29 2" xfId="16874"/>
    <cellStyle name="40% - Accent4 29 2 2" xfId="16875"/>
    <cellStyle name="40% - Accent4 29 2 3" xfId="16876"/>
    <cellStyle name="40% - Accent4 29 3" xfId="16877"/>
    <cellStyle name="40% - Accent4 29 3 2" xfId="16878"/>
    <cellStyle name="40% - Accent4 29 3 3" xfId="16879"/>
    <cellStyle name="40% - Accent4 29 3 4" xfId="16880"/>
    <cellStyle name="40% - Accent4 29 3 5" xfId="16881"/>
    <cellStyle name="40% - Accent4 29 3 6" xfId="16882"/>
    <cellStyle name="40% - Accent4 29 3 7" xfId="16883"/>
    <cellStyle name="40% - Accent4 29 4" xfId="16884"/>
    <cellStyle name="40% - Accent4 29 4 2" xfId="16885"/>
    <cellStyle name="40% - Accent4 29 4 3" xfId="16886"/>
    <cellStyle name="40% - Accent4 29 5" xfId="16887"/>
    <cellStyle name="40% - Accent4 29 6" xfId="16888"/>
    <cellStyle name="40% - Accent4 29 7" xfId="16889"/>
    <cellStyle name="40% - Accent4 29 8" xfId="16890"/>
    <cellStyle name="40% - Accent4 29 9" xfId="16891"/>
    <cellStyle name="40% - Accent4 3" xfId="16892"/>
    <cellStyle name="40% - Accent4 3 10" xfId="16893"/>
    <cellStyle name="40% - Accent4 3 11" xfId="16894"/>
    <cellStyle name="40% - Accent4 3 12" xfId="16895"/>
    <cellStyle name="40% - Accent4 3 2" xfId="16896"/>
    <cellStyle name="40% - Accent4 3 2 2" xfId="16897"/>
    <cellStyle name="40% - Accent4 3 2 2 2" xfId="16898"/>
    <cellStyle name="40% - Accent4 3 2 2 3" xfId="16899"/>
    <cellStyle name="40% - Accent4 3 2 2 4" xfId="16900"/>
    <cellStyle name="40% - Accent4 3 2 2 5" xfId="16901"/>
    <cellStyle name="40% - Accent4 3 2 2 6" xfId="16902"/>
    <cellStyle name="40% - Accent4 3 2 2 7" xfId="16903"/>
    <cellStyle name="40% - Accent4 3 2 3" xfId="16904"/>
    <cellStyle name="40% - Accent4 3 2 3 2" xfId="16905"/>
    <cellStyle name="40% - Accent4 3 2 3 3" xfId="16906"/>
    <cellStyle name="40% - Accent4 3 2 4" xfId="16907"/>
    <cellStyle name="40% - Accent4 3 2 5" xfId="16908"/>
    <cellStyle name="40% - Accent4 3 2 6" xfId="16909"/>
    <cellStyle name="40% - Accent4 3 2 7" xfId="16910"/>
    <cellStyle name="40% - Accent4 3 2 8" xfId="16911"/>
    <cellStyle name="40% - Accent4 3 2 9" xfId="16912"/>
    <cellStyle name="40% - Accent4 3 3" xfId="16913"/>
    <cellStyle name="40% - Accent4 3 3 2" xfId="16914"/>
    <cellStyle name="40% - Accent4 3 3 3" xfId="16915"/>
    <cellStyle name="40% - Accent4 3 3 4" xfId="16916"/>
    <cellStyle name="40% - Accent4 3 3 5" xfId="16917"/>
    <cellStyle name="40% - Accent4 3 3 6" xfId="16918"/>
    <cellStyle name="40% - Accent4 3 3 7" xfId="16919"/>
    <cellStyle name="40% - Accent4 3 4" xfId="16920"/>
    <cellStyle name="40% - Accent4 3 4 2" xfId="16921"/>
    <cellStyle name="40% - Accent4 3 4 3" xfId="16922"/>
    <cellStyle name="40% - Accent4 3 4 4" xfId="16923"/>
    <cellStyle name="40% - Accent4 3 4 5" xfId="16924"/>
    <cellStyle name="40% - Accent4 3 4 6" xfId="16925"/>
    <cellStyle name="40% - Accent4 3 4 7" xfId="16926"/>
    <cellStyle name="40% - Accent4 3 5" xfId="16927"/>
    <cellStyle name="40% - Accent4 3 5 2" xfId="16928"/>
    <cellStyle name="40% - Accent4 3 6" xfId="16929"/>
    <cellStyle name="40% - Accent4 3 7" xfId="16930"/>
    <cellStyle name="40% - Accent4 3 8" xfId="16931"/>
    <cellStyle name="40% - Accent4 3 9" xfId="16932"/>
    <cellStyle name="40% - Accent4 30" xfId="16933"/>
    <cellStyle name="40% - Accent4 30 10" xfId="16934"/>
    <cellStyle name="40% - Accent4 30 2" xfId="16935"/>
    <cellStyle name="40% - Accent4 30 2 2" xfId="16936"/>
    <cellStyle name="40% - Accent4 30 2 3" xfId="16937"/>
    <cellStyle name="40% - Accent4 30 3" xfId="16938"/>
    <cellStyle name="40% - Accent4 30 3 2" xfId="16939"/>
    <cellStyle name="40% - Accent4 30 3 3" xfId="16940"/>
    <cellStyle name="40% - Accent4 30 3 4" xfId="16941"/>
    <cellStyle name="40% - Accent4 30 3 5" xfId="16942"/>
    <cellStyle name="40% - Accent4 30 3 6" xfId="16943"/>
    <cellStyle name="40% - Accent4 30 3 7" xfId="16944"/>
    <cellStyle name="40% - Accent4 30 4" xfId="16945"/>
    <cellStyle name="40% - Accent4 30 4 2" xfId="16946"/>
    <cellStyle name="40% - Accent4 30 4 3" xfId="16947"/>
    <cellStyle name="40% - Accent4 30 5" xfId="16948"/>
    <cellStyle name="40% - Accent4 30 6" xfId="16949"/>
    <cellStyle name="40% - Accent4 30 7" xfId="16950"/>
    <cellStyle name="40% - Accent4 30 8" xfId="16951"/>
    <cellStyle name="40% - Accent4 30 9" xfId="16952"/>
    <cellStyle name="40% - Accent4 31" xfId="16953"/>
    <cellStyle name="40% - Accent4 31 2" xfId="16954"/>
    <cellStyle name="40% - Accent4 31 2 2" xfId="16955"/>
    <cellStyle name="40% - Accent4 31 2 3" xfId="16956"/>
    <cellStyle name="40% - Accent4 31 2 4" xfId="16957"/>
    <cellStyle name="40% - Accent4 31 2 5" xfId="16958"/>
    <cellStyle name="40% - Accent4 31 2 6" xfId="16959"/>
    <cellStyle name="40% - Accent4 31 2 7" xfId="16960"/>
    <cellStyle name="40% - Accent4 31 3" xfId="16961"/>
    <cellStyle name="40% - Accent4 31 3 2" xfId="16962"/>
    <cellStyle name="40% - Accent4 31 3 3" xfId="16963"/>
    <cellStyle name="40% - Accent4 31 4" xfId="16964"/>
    <cellStyle name="40% - Accent4 31 5" xfId="16965"/>
    <cellStyle name="40% - Accent4 31 6" xfId="16966"/>
    <cellStyle name="40% - Accent4 31 7" xfId="16967"/>
    <cellStyle name="40% - Accent4 31 8" xfId="16968"/>
    <cellStyle name="40% - Accent4 31 9" xfId="16969"/>
    <cellStyle name="40% - Accent4 32" xfId="16970"/>
    <cellStyle name="40% - Accent4 32 2" xfId="16971"/>
    <cellStyle name="40% - Accent4 32 2 2" xfId="16972"/>
    <cellStyle name="40% - Accent4 32 2 3" xfId="16973"/>
    <cellStyle name="40% - Accent4 32 2 4" xfId="16974"/>
    <cellStyle name="40% - Accent4 32 2 5" xfId="16975"/>
    <cellStyle name="40% - Accent4 32 2 6" xfId="16976"/>
    <cellStyle name="40% - Accent4 32 2 7" xfId="16977"/>
    <cellStyle name="40% - Accent4 32 3" xfId="16978"/>
    <cellStyle name="40% - Accent4 32 3 2" xfId="16979"/>
    <cellStyle name="40% - Accent4 32 3 3" xfId="16980"/>
    <cellStyle name="40% - Accent4 32 4" xfId="16981"/>
    <cellStyle name="40% - Accent4 32 5" xfId="16982"/>
    <cellStyle name="40% - Accent4 32 6" xfId="16983"/>
    <cellStyle name="40% - Accent4 32 7" xfId="16984"/>
    <cellStyle name="40% - Accent4 32 8" xfId="16985"/>
    <cellStyle name="40% - Accent4 32 9" xfId="16986"/>
    <cellStyle name="40% - Accent4 33" xfId="16987"/>
    <cellStyle name="40% - Accent4 33 2" xfId="16988"/>
    <cellStyle name="40% - Accent4 33 2 2" xfId="16989"/>
    <cellStyle name="40% - Accent4 33 2 3" xfId="16990"/>
    <cellStyle name="40% - Accent4 33 2 4" xfId="16991"/>
    <cellStyle name="40% - Accent4 33 2 5" xfId="16992"/>
    <cellStyle name="40% - Accent4 33 2 6" xfId="16993"/>
    <cellStyle name="40% - Accent4 33 2 7" xfId="16994"/>
    <cellStyle name="40% - Accent4 33 3" xfId="16995"/>
    <cellStyle name="40% - Accent4 33 3 2" xfId="16996"/>
    <cellStyle name="40% - Accent4 33 3 3" xfId="16997"/>
    <cellStyle name="40% - Accent4 33 4" xfId="16998"/>
    <cellStyle name="40% - Accent4 33 5" xfId="16999"/>
    <cellStyle name="40% - Accent4 33 6" xfId="17000"/>
    <cellStyle name="40% - Accent4 33 7" xfId="17001"/>
    <cellStyle name="40% - Accent4 33 8" xfId="17002"/>
    <cellStyle name="40% - Accent4 33 9" xfId="17003"/>
    <cellStyle name="40% - Accent4 34" xfId="17004"/>
    <cellStyle name="40% - Accent4 34 2" xfId="17005"/>
    <cellStyle name="40% - Accent4 34 2 2" xfId="17006"/>
    <cellStyle name="40% - Accent4 34 2 3" xfId="17007"/>
    <cellStyle name="40% - Accent4 34 2 4" xfId="17008"/>
    <cellStyle name="40% - Accent4 34 2 5" xfId="17009"/>
    <cellStyle name="40% - Accent4 34 2 6" xfId="17010"/>
    <cellStyle name="40% - Accent4 34 2 7" xfId="17011"/>
    <cellStyle name="40% - Accent4 34 3" xfId="17012"/>
    <cellStyle name="40% - Accent4 34 3 2" xfId="17013"/>
    <cellStyle name="40% - Accent4 34 3 3" xfId="17014"/>
    <cellStyle name="40% - Accent4 34 4" xfId="17015"/>
    <cellStyle name="40% - Accent4 34 5" xfId="17016"/>
    <cellStyle name="40% - Accent4 34 6" xfId="17017"/>
    <cellStyle name="40% - Accent4 34 7" xfId="17018"/>
    <cellStyle name="40% - Accent4 34 8" xfId="17019"/>
    <cellStyle name="40% - Accent4 34 9" xfId="17020"/>
    <cellStyle name="40% - Accent4 35" xfId="17021"/>
    <cellStyle name="40% - Accent4 35 2" xfId="17022"/>
    <cellStyle name="40% - Accent4 35 2 2" xfId="17023"/>
    <cellStyle name="40% - Accent4 35 2 3" xfId="17024"/>
    <cellStyle name="40% - Accent4 35 2 4" xfId="17025"/>
    <cellStyle name="40% - Accent4 35 2 5" xfId="17026"/>
    <cellStyle name="40% - Accent4 35 2 6" xfId="17027"/>
    <cellStyle name="40% - Accent4 35 2 7" xfId="17028"/>
    <cellStyle name="40% - Accent4 35 3" xfId="17029"/>
    <cellStyle name="40% - Accent4 35 3 2" xfId="17030"/>
    <cellStyle name="40% - Accent4 35 3 3" xfId="17031"/>
    <cellStyle name="40% - Accent4 35 4" xfId="17032"/>
    <cellStyle name="40% - Accent4 35 5" xfId="17033"/>
    <cellStyle name="40% - Accent4 35 6" xfId="17034"/>
    <cellStyle name="40% - Accent4 35 7" xfId="17035"/>
    <cellStyle name="40% - Accent4 35 8" xfId="17036"/>
    <cellStyle name="40% - Accent4 35 9" xfId="17037"/>
    <cellStyle name="40% - Accent4 36" xfId="17038"/>
    <cellStyle name="40% - Accent4 36 2" xfId="17039"/>
    <cellStyle name="40% - Accent4 36 2 2" xfId="17040"/>
    <cellStyle name="40% - Accent4 36 2 3" xfId="17041"/>
    <cellStyle name="40% - Accent4 36 2 4" xfId="17042"/>
    <cellStyle name="40% - Accent4 36 2 5" xfId="17043"/>
    <cellStyle name="40% - Accent4 36 2 6" xfId="17044"/>
    <cellStyle name="40% - Accent4 36 2 7" xfId="17045"/>
    <cellStyle name="40% - Accent4 36 3" xfId="17046"/>
    <cellStyle name="40% - Accent4 36 3 2" xfId="17047"/>
    <cellStyle name="40% - Accent4 36 3 3" xfId="17048"/>
    <cellStyle name="40% - Accent4 36 4" xfId="17049"/>
    <cellStyle name="40% - Accent4 36 5" xfId="17050"/>
    <cellStyle name="40% - Accent4 36 6" xfId="17051"/>
    <cellStyle name="40% - Accent4 36 7" xfId="17052"/>
    <cellStyle name="40% - Accent4 36 8" xfId="17053"/>
    <cellStyle name="40% - Accent4 36 9" xfId="17054"/>
    <cellStyle name="40% - Accent4 37" xfId="17055"/>
    <cellStyle name="40% - Accent4 37 2" xfId="17056"/>
    <cellStyle name="40% - Accent4 37 2 2" xfId="17057"/>
    <cellStyle name="40% - Accent4 37 2 3" xfId="17058"/>
    <cellStyle name="40% - Accent4 37 2 4" xfId="17059"/>
    <cellStyle name="40% - Accent4 37 2 5" xfId="17060"/>
    <cellStyle name="40% - Accent4 37 2 6" xfId="17061"/>
    <cellStyle name="40% - Accent4 37 2 7" xfId="17062"/>
    <cellStyle name="40% - Accent4 37 3" xfId="17063"/>
    <cellStyle name="40% - Accent4 37 3 2" xfId="17064"/>
    <cellStyle name="40% - Accent4 37 3 3" xfId="17065"/>
    <cellStyle name="40% - Accent4 37 4" xfId="17066"/>
    <cellStyle name="40% - Accent4 37 5" xfId="17067"/>
    <cellStyle name="40% - Accent4 37 6" xfId="17068"/>
    <cellStyle name="40% - Accent4 37 7" xfId="17069"/>
    <cellStyle name="40% - Accent4 37 8" xfId="17070"/>
    <cellStyle name="40% - Accent4 37 9" xfId="17071"/>
    <cellStyle name="40% - Accent4 38" xfId="17072"/>
    <cellStyle name="40% - Accent4 38 2" xfId="17073"/>
    <cellStyle name="40% - Accent4 38 2 2" xfId="17074"/>
    <cellStyle name="40% - Accent4 38 2 3" xfId="17075"/>
    <cellStyle name="40% - Accent4 38 3" xfId="17076"/>
    <cellStyle name="40% - Accent4 38 4" xfId="17077"/>
    <cellStyle name="40% - Accent4 38 5" xfId="17078"/>
    <cellStyle name="40% - Accent4 38 6" xfId="17079"/>
    <cellStyle name="40% - Accent4 38 7" xfId="17080"/>
    <cellStyle name="40% - Accent4 38 8" xfId="17081"/>
    <cellStyle name="40% - Accent4 39" xfId="17082"/>
    <cellStyle name="40% - Accent4 39 2" xfId="17083"/>
    <cellStyle name="40% - Accent4 39 2 2" xfId="17084"/>
    <cellStyle name="40% - Accent4 39 2 3" xfId="17085"/>
    <cellStyle name="40% - Accent4 39 3" xfId="17086"/>
    <cellStyle name="40% - Accent4 39 4" xfId="17087"/>
    <cellStyle name="40% - Accent4 39 5" xfId="17088"/>
    <cellStyle name="40% - Accent4 39 6" xfId="17089"/>
    <cellStyle name="40% - Accent4 39 7" xfId="17090"/>
    <cellStyle name="40% - Accent4 39 8" xfId="17091"/>
    <cellStyle name="40% - Accent4 4" xfId="17092"/>
    <cellStyle name="40% - Accent4 4 10" xfId="17093"/>
    <cellStyle name="40% - Accent4 4 11" xfId="17094"/>
    <cellStyle name="40% - Accent4 4 2" xfId="17095"/>
    <cellStyle name="40% - Accent4 4 2 2" xfId="17096"/>
    <cellStyle name="40% - Accent4 4 2 2 2" xfId="17097"/>
    <cellStyle name="40% - Accent4 4 2 2 3" xfId="17098"/>
    <cellStyle name="40% - Accent4 4 2 3" xfId="17099"/>
    <cellStyle name="40% - Accent4 4 2 4" xfId="17100"/>
    <cellStyle name="40% - Accent4 4 3" xfId="17101"/>
    <cellStyle name="40% - Accent4 4 3 2" xfId="17102"/>
    <cellStyle name="40% - Accent4 4 3 3" xfId="17103"/>
    <cellStyle name="40% - Accent4 4 3 4" xfId="17104"/>
    <cellStyle name="40% - Accent4 4 3 5" xfId="17105"/>
    <cellStyle name="40% - Accent4 4 3 6" xfId="17106"/>
    <cellStyle name="40% - Accent4 4 3 7" xfId="17107"/>
    <cellStyle name="40% - Accent4 4 4" xfId="17108"/>
    <cellStyle name="40% - Accent4 4 4 2" xfId="17109"/>
    <cellStyle name="40% - Accent4 4 4 3" xfId="17110"/>
    <cellStyle name="40% - Accent4 4 5" xfId="17111"/>
    <cellStyle name="40% - Accent4 4 5 2" xfId="17112"/>
    <cellStyle name="40% - Accent4 4 5 3" xfId="17113"/>
    <cellStyle name="40% - Accent4 4 6" xfId="17114"/>
    <cellStyle name="40% - Accent4 4 6 2" xfId="17115"/>
    <cellStyle name="40% - Accent4 4 6 3" xfId="17116"/>
    <cellStyle name="40% - Accent4 4 7" xfId="17117"/>
    <cellStyle name="40% - Accent4 4 7 2" xfId="17118"/>
    <cellStyle name="40% - Accent4 4 8" xfId="17119"/>
    <cellStyle name="40% - Accent4 4 9" xfId="17120"/>
    <cellStyle name="40% - Accent4 40" xfId="17121"/>
    <cellStyle name="40% - Accent4 40 2" xfId="17122"/>
    <cellStyle name="40% - Accent4 40 2 2" xfId="17123"/>
    <cellStyle name="40% - Accent4 40 2 3" xfId="17124"/>
    <cellStyle name="40% - Accent4 40 3" xfId="17125"/>
    <cellStyle name="40% - Accent4 40 4" xfId="17126"/>
    <cellStyle name="40% - Accent4 40 5" xfId="17127"/>
    <cellStyle name="40% - Accent4 40 6" xfId="17128"/>
    <cellStyle name="40% - Accent4 40 7" xfId="17129"/>
    <cellStyle name="40% - Accent4 40 8" xfId="17130"/>
    <cellStyle name="40% - Accent4 41" xfId="17131"/>
    <cellStyle name="40% - Accent4 41 2" xfId="17132"/>
    <cellStyle name="40% - Accent4 41 2 2" xfId="17133"/>
    <cellStyle name="40% - Accent4 41 2 3" xfId="17134"/>
    <cellStyle name="40% - Accent4 41 3" xfId="17135"/>
    <cellStyle name="40% - Accent4 41 4" xfId="17136"/>
    <cellStyle name="40% - Accent4 41 5" xfId="17137"/>
    <cellStyle name="40% - Accent4 41 6" xfId="17138"/>
    <cellStyle name="40% - Accent4 41 7" xfId="17139"/>
    <cellStyle name="40% - Accent4 41 8" xfId="17140"/>
    <cellStyle name="40% - Accent4 42" xfId="17141"/>
    <cellStyle name="40% - Accent4 42 2" xfId="17142"/>
    <cellStyle name="40% - Accent4 42 2 2" xfId="17143"/>
    <cellStyle name="40% - Accent4 42 2 3" xfId="17144"/>
    <cellStyle name="40% - Accent4 42 3" xfId="17145"/>
    <cellStyle name="40% - Accent4 42 4" xfId="17146"/>
    <cellStyle name="40% - Accent4 42 5" xfId="17147"/>
    <cellStyle name="40% - Accent4 42 6" xfId="17148"/>
    <cellStyle name="40% - Accent4 42 7" xfId="17149"/>
    <cellStyle name="40% - Accent4 42 8" xfId="17150"/>
    <cellStyle name="40% - Accent4 43" xfId="17151"/>
    <cellStyle name="40% - Accent4 43 2" xfId="17152"/>
    <cellStyle name="40% - Accent4 43 2 2" xfId="17153"/>
    <cellStyle name="40% - Accent4 43 2 3" xfId="17154"/>
    <cellStyle name="40% - Accent4 43 3" xfId="17155"/>
    <cellStyle name="40% - Accent4 43 4" xfId="17156"/>
    <cellStyle name="40% - Accent4 43 5" xfId="17157"/>
    <cellStyle name="40% - Accent4 43 6" xfId="17158"/>
    <cellStyle name="40% - Accent4 43 7" xfId="17159"/>
    <cellStyle name="40% - Accent4 43 8" xfId="17160"/>
    <cellStyle name="40% - Accent4 44" xfId="17161"/>
    <cellStyle name="40% - Accent4 44 2" xfId="17162"/>
    <cellStyle name="40% - Accent4 44 2 2" xfId="17163"/>
    <cellStyle name="40% - Accent4 44 2 3" xfId="17164"/>
    <cellStyle name="40% - Accent4 44 3" xfId="17165"/>
    <cellStyle name="40% - Accent4 44 4" xfId="17166"/>
    <cellStyle name="40% - Accent4 44 5" xfId="17167"/>
    <cellStyle name="40% - Accent4 44 6" xfId="17168"/>
    <cellStyle name="40% - Accent4 44 7" xfId="17169"/>
    <cellStyle name="40% - Accent4 44 8" xfId="17170"/>
    <cellStyle name="40% - Accent4 45" xfId="17171"/>
    <cellStyle name="40% - Accent4 45 2" xfId="17172"/>
    <cellStyle name="40% - Accent4 45 2 2" xfId="17173"/>
    <cellStyle name="40% - Accent4 45 2 3" xfId="17174"/>
    <cellStyle name="40% - Accent4 45 3" xfId="17175"/>
    <cellStyle name="40% - Accent4 45 4" xfId="17176"/>
    <cellStyle name="40% - Accent4 45 5" xfId="17177"/>
    <cellStyle name="40% - Accent4 45 6" xfId="17178"/>
    <cellStyle name="40% - Accent4 45 7" xfId="17179"/>
    <cellStyle name="40% - Accent4 45 8" xfId="17180"/>
    <cellStyle name="40% - Accent4 46" xfId="17181"/>
    <cellStyle name="40% - Accent4 46 2" xfId="17182"/>
    <cellStyle name="40% - Accent4 46 2 2" xfId="17183"/>
    <cellStyle name="40% - Accent4 46 2 3" xfId="17184"/>
    <cellStyle name="40% - Accent4 46 3" xfId="17185"/>
    <cellStyle name="40% - Accent4 46 4" xfId="17186"/>
    <cellStyle name="40% - Accent4 46 5" xfId="17187"/>
    <cellStyle name="40% - Accent4 46 6" xfId="17188"/>
    <cellStyle name="40% - Accent4 46 7" xfId="17189"/>
    <cellStyle name="40% - Accent4 46 8" xfId="17190"/>
    <cellStyle name="40% - Accent4 47" xfId="17191"/>
    <cellStyle name="40% - Accent4 47 2" xfId="17192"/>
    <cellStyle name="40% - Accent4 47 2 2" xfId="17193"/>
    <cellStyle name="40% - Accent4 47 2 3" xfId="17194"/>
    <cellStyle name="40% - Accent4 47 3" xfId="17195"/>
    <cellStyle name="40% - Accent4 47 4" xfId="17196"/>
    <cellStyle name="40% - Accent4 47 5" xfId="17197"/>
    <cellStyle name="40% - Accent4 47 6" xfId="17198"/>
    <cellStyle name="40% - Accent4 47 7" xfId="17199"/>
    <cellStyle name="40% - Accent4 47 8" xfId="17200"/>
    <cellStyle name="40% - Accent4 48" xfId="17201"/>
    <cellStyle name="40% - Accent4 48 2" xfId="17202"/>
    <cellStyle name="40% - Accent4 48 2 2" xfId="17203"/>
    <cellStyle name="40% - Accent4 48 2 3" xfId="17204"/>
    <cellStyle name="40% - Accent4 48 3" xfId="17205"/>
    <cellStyle name="40% - Accent4 48 4" xfId="17206"/>
    <cellStyle name="40% - Accent4 48 5" xfId="17207"/>
    <cellStyle name="40% - Accent4 48 6" xfId="17208"/>
    <cellStyle name="40% - Accent4 48 7" xfId="17209"/>
    <cellStyle name="40% - Accent4 48 8" xfId="17210"/>
    <cellStyle name="40% - Accent4 49" xfId="17211"/>
    <cellStyle name="40% - Accent4 49 2" xfId="17212"/>
    <cellStyle name="40% - Accent4 49 2 2" xfId="17213"/>
    <cellStyle name="40% - Accent4 49 2 3" xfId="17214"/>
    <cellStyle name="40% - Accent4 49 3" xfId="17215"/>
    <cellStyle name="40% - Accent4 49 4" xfId="17216"/>
    <cellStyle name="40% - Accent4 49 5" xfId="17217"/>
    <cellStyle name="40% - Accent4 49 6" xfId="17218"/>
    <cellStyle name="40% - Accent4 49 7" xfId="17219"/>
    <cellStyle name="40% - Accent4 49 8" xfId="17220"/>
    <cellStyle name="40% - Accent4 5" xfId="17221"/>
    <cellStyle name="40% - Accent4 5 10" xfId="17222"/>
    <cellStyle name="40% - Accent4 5 2" xfId="17223"/>
    <cellStyle name="40% - Accent4 5 2 2" xfId="17224"/>
    <cellStyle name="40% - Accent4 5 2 3" xfId="17225"/>
    <cellStyle name="40% - Accent4 5 3" xfId="17226"/>
    <cellStyle name="40% - Accent4 5 3 2" xfId="17227"/>
    <cellStyle name="40% - Accent4 5 3 3" xfId="17228"/>
    <cellStyle name="40% - Accent4 5 3 4" xfId="17229"/>
    <cellStyle name="40% - Accent4 5 3 5" xfId="17230"/>
    <cellStyle name="40% - Accent4 5 3 6" xfId="17231"/>
    <cellStyle name="40% - Accent4 5 3 7" xfId="17232"/>
    <cellStyle name="40% - Accent4 5 4" xfId="17233"/>
    <cellStyle name="40% - Accent4 5 4 2" xfId="17234"/>
    <cellStyle name="40% - Accent4 5 4 3" xfId="17235"/>
    <cellStyle name="40% - Accent4 5 5" xfId="17236"/>
    <cellStyle name="40% - Accent4 5 6" xfId="17237"/>
    <cellStyle name="40% - Accent4 5 7" xfId="17238"/>
    <cellStyle name="40% - Accent4 5 8" xfId="17239"/>
    <cellStyle name="40% - Accent4 5 9" xfId="17240"/>
    <cellStyle name="40% - Accent4 50" xfId="17241"/>
    <cellStyle name="40% - Accent4 50 2" xfId="17242"/>
    <cellStyle name="40% - Accent4 50 2 2" xfId="17243"/>
    <cellStyle name="40% - Accent4 50 2 3" xfId="17244"/>
    <cellStyle name="40% - Accent4 50 3" xfId="17245"/>
    <cellStyle name="40% - Accent4 50 4" xfId="17246"/>
    <cellStyle name="40% - Accent4 50 5" xfId="17247"/>
    <cellStyle name="40% - Accent4 50 6" xfId="17248"/>
    <cellStyle name="40% - Accent4 50 7" xfId="17249"/>
    <cellStyle name="40% - Accent4 50 8" xfId="17250"/>
    <cellStyle name="40% - Accent4 51" xfId="17251"/>
    <cellStyle name="40% - Accent4 51 2" xfId="17252"/>
    <cellStyle name="40% - Accent4 51 2 2" xfId="17253"/>
    <cellStyle name="40% - Accent4 51 2 3" xfId="17254"/>
    <cellStyle name="40% - Accent4 51 3" xfId="17255"/>
    <cellStyle name="40% - Accent4 51 4" xfId="17256"/>
    <cellStyle name="40% - Accent4 51 5" xfId="17257"/>
    <cellStyle name="40% - Accent4 51 6" xfId="17258"/>
    <cellStyle name="40% - Accent4 51 7" xfId="17259"/>
    <cellStyle name="40% - Accent4 51 8" xfId="17260"/>
    <cellStyle name="40% - Accent4 52" xfId="17261"/>
    <cellStyle name="40% - Accent4 52 2" xfId="17262"/>
    <cellStyle name="40% - Accent4 52 2 2" xfId="17263"/>
    <cellStyle name="40% - Accent4 52 2 3" xfId="17264"/>
    <cellStyle name="40% - Accent4 52 3" xfId="17265"/>
    <cellStyle name="40% - Accent4 52 4" xfId="17266"/>
    <cellStyle name="40% - Accent4 52 5" xfId="17267"/>
    <cellStyle name="40% - Accent4 52 6" xfId="17268"/>
    <cellStyle name="40% - Accent4 52 7" xfId="17269"/>
    <cellStyle name="40% - Accent4 52 8" xfId="17270"/>
    <cellStyle name="40% - Accent4 53" xfId="17271"/>
    <cellStyle name="40% - Accent4 53 2" xfId="17272"/>
    <cellStyle name="40% - Accent4 53 2 2" xfId="17273"/>
    <cellStyle name="40% - Accent4 53 2 3" xfId="17274"/>
    <cellStyle name="40% - Accent4 53 3" xfId="17275"/>
    <cellStyle name="40% - Accent4 53 4" xfId="17276"/>
    <cellStyle name="40% - Accent4 53 5" xfId="17277"/>
    <cellStyle name="40% - Accent4 53 6" xfId="17278"/>
    <cellStyle name="40% - Accent4 53 7" xfId="17279"/>
    <cellStyle name="40% - Accent4 53 8" xfId="17280"/>
    <cellStyle name="40% - Accent4 54" xfId="17281"/>
    <cellStyle name="40% - Accent4 54 2" xfId="17282"/>
    <cellStyle name="40% - Accent4 54 2 2" xfId="17283"/>
    <cellStyle name="40% - Accent4 54 2 3" xfId="17284"/>
    <cellStyle name="40% - Accent4 54 3" xfId="17285"/>
    <cellStyle name="40% - Accent4 54 4" xfId="17286"/>
    <cellStyle name="40% - Accent4 54 5" xfId="17287"/>
    <cellStyle name="40% - Accent4 54 6" xfId="17288"/>
    <cellStyle name="40% - Accent4 54 7" xfId="17289"/>
    <cellStyle name="40% - Accent4 54 8" xfId="17290"/>
    <cellStyle name="40% - Accent4 55" xfId="17291"/>
    <cellStyle name="40% - Accent4 55 2" xfId="17292"/>
    <cellStyle name="40% - Accent4 55 2 2" xfId="17293"/>
    <cellStyle name="40% - Accent4 55 2 3" xfId="17294"/>
    <cellStyle name="40% - Accent4 55 3" xfId="17295"/>
    <cellStyle name="40% - Accent4 55 4" xfId="17296"/>
    <cellStyle name="40% - Accent4 55 5" xfId="17297"/>
    <cellStyle name="40% - Accent4 55 6" xfId="17298"/>
    <cellStyle name="40% - Accent4 55 7" xfId="17299"/>
    <cellStyle name="40% - Accent4 55 8" xfId="17300"/>
    <cellStyle name="40% - Accent4 56" xfId="17301"/>
    <cellStyle name="40% - Accent4 56 2" xfId="17302"/>
    <cellStyle name="40% - Accent4 56 2 2" xfId="17303"/>
    <cellStyle name="40% - Accent4 56 2 3" xfId="17304"/>
    <cellStyle name="40% - Accent4 56 3" xfId="17305"/>
    <cellStyle name="40% - Accent4 56 4" xfId="17306"/>
    <cellStyle name="40% - Accent4 56 5" xfId="17307"/>
    <cellStyle name="40% - Accent4 56 6" xfId="17308"/>
    <cellStyle name="40% - Accent4 56 7" xfId="17309"/>
    <cellStyle name="40% - Accent4 56 8" xfId="17310"/>
    <cellStyle name="40% - Accent4 57" xfId="17311"/>
    <cellStyle name="40% - Accent4 57 2" xfId="17312"/>
    <cellStyle name="40% - Accent4 57 2 2" xfId="17313"/>
    <cellStyle name="40% - Accent4 57 2 3" xfId="17314"/>
    <cellStyle name="40% - Accent4 57 3" xfId="17315"/>
    <cellStyle name="40% - Accent4 57 4" xfId="17316"/>
    <cellStyle name="40% - Accent4 57 5" xfId="17317"/>
    <cellStyle name="40% - Accent4 57 6" xfId="17318"/>
    <cellStyle name="40% - Accent4 57 7" xfId="17319"/>
    <cellStyle name="40% - Accent4 57 8" xfId="17320"/>
    <cellStyle name="40% - Accent4 58" xfId="17321"/>
    <cellStyle name="40% - Accent4 58 2" xfId="17322"/>
    <cellStyle name="40% - Accent4 58 2 2" xfId="17323"/>
    <cellStyle name="40% - Accent4 58 2 3" xfId="17324"/>
    <cellStyle name="40% - Accent4 58 3" xfId="17325"/>
    <cellStyle name="40% - Accent4 58 4" xfId="17326"/>
    <cellStyle name="40% - Accent4 58 5" xfId="17327"/>
    <cellStyle name="40% - Accent4 58 6" xfId="17328"/>
    <cellStyle name="40% - Accent4 58 7" xfId="17329"/>
    <cellStyle name="40% - Accent4 58 8" xfId="17330"/>
    <cellStyle name="40% - Accent4 59" xfId="17331"/>
    <cellStyle name="40% - Accent4 59 2" xfId="17332"/>
    <cellStyle name="40% - Accent4 59 2 2" xfId="17333"/>
    <cellStyle name="40% - Accent4 59 2 3" xfId="17334"/>
    <cellStyle name="40% - Accent4 59 3" xfId="17335"/>
    <cellStyle name="40% - Accent4 59 4" xfId="17336"/>
    <cellStyle name="40% - Accent4 59 5" xfId="17337"/>
    <cellStyle name="40% - Accent4 59 6" xfId="17338"/>
    <cellStyle name="40% - Accent4 59 7" xfId="17339"/>
    <cellStyle name="40% - Accent4 59 8" xfId="17340"/>
    <cellStyle name="40% - Accent4 6" xfId="17341"/>
    <cellStyle name="40% - Accent4 6 10" xfId="17342"/>
    <cellStyle name="40% - Accent4 6 2" xfId="17343"/>
    <cellStyle name="40% - Accent4 6 2 2" xfId="17344"/>
    <cellStyle name="40% - Accent4 6 2 3" xfId="17345"/>
    <cellStyle name="40% - Accent4 6 3" xfId="17346"/>
    <cellStyle name="40% - Accent4 6 3 2" xfId="17347"/>
    <cellStyle name="40% - Accent4 6 3 3" xfId="17348"/>
    <cellStyle name="40% - Accent4 6 3 4" xfId="17349"/>
    <cellStyle name="40% - Accent4 6 3 5" xfId="17350"/>
    <cellStyle name="40% - Accent4 6 3 6" xfId="17351"/>
    <cellStyle name="40% - Accent4 6 3 7" xfId="17352"/>
    <cellStyle name="40% - Accent4 6 4" xfId="17353"/>
    <cellStyle name="40% - Accent4 6 4 2" xfId="17354"/>
    <cellStyle name="40% - Accent4 6 4 3" xfId="17355"/>
    <cellStyle name="40% - Accent4 6 5" xfId="17356"/>
    <cellStyle name="40% - Accent4 6 6" xfId="17357"/>
    <cellStyle name="40% - Accent4 6 7" xfId="17358"/>
    <cellStyle name="40% - Accent4 6 8" xfId="17359"/>
    <cellStyle name="40% - Accent4 6 9" xfId="17360"/>
    <cellStyle name="40% - Accent4 60" xfId="17361"/>
    <cellStyle name="40% - Accent4 60 2" xfId="17362"/>
    <cellStyle name="40% - Accent4 60 2 2" xfId="17363"/>
    <cellStyle name="40% - Accent4 60 2 3" xfId="17364"/>
    <cellStyle name="40% - Accent4 60 3" xfId="17365"/>
    <cellStyle name="40% - Accent4 60 4" xfId="17366"/>
    <cellStyle name="40% - Accent4 60 5" xfId="17367"/>
    <cellStyle name="40% - Accent4 60 6" xfId="17368"/>
    <cellStyle name="40% - Accent4 60 7" xfId="17369"/>
    <cellStyle name="40% - Accent4 60 8" xfId="17370"/>
    <cellStyle name="40% - Accent4 61" xfId="17371"/>
    <cellStyle name="40% - Accent4 61 2" xfId="17372"/>
    <cellStyle name="40% - Accent4 61 2 2" xfId="17373"/>
    <cellStyle name="40% - Accent4 61 2 3" xfId="17374"/>
    <cellStyle name="40% - Accent4 61 3" xfId="17375"/>
    <cellStyle name="40% - Accent4 61 4" xfId="17376"/>
    <cellStyle name="40% - Accent4 61 5" xfId="17377"/>
    <cellStyle name="40% - Accent4 61 6" xfId="17378"/>
    <cellStyle name="40% - Accent4 61 7" xfId="17379"/>
    <cellStyle name="40% - Accent4 61 8" xfId="17380"/>
    <cellStyle name="40% - Accent4 62" xfId="17381"/>
    <cellStyle name="40% - Accent4 62 2" xfId="17382"/>
    <cellStyle name="40% - Accent4 62 2 2" xfId="17383"/>
    <cellStyle name="40% - Accent4 62 2 3" xfId="17384"/>
    <cellStyle name="40% - Accent4 62 3" xfId="17385"/>
    <cellStyle name="40% - Accent4 62 4" xfId="17386"/>
    <cellStyle name="40% - Accent4 62 5" xfId="17387"/>
    <cellStyle name="40% - Accent4 62 6" xfId="17388"/>
    <cellStyle name="40% - Accent4 62 7" xfId="17389"/>
    <cellStyle name="40% - Accent4 62 8" xfId="17390"/>
    <cellStyle name="40% - Accent4 63" xfId="17391"/>
    <cellStyle name="40% - Accent4 63 2" xfId="17392"/>
    <cellStyle name="40% - Accent4 63 2 2" xfId="17393"/>
    <cellStyle name="40% - Accent4 63 2 3" xfId="17394"/>
    <cellStyle name="40% - Accent4 63 3" xfId="17395"/>
    <cellStyle name="40% - Accent4 63 4" xfId="17396"/>
    <cellStyle name="40% - Accent4 63 5" xfId="17397"/>
    <cellStyle name="40% - Accent4 63 6" xfId="17398"/>
    <cellStyle name="40% - Accent4 63 7" xfId="17399"/>
    <cellStyle name="40% - Accent4 63 8" xfId="17400"/>
    <cellStyle name="40% - Accent4 64" xfId="17401"/>
    <cellStyle name="40% - Accent4 64 2" xfId="17402"/>
    <cellStyle name="40% - Accent4 64 2 2" xfId="17403"/>
    <cellStyle name="40% - Accent4 64 2 3" xfId="17404"/>
    <cellStyle name="40% - Accent4 64 3" xfId="17405"/>
    <cellStyle name="40% - Accent4 64 4" xfId="17406"/>
    <cellStyle name="40% - Accent4 64 5" xfId="17407"/>
    <cellStyle name="40% - Accent4 64 6" xfId="17408"/>
    <cellStyle name="40% - Accent4 64 7" xfId="17409"/>
    <cellStyle name="40% - Accent4 64 8" xfId="17410"/>
    <cellStyle name="40% - Accent4 65" xfId="17411"/>
    <cellStyle name="40% - Accent4 65 2" xfId="17412"/>
    <cellStyle name="40% - Accent4 65 2 2" xfId="17413"/>
    <cellStyle name="40% - Accent4 65 2 3" xfId="17414"/>
    <cellStyle name="40% - Accent4 65 3" xfId="17415"/>
    <cellStyle name="40% - Accent4 65 4" xfId="17416"/>
    <cellStyle name="40% - Accent4 65 5" xfId="17417"/>
    <cellStyle name="40% - Accent4 65 6" xfId="17418"/>
    <cellStyle name="40% - Accent4 65 7" xfId="17419"/>
    <cellStyle name="40% - Accent4 65 8" xfId="17420"/>
    <cellStyle name="40% - Accent4 66" xfId="17421"/>
    <cellStyle name="40% - Accent4 66 2" xfId="17422"/>
    <cellStyle name="40% - Accent4 66 2 2" xfId="17423"/>
    <cellStyle name="40% - Accent4 66 2 3" xfId="17424"/>
    <cellStyle name="40% - Accent4 66 3" xfId="17425"/>
    <cellStyle name="40% - Accent4 66 4" xfId="17426"/>
    <cellStyle name="40% - Accent4 66 5" xfId="17427"/>
    <cellStyle name="40% - Accent4 66 6" xfId="17428"/>
    <cellStyle name="40% - Accent4 66 7" xfId="17429"/>
    <cellStyle name="40% - Accent4 66 8" xfId="17430"/>
    <cellStyle name="40% - Accent4 67" xfId="17431"/>
    <cellStyle name="40% - Accent4 67 2" xfId="17432"/>
    <cellStyle name="40% - Accent4 67 2 2" xfId="17433"/>
    <cellStyle name="40% - Accent4 67 2 3" xfId="17434"/>
    <cellStyle name="40% - Accent4 67 3" xfId="17435"/>
    <cellStyle name="40% - Accent4 67 4" xfId="17436"/>
    <cellStyle name="40% - Accent4 67 5" xfId="17437"/>
    <cellStyle name="40% - Accent4 67 6" xfId="17438"/>
    <cellStyle name="40% - Accent4 67 7" xfId="17439"/>
    <cellStyle name="40% - Accent4 67 8" xfId="17440"/>
    <cellStyle name="40% - Accent4 68" xfId="17441"/>
    <cellStyle name="40% - Accent4 68 2" xfId="17442"/>
    <cellStyle name="40% - Accent4 68 2 2" xfId="17443"/>
    <cellStyle name="40% - Accent4 68 2 3" xfId="17444"/>
    <cellStyle name="40% - Accent4 68 3" xfId="17445"/>
    <cellStyle name="40% - Accent4 68 4" xfId="17446"/>
    <cellStyle name="40% - Accent4 68 5" xfId="17447"/>
    <cellStyle name="40% - Accent4 68 6" xfId="17448"/>
    <cellStyle name="40% - Accent4 68 7" xfId="17449"/>
    <cellStyle name="40% - Accent4 68 8" xfId="17450"/>
    <cellStyle name="40% - Accent4 69" xfId="17451"/>
    <cellStyle name="40% - Accent4 69 2" xfId="17452"/>
    <cellStyle name="40% - Accent4 69 2 2" xfId="17453"/>
    <cellStyle name="40% - Accent4 69 2 3" xfId="17454"/>
    <cellStyle name="40% - Accent4 69 3" xfId="17455"/>
    <cellStyle name="40% - Accent4 69 4" xfId="17456"/>
    <cellStyle name="40% - Accent4 69 5" xfId="17457"/>
    <cellStyle name="40% - Accent4 69 6" xfId="17458"/>
    <cellStyle name="40% - Accent4 69 7" xfId="17459"/>
    <cellStyle name="40% - Accent4 69 8" xfId="17460"/>
    <cellStyle name="40% - Accent4 7" xfId="17461"/>
    <cellStyle name="40% - Accent4 7 10" xfId="17462"/>
    <cellStyle name="40% - Accent4 7 2" xfId="17463"/>
    <cellStyle name="40% - Accent4 7 2 2" xfId="17464"/>
    <cellStyle name="40% - Accent4 7 2 3" xfId="17465"/>
    <cellStyle name="40% - Accent4 7 3" xfId="17466"/>
    <cellStyle name="40% - Accent4 7 3 2" xfId="17467"/>
    <cellStyle name="40% - Accent4 7 3 3" xfId="17468"/>
    <cellStyle name="40% - Accent4 7 3 4" xfId="17469"/>
    <cellStyle name="40% - Accent4 7 3 5" xfId="17470"/>
    <cellStyle name="40% - Accent4 7 3 6" xfId="17471"/>
    <cellStyle name="40% - Accent4 7 3 7" xfId="17472"/>
    <cellStyle name="40% - Accent4 7 4" xfId="17473"/>
    <cellStyle name="40% - Accent4 7 4 2" xfId="17474"/>
    <cellStyle name="40% - Accent4 7 4 3" xfId="17475"/>
    <cellStyle name="40% - Accent4 7 5" xfId="17476"/>
    <cellStyle name="40% - Accent4 7 6" xfId="17477"/>
    <cellStyle name="40% - Accent4 7 7" xfId="17478"/>
    <cellStyle name="40% - Accent4 7 8" xfId="17479"/>
    <cellStyle name="40% - Accent4 7 9" xfId="17480"/>
    <cellStyle name="40% - Accent4 70" xfId="17481"/>
    <cellStyle name="40% - Accent4 70 2" xfId="17482"/>
    <cellStyle name="40% - Accent4 70 2 2" xfId="17483"/>
    <cellStyle name="40% - Accent4 70 2 3" xfId="17484"/>
    <cellStyle name="40% - Accent4 70 3" xfId="17485"/>
    <cellStyle name="40% - Accent4 70 4" xfId="17486"/>
    <cellStyle name="40% - Accent4 70 5" xfId="17487"/>
    <cellStyle name="40% - Accent4 70 6" xfId="17488"/>
    <cellStyle name="40% - Accent4 70 7" xfId="17489"/>
    <cellStyle name="40% - Accent4 70 8" xfId="17490"/>
    <cellStyle name="40% - Accent4 71" xfId="17491"/>
    <cellStyle name="40% - Accent4 71 2" xfId="17492"/>
    <cellStyle name="40% - Accent4 71 3" xfId="17493"/>
    <cellStyle name="40% - Accent4 71 4" xfId="17494"/>
    <cellStyle name="40% - Accent4 71 5" xfId="17495"/>
    <cellStyle name="40% - Accent4 71 6" xfId="17496"/>
    <cellStyle name="40% - Accent4 71 7" xfId="17497"/>
    <cellStyle name="40% - Accent4 71 8" xfId="17498"/>
    <cellStyle name="40% - Accent4 72" xfId="17499"/>
    <cellStyle name="40% - Accent4 72 2" xfId="17500"/>
    <cellStyle name="40% - Accent4 72 3" xfId="17501"/>
    <cellStyle name="40% - Accent4 72 4" xfId="17502"/>
    <cellStyle name="40% - Accent4 72 5" xfId="17503"/>
    <cellStyle name="40% - Accent4 72 6" xfId="17504"/>
    <cellStyle name="40% - Accent4 72 7" xfId="17505"/>
    <cellStyle name="40% - Accent4 72 8" xfId="17506"/>
    <cellStyle name="40% - Accent4 73" xfId="17507"/>
    <cellStyle name="40% - Accent4 73 2" xfId="17508"/>
    <cellStyle name="40% - Accent4 73 3" xfId="17509"/>
    <cellStyle name="40% - Accent4 73 4" xfId="17510"/>
    <cellStyle name="40% - Accent4 73 5" xfId="17511"/>
    <cellStyle name="40% - Accent4 73 6" xfId="17512"/>
    <cellStyle name="40% - Accent4 73 7" xfId="17513"/>
    <cellStyle name="40% - Accent4 73 8" xfId="17514"/>
    <cellStyle name="40% - Accent4 74" xfId="17515"/>
    <cellStyle name="40% - Accent4 74 2" xfId="17516"/>
    <cellStyle name="40% - Accent4 74 3" xfId="17517"/>
    <cellStyle name="40% - Accent4 74 4" xfId="17518"/>
    <cellStyle name="40% - Accent4 74 5" xfId="17519"/>
    <cellStyle name="40% - Accent4 74 6" xfId="17520"/>
    <cellStyle name="40% - Accent4 74 7" xfId="17521"/>
    <cellStyle name="40% - Accent4 74 8" xfId="17522"/>
    <cellStyle name="40% - Accent4 75" xfId="17523"/>
    <cellStyle name="40% - Accent4 75 2" xfId="17524"/>
    <cellStyle name="40% - Accent4 75 3" xfId="17525"/>
    <cellStyle name="40% - Accent4 75 4" xfId="17526"/>
    <cellStyle name="40% - Accent4 75 5" xfId="17527"/>
    <cellStyle name="40% - Accent4 75 6" xfId="17528"/>
    <cellStyle name="40% - Accent4 75 7" xfId="17529"/>
    <cellStyle name="40% - Accent4 75 8" xfId="17530"/>
    <cellStyle name="40% - Accent4 76" xfId="17531"/>
    <cellStyle name="40% - Accent4 76 2" xfId="17532"/>
    <cellStyle name="40% - Accent4 76 3" xfId="17533"/>
    <cellStyle name="40% - Accent4 76 4" xfId="17534"/>
    <cellStyle name="40% - Accent4 76 5" xfId="17535"/>
    <cellStyle name="40% - Accent4 76 6" xfId="17536"/>
    <cellStyle name="40% - Accent4 76 7" xfId="17537"/>
    <cellStyle name="40% - Accent4 76 8" xfId="17538"/>
    <cellStyle name="40% - Accent4 77" xfId="17539"/>
    <cellStyle name="40% - Accent4 77 2" xfId="17540"/>
    <cellStyle name="40% - Accent4 77 3" xfId="17541"/>
    <cellStyle name="40% - Accent4 77 4" xfId="17542"/>
    <cellStyle name="40% - Accent4 77 5" xfId="17543"/>
    <cellStyle name="40% - Accent4 77 6" xfId="17544"/>
    <cellStyle name="40% - Accent4 77 7" xfId="17545"/>
    <cellStyle name="40% - Accent4 77 8" xfId="17546"/>
    <cellStyle name="40% - Accent4 78" xfId="17547"/>
    <cellStyle name="40% - Accent4 78 2" xfId="17548"/>
    <cellStyle name="40% - Accent4 78 3" xfId="17549"/>
    <cellStyle name="40% - Accent4 78 4" xfId="17550"/>
    <cellStyle name="40% - Accent4 78 5" xfId="17551"/>
    <cellStyle name="40% - Accent4 78 6" xfId="17552"/>
    <cellStyle name="40% - Accent4 78 7" xfId="17553"/>
    <cellStyle name="40% - Accent4 78 8" xfId="17554"/>
    <cellStyle name="40% - Accent4 79" xfId="17555"/>
    <cellStyle name="40% - Accent4 79 2" xfId="17556"/>
    <cellStyle name="40% - Accent4 79 3" xfId="17557"/>
    <cellStyle name="40% - Accent4 79 4" xfId="17558"/>
    <cellStyle name="40% - Accent4 79 5" xfId="17559"/>
    <cellStyle name="40% - Accent4 79 6" xfId="17560"/>
    <cellStyle name="40% - Accent4 79 7" xfId="17561"/>
    <cellStyle name="40% - Accent4 79 8" xfId="17562"/>
    <cellStyle name="40% - Accent4 8" xfId="17563"/>
    <cellStyle name="40% - Accent4 8 10" xfId="17564"/>
    <cellStyle name="40% - Accent4 8 2" xfId="17565"/>
    <cellStyle name="40% - Accent4 8 2 2" xfId="17566"/>
    <cellStyle name="40% - Accent4 8 2 3" xfId="17567"/>
    <cellStyle name="40% - Accent4 8 3" xfId="17568"/>
    <cellStyle name="40% - Accent4 8 3 2" xfId="17569"/>
    <cellStyle name="40% - Accent4 8 3 3" xfId="17570"/>
    <cellStyle name="40% - Accent4 8 3 4" xfId="17571"/>
    <cellStyle name="40% - Accent4 8 3 5" xfId="17572"/>
    <cellStyle name="40% - Accent4 8 3 6" xfId="17573"/>
    <cellStyle name="40% - Accent4 8 3 7" xfId="17574"/>
    <cellStyle name="40% - Accent4 8 4" xfId="17575"/>
    <cellStyle name="40% - Accent4 8 4 2" xfId="17576"/>
    <cellStyle name="40% - Accent4 8 4 3" xfId="17577"/>
    <cellStyle name="40% - Accent4 8 5" xfId="17578"/>
    <cellStyle name="40% - Accent4 8 6" xfId="17579"/>
    <cellStyle name="40% - Accent4 8 7" xfId="17580"/>
    <cellStyle name="40% - Accent4 8 8" xfId="17581"/>
    <cellStyle name="40% - Accent4 8 9" xfId="17582"/>
    <cellStyle name="40% - Accent4 80" xfId="17583"/>
    <cellStyle name="40% - Accent4 80 2" xfId="17584"/>
    <cellStyle name="40% - Accent4 80 3" xfId="17585"/>
    <cellStyle name="40% - Accent4 80 4" xfId="17586"/>
    <cellStyle name="40% - Accent4 80 5" xfId="17587"/>
    <cellStyle name="40% - Accent4 80 6" xfId="17588"/>
    <cellStyle name="40% - Accent4 80 7" xfId="17589"/>
    <cellStyle name="40% - Accent4 80 8" xfId="17590"/>
    <cellStyle name="40% - Accent4 81" xfId="17591"/>
    <cellStyle name="40% - Accent4 81 2" xfId="17592"/>
    <cellStyle name="40% - Accent4 81 3" xfId="17593"/>
    <cellStyle name="40% - Accent4 81 4" xfId="17594"/>
    <cellStyle name="40% - Accent4 81 5" xfId="17595"/>
    <cellStyle name="40% - Accent4 81 6" xfId="17596"/>
    <cellStyle name="40% - Accent4 81 7" xfId="17597"/>
    <cellStyle name="40% - Accent4 81 8" xfId="17598"/>
    <cellStyle name="40% - Accent4 82" xfId="17599"/>
    <cellStyle name="40% - Accent4 82 2" xfId="17600"/>
    <cellStyle name="40% - Accent4 82 3" xfId="17601"/>
    <cellStyle name="40% - Accent4 82 4" xfId="17602"/>
    <cellStyle name="40% - Accent4 82 5" xfId="17603"/>
    <cellStyle name="40% - Accent4 82 6" xfId="17604"/>
    <cellStyle name="40% - Accent4 82 7" xfId="17605"/>
    <cellStyle name="40% - Accent4 82 8" xfId="17606"/>
    <cellStyle name="40% - Accent4 83" xfId="17607"/>
    <cellStyle name="40% - Accent4 83 2" xfId="17608"/>
    <cellStyle name="40% - Accent4 83 3" xfId="17609"/>
    <cellStyle name="40% - Accent4 83 4" xfId="17610"/>
    <cellStyle name="40% - Accent4 83 5" xfId="17611"/>
    <cellStyle name="40% - Accent4 83 6" xfId="17612"/>
    <cellStyle name="40% - Accent4 83 7" xfId="17613"/>
    <cellStyle name="40% - Accent4 83 8" xfId="17614"/>
    <cellStyle name="40% - Accent4 84" xfId="17615"/>
    <cellStyle name="40% - Accent4 84 2" xfId="17616"/>
    <cellStyle name="40% - Accent4 84 3" xfId="17617"/>
    <cellStyle name="40% - Accent4 84 4" xfId="17618"/>
    <cellStyle name="40% - Accent4 84 5" xfId="17619"/>
    <cellStyle name="40% - Accent4 84 6" xfId="17620"/>
    <cellStyle name="40% - Accent4 84 7" xfId="17621"/>
    <cellStyle name="40% - Accent4 84 8" xfId="17622"/>
    <cellStyle name="40% - Accent4 85" xfId="17623"/>
    <cellStyle name="40% - Accent4 85 2" xfId="17624"/>
    <cellStyle name="40% - Accent4 85 3" xfId="17625"/>
    <cellStyle name="40% - Accent4 85 4" xfId="17626"/>
    <cellStyle name="40% - Accent4 85 5" xfId="17627"/>
    <cellStyle name="40% - Accent4 85 6" xfId="17628"/>
    <cellStyle name="40% - Accent4 85 7" xfId="17629"/>
    <cellStyle name="40% - Accent4 85 8" xfId="17630"/>
    <cellStyle name="40% - Accent4 86" xfId="17631"/>
    <cellStyle name="40% - Accent4 86 2" xfId="17632"/>
    <cellStyle name="40% - Accent4 86 3" xfId="17633"/>
    <cellStyle name="40% - Accent4 86 4" xfId="17634"/>
    <cellStyle name="40% - Accent4 86 5" xfId="17635"/>
    <cellStyle name="40% - Accent4 86 6" xfId="17636"/>
    <cellStyle name="40% - Accent4 86 7" xfId="17637"/>
    <cellStyle name="40% - Accent4 86 8" xfId="17638"/>
    <cellStyle name="40% - Accent4 87" xfId="17639"/>
    <cellStyle name="40% - Accent4 87 2" xfId="17640"/>
    <cellStyle name="40% - Accent4 87 3" xfId="17641"/>
    <cellStyle name="40% - Accent4 87 4" xfId="17642"/>
    <cellStyle name="40% - Accent4 87 5" xfId="17643"/>
    <cellStyle name="40% - Accent4 87 6" xfId="17644"/>
    <cellStyle name="40% - Accent4 87 7" xfId="17645"/>
    <cellStyle name="40% - Accent4 87 8" xfId="17646"/>
    <cellStyle name="40% - Accent4 88" xfId="17647"/>
    <cellStyle name="40% - Accent4 88 2" xfId="17648"/>
    <cellStyle name="40% - Accent4 88 3" xfId="17649"/>
    <cellStyle name="40% - Accent4 88 4" xfId="17650"/>
    <cellStyle name="40% - Accent4 88 5" xfId="17651"/>
    <cellStyle name="40% - Accent4 88 6" xfId="17652"/>
    <cellStyle name="40% - Accent4 88 7" xfId="17653"/>
    <cellStyle name="40% - Accent4 88 8" xfId="17654"/>
    <cellStyle name="40% - Accent4 89" xfId="17655"/>
    <cellStyle name="40% - Accent4 89 2" xfId="17656"/>
    <cellStyle name="40% - Accent4 89 3" xfId="17657"/>
    <cellStyle name="40% - Accent4 89 4" xfId="17658"/>
    <cellStyle name="40% - Accent4 89 5" xfId="17659"/>
    <cellStyle name="40% - Accent4 89 6" xfId="17660"/>
    <cellStyle name="40% - Accent4 89 7" xfId="17661"/>
    <cellStyle name="40% - Accent4 89 8" xfId="17662"/>
    <cellStyle name="40% - Accent4 9" xfId="17663"/>
    <cellStyle name="40% - Accent4 9 10" xfId="17664"/>
    <cellStyle name="40% - Accent4 9 2" xfId="17665"/>
    <cellStyle name="40% - Accent4 9 2 2" xfId="17666"/>
    <cellStyle name="40% - Accent4 9 2 3" xfId="17667"/>
    <cellStyle name="40% - Accent4 9 3" xfId="17668"/>
    <cellStyle name="40% - Accent4 9 3 2" xfId="17669"/>
    <cellStyle name="40% - Accent4 9 3 3" xfId="17670"/>
    <cellStyle name="40% - Accent4 9 3 4" xfId="17671"/>
    <cellStyle name="40% - Accent4 9 3 5" xfId="17672"/>
    <cellStyle name="40% - Accent4 9 3 6" xfId="17673"/>
    <cellStyle name="40% - Accent4 9 3 7" xfId="17674"/>
    <cellStyle name="40% - Accent4 9 4" xfId="17675"/>
    <cellStyle name="40% - Accent4 9 4 2" xfId="17676"/>
    <cellStyle name="40% - Accent4 9 4 3" xfId="17677"/>
    <cellStyle name="40% - Accent4 9 5" xfId="17678"/>
    <cellStyle name="40% - Accent4 9 6" xfId="17679"/>
    <cellStyle name="40% - Accent4 9 7" xfId="17680"/>
    <cellStyle name="40% - Accent4 9 8" xfId="17681"/>
    <cellStyle name="40% - Accent4 9 9" xfId="17682"/>
    <cellStyle name="40% - Accent4 90" xfId="17683"/>
    <cellStyle name="40% - Accent4 90 2" xfId="17684"/>
    <cellStyle name="40% - Accent4 90 3" xfId="17685"/>
    <cellStyle name="40% - Accent4 90 4" xfId="17686"/>
    <cellStyle name="40% - Accent4 90 5" xfId="17687"/>
    <cellStyle name="40% - Accent4 90 6" xfId="17688"/>
    <cellStyle name="40% - Accent4 90 7" xfId="17689"/>
    <cellStyle name="40% - Accent4 90 8" xfId="17690"/>
    <cellStyle name="40% - Accent4 91" xfId="17691"/>
    <cellStyle name="40% - Accent4 91 2" xfId="17692"/>
    <cellStyle name="40% - Accent4 91 3" xfId="17693"/>
    <cellStyle name="40% - Accent4 91 4" xfId="17694"/>
    <cellStyle name="40% - Accent4 91 5" xfId="17695"/>
    <cellStyle name="40% - Accent4 91 6" xfId="17696"/>
    <cellStyle name="40% - Accent4 91 7" xfId="17697"/>
    <cellStyle name="40% - Accent4 91 8" xfId="17698"/>
    <cellStyle name="40% - Accent4 92" xfId="17699"/>
    <cellStyle name="40% - Accent4 93" xfId="17700"/>
    <cellStyle name="40% - Accent4 94" xfId="17701"/>
    <cellStyle name="40% - Accent4 95" xfId="17702"/>
    <cellStyle name="40% - Accent4 96" xfId="17703"/>
    <cellStyle name="40% - Accent4 97" xfId="17704"/>
    <cellStyle name="40% - Accent4 98" xfId="17705"/>
    <cellStyle name="40% - Accent4 99" xfId="17706"/>
    <cellStyle name="40% - Accent5 10" xfId="17707"/>
    <cellStyle name="40% - Accent5 10 10" xfId="17708"/>
    <cellStyle name="40% - Accent5 10 2" xfId="17709"/>
    <cellStyle name="40% - Accent5 10 2 2" xfId="17710"/>
    <cellStyle name="40% - Accent5 10 2 3" xfId="17711"/>
    <cellStyle name="40% - Accent5 10 3" xfId="17712"/>
    <cellStyle name="40% - Accent5 10 3 2" xfId="17713"/>
    <cellStyle name="40% - Accent5 10 3 3" xfId="17714"/>
    <cellStyle name="40% - Accent5 10 3 4" xfId="17715"/>
    <cellStyle name="40% - Accent5 10 3 5" xfId="17716"/>
    <cellStyle name="40% - Accent5 10 3 6" xfId="17717"/>
    <cellStyle name="40% - Accent5 10 3 7" xfId="17718"/>
    <cellStyle name="40% - Accent5 10 4" xfId="17719"/>
    <cellStyle name="40% - Accent5 10 4 2" xfId="17720"/>
    <cellStyle name="40% - Accent5 10 4 3" xfId="17721"/>
    <cellStyle name="40% - Accent5 10 5" xfId="17722"/>
    <cellStyle name="40% - Accent5 10 6" xfId="17723"/>
    <cellStyle name="40% - Accent5 10 7" xfId="17724"/>
    <cellStyle name="40% - Accent5 10 8" xfId="17725"/>
    <cellStyle name="40% - Accent5 10 9" xfId="17726"/>
    <cellStyle name="40% - Accent5 100" xfId="17727"/>
    <cellStyle name="40% - Accent5 101" xfId="17728"/>
    <cellStyle name="40% - Accent5 102" xfId="17729"/>
    <cellStyle name="40% - Accent5 103" xfId="17730"/>
    <cellStyle name="40% - Accent5 104" xfId="17731"/>
    <cellStyle name="40% - Accent5 105" xfId="17732"/>
    <cellStyle name="40% - Accent5 106" xfId="17733"/>
    <cellStyle name="40% - Accent5 107" xfId="17734"/>
    <cellStyle name="40% - Accent5 108" xfId="17735"/>
    <cellStyle name="40% - Accent5 109" xfId="17736"/>
    <cellStyle name="40% - Accent5 11" xfId="17737"/>
    <cellStyle name="40% - Accent5 11 10" xfId="17738"/>
    <cellStyle name="40% - Accent5 11 2" xfId="17739"/>
    <cellStyle name="40% - Accent5 11 2 2" xfId="17740"/>
    <cellStyle name="40% - Accent5 11 2 3" xfId="17741"/>
    <cellStyle name="40% - Accent5 11 3" xfId="17742"/>
    <cellStyle name="40% - Accent5 11 3 2" xfId="17743"/>
    <cellStyle name="40% - Accent5 11 3 3" xfId="17744"/>
    <cellStyle name="40% - Accent5 11 3 4" xfId="17745"/>
    <cellStyle name="40% - Accent5 11 3 5" xfId="17746"/>
    <cellStyle name="40% - Accent5 11 3 6" xfId="17747"/>
    <cellStyle name="40% - Accent5 11 3 7" xfId="17748"/>
    <cellStyle name="40% - Accent5 11 4" xfId="17749"/>
    <cellStyle name="40% - Accent5 11 4 2" xfId="17750"/>
    <cellStyle name="40% - Accent5 11 4 3" xfId="17751"/>
    <cellStyle name="40% - Accent5 11 5" xfId="17752"/>
    <cellStyle name="40% - Accent5 11 6" xfId="17753"/>
    <cellStyle name="40% - Accent5 11 7" xfId="17754"/>
    <cellStyle name="40% - Accent5 11 8" xfId="17755"/>
    <cellStyle name="40% - Accent5 11 9" xfId="17756"/>
    <cellStyle name="40% - Accent5 110" xfId="17757"/>
    <cellStyle name="40% - Accent5 111" xfId="17758"/>
    <cellStyle name="40% - Accent5 112" xfId="17759"/>
    <cellStyle name="40% - Accent5 113" xfId="17760"/>
    <cellStyle name="40% - Accent5 114" xfId="17761"/>
    <cellStyle name="40% - Accent5 115" xfId="17762"/>
    <cellStyle name="40% - Accent5 116" xfId="17763"/>
    <cellStyle name="40% - Accent5 117" xfId="17764"/>
    <cellStyle name="40% - Accent5 118" xfId="17765"/>
    <cellStyle name="40% - Accent5 119" xfId="17766"/>
    <cellStyle name="40% - Accent5 12" xfId="17767"/>
    <cellStyle name="40% - Accent5 12 10" xfId="17768"/>
    <cellStyle name="40% - Accent5 12 2" xfId="17769"/>
    <cellStyle name="40% - Accent5 12 2 2" xfId="17770"/>
    <cellStyle name="40% - Accent5 12 2 3" xfId="17771"/>
    <cellStyle name="40% - Accent5 12 3" xfId="17772"/>
    <cellStyle name="40% - Accent5 12 3 2" xfId="17773"/>
    <cellStyle name="40% - Accent5 12 3 3" xfId="17774"/>
    <cellStyle name="40% - Accent5 12 3 4" xfId="17775"/>
    <cellStyle name="40% - Accent5 12 3 5" xfId="17776"/>
    <cellStyle name="40% - Accent5 12 3 6" xfId="17777"/>
    <cellStyle name="40% - Accent5 12 3 7" xfId="17778"/>
    <cellStyle name="40% - Accent5 12 4" xfId="17779"/>
    <cellStyle name="40% - Accent5 12 4 2" xfId="17780"/>
    <cellStyle name="40% - Accent5 12 4 3" xfId="17781"/>
    <cellStyle name="40% - Accent5 12 5" xfId="17782"/>
    <cellStyle name="40% - Accent5 12 6" xfId="17783"/>
    <cellStyle name="40% - Accent5 12 7" xfId="17784"/>
    <cellStyle name="40% - Accent5 12 8" xfId="17785"/>
    <cellStyle name="40% - Accent5 12 9" xfId="17786"/>
    <cellStyle name="40% - Accent5 120" xfId="17787"/>
    <cellStyle name="40% - Accent5 121" xfId="17788"/>
    <cellStyle name="40% - Accent5 122" xfId="17789"/>
    <cellStyle name="40% - Accent5 123" xfId="17790"/>
    <cellStyle name="40% - Accent5 124" xfId="17791"/>
    <cellStyle name="40% - Accent5 125" xfId="17792"/>
    <cellStyle name="40% - Accent5 126" xfId="17793"/>
    <cellStyle name="40% - Accent5 127" xfId="17794"/>
    <cellStyle name="40% - Accent5 128" xfId="17795"/>
    <cellStyle name="40% - Accent5 129" xfId="17796"/>
    <cellStyle name="40% - Accent5 13" xfId="17797"/>
    <cellStyle name="40% - Accent5 13 10" xfId="17798"/>
    <cellStyle name="40% - Accent5 13 2" xfId="17799"/>
    <cellStyle name="40% - Accent5 13 2 2" xfId="17800"/>
    <cellStyle name="40% - Accent5 13 2 3" xfId="17801"/>
    <cellStyle name="40% - Accent5 13 3" xfId="17802"/>
    <cellStyle name="40% - Accent5 13 3 2" xfId="17803"/>
    <cellStyle name="40% - Accent5 13 3 3" xfId="17804"/>
    <cellStyle name="40% - Accent5 13 3 4" xfId="17805"/>
    <cellStyle name="40% - Accent5 13 3 5" xfId="17806"/>
    <cellStyle name="40% - Accent5 13 3 6" xfId="17807"/>
    <cellStyle name="40% - Accent5 13 3 7" xfId="17808"/>
    <cellStyle name="40% - Accent5 13 4" xfId="17809"/>
    <cellStyle name="40% - Accent5 13 4 2" xfId="17810"/>
    <cellStyle name="40% - Accent5 13 4 3" xfId="17811"/>
    <cellStyle name="40% - Accent5 13 5" xfId="17812"/>
    <cellStyle name="40% - Accent5 13 6" xfId="17813"/>
    <cellStyle name="40% - Accent5 13 7" xfId="17814"/>
    <cellStyle name="40% - Accent5 13 8" xfId="17815"/>
    <cellStyle name="40% - Accent5 13 9" xfId="17816"/>
    <cellStyle name="40% - Accent5 130" xfId="17817"/>
    <cellStyle name="40% - Accent5 131" xfId="17818"/>
    <cellStyle name="40% - Accent5 132" xfId="17819"/>
    <cellStyle name="40% - Accent5 133" xfId="17820"/>
    <cellStyle name="40% - Accent5 134" xfId="17821"/>
    <cellStyle name="40% - Accent5 135" xfId="17822"/>
    <cellStyle name="40% - Accent5 136" xfId="17823"/>
    <cellStyle name="40% - Accent5 137" xfId="17824"/>
    <cellStyle name="40% - Accent5 138" xfId="17825"/>
    <cellStyle name="40% - Accent5 139" xfId="17826"/>
    <cellStyle name="40% - Accent5 14" xfId="17827"/>
    <cellStyle name="40% - Accent5 14 10" xfId="17828"/>
    <cellStyle name="40% - Accent5 14 2" xfId="17829"/>
    <cellStyle name="40% - Accent5 14 2 2" xfId="17830"/>
    <cellStyle name="40% - Accent5 14 2 3" xfId="17831"/>
    <cellStyle name="40% - Accent5 14 3" xfId="17832"/>
    <cellStyle name="40% - Accent5 14 3 2" xfId="17833"/>
    <cellStyle name="40% - Accent5 14 3 3" xfId="17834"/>
    <cellStyle name="40% - Accent5 14 3 4" xfId="17835"/>
    <cellStyle name="40% - Accent5 14 3 5" xfId="17836"/>
    <cellStyle name="40% - Accent5 14 3 6" xfId="17837"/>
    <cellStyle name="40% - Accent5 14 3 7" xfId="17838"/>
    <cellStyle name="40% - Accent5 14 4" xfId="17839"/>
    <cellStyle name="40% - Accent5 14 4 2" xfId="17840"/>
    <cellStyle name="40% - Accent5 14 4 3" xfId="17841"/>
    <cellStyle name="40% - Accent5 14 5" xfId="17842"/>
    <cellStyle name="40% - Accent5 14 6" xfId="17843"/>
    <cellStyle name="40% - Accent5 14 7" xfId="17844"/>
    <cellStyle name="40% - Accent5 14 8" xfId="17845"/>
    <cellStyle name="40% - Accent5 14 9" xfId="17846"/>
    <cellStyle name="40% - Accent5 140" xfId="17847"/>
    <cellStyle name="40% - Accent5 141" xfId="17848"/>
    <cellStyle name="40% - Accent5 142" xfId="17849"/>
    <cellStyle name="40% - Accent5 143" xfId="17850"/>
    <cellStyle name="40% - Accent5 144" xfId="17851"/>
    <cellStyle name="40% - Accent5 145" xfId="17852"/>
    <cellStyle name="40% - Accent5 146" xfId="17853"/>
    <cellStyle name="40% - Accent5 147" xfId="17854"/>
    <cellStyle name="40% - Accent5 148" xfId="17855"/>
    <cellStyle name="40% - Accent5 149" xfId="17856"/>
    <cellStyle name="40% - Accent5 15" xfId="17857"/>
    <cellStyle name="40% - Accent5 15 10" xfId="17858"/>
    <cellStyle name="40% - Accent5 15 2" xfId="17859"/>
    <cellStyle name="40% - Accent5 15 2 2" xfId="17860"/>
    <cellStyle name="40% - Accent5 15 2 3" xfId="17861"/>
    <cellStyle name="40% - Accent5 15 3" xfId="17862"/>
    <cellStyle name="40% - Accent5 15 3 2" xfId="17863"/>
    <cellStyle name="40% - Accent5 15 3 3" xfId="17864"/>
    <cellStyle name="40% - Accent5 15 3 4" xfId="17865"/>
    <cellStyle name="40% - Accent5 15 3 5" xfId="17866"/>
    <cellStyle name="40% - Accent5 15 3 6" xfId="17867"/>
    <cellStyle name="40% - Accent5 15 3 7" xfId="17868"/>
    <cellStyle name="40% - Accent5 15 4" xfId="17869"/>
    <cellStyle name="40% - Accent5 15 4 2" xfId="17870"/>
    <cellStyle name="40% - Accent5 15 4 3" xfId="17871"/>
    <cellStyle name="40% - Accent5 15 5" xfId="17872"/>
    <cellStyle name="40% - Accent5 15 6" xfId="17873"/>
    <cellStyle name="40% - Accent5 15 7" xfId="17874"/>
    <cellStyle name="40% - Accent5 15 8" xfId="17875"/>
    <cellStyle name="40% - Accent5 15 9" xfId="17876"/>
    <cellStyle name="40% - Accent5 150" xfId="17877"/>
    <cellStyle name="40% - Accent5 151" xfId="17878"/>
    <cellStyle name="40% - Accent5 152" xfId="17879"/>
    <cellStyle name="40% - Accent5 153" xfId="17880"/>
    <cellStyle name="40% - Accent5 154" xfId="17881"/>
    <cellStyle name="40% - Accent5 155" xfId="17882"/>
    <cellStyle name="40% - Accent5 156" xfId="17883"/>
    <cellStyle name="40% - Accent5 157" xfId="17884"/>
    <cellStyle name="40% - Accent5 158" xfId="17885"/>
    <cellStyle name="40% - Accent5 159" xfId="17886"/>
    <cellStyle name="40% - Accent5 16" xfId="17887"/>
    <cellStyle name="40% - Accent5 16 10" xfId="17888"/>
    <cellStyle name="40% - Accent5 16 2" xfId="17889"/>
    <cellStyle name="40% - Accent5 16 2 2" xfId="17890"/>
    <cellStyle name="40% - Accent5 16 2 3" xfId="17891"/>
    <cellStyle name="40% - Accent5 16 3" xfId="17892"/>
    <cellStyle name="40% - Accent5 16 3 2" xfId="17893"/>
    <cellStyle name="40% - Accent5 16 3 3" xfId="17894"/>
    <cellStyle name="40% - Accent5 16 3 4" xfId="17895"/>
    <cellStyle name="40% - Accent5 16 3 5" xfId="17896"/>
    <cellStyle name="40% - Accent5 16 3 6" xfId="17897"/>
    <cellStyle name="40% - Accent5 16 3 7" xfId="17898"/>
    <cellStyle name="40% - Accent5 16 4" xfId="17899"/>
    <cellStyle name="40% - Accent5 16 4 2" xfId="17900"/>
    <cellStyle name="40% - Accent5 16 4 3" xfId="17901"/>
    <cellStyle name="40% - Accent5 16 5" xfId="17902"/>
    <cellStyle name="40% - Accent5 16 6" xfId="17903"/>
    <cellStyle name="40% - Accent5 16 7" xfId="17904"/>
    <cellStyle name="40% - Accent5 16 8" xfId="17905"/>
    <cellStyle name="40% - Accent5 16 9" xfId="17906"/>
    <cellStyle name="40% - Accent5 160" xfId="17907"/>
    <cellStyle name="40% - Accent5 161" xfId="17908"/>
    <cellStyle name="40% - Accent5 162" xfId="17909"/>
    <cellStyle name="40% - Accent5 163" xfId="17910"/>
    <cellStyle name="40% - Accent5 164" xfId="17911"/>
    <cellStyle name="40% - Accent5 165" xfId="17912"/>
    <cellStyle name="40% - Accent5 166" xfId="17913"/>
    <cellStyle name="40% - Accent5 167" xfId="17914"/>
    <cellStyle name="40% - Accent5 168" xfId="17915"/>
    <cellStyle name="40% - Accent5 169" xfId="17916"/>
    <cellStyle name="40% - Accent5 17" xfId="17917"/>
    <cellStyle name="40% - Accent5 17 10" xfId="17918"/>
    <cellStyle name="40% - Accent5 17 2" xfId="17919"/>
    <cellStyle name="40% - Accent5 17 2 2" xfId="17920"/>
    <cellStyle name="40% - Accent5 17 2 3" xfId="17921"/>
    <cellStyle name="40% - Accent5 17 3" xfId="17922"/>
    <cellStyle name="40% - Accent5 17 3 2" xfId="17923"/>
    <cellStyle name="40% - Accent5 17 3 3" xfId="17924"/>
    <cellStyle name="40% - Accent5 17 3 4" xfId="17925"/>
    <cellStyle name="40% - Accent5 17 3 5" xfId="17926"/>
    <cellStyle name="40% - Accent5 17 3 6" xfId="17927"/>
    <cellStyle name="40% - Accent5 17 3 7" xfId="17928"/>
    <cellStyle name="40% - Accent5 17 4" xfId="17929"/>
    <cellStyle name="40% - Accent5 17 4 2" xfId="17930"/>
    <cellStyle name="40% - Accent5 17 4 3" xfId="17931"/>
    <cellStyle name="40% - Accent5 17 5" xfId="17932"/>
    <cellStyle name="40% - Accent5 17 6" xfId="17933"/>
    <cellStyle name="40% - Accent5 17 7" xfId="17934"/>
    <cellStyle name="40% - Accent5 17 8" xfId="17935"/>
    <cellStyle name="40% - Accent5 17 9" xfId="17936"/>
    <cellStyle name="40% - Accent5 170" xfId="17937"/>
    <cellStyle name="40% - Accent5 171" xfId="17938"/>
    <cellStyle name="40% - Accent5 172" xfId="17939"/>
    <cellStyle name="40% - Accent5 173" xfId="17940"/>
    <cellStyle name="40% - Accent5 174" xfId="17941"/>
    <cellStyle name="40% - Accent5 175" xfId="17942"/>
    <cellStyle name="40% - Accent5 176" xfId="17943"/>
    <cellStyle name="40% - Accent5 177" xfId="17944"/>
    <cellStyle name="40% - Accent5 178" xfId="17945"/>
    <cellStyle name="40% - Accent5 179" xfId="17946"/>
    <cellStyle name="40% - Accent5 18" xfId="17947"/>
    <cellStyle name="40% - Accent5 18 10" xfId="17948"/>
    <cellStyle name="40% - Accent5 18 2" xfId="17949"/>
    <cellStyle name="40% - Accent5 18 2 2" xfId="17950"/>
    <cellStyle name="40% - Accent5 18 2 3" xfId="17951"/>
    <cellStyle name="40% - Accent5 18 3" xfId="17952"/>
    <cellStyle name="40% - Accent5 18 3 2" xfId="17953"/>
    <cellStyle name="40% - Accent5 18 3 3" xfId="17954"/>
    <cellStyle name="40% - Accent5 18 3 4" xfId="17955"/>
    <cellStyle name="40% - Accent5 18 3 5" xfId="17956"/>
    <cellStyle name="40% - Accent5 18 3 6" xfId="17957"/>
    <cellStyle name="40% - Accent5 18 3 7" xfId="17958"/>
    <cellStyle name="40% - Accent5 18 4" xfId="17959"/>
    <cellStyle name="40% - Accent5 18 4 2" xfId="17960"/>
    <cellStyle name="40% - Accent5 18 4 3" xfId="17961"/>
    <cellStyle name="40% - Accent5 18 5" xfId="17962"/>
    <cellStyle name="40% - Accent5 18 6" xfId="17963"/>
    <cellStyle name="40% - Accent5 18 7" xfId="17964"/>
    <cellStyle name="40% - Accent5 18 8" xfId="17965"/>
    <cellStyle name="40% - Accent5 18 9" xfId="17966"/>
    <cellStyle name="40% - Accent5 180" xfId="17967"/>
    <cellStyle name="40% - Accent5 181" xfId="17968"/>
    <cellStyle name="40% - Accent5 182" xfId="17969"/>
    <cellStyle name="40% - Accent5 183" xfId="17970"/>
    <cellStyle name="40% - Accent5 184" xfId="17971"/>
    <cellStyle name="40% - Accent5 185" xfId="17972"/>
    <cellStyle name="40% - Accent5 186" xfId="17973"/>
    <cellStyle name="40% - Accent5 187" xfId="17974"/>
    <cellStyle name="40% - Accent5 188" xfId="17975"/>
    <cellStyle name="40% - Accent5 189" xfId="17976"/>
    <cellStyle name="40% - Accent5 19" xfId="17977"/>
    <cellStyle name="40% - Accent5 19 10" xfId="17978"/>
    <cellStyle name="40% - Accent5 19 2" xfId="17979"/>
    <cellStyle name="40% - Accent5 19 2 2" xfId="17980"/>
    <cellStyle name="40% - Accent5 19 2 3" xfId="17981"/>
    <cellStyle name="40% - Accent5 19 3" xfId="17982"/>
    <cellStyle name="40% - Accent5 19 3 2" xfId="17983"/>
    <cellStyle name="40% - Accent5 19 3 3" xfId="17984"/>
    <cellStyle name="40% - Accent5 19 3 4" xfId="17985"/>
    <cellStyle name="40% - Accent5 19 3 5" xfId="17986"/>
    <cellStyle name="40% - Accent5 19 3 6" xfId="17987"/>
    <cellStyle name="40% - Accent5 19 3 7" xfId="17988"/>
    <cellStyle name="40% - Accent5 19 4" xfId="17989"/>
    <cellStyle name="40% - Accent5 19 4 2" xfId="17990"/>
    <cellStyle name="40% - Accent5 19 4 3" xfId="17991"/>
    <cellStyle name="40% - Accent5 19 5" xfId="17992"/>
    <cellStyle name="40% - Accent5 19 6" xfId="17993"/>
    <cellStyle name="40% - Accent5 19 7" xfId="17994"/>
    <cellStyle name="40% - Accent5 19 8" xfId="17995"/>
    <cellStyle name="40% - Accent5 19 9" xfId="17996"/>
    <cellStyle name="40% - Accent5 190" xfId="17997"/>
    <cellStyle name="40% - Accent5 191" xfId="17998"/>
    <cellStyle name="40% - Accent5 192" xfId="17999"/>
    <cellStyle name="40% - Accent5 193" xfId="18000"/>
    <cellStyle name="40% - Accent5 194" xfId="18001"/>
    <cellStyle name="40% - Accent5 195" xfId="18002"/>
    <cellStyle name="40% - Accent5 196" xfId="18003"/>
    <cellStyle name="40% - Accent5 197" xfId="18004"/>
    <cellStyle name="40% - Accent5 198" xfId="18005"/>
    <cellStyle name="40% - Accent5 199" xfId="18006"/>
    <cellStyle name="40% - Accent5 2" xfId="18007"/>
    <cellStyle name="40% - Accent5 2 10" xfId="18008"/>
    <cellStyle name="40% - Accent5 2 11" xfId="18009"/>
    <cellStyle name="40% - Accent5 2 12" xfId="18010"/>
    <cellStyle name="40% - Accent5 2 13" xfId="18011"/>
    <cellStyle name="40% - Accent5 2 2" xfId="18012"/>
    <cellStyle name="40% - Accent5 2 2 10" xfId="18013"/>
    <cellStyle name="40% - Accent5 2 2 2" xfId="18014"/>
    <cellStyle name="40% - Accent5 2 2 2 2" xfId="18015"/>
    <cellStyle name="40% - Accent5 2 2 2 3" xfId="18016"/>
    <cellStyle name="40% - Accent5 2 2 2 4" xfId="18017"/>
    <cellStyle name="40% - Accent5 2 2 2 5" xfId="18018"/>
    <cellStyle name="40% - Accent5 2 2 2 6" xfId="18019"/>
    <cellStyle name="40% - Accent5 2 2 2 7" xfId="18020"/>
    <cellStyle name="40% - Accent5 2 2 3" xfId="18021"/>
    <cellStyle name="40% - Accent5 2 2 3 2" xfId="18022"/>
    <cellStyle name="40% - Accent5 2 2 3 3" xfId="18023"/>
    <cellStyle name="40% - Accent5 2 2 3 4" xfId="18024"/>
    <cellStyle name="40% - Accent5 2 2 3 5" xfId="18025"/>
    <cellStyle name="40% - Accent5 2 2 3 6" xfId="18026"/>
    <cellStyle name="40% - Accent5 2 2 3 7" xfId="18027"/>
    <cellStyle name="40% - Accent5 2 2 4" xfId="18028"/>
    <cellStyle name="40% - Accent5 2 2 4 2" xfId="18029"/>
    <cellStyle name="40% - Accent5 2 2 4 3" xfId="18030"/>
    <cellStyle name="40% - Accent5 2 2 5" xfId="18031"/>
    <cellStyle name="40% - Accent5 2 2 6" xfId="18032"/>
    <cellStyle name="40% - Accent5 2 2 7" xfId="18033"/>
    <cellStyle name="40% - Accent5 2 2 8" xfId="18034"/>
    <cellStyle name="40% - Accent5 2 2 9" xfId="18035"/>
    <cellStyle name="40% - Accent5 2 3" xfId="18036"/>
    <cellStyle name="40% - Accent5 2 3 2" xfId="18037"/>
    <cellStyle name="40% - Accent5 2 3 2 2" xfId="18038"/>
    <cellStyle name="40% - Accent5 2 3 2 3" xfId="18039"/>
    <cellStyle name="40% - Accent5 2 3 2 4" xfId="18040"/>
    <cellStyle name="40% - Accent5 2 3 2 5" xfId="18041"/>
    <cellStyle name="40% - Accent5 2 3 2 6" xfId="18042"/>
    <cellStyle name="40% - Accent5 2 3 2 7" xfId="18043"/>
    <cellStyle name="40% - Accent5 2 3 3" xfId="18044"/>
    <cellStyle name="40% - Accent5 2 3 4" xfId="18045"/>
    <cellStyle name="40% - Accent5 2 3 5" xfId="18046"/>
    <cellStyle name="40% - Accent5 2 3 6" xfId="18047"/>
    <cellStyle name="40% - Accent5 2 3 7" xfId="18048"/>
    <cellStyle name="40% - Accent5 2 3 8" xfId="18049"/>
    <cellStyle name="40% - Accent5 2 4" xfId="18050"/>
    <cellStyle name="40% - Accent5 2 4 2" xfId="18051"/>
    <cellStyle name="40% - Accent5 2 4 3" xfId="18052"/>
    <cellStyle name="40% - Accent5 2 4 4" xfId="18053"/>
    <cellStyle name="40% - Accent5 2 4 5" xfId="18054"/>
    <cellStyle name="40% - Accent5 2 4 6" xfId="18055"/>
    <cellStyle name="40% - Accent5 2 4 7" xfId="18056"/>
    <cellStyle name="40% - Accent5 2 5" xfId="18057"/>
    <cellStyle name="40% - Accent5 2 5 2" xfId="18058"/>
    <cellStyle name="40% - Accent5 2 5 3" xfId="18059"/>
    <cellStyle name="40% - Accent5 2 5 4" xfId="18060"/>
    <cellStyle name="40% - Accent5 2 5 5" xfId="18061"/>
    <cellStyle name="40% - Accent5 2 5 6" xfId="18062"/>
    <cellStyle name="40% - Accent5 2 5 7" xfId="18063"/>
    <cellStyle name="40% - Accent5 2 6" xfId="18064"/>
    <cellStyle name="40% - Accent5 2 6 2" xfId="18065"/>
    <cellStyle name="40% - Accent5 2 7" xfId="18066"/>
    <cellStyle name="40% - Accent5 2 8" xfId="18067"/>
    <cellStyle name="40% - Accent5 2 9" xfId="18068"/>
    <cellStyle name="40% - Accent5 20" xfId="18069"/>
    <cellStyle name="40% - Accent5 20 2" xfId="18070"/>
    <cellStyle name="40% - Accent5 20 3" xfId="18071"/>
    <cellStyle name="40% - Accent5 20 3 2" xfId="18072"/>
    <cellStyle name="40% - Accent5 20 3 3" xfId="18073"/>
    <cellStyle name="40% - Accent5 20 3 4" xfId="18074"/>
    <cellStyle name="40% - Accent5 20 3 5" xfId="18075"/>
    <cellStyle name="40% - Accent5 20 3 6" xfId="18076"/>
    <cellStyle name="40% - Accent5 20 3 7" xfId="18077"/>
    <cellStyle name="40% - Accent5 20 4" xfId="18078"/>
    <cellStyle name="40% - Accent5 20 5" xfId="18079"/>
    <cellStyle name="40% - Accent5 20 6" xfId="18080"/>
    <cellStyle name="40% - Accent5 20 7" xfId="18081"/>
    <cellStyle name="40% - Accent5 20 8" xfId="18082"/>
    <cellStyle name="40% - Accent5 20 9" xfId="18083"/>
    <cellStyle name="40% - Accent5 200" xfId="18084"/>
    <cellStyle name="40% - Accent5 201" xfId="18085"/>
    <cellStyle name="40% - Accent5 202" xfId="18086"/>
    <cellStyle name="40% - Accent5 203" xfId="18087"/>
    <cellStyle name="40% - Accent5 204" xfId="18088"/>
    <cellStyle name="40% - Accent5 205" xfId="18089"/>
    <cellStyle name="40% - Accent5 206" xfId="18090"/>
    <cellStyle name="40% - Accent5 207" xfId="18091"/>
    <cellStyle name="40% - Accent5 208" xfId="18092"/>
    <cellStyle name="40% - Accent5 209" xfId="18093"/>
    <cellStyle name="40% - Accent5 21" xfId="18094"/>
    <cellStyle name="40% - Accent5 21 10" xfId="18095"/>
    <cellStyle name="40% - Accent5 21 2" xfId="18096"/>
    <cellStyle name="40% - Accent5 21 2 2" xfId="18097"/>
    <cellStyle name="40% - Accent5 21 2 3" xfId="18098"/>
    <cellStyle name="40% - Accent5 21 3" xfId="18099"/>
    <cellStyle name="40% - Accent5 21 3 2" xfId="18100"/>
    <cellStyle name="40% - Accent5 21 3 3" xfId="18101"/>
    <cellStyle name="40% - Accent5 21 3 4" xfId="18102"/>
    <cellStyle name="40% - Accent5 21 3 5" xfId="18103"/>
    <cellStyle name="40% - Accent5 21 3 6" xfId="18104"/>
    <cellStyle name="40% - Accent5 21 3 7" xfId="18105"/>
    <cellStyle name="40% - Accent5 21 4" xfId="18106"/>
    <cellStyle name="40% - Accent5 21 4 2" xfId="18107"/>
    <cellStyle name="40% - Accent5 21 4 3" xfId="18108"/>
    <cellStyle name="40% - Accent5 21 5" xfId="18109"/>
    <cellStyle name="40% - Accent5 21 6" xfId="18110"/>
    <cellStyle name="40% - Accent5 21 7" xfId="18111"/>
    <cellStyle name="40% - Accent5 21 8" xfId="18112"/>
    <cellStyle name="40% - Accent5 21 9" xfId="18113"/>
    <cellStyle name="40% - Accent5 210" xfId="18114"/>
    <cellStyle name="40% - Accent5 211" xfId="18115"/>
    <cellStyle name="40% - Accent5 212" xfId="18116"/>
    <cellStyle name="40% - Accent5 213" xfId="18117"/>
    <cellStyle name="40% - Accent5 214" xfId="18118"/>
    <cellStyle name="40% - Accent5 215" xfId="18119"/>
    <cellStyle name="40% - Accent5 216" xfId="18120"/>
    <cellStyle name="40% - Accent5 217" xfId="18121"/>
    <cellStyle name="40% - Accent5 218" xfId="18122"/>
    <cellStyle name="40% - Accent5 219" xfId="18123"/>
    <cellStyle name="40% - Accent5 22" xfId="18124"/>
    <cellStyle name="40% - Accent5 22 10" xfId="18125"/>
    <cellStyle name="40% - Accent5 22 2" xfId="18126"/>
    <cellStyle name="40% - Accent5 22 2 2" xfId="18127"/>
    <cellStyle name="40% - Accent5 22 2 3" xfId="18128"/>
    <cellStyle name="40% - Accent5 22 3" xfId="18129"/>
    <cellStyle name="40% - Accent5 22 3 2" xfId="18130"/>
    <cellStyle name="40% - Accent5 22 3 3" xfId="18131"/>
    <cellStyle name="40% - Accent5 22 3 4" xfId="18132"/>
    <cellStyle name="40% - Accent5 22 3 5" xfId="18133"/>
    <cellStyle name="40% - Accent5 22 3 6" xfId="18134"/>
    <cellStyle name="40% - Accent5 22 3 7" xfId="18135"/>
    <cellStyle name="40% - Accent5 22 4" xfId="18136"/>
    <cellStyle name="40% - Accent5 22 4 2" xfId="18137"/>
    <cellStyle name="40% - Accent5 22 4 3" xfId="18138"/>
    <cellStyle name="40% - Accent5 22 5" xfId="18139"/>
    <cellStyle name="40% - Accent5 22 6" xfId="18140"/>
    <cellStyle name="40% - Accent5 22 7" xfId="18141"/>
    <cellStyle name="40% - Accent5 22 8" xfId="18142"/>
    <cellStyle name="40% - Accent5 22 9" xfId="18143"/>
    <cellStyle name="40% - Accent5 220" xfId="18144"/>
    <cellStyle name="40% - Accent5 221" xfId="18145"/>
    <cellStyle name="40% - Accent5 222" xfId="18146"/>
    <cellStyle name="40% - Accent5 223" xfId="18147"/>
    <cellStyle name="40% - Accent5 224" xfId="18148"/>
    <cellStyle name="40% - Accent5 225" xfId="18149"/>
    <cellStyle name="40% - Accent5 226" xfId="18150"/>
    <cellStyle name="40% - Accent5 227" xfId="18151"/>
    <cellStyle name="40% - Accent5 228" xfId="18152"/>
    <cellStyle name="40% - Accent5 229" xfId="18153"/>
    <cellStyle name="40% - Accent5 23" xfId="18154"/>
    <cellStyle name="40% - Accent5 23 10" xfId="18155"/>
    <cellStyle name="40% - Accent5 23 2" xfId="18156"/>
    <cellStyle name="40% - Accent5 23 2 2" xfId="18157"/>
    <cellStyle name="40% - Accent5 23 2 3" xfId="18158"/>
    <cellStyle name="40% - Accent5 23 3" xfId="18159"/>
    <cellStyle name="40% - Accent5 23 3 2" xfId="18160"/>
    <cellStyle name="40% - Accent5 23 3 3" xfId="18161"/>
    <cellStyle name="40% - Accent5 23 3 4" xfId="18162"/>
    <cellStyle name="40% - Accent5 23 3 5" xfId="18163"/>
    <cellStyle name="40% - Accent5 23 3 6" xfId="18164"/>
    <cellStyle name="40% - Accent5 23 3 7" xfId="18165"/>
    <cellStyle name="40% - Accent5 23 4" xfId="18166"/>
    <cellStyle name="40% - Accent5 23 4 2" xfId="18167"/>
    <cellStyle name="40% - Accent5 23 4 3" xfId="18168"/>
    <cellStyle name="40% - Accent5 23 5" xfId="18169"/>
    <cellStyle name="40% - Accent5 23 6" xfId="18170"/>
    <cellStyle name="40% - Accent5 23 7" xfId="18171"/>
    <cellStyle name="40% - Accent5 23 8" xfId="18172"/>
    <cellStyle name="40% - Accent5 23 9" xfId="18173"/>
    <cellStyle name="40% - Accent5 230" xfId="18174"/>
    <cellStyle name="40% - Accent5 231" xfId="18175"/>
    <cellStyle name="40% - Accent5 232" xfId="18176"/>
    <cellStyle name="40% - Accent5 233" xfId="18177"/>
    <cellStyle name="40% - Accent5 234" xfId="18178"/>
    <cellStyle name="40% - Accent5 235" xfId="18179"/>
    <cellStyle name="40% - Accent5 236" xfId="18180"/>
    <cellStyle name="40% - Accent5 237" xfId="18181"/>
    <cellStyle name="40% - Accent5 238" xfId="18182"/>
    <cellStyle name="40% - Accent5 239" xfId="18183"/>
    <cellStyle name="40% - Accent5 24" xfId="18184"/>
    <cellStyle name="40% - Accent5 24 10" xfId="18185"/>
    <cellStyle name="40% - Accent5 24 2" xfId="18186"/>
    <cellStyle name="40% - Accent5 24 2 2" xfId="18187"/>
    <cellStyle name="40% - Accent5 24 2 3" xfId="18188"/>
    <cellStyle name="40% - Accent5 24 3" xfId="18189"/>
    <cellStyle name="40% - Accent5 24 3 2" xfId="18190"/>
    <cellStyle name="40% - Accent5 24 3 3" xfId="18191"/>
    <cellStyle name="40% - Accent5 24 3 4" xfId="18192"/>
    <cellStyle name="40% - Accent5 24 3 5" xfId="18193"/>
    <cellStyle name="40% - Accent5 24 3 6" xfId="18194"/>
    <cellStyle name="40% - Accent5 24 3 7" xfId="18195"/>
    <cellStyle name="40% - Accent5 24 4" xfId="18196"/>
    <cellStyle name="40% - Accent5 24 4 2" xfId="18197"/>
    <cellStyle name="40% - Accent5 24 4 3" xfId="18198"/>
    <cellStyle name="40% - Accent5 24 5" xfId="18199"/>
    <cellStyle name="40% - Accent5 24 6" xfId="18200"/>
    <cellStyle name="40% - Accent5 24 7" xfId="18201"/>
    <cellStyle name="40% - Accent5 24 8" xfId="18202"/>
    <cellStyle name="40% - Accent5 24 9" xfId="18203"/>
    <cellStyle name="40% - Accent5 240" xfId="18204"/>
    <cellStyle name="40% - Accent5 241" xfId="18205"/>
    <cellStyle name="40% - Accent5 242" xfId="18206"/>
    <cellStyle name="40% - Accent5 243" xfId="18207"/>
    <cellStyle name="40% - Accent5 244" xfId="18208"/>
    <cellStyle name="40% - Accent5 245" xfId="18209"/>
    <cellStyle name="40% - Accent5 246" xfId="18210"/>
    <cellStyle name="40% - Accent5 247" xfId="18211"/>
    <cellStyle name="40% - Accent5 248" xfId="18212"/>
    <cellStyle name="40% - Accent5 249" xfId="18213"/>
    <cellStyle name="40% - Accent5 25" xfId="18214"/>
    <cellStyle name="40% - Accent5 25 10" xfId="18215"/>
    <cellStyle name="40% - Accent5 25 2" xfId="18216"/>
    <cellStyle name="40% - Accent5 25 2 2" xfId="18217"/>
    <cellStyle name="40% - Accent5 25 2 3" xfId="18218"/>
    <cellStyle name="40% - Accent5 25 3" xfId="18219"/>
    <cellStyle name="40% - Accent5 25 3 2" xfId="18220"/>
    <cellStyle name="40% - Accent5 25 3 3" xfId="18221"/>
    <cellStyle name="40% - Accent5 25 3 4" xfId="18222"/>
    <cellStyle name="40% - Accent5 25 3 5" xfId="18223"/>
    <cellStyle name="40% - Accent5 25 3 6" xfId="18224"/>
    <cellStyle name="40% - Accent5 25 3 7" xfId="18225"/>
    <cellStyle name="40% - Accent5 25 4" xfId="18226"/>
    <cellStyle name="40% - Accent5 25 4 2" xfId="18227"/>
    <cellStyle name="40% - Accent5 25 4 3" xfId="18228"/>
    <cellStyle name="40% - Accent5 25 5" xfId="18229"/>
    <cellStyle name="40% - Accent5 25 6" xfId="18230"/>
    <cellStyle name="40% - Accent5 25 7" xfId="18231"/>
    <cellStyle name="40% - Accent5 25 8" xfId="18232"/>
    <cellStyle name="40% - Accent5 25 9" xfId="18233"/>
    <cellStyle name="40% - Accent5 250" xfId="18234"/>
    <cellStyle name="40% - Accent5 251" xfId="18235"/>
    <cellStyle name="40% - Accent5 252" xfId="18236"/>
    <cellStyle name="40% - Accent5 253" xfId="18237"/>
    <cellStyle name="40% - Accent5 254" xfId="18238"/>
    <cellStyle name="40% - Accent5 255" xfId="18239"/>
    <cellStyle name="40% - Accent5 256" xfId="18240"/>
    <cellStyle name="40% - Accent5 257" xfId="18241"/>
    <cellStyle name="40% - Accent5 258" xfId="18242"/>
    <cellStyle name="40% - Accent5 259" xfId="18243"/>
    <cellStyle name="40% - Accent5 26" xfId="18244"/>
    <cellStyle name="40% - Accent5 26 10" xfId="18245"/>
    <cellStyle name="40% - Accent5 26 2" xfId="18246"/>
    <cellStyle name="40% - Accent5 26 2 2" xfId="18247"/>
    <cellStyle name="40% - Accent5 26 2 3" xfId="18248"/>
    <cellStyle name="40% - Accent5 26 3" xfId="18249"/>
    <cellStyle name="40% - Accent5 26 3 2" xfId="18250"/>
    <cellStyle name="40% - Accent5 26 3 3" xfId="18251"/>
    <cellStyle name="40% - Accent5 26 3 4" xfId="18252"/>
    <cellStyle name="40% - Accent5 26 3 5" xfId="18253"/>
    <cellStyle name="40% - Accent5 26 3 6" xfId="18254"/>
    <cellStyle name="40% - Accent5 26 3 7" xfId="18255"/>
    <cellStyle name="40% - Accent5 26 4" xfId="18256"/>
    <cellStyle name="40% - Accent5 26 4 2" xfId="18257"/>
    <cellStyle name="40% - Accent5 26 4 3" xfId="18258"/>
    <cellStyle name="40% - Accent5 26 5" xfId="18259"/>
    <cellStyle name="40% - Accent5 26 6" xfId="18260"/>
    <cellStyle name="40% - Accent5 26 7" xfId="18261"/>
    <cellStyle name="40% - Accent5 26 8" xfId="18262"/>
    <cellStyle name="40% - Accent5 26 9" xfId="18263"/>
    <cellStyle name="40% - Accent5 260" xfId="18264"/>
    <cellStyle name="40% - Accent5 261" xfId="18265"/>
    <cellStyle name="40% - Accent5 262" xfId="18266"/>
    <cellStyle name="40% - Accent5 263" xfId="18267"/>
    <cellStyle name="40% - Accent5 264" xfId="18268"/>
    <cellStyle name="40% - Accent5 265" xfId="18269"/>
    <cellStyle name="40% - Accent5 266" xfId="18270"/>
    <cellStyle name="40% - Accent5 267" xfId="18271"/>
    <cellStyle name="40% - Accent5 268" xfId="18272"/>
    <cellStyle name="40% - Accent5 269" xfId="18273"/>
    <cellStyle name="40% - Accent5 27" xfId="18274"/>
    <cellStyle name="40% - Accent5 27 10" xfId="18275"/>
    <cellStyle name="40% - Accent5 27 2" xfId="18276"/>
    <cellStyle name="40% - Accent5 27 2 2" xfId="18277"/>
    <cellStyle name="40% - Accent5 27 2 3" xfId="18278"/>
    <cellStyle name="40% - Accent5 27 3" xfId="18279"/>
    <cellStyle name="40% - Accent5 27 3 2" xfId="18280"/>
    <cellStyle name="40% - Accent5 27 3 3" xfId="18281"/>
    <cellStyle name="40% - Accent5 27 3 4" xfId="18282"/>
    <cellStyle name="40% - Accent5 27 3 5" xfId="18283"/>
    <cellStyle name="40% - Accent5 27 3 6" xfId="18284"/>
    <cellStyle name="40% - Accent5 27 3 7" xfId="18285"/>
    <cellStyle name="40% - Accent5 27 4" xfId="18286"/>
    <cellStyle name="40% - Accent5 27 4 2" xfId="18287"/>
    <cellStyle name="40% - Accent5 27 4 3" xfId="18288"/>
    <cellStyle name="40% - Accent5 27 5" xfId="18289"/>
    <cellStyle name="40% - Accent5 27 6" xfId="18290"/>
    <cellStyle name="40% - Accent5 27 7" xfId="18291"/>
    <cellStyle name="40% - Accent5 27 8" xfId="18292"/>
    <cellStyle name="40% - Accent5 27 9" xfId="18293"/>
    <cellStyle name="40% - Accent5 270" xfId="18294"/>
    <cellStyle name="40% - Accent5 271" xfId="18295"/>
    <cellStyle name="40% - Accent5 272" xfId="18296"/>
    <cellStyle name="40% - Accent5 273" xfId="18297"/>
    <cellStyle name="40% - Accent5 274" xfId="18298"/>
    <cellStyle name="40% - Accent5 274 2" xfId="18299"/>
    <cellStyle name="40% - Accent5 274 3" xfId="18300"/>
    <cellStyle name="40% - Accent5 274 4" xfId="18301"/>
    <cellStyle name="40% - Accent5 274 5" xfId="18302"/>
    <cellStyle name="40% - Accent5 274 6" xfId="18303"/>
    <cellStyle name="40% - Accent5 274 7" xfId="18304"/>
    <cellStyle name="40% - Accent5 275" xfId="18305"/>
    <cellStyle name="40% - Accent5 275 2" xfId="18306"/>
    <cellStyle name="40% - Accent5 275 3" xfId="18307"/>
    <cellStyle name="40% - Accent5 275 4" xfId="18308"/>
    <cellStyle name="40% - Accent5 275 5" xfId="18309"/>
    <cellStyle name="40% - Accent5 275 6" xfId="18310"/>
    <cellStyle name="40% - Accent5 275 7" xfId="18311"/>
    <cellStyle name="40% - Accent5 276" xfId="18312"/>
    <cellStyle name="40% - Accent5 276 2" xfId="18313"/>
    <cellStyle name="40% - Accent5 276 3" xfId="18314"/>
    <cellStyle name="40% - Accent5 276 4" xfId="18315"/>
    <cellStyle name="40% - Accent5 276 5" xfId="18316"/>
    <cellStyle name="40% - Accent5 276 6" xfId="18317"/>
    <cellStyle name="40% - Accent5 276 7" xfId="18318"/>
    <cellStyle name="40% - Accent5 277" xfId="18319"/>
    <cellStyle name="40% - Accent5 277 2" xfId="18320"/>
    <cellStyle name="40% - Accent5 277 3" xfId="18321"/>
    <cellStyle name="40% - Accent5 277 4" xfId="18322"/>
    <cellStyle name="40% - Accent5 277 5" xfId="18323"/>
    <cellStyle name="40% - Accent5 277 6" xfId="18324"/>
    <cellStyle name="40% - Accent5 277 7" xfId="18325"/>
    <cellStyle name="40% - Accent5 278" xfId="18326"/>
    <cellStyle name="40% - Accent5 278 2" xfId="18327"/>
    <cellStyle name="40% - Accent5 278 3" xfId="18328"/>
    <cellStyle name="40% - Accent5 278 4" xfId="18329"/>
    <cellStyle name="40% - Accent5 278 5" xfId="18330"/>
    <cellStyle name="40% - Accent5 278 6" xfId="18331"/>
    <cellStyle name="40% - Accent5 278 7" xfId="18332"/>
    <cellStyle name="40% - Accent5 279" xfId="18333"/>
    <cellStyle name="40% - Accent5 279 2" xfId="18334"/>
    <cellStyle name="40% - Accent5 279 3" xfId="18335"/>
    <cellStyle name="40% - Accent5 279 4" xfId="18336"/>
    <cellStyle name="40% - Accent5 279 5" xfId="18337"/>
    <cellStyle name="40% - Accent5 279 6" xfId="18338"/>
    <cellStyle name="40% - Accent5 279 7" xfId="18339"/>
    <cellStyle name="40% - Accent5 28" xfId="18340"/>
    <cellStyle name="40% - Accent5 28 10" xfId="18341"/>
    <cellStyle name="40% - Accent5 28 2" xfId="18342"/>
    <cellStyle name="40% - Accent5 28 2 2" xfId="18343"/>
    <cellStyle name="40% - Accent5 28 2 3" xfId="18344"/>
    <cellStyle name="40% - Accent5 28 3" xfId="18345"/>
    <cellStyle name="40% - Accent5 28 3 2" xfId="18346"/>
    <cellStyle name="40% - Accent5 28 3 3" xfId="18347"/>
    <cellStyle name="40% - Accent5 28 3 4" xfId="18348"/>
    <cellStyle name="40% - Accent5 28 3 5" xfId="18349"/>
    <cellStyle name="40% - Accent5 28 3 6" xfId="18350"/>
    <cellStyle name="40% - Accent5 28 3 7" xfId="18351"/>
    <cellStyle name="40% - Accent5 28 4" xfId="18352"/>
    <cellStyle name="40% - Accent5 28 4 2" xfId="18353"/>
    <cellStyle name="40% - Accent5 28 4 3" xfId="18354"/>
    <cellStyle name="40% - Accent5 28 5" xfId="18355"/>
    <cellStyle name="40% - Accent5 28 6" xfId="18356"/>
    <cellStyle name="40% - Accent5 28 7" xfId="18357"/>
    <cellStyle name="40% - Accent5 28 8" xfId="18358"/>
    <cellStyle name="40% - Accent5 28 9" xfId="18359"/>
    <cellStyle name="40% - Accent5 280" xfId="18360"/>
    <cellStyle name="40% - Accent5 280 2" xfId="18361"/>
    <cellStyle name="40% - Accent5 280 3" xfId="18362"/>
    <cellStyle name="40% - Accent5 280 4" xfId="18363"/>
    <cellStyle name="40% - Accent5 280 5" xfId="18364"/>
    <cellStyle name="40% - Accent5 280 6" xfId="18365"/>
    <cellStyle name="40% - Accent5 280 7" xfId="18366"/>
    <cellStyle name="40% - Accent5 281" xfId="18367"/>
    <cellStyle name="40% - Accent5 281 2" xfId="18368"/>
    <cellStyle name="40% - Accent5 281 3" xfId="18369"/>
    <cellStyle name="40% - Accent5 281 4" xfId="18370"/>
    <cellStyle name="40% - Accent5 281 5" xfId="18371"/>
    <cellStyle name="40% - Accent5 281 6" xfId="18372"/>
    <cellStyle name="40% - Accent5 281 7" xfId="18373"/>
    <cellStyle name="40% - Accent5 282" xfId="18374"/>
    <cellStyle name="40% - Accent5 282 2" xfId="18375"/>
    <cellStyle name="40% - Accent5 282 3" xfId="18376"/>
    <cellStyle name="40% - Accent5 282 4" xfId="18377"/>
    <cellStyle name="40% - Accent5 282 5" xfId="18378"/>
    <cellStyle name="40% - Accent5 282 6" xfId="18379"/>
    <cellStyle name="40% - Accent5 282 7" xfId="18380"/>
    <cellStyle name="40% - Accent5 283" xfId="18381"/>
    <cellStyle name="40% - Accent5 283 2" xfId="18382"/>
    <cellStyle name="40% - Accent5 283 3" xfId="18383"/>
    <cellStyle name="40% - Accent5 283 4" xfId="18384"/>
    <cellStyle name="40% - Accent5 284" xfId="18385"/>
    <cellStyle name="40% - Accent5 284 2" xfId="18386"/>
    <cellStyle name="40% - Accent5 285" xfId="18387"/>
    <cellStyle name="40% - Accent5 285 2" xfId="18388"/>
    <cellStyle name="40% - Accent5 286" xfId="18389"/>
    <cellStyle name="40% - Accent5 287" xfId="18390"/>
    <cellStyle name="40% - Accent5 29" xfId="18391"/>
    <cellStyle name="40% - Accent5 29 10" xfId="18392"/>
    <cellStyle name="40% - Accent5 29 2" xfId="18393"/>
    <cellStyle name="40% - Accent5 29 2 2" xfId="18394"/>
    <cellStyle name="40% - Accent5 29 2 3" xfId="18395"/>
    <cellStyle name="40% - Accent5 29 3" xfId="18396"/>
    <cellStyle name="40% - Accent5 29 3 2" xfId="18397"/>
    <cellStyle name="40% - Accent5 29 3 3" xfId="18398"/>
    <cellStyle name="40% - Accent5 29 3 4" xfId="18399"/>
    <cellStyle name="40% - Accent5 29 3 5" xfId="18400"/>
    <cellStyle name="40% - Accent5 29 3 6" xfId="18401"/>
    <cellStyle name="40% - Accent5 29 3 7" xfId="18402"/>
    <cellStyle name="40% - Accent5 29 4" xfId="18403"/>
    <cellStyle name="40% - Accent5 29 4 2" xfId="18404"/>
    <cellStyle name="40% - Accent5 29 4 3" xfId="18405"/>
    <cellStyle name="40% - Accent5 29 5" xfId="18406"/>
    <cellStyle name="40% - Accent5 29 6" xfId="18407"/>
    <cellStyle name="40% - Accent5 29 7" xfId="18408"/>
    <cellStyle name="40% - Accent5 29 8" xfId="18409"/>
    <cellStyle name="40% - Accent5 29 9" xfId="18410"/>
    <cellStyle name="40% - Accent5 3" xfId="18411"/>
    <cellStyle name="40% - Accent5 3 10" xfId="18412"/>
    <cellStyle name="40% - Accent5 3 11" xfId="18413"/>
    <cellStyle name="40% - Accent5 3 12" xfId="18414"/>
    <cellStyle name="40% - Accent5 3 2" xfId="18415"/>
    <cellStyle name="40% - Accent5 3 2 2" xfId="18416"/>
    <cellStyle name="40% - Accent5 3 2 2 2" xfId="18417"/>
    <cellStyle name="40% - Accent5 3 2 2 3" xfId="18418"/>
    <cellStyle name="40% - Accent5 3 2 2 4" xfId="18419"/>
    <cellStyle name="40% - Accent5 3 2 2 5" xfId="18420"/>
    <cellStyle name="40% - Accent5 3 2 2 6" xfId="18421"/>
    <cellStyle name="40% - Accent5 3 2 2 7" xfId="18422"/>
    <cellStyle name="40% - Accent5 3 2 3" xfId="18423"/>
    <cellStyle name="40% - Accent5 3 2 3 2" xfId="18424"/>
    <cellStyle name="40% - Accent5 3 2 3 3" xfId="18425"/>
    <cellStyle name="40% - Accent5 3 2 4" xfId="18426"/>
    <cellStyle name="40% - Accent5 3 2 5" xfId="18427"/>
    <cellStyle name="40% - Accent5 3 2 6" xfId="18428"/>
    <cellStyle name="40% - Accent5 3 2 7" xfId="18429"/>
    <cellStyle name="40% - Accent5 3 2 8" xfId="18430"/>
    <cellStyle name="40% - Accent5 3 2 9" xfId="18431"/>
    <cellStyle name="40% - Accent5 3 3" xfId="18432"/>
    <cellStyle name="40% - Accent5 3 3 2" xfId="18433"/>
    <cellStyle name="40% - Accent5 3 3 3" xfId="18434"/>
    <cellStyle name="40% - Accent5 3 3 4" xfId="18435"/>
    <cellStyle name="40% - Accent5 3 3 5" xfId="18436"/>
    <cellStyle name="40% - Accent5 3 3 6" xfId="18437"/>
    <cellStyle name="40% - Accent5 3 3 7" xfId="18438"/>
    <cellStyle name="40% - Accent5 3 4" xfId="18439"/>
    <cellStyle name="40% - Accent5 3 4 2" xfId="18440"/>
    <cellStyle name="40% - Accent5 3 4 3" xfId="18441"/>
    <cellStyle name="40% - Accent5 3 4 4" xfId="18442"/>
    <cellStyle name="40% - Accent5 3 4 5" xfId="18443"/>
    <cellStyle name="40% - Accent5 3 4 6" xfId="18444"/>
    <cellStyle name="40% - Accent5 3 4 7" xfId="18445"/>
    <cellStyle name="40% - Accent5 3 5" xfId="18446"/>
    <cellStyle name="40% - Accent5 3 5 2" xfId="18447"/>
    <cellStyle name="40% - Accent5 3 6" xfId="18448"/>
    <cellStyle name="40% - Accent5 3 7" xfId="18449"/>
    <cellStyle name="40% - Accent5 3 8" xfId="18450"/>
    <cellStyle name="40% - Accent5 3 9" xfId="18451"/>
    <cellStyle name="40% - Accent5 30" xfId="18452"/>
    <cellStyle name="40% - Accent5 30 10" xfId="18453"/>
    <cellStyle name="40% - Accent5 30 2" xfId="18454"/>
    <cellStyle name="40% - Accent5 30 2 2" xfId="18455"/>
    <cellStyle name="40% - Accent5 30 2 3" xfId="18456"/>
    <cellStyle name="40% - Accent5 30 3" xfId="18457"/>
    <cellStyle name="40% - Accent5 30 3 2" xfId="18458"/>
    <cellStyle name="40% - Accent5 30 3 3" xfId="18459"/>
    <cellStyle name="40% - Accent5 30 3 4" xfId="18460"/>
    <cellStyle name="40% - Accent5 30 3 5" xfId="18461"/>
    <cellStyle name="40% - Accent5 30 3 6" xfId="18462"/>
    <cellStyle name="40% - Accent5 30 3 7" xfId="18463"/>
    <cellStyle name="40% - Accent5 30 4" xfId="18464"/>
    <cellStyle name="40% - Accent5 30 4 2" xfId="18465"/>
    <cellStyle name="40% - Accent5 30 4 3" xfId="18466"/>
    <cellStyle name="40% - Accent5 30 5" xfId="18467"/>
    <cellStyle name="40% - Accent5 30 6" xfId="18468"/>
    <cellStyle name="40% - Accent5 30 7" xfId="18469"/>
    <cellStyle name="40% - Accent5 30 8" xfId="18470"/>
    <cellStyle name="40% - Accent5 30 9" xfId="18471"/>
    <cellStyle name="40% - Accent5 31" xfId="18472"/>
    <cellStyle name="40% - Accent5 31 2" xfId="18473"/>
    <cellStyle name="40% - Accent5 31 2 2" xfId="18474"/>
    <cellStyle name="40% - Accent5 31 2 3" xfId="18475"/>
    <cellStyle name="40% - Accent5 31 2 4" xfId="18476"/>
    <cellStyle name="40% - Accent5 31 2 5" xfId="18477"/>
    <cellStyle name="40% - Accent5 31 2 6" xfId="18478"/>
    <cellStyle name="40% - Accent5 31 2 7" xfId="18479"/>
    <cellStyle name="40% - Accent5 31 3" xfId="18480"/>
    <cellStyle name="40% - Accent5 31 3 2" xfId="18481"/>
    <cellStyle name="40% - Accent5 31 3 3" xfId="18482"/>
    <cellStyle name="40% - Accent5 31 4" xfId="18483"/>
    <cellStyle name="40% - Accent5 31 5" xfId="18484"/>
    <cellStyle name="40% - Accent5 31 6" xfId="18485"/>
    <cellStyle name="40% - Accent5 31 7" xfId="18486"/>
    <cellStyle name="40% - Accent5 31 8" xfId="18487"/>
    <cellStyle name="40% - Accent5 31 9" xfId="18488"/>
    <cellStyle name="40% - Accent5 32" xfId="18489"/>
    <cellStyle name="40% - Accent5 32 2" xfId="18490"/>
    <cellStyle name="40% - Accent5 32 2 2" xfId="18491"/>
    <cellStyle name="40% - Accent5 32 2 3" xfId="18492"/>
    <cellStyle name="40% - Accent5 32 2 4" xfId="18493"/>
    <cellStyle name="40% - Accent5 32 2 5" xfId="18494"/>
    <cellStyle name="40% - Accent5 32 2 6" xfId="18495"/>
    <cellStyle name="40% - Accent5 32 2 7" xfId="18496"/>
    <cellStyle name="40% - Accent5 32 3" xfId="18497"/>
    <cellStyle name="40% - Accent5 32 3 2" xfId="18498"/>
    <cellStyle name="40% - Accent5 32 3 3" xfId="18499"/>
    <cellStyle name="40% - Accent5 32 4" xfId="18500"/>
    <cellStyle name="40% - Accent5 32 5" xfId="18501"/>
    <cellStyle name="40% - Accent5 32 6" xfId="18502"/>
    <cellStyle name="40% - Accent5 32 7" xfId="18503"/>
    <cellStyle name="40% - Accent5 32 8" xfId="18504"/>
    <cellStyle name="40% - Accent5 32 9" xfId="18505"/>
    <cellStyle name="40% - Accent5 33" xfId="18506"/>
    <cellStyle name="40% - Accent5 33 2" xfId="18507"/>
    <cellStyle name="40% - Accent5 33 2 2" xfId="18508"/>
    <cellStyle name="40% - Accent5 33 2 3" xfId="18509"/>
    <cellStyle name="40% - Accent5 33 2 4" xfId="18510"/>
    <cellStyle name="40% - Accent5 33 2 5" xfId="18511"/>
    <cellStyle name="40% - Accent5 33 2 6" xfId="18512"/>
    <cellStyle name="40% - Accent5 33 2 7" xfId="18513"/>
    <cellStyle name="40% - Accent5 33 3" xfId="18514"/>
    <cellStyle name="40% - Accent5 33 3 2" xfId="18515"/>
    <cellStyle name="40% - Accent5 33 3 3" xfId="18516"/>
    <cellStyle name="40% - Accent5 33 4" xfId="18517"/>
    <cellStyle name="40% - Accent5 33 5" xfId="18518"/>
    <cellStyle name="40% - Accent5 33 6" xfId="18519"/>
    <cellStyle name="40% - Accent5 33 7" xfId="18520"/>
    <cellStyle name="40% - Accent5 33 8" xfId="18521"/>
    <cellStyle name="40% - Accent5 33 9" xfId="18522"/>
    <cellStyle name="40% - Accent5 34" xfId="18523"/>
    <cellStyle name="40% - Accent5 34 2" xfId="18524"/>
    <cellStyle name="40% - Accent5 34 2 2" xfId="18525"/>
    <cellStyle name="40% - Accent5 34 2 3" xfId="18526"/>
    <cellStyle name="40% - Accent5 34 2 4" xfId="18527"/>
    <cellStyle name="40% - Accent5 34 2 5" xfId="18528"/>
    <cellStyle name="40% - Accent5 34 2 6" xfId="18529"/>
    <cellStyle name="40% - Accent5 34 2 7" xfId="18530"/>
    <cellStyle name="40% - Accent5 34 3" xfId="18531"/>
    <cellStyle name="40% - Accent5 34 3 2" xfId="18532"/>
    <cellStyle name="40% - Accent5 34 3 3" xfId="18533"/>
    <cellStyle name="40% - Accent5 34 4" xfId="18534"/>
    <cellStyle name="40% - Accent5 34 5" xfId="18535"/>
    <cellStyle name="40% - Accent5 34 6" xfId="18536"/>
    <cellStyle name="40% - Accent5 34 7" xfId="18537"/>
    <cellStyle name="40% - Accent5 34 8" xfId="18538"/>
    <cellStyle name="40% - Accent5 34 9" xfId="18539"/>
    <cellStyle name="40% - Accent5 35" xfId="18540"/>
    <cellStyle name="40% - Accent5 35 2" xfId="18541"/>
    <cellStyle name="40% - Accent5 35 2 2" xfId="18542"/>
    <cellStyle name="40% - Accent5 35 2 3" xfId="18543"/>
    <cellStyle name="40% - Accent5 35 2 4" xfId="18544"/>
    <cellStyle name="40% - Accent5 35 2 5" xfId="18545"/>
    <cellStyle name="40% - Accent5 35 2 6" xfId="18546"/>
    <cellStyle name="40% - Accent5 35 2 7" xfId="18547"/>
    <cellStyle name="40% - Accent5 35 3" xfId="18548"/>
    <cellStyle name="40% - Accent5 35 3 2" xfId="18549"/>
    <cellStyle name="40% - Accent5 35 3 3" xfId="18550"/>
    <cellStyle name="40% - Accent5 35 4" xfId="18551"/>
    <cellStyle name="40% - Accent5 35 5" xfId="18552"/>
    <cellStyle name="40% - Accent5 35 6" xfId="18553"/>
    <cellStyle name="40% - Accent5 35 7" xfId="18554"/>
    <cellStyle name="40% - Accent5 35 8" xfId="18555"/>
    <cellStyle name="40% - Accent5 35 9" xfId="18556"/>
    <cellStyle name="40% - Accent5 36" xfId="18557"/>
    <cellStyle name="40% - Accent5 36 2" xfId="18558"/>
    <cellStyle name="40% - Accent5 36 2 2" xfId="18559"/>
    <cellStyle name="40% - Accent5 36 2 3" xfId="18560"/>
    <cellStyle name="40% - Accent5 36 2 4" xfId="18561"/>
    <cellStyle name="40% - Accent5 36 2 5" xfId="18562"/>
    <cellStyle name="40% - Accent5 36 2 6" xfId="18563"/>
    <cellStyle name="40% - Accent5 36 2 7" xfId="18564"/>
    <cellStyle name="40% - Accent5 36 3" xfId="18565"/>
    <cellStyle name="40% - Accent5 36 3 2" xfId="18566"/>
    <cellStyle name="40% - Accent5 36 3 3" xfId="18567"/>
    <cellStyle name="40% - Accent5 36 4" xfId="18568"/>
    <cellStyle name="40% - Accent5 36 5" xfId="18569"/>
    <cellStyle name="40% - Accent5 36 6" xfId="18570"/>
    <cellStyle name="40% - Accent5 36 7" xfId="18571"/>
    <cellStyle name="40% - Accent5 36 8" xfId="18572"/>
    <cellStyle name="40% - Accent5 36 9" xfId="18573"/>
    <cellStyle name="40% - Accent5 37" xfId="18574"/>
    <cellStyle name="40% - Accent5 37 2" xfId="18575"/>
    <cellStyle name="40% - Accent5 37 2 2" xfId="18576"/>
    <cellStyle name="40% - Accent5 37 2 3" xfId="18577"/>
    <cellStyle name="40% - Accent5 37 2 4" xfId="18578"/>
    <cellStyle name="40% - Accent5 37 2 5" xfId="18579"/>
    <cellStyle name="40% - Accent5 37 2 6" xfId="18580"/>
    <cellStyle name="40% - Accent5 37 2 7" xfId="18581"/>
    <cellStyle name="40% - Accent5 37 3" xfId="18582"/>
    <cellStyle name="40% - Accent5 37 3 2" xfId="18583"/>
    <cellStyle name="40% - Accent5 37 3 3" xfId="18584"/>
    <cellStyle name="40% - Accent5 37 4" xfId="18585"/>
    <cellStyle name="40% - Accent5 37 5" xfId="18586"/>
    <cellStyle name="40% - Accent5 37 6" xfId="18587"/>
    <cellStyle name="40% - Accent5 37 7" xfId="18588"/>
    <cellStyle name="40% - Accent5 37 8" xfId="18589"/>
    <cellStyle name="40% - Accent5 37 9" xfId="18590"/>
    <cellStyle name="40% - Accent5 38" xfId="18591"/>
    <cellStyle name="40% - Accent5 38 2" xfId="18592"/>
    <cellStyle name="40% - Accent5 38 2 2" xfId="18593"/>
    <cellStyle name="40% - Accent5 38 2 3" xfId="18594"/>
    <cellStyle name="40% - Accent5 38 3" xfId="18595"/>
    <cellStyle name="40% - Accent5 38 4" xfId="18596"/>
    <cellStyle name="40% - Accent5 38 5" xfId="18597"/>
    <cellStyle name="40% - Accent5 38 6" xfId="18598"/>
    <cellStyle name="40% - Accent5 38 7" xfId="18599"/>
    <cellStyle name="40% - Accent5 38 8" xfId="18600"/>
    <cellStyle name="40% - Accent5 39" xfId="18601"/>
    <cellStyle name="40% - Accent5 39 2" xfId="18602"/>
    <cellStyle name="40% - Accent5 39 2 2" xfId="18603"/>
    <cellStyle name="40% - Accent5 39 2 3" xfId="18604"/>
    <cellStyle name="40% - Accent5 39 3" xfId="18605"/>
    <cellStyle name="40% - Accent5 39 4" xfId="18606"/>
    <cellStyle name="40% - Accent5 39 5" xfId="18607"/>
    <cellStyle name="40% - Accent5 39 6" xfId="18608"/>
    <cellStyle name="40% - Accent5 39 7" xfId="18609"/>
    <cellStyle name="40% - Accent5 39 8" xfId="18610"/>
    <cellStyle name="40% - Accent5 4" xfId="18611"/>
    <cellStyle name="40% - Accent5 4 10" xfId="18612"/>
    <cellStyle name="40% - Accent5 4 11" xfId="18613"/>
    <cellStyle name="40% - Accent5 4 2" xfId="18614"/>
    <cellStyle name="40% - Accent5 4 2 2" xfId="18615"/>
    <cellStyle name="40% - Accent5 4 2 2 2" xfId="18616"/>
    <cellStyle name="40% - Accent5 4 2 2 3" xfId="18617"/>
    <cellStyle name="40% - Accent5 4 2 3" xfId="18618"/>
    <cellStyle name="40% - Accent5 4 2 4" xfId="18619"/>
    <cellStyle name="40% - Accent5 4 3" xfId="18620"/>
    <cellStyle name="40% - Accent5 4 3 2" xfId="18621"/>
    <cellStyle name="40% - Accent5 4 3 3" xfId="18622"/>
    <cellStyle name="40% - Accent5 4 3 4" xfId="18623"/>
    <cellStyle name="40% - Accent5 4 3 5" xfId="18624"/>
    <cellStyle name="40% - Accent5 4 3 6" xfId="18625"/>
    <cellStyle name="40% - Accent5 4 3 7" xfId="18626"/>
    <cellStyle name="40% - Accent5 4 4" xfId="18627"/>
    <cellStyle name="40% - Accent5 4 4 2" xfId="18628"/>
    <cellStyle name="40% - Accent5 4 4 3" xfId="18629"/>
    <cellStyle name="40% - Accent5 4 5" xfId="18630"/>
    <cellStyle name="40% - Accent5 4 5 2" xfId="18631"/>
    <cellStyle name="40% - Accent5 4 5 3" xfId="18632"/>
    <cellStyle name="40% - Accent5 4 6" xfId="18633"/>
    <cellStyle name="40% - Accent5 4 6 2" xfId="18634"/>
    <cellStyle name="40% - Accent5 4 6 3" xfId="18635"/>
    <cellStyle name="40% - Accent5 4 7" xfId="18636"/>
    <cellStyle name="40% - Accent5 4 7 2" xfId="18637"/>
    <cellStyle name="40% - Accent5 4 8" xfId="18638"/>
    <cellStyle name="40% - Accent5 4 9" xfId="18639"/>
    <cellStyle name="40% - Accent5 40" xfId="18640"/>
    <cellStyle name="40% - Accent5 40 2" xfId="18641"/>
    <cellStyle name="40% - Accent5 40 2 2" xfId="18642"/>
    <cellStyle name="40% - Accent5 40 2 3" xfId="18643"/>
    <cellStyle name="40% - Accent5 40 3" xfId="18644"/>
    <cellStyle name="40% - Accent5 40 4" xfId="18645"/>
    <cellStyle name="40% - Accent5 40 5" xfId="18646"/>
    <cellStyle name="40% - Accent5 40 6" xfId="18647"/>
    <cellStyle name="40% - Accent5 40 7" xfId="18648"/>
    <cellStyle name="40% - Accent5 40 8" xfId="18649"/>
    <cellStyle name="40% - Accent5 41" xfId="18650"/>
    <cellStyle name="40% - Accent5 41 2" xfId="18651"/>
    <cellStyle name="40% - Accent5 41 2 2" xfId="18652"/>
    <cellStyle name="40% - Accent5 41 2 3" xfId="18653"/>
    <cellStyle name="40% - Accent5 41 3" xfId="18654"/>
    <cellStyle name="40% - Accent5 41 4" xfId="18655"/>
    <cellStyle name="40% - Accent5 41 5" xfId="18656"/>
    <cellStyle name="40% - Accent5 41 6" xfId="18657"/>
    <cellStyle name="40% - Accent5 41 7" xfId="18658"/>
    <cellStyle name="40% - Accent5 41 8" xfId="18659"/>
    <cellStyle name="40% - Accent5 42" xfId="18660"/>
    <cellStyle name="40% - Accent5 42 2" xfId="18661"/>
    <cellStyle name="40% - Accent5 42 2 2" xfId="18662"/>
    <cellStyle name="40% - Accent5 42 2 3" xfId="18663"/>
    <cellStyle name="40% - Accent5 42 3" xfId="18664"/>
    <cellStyle name="40% - Accent5 42 4" xfId="18665"/>
    <cellStyle name="40% - Accent5 42 5" xfId="18666"/>
    <cellStyle name="40% - Accent5 42 6" xfId="18667"/>
    <cellStyle name="40% - Accent5 42 7" xfId="18668"/>
    <cellStyle name="40% - Accent5 42 8" xfId="18669"/>
    <cellStyle name="40% - Accent5 43" xfId="18670"/>
    <cellStyle name="40% - Accent5 43 2" xfId="18671"/>
    <cellStyle name="40% - Accent5 43 2 2" xfId="18672"/>
    <cellStyle name="40% - Accent5 43 2 3" xfId="18673"/>
    <cellStyle name="40% - Accent5 43 3" xfId="18674"/>
    <cellStyle name="40% - Accent5 43 4" xfId="18675"/>
    <cellStyle name="40% - Accent5 43 5" xfId="18676"/>
    <cellStyle name="40% - Accent5 43 6" xfId="18677"/>
    <cellStyle name="40% - Accent5 43 7" xfId="18678"/>
    <cellStyle name="40% - Accent5 43 8" xfId="18679"/>
    <cellStyle name="40% - Accent5 44" xfId="18680"/>
    <cellStyle name="40% - Accent5 44 2" xfId="18681"/>
    <cellStyle name="40% - Accent5 44 2 2" xfId="18682"/>
    <cellStyle name="40% - Accent5 44 2 3" xfId="18683"/>
    <cellStyle name="40% - Accent5 44 3" xfId="18684"/>
    <cellStyle name="40% - Accent5 44 4" xfId="18685"/>
    <cellStyle name="40% - Accent5 44 5" xfId="18686"/>
    <cellStyle name="40% - Accent5 44 6" xfId="18687"/>
    <cellStyle name="40% - Accent5 44 7" xfId="18688"/>
    <cellStyle name="40% - Accent5 44 8" xfId="18689"/>
    <cellStyle name="40% - Accent5 45" xfId="18690"/>
    <cellStyle name="40% - Accent5 45 2" xfId="18691"/>
    <cellStyle name="40% - Accent5 45 2 2" xfId="18692"/>
    <cellStyle name="40% - Accent5 45 2 3" xfId="18693"/>
    <cellStyle name="40% - Accent5 45 3" xfId="18694"/>
    <cellStyle name="40% - Accent5 45 4" xfId="18695"/>
    <cellStyle name="40% - Accent5 45 5" xfId="18696"/>
    <cellStyle name="40% - Accent5 45 6" xfId="18697"/>
    <cellStyle name="40% - Accent5 45 7" xfId="18698"/>
    <cellStyle name="40% - Accent5 45 8" xfId="18699"/>
    <cellStyle name="40% - Accent5 46" xfId="18700"/>
    <cellStyle name="40% - Accent5 46 2" xfId="18701"/>
    <cellStyle name="40% - Accent5 46 2 2" xfId="18702"/>
    <cellStyle name="40% - Accent5 46 2 3" xfId="18703"/>
    <cellStyle name="40% - Accent5 46 3" xfId="18704"/>
    <cellStyle name="40% - Accent5 46 4" xfId="18705"/>
    <cellStyle name="40% - Accent5 46 5" xfId="18706"/>
    <cellStyle name="40% - Accent5 46 6" xfId="18707"/>
    <cellStyle name="40% - Accent5 46 7" xfId="18708"/>
    <cellStyle name="40% - Accent5 46 8" xfId="18709"/>
    <cellStyle name="40% - Accent5 47" xfId="18710"/>
    <cellStyle name="40% - Accent5 47 2" xfId="18711"/>
    <cellStyle name="40% - Accent5 47 2 2" xfId="18712"/>
    <cellStyle name="40% - Accent5 47 2 3" xfId="18713"/>
    <cellStyle name="40% - Accent5 47 3" xfId="18714"/>
    <cellStyle name="40% - Accent5 47 4" xfId="18715"/>
    <cellStyle name="40% - Accent5 47 5" xfId="18716"/>
    <cellStyle name="40% - Accent5 47 6" xfId="18717"/>
    <cellStyle name="40% - Accent5 47 7" xfId="18718"/>
    <cellStyle name="40% - Accent5 47 8" xfId="18719"/>
    <cellStyle name="40% - Accent5 48" xfId="18720"/>
    <cellStyle name="40% - Accent5 48 2" xfId="18721"/>
    <cellStyle name="40% - Accent5 48 2 2" xfId="18722"/>
    <cellStyle name="40% - Accent5 48 2 3" xfId="18723"/>
    <cellStyle name="40% - Accent5 48 3" xfId="18724"/>
    <cellStyle name="40% - Accent5 48 4" xfId="18725"/>
    <cellStyle name="40% - Accent5 48 5" xfId="18726"/>
    <cellStyle name="40% - Accent5 48 6" xfId="18727"/>
    <cellStyle name="40% - Accent5 48 7" xfId="18728"/>
    <cellStyle name="40% - Accent5 48 8" xfId="18729"/>
    <cellStyle name="40% - Accent5 49" xfId="18730"/>
    <cellStyle name="40% - Accent5 49 2" xfId="18731"/>
    <cellStyle name="40% - Accent5 49 2 2" xfId="18732"/>
    <cellStyle name="40% - Accent5 49 2 3" xfId="18733"/>
    <cellStyle name="40% - Accent5 49 3" xfId="18734"/>
    <cellStyle name="40% - Accent5 49 4" xfId="18735"/>
    <cellStyle name="40% - Accent5 49 5" xfId="18736"/>
    <cellStyle name="40% - Accent5 49 6" xfId="18737"/>
    <cellStyle name="40% - Accent5 49 7" xfId="18738"/>
    <cellStyle name="40% - Accent5 49 8" xfId="18739"/>
    <cellStyle name="40% - Accent5 5" xfId="18740"/>
    <cellStyle name="40% - Accent5 5 10" xfId="18741"/>
    <cellStyle name="40% - Accent5 5 2" xfId="18742"/>
    <cellStyle name="40% - Accent5 5 2 2" xfId="18743"/>
    <cellStyle name="40% - Accent5 5 2 3" xfId="18744"/>
    <cellStyle name="40% - Accent5 5 3" xfId="18745"/>
    <cellStyle name="40% - Accent5 5 3 2" xfId="18746"/>
    <cellStyle name="40% - Accent5 5 3 3" xfId="18747"/>
    <cellStyle name="40% - Accent5 5 3 4" xfId="18748"/>
    <cellStyle name="40% - Accent5 5 3 5" xfId="18749"/>
    <cellStyle name="40% - Accent5 5 3 6" xfId="18750"/>
    <cellStyle name="40% - Accent5 5 3 7" xfId="18751"/>
    <cellStyle name="40% - Accent5 5 4" xfId="18752"/>
    <cellStyle name="40% - Accent5 5 4 2" xfId="18753"/>
    <cellStyle name="40% - Accent5 5 4 3" xfId="18754"/>
    <cellStyle name="40% - Accent5 5 5" xfId="18755"/>
    <cellStyle name="40% - Accent5 5 6" xfId="18756"/>
    <cellStyle name="40% - Accent5 5 7" xfId="18757"/>
    <cellStyle name="40% - Accent5 5 8" xfId="18758"/>
    <cellStyle name="40% - Accent5 5 9" xfId="18759"/>
    <cellStyle name="40% - Accent5 50" xfId="18760"/>
    <cellStyle name="40% - Accent5 50 2" xfId="18761"/>
    <cellStyle name="40% - Accent5 50 2 2" xfId="18762"/>
    <cellStyle name="40% - Accent5 50 2 3" xfId="18763"/>
    <cellStyle name="40% - Accent5 50 3" xfId="18764"/>
    <cellStyle name="40% - Accent5 50 4" xfId="18765"/>
    <cellStyle name="40% - Accent5 50 5" xfId="18766"/>
    <cellStyle name="40% - Accent5 50 6" xfId="18767"/>
    <cellStyle name="40% - Accent5 50 7" xfId="18768"/>
    <cellStyle name="40% - Accent5 50 8" xfId="18769"/>
    <cellStyle name="40% - Accent5 51" xfId="18770"/>
    <cellStyle name="40% - Accent5 51 2" xfId="18771"/>
    <cellStyle name="40% - Accent5 51 2 2" xfId="18772"/>
    <cellStyle name="40% - Accent5 51 2 3" xfId="18773"/>
    <cellStyle name="40% - Accent5 51 3" xfId="18774"/>
    <cellStyle name="40% - Accent5 51 4" xfId="18775"/>
    <cellStyle name="40% - Accent5 51 5" xfId="18776"/>
    <cellStyle name="40% - Accent5 51 6" xfId="18777"/>
    <cellStyle name="40% - Accent5 51 7" xfId="18778"/>
    <cellStyle name="40% - Accent5 51 8" xfId="18779"/>
    <cellStyle name="40% - Accent5 52" xfId="18780"/>
    <cellStyle name="40% - Accent5 52 2" xfId="18781"/>
    <cellStyle name="40% - Accent5 52 2 2" xfId="18782"/>
    <cellStyle name="40% - Accent5 52 2 3" xfId="18783"/>
    <cellStyle name="40% - Accent5 52 3" xfId="18784"/>
    <cellStyle name="40% - Accent5 52 4" xfId="18785"/>
    <cellStyle name="40% - Accent5 52 5" xfId="18786"/>
    <cellStyle name="40% - Accent5 52 6" xfId="18787"/>
    <cellStyle name="40% - Accent5 52 7" xfId="18788"/>
    <cellStyle name="40% - Accent5 52 8" xfId="18789"/>
    <cellStyle name="40% - Accent5 53" xfId="18790"/>
    <cellStyle name="40% - Accent5 53 2" xfId="18791"/>
    <cellStyle name="40% - Accent5 53 2 2" xfId="18792"/>
    <cellStyle name="40% - Accent5 53 2 3" xfId="18793"/>
    <cellStyle name="40% - Accent5 53 3" xfId="18794"/>
    <cellStyle name="40% - Accent5 53 4" xfId="18795"/>
    <cellStyle name="40% - Accent5 53 5" xfId="18796"/>
    <cellStyle name="40% - Accent5 53 6" xfId="18797"/>
    <cellStyle name="40% - Accent5 53 7" xfId="18798"/>
    <cellStyle name="40% - Accent5 53 8" xfId="18799"/>
    <cellStyle name="40% - Accent5 54" xfId="18800"/>
    <cellStyle name="40% - Accent5 54 2" xfId="18801"/>
    <cellStyle name="40% - Accent5 54 2 2" xfId="18802"/>
    <cellStyle name="40% - Accent5 54 2 3" xfId="18803"/>
    <cellStyle name="40% - Accent5 54 3" xfId="18804"/>
    <cellStyle name="40% - Accent5 54 4" xfId="18805"/>
    <cellStyle name="40% - Accent5 54 5" xfId="18806"/>
    <cellStyle name="40% - Accent5 54 6" xfId="18807"/>
    <cellStyle name="40% - Accent5 54 7" xfId="18808"/>
    <cellStyle name="40% - Accent5 54 8" xfId="18809"/>
    <cellStyle name="40% - Accent5 55" xfId="18810"/>
    <cellStyle name="40% - Accent5 55 2" xfId="18811"/>
    <cellStyle name="40% - Accent5 55 2 2" xfId="18812"/>
    <cellStyle name="40% - Accent5 55 2 3" xfId="18813"/>
    <cellStyle name="40% - Accent5 55 3" xfId="18814"/>
    <cellStyle name="40% - Accent5 55 4" xfId="18815"/>
    <cellStyle name="40% - Accent5 55 5" xfId="18816"/>
    <cellStyle name="40% - Accent5 55 6" xfId="18817"/>
    <cellStyle name="40% - Accent5 55 7" xfId="18818"/>
    <cellStyle name="40% - Accent5 55 8" xfId="18819"/>
    <cellStyle name="40% - Accent5 56" xfId="18820"/>
    <cellStyle name="40% - Accent5 56 2" xfId="18821"/>
    <cellStyle name="40% - Accent5 56 2 2" xfId="18822"/>
    <cellStyle name="40% - Accent5 56 2 3" xfId="18823"/>
    <cellStyle name="40% - Accent5 56 3" xfId="18824"/>
    <cellStyle name="40% - Accent5 56 4" xfId="18825"/>
    <cellStyle name="40% - Accent5 56 5" xfId="18826"/>
    <cellStyle name="40% - Accent5 56 6" xfId="18827"/>
    <cellStyle name="40% - Accent5 56 7" xfId="18828"/>
    <cellStyle name="40% - Accent5 56 8" xfId="18829"/>
    <cellStyle name="40% - Accent5 57" xfId="18830"/>
    <cellStyle name="40% - Accent5 57 2" xfId="18831"/>
    <cellStyle name="40% - Accent5 57 2 2" xfId="18832"/>
    <cellStyle name="40% - Accent5 57 2 3" xfId="18833"/>
    <cellStyle name="40% - Accent5 57 3" xfId="18834"/>
    <cellStyle name="40% - Accent5 57 4" xfId="18835"/>
    <cellStyle name="40% - Accent5 57 5" xfId="18836"/>
    <cellStyle name="40% - Accent5 57 6" xfId="18837"/>
    <cellStyle name="40% - Accent5 57 7" xfId="18838"/>
    <cellStyle name="40% - Accent5 57 8" xfId="18839"/>
    <cellStyle name="40% - Accent5 58" xfId="18840"/>
    <cellStyle name="40% - Accent5 58 2" xfId="18841"/>
    <cellStyle name="40% - Accent5 58 2 2" xfId="18842"/>
    <cellStyle name="40% - Accent5 58 2 3" xfId="18843"/>
    <cellStyle name="40% - Accent5 58 3" xfId="18844"/>
    <cellStyle name="40% - Accent5 58 4" xfId="18845"/>
    <cellStyle name="40% - Accent5 58 5" xfId="18846"/>
    <cellStyle name="40% - Accent5 58 6" xfId="18847"/>
    <cellStyle name="40% - Accent5 58 7" xfId="18848"/>
    <cellStyle name="40% - Accent5 58 8" xfId="18849"/>
    <cellStyle name="40% - Accent5 59" xfId="18850"/>
    <cellStyle name="40% - Accent5 59 2" xfId="18851"/>
    <cellStyle name="40% - Accent5 59 2 2" xfId="18852"/>
    <cellStyle name="40% - Accent5 59 2 3" xfId="18853"/>
    <cellStyle name="40% - Accent5 59 3" xfId="18854"/>
    <cellStyle name="40% - Accent5 59 4" xfId="18855"/>
    <cellStyle name="40% - Accent5 59 5" xfId="18856"/>
    <cellStyle name="40% - Accent5 59 6" xfId="18857"/>
    <cellStyle name="40% - Accent5 59 7" xfId="18858"/>
    <cellStyle name="40% - Accent5 59 8" xfId="18859"/>
    <cellStyle name="40% - Accent5 6" xfId="18860"/>
    <cellStyle name="40% - Accent5 6 10" xfId="18861"/>
    <cellStyle name="40% - Accent5 6 2" xfId="18862"/>
    <cellStyle name="40% - Accent5 6 2 2" xfId="18863"/>
    <cellStyle name="40% - Accent5 6 2 3" xfId="18864"/>
    <cellStyle name="40% - Accent5 6 3" xfId="18865"/>
    <cellStyle name="40% - Accent5 6 3 2" xfId="18866"/>
    <cellStyle name="40% - Accent5 6 3 3" xfId="18867"/>
    <cellStyle name="40% - Accent5 6 3 4" xfId="18868"/>
    <cellStyle name="40% - Accent5 6 3 5" xfId="18869"/>
    <cellStyle name="40% - Accent5 6 3 6" xfId="18870"/>
    <cellStyle name="40% - Accent5 6 3 7" xfId="18871"/>
    <cellStyle name="40% - Accent5 6 4" xfId="18872"/>
    <cellStyle name="40% - Accent5 6 4 2" xfId="18873"/>
    <cellStyle name="40% - Accent5 6 4 3" xfId="18874"/>
    <cellStyle name="40% - Accent5 6 5" xfId="18875"/>
    <cellStyle name="40% - Accent5 6 6" xfId="18876"/>
    <cellStyle name="40% - Accent5 6 7" xfId="18877"/>
    <cellStyle name="40% - Accent5 6 8" xfId="18878"/>
    <cellStyle name="40% - Accent5 6 9" xfId="18879"/>
    <cellStyle name="40% - Accent5 60" xfId="18880"/>
    <cellStyle name="40% - Accent5 60 2" xfId="18881"/>
    <cellStyle name="40% - Accent5 60 2 2" xfId="18882"/>
    <cellStyle name="40% - Accent5 60 2 3" xfId="18883"/>
    <cellStyle name="40% - Accent5 60 3" xfId="18884"/>
    <cellStyle name="40% - Accent5 60 4" xfId="18885"/>
    <cellStyle name="40% - Accent5 60 5" xfId="18886"/>
    <cellStyle name="40% - Accent5 60 6" xfId="18887"/>
    <cellStyle name="40% - Accent5 60 7" xfId="18888"/>
    <cellStyle name="40% - Accent5 60 8" xfId="18889"/>
    <cellStyle name="40% - Accent5 61" xfId="18890"/>
    <cellStyle name="40% - Accent5 61 2" xfId="18891"/>
    <cellStyle name="40% - Accent5 61 2 2" xfId="18892"/>
    <cellStyle name="40% - Accent5 61 2 3" xfId="18893"/>
    <cellStyle name="40% - Accent5 61 3" xfId="18894"/>
    <cellStyle name="40% - Accent5 61 4" xfId="18895"/>
    <cellStyle name="40% - Accent5 61 5" xfId="18896"/>
    <cellStyle name="40% - Accent5 61 6" xfId="18897"/>
    <cellStyle name="40% - Accent5 61 7" xfId="18898"/>
    <cellStyle name="40% - Accent5 61 8" xfId="18899"/>
    <cellStyle name="40% - Accent5 62" xfId="18900"/>
    <cellStyle name="40% - Accent5 62 2" xfId="18901"/>
    <cellStyle name="40% - Accent5 62 2 2" xfId="18902"/>
    <cellStyle name="40% - Accent5 62 2 3" xfId="18903"/>
    <cellStyle name="40% - Accent5 62 3" xfId="18904"/>
    <cellStyle name="40% - Accent5 62 4" xfId="18905"/>
    <cellStyle name="40% - Accent5 62 5" xfId="18906"/>
    <cellStyle name="40% - Accent5 62 6" xfId="18907"/>
    <cellStyle name="40% - Accent5 62 7" xfId="18908"/>
    <cellStyle name="40% - Accent5 62 8" xfId="18909"/>
    <cellStyle name="40% - Accent5 63" xfId="18910"/>
    <cellStyle name="40% - Accent5 63 2" xfId="18911"/>
    <cellStyle name="40% - Accent5 63 2 2" xfId="18912"/>
    <cellStyle name="40% - Accent5 63 2 3" xfId="18913"/>
    <cellStyle name="40% - Accent5 63 3" xfId="18914"/>
    <cellStyle name="40% - Accent5 63 4" xfId="18915"/>
    <cellStyle name="40% - Accent5 63 5" xfId="18916"/>
    <cellStyle name="40% - Accent5 63 6" xfId="18917"/>
    <cellStyle name="40% - Accent5 63 7" xfId="18918"/>
    <cellStyle name="40% - Accent5 63 8" xfId="18919"/>
    <cellStyle name="40% - Accent5 64" xfId="18920"/>
    <cellStyle name="40% - Accent5 64 2" xfId="18921"/>
    <cellStyle name="40% - Accent5 64 2 2" xfId="18922"/>
    <cellStyle name="40% - Accent5 64 2 3" xfId="18923"/>
    <cellStyle name="40% - Accent5 64 3" xfId="18924"/>
    <cellStyle name="40% - Accent5 64 4" xfId="18925"/>
    <cellStyle name="40% - Accent5 64 5" xfId="18926"/>
    <cellStyle name="40% - Accent5 64 6" xfId="18927"/>
    <cellStyle name="40% - Accent5 64 7" xfId="18928"/>
    <cellStyle name="40% - Accent5 64 8" xfId="18929"/>
    <cellStyle name="40% - Accent5 65" xfId="18930"/>
    <cellStyle name="40% - Accent5 65 2" xfId="18931"/>
    <cellStyle name="40% - Accent5 65 2 2" xfId="18932"/>
    <cellStyle name="40% - Accent5 65 2 3" xfId="18933"/>
    <cellStyle name="40% - Accent5 65 3" xfId="18934"/>
    <cellStyle name="40% - Accent5 65 4" xfId="18935"/>
    <cellStyle name="40% - Accent5 65 5" xfId="18936"/>
    <cellStyle name="40% - Accent5 65 6" xfId="18937"/>
    <cellStyle name="40% - Accent5 65 7" xfId="18938"/>
    <cellStyle name="40% - Accent5 65 8" xfId="18939"/>
    <cellStyle name="40% - Accent5 66" xfId="18940"/>
    <cellStyle name="40% - Accent5 66 2" xfId="18941"/>
    <cellStyle name="40% - Accent5 66 2 2" xfId="18942"/>
    <cellStyle name="40% - Accent5 66 2 3" xfId="18943"/>
    <cellStyle name="40% - Accent5 66 3" xfId="18944"/>
    <cellStyle name="40% - Accent5 66 4" xfId="18945"/>
    <cellStyle name="40% - Accent5 66 5" xfId="18946"/>
    <cellStyle name="40% - Accent5 66 6" xfId="18947"/>
    <cellStyle name="40% - Accent5 66 7" xfId="18948"/>
    <cellStyle name="40% - Accent5 66 8" xfId="18949"/>
    <cellStyle name="40% - Accent5 67" xfId="18950"/>
    <cellStyle name="40% - Accent5 67 2" xfId="18951"/>
    <cellStyle name="40% - Accent5 67 2 2" xfId="18952"/>
    <cellStyle name="40% - Accent5 67 2 3" xfId="18953"/>
    <cellStyle name="40% - Accent5 67 3" xfId="18954"/>
    <cellStyle name="40% - Accent5 67 4" xfId="18955"/>
    <cellStyle name="40% - Accent5 67 5" xfId="18956"/>
    <cellStyle name="40% - Accent5 67 6" xfId="18957"/>
    <cellStyle name="40% - Accent5 67 7" xfId="18958"/>
    <cellStyle name="40% - Accent5 67 8" xfId="18959"/>
    <cellStyle name="40% - Accent5 68" xfId="18960"/>
    <cellStyle name="40% - Accent5 68 2" xfId="18961"/>
    <cellStyle name="40% - Accent5 68 2 2" xfId="18962"/>
    <cellStyle name="40% - Accent5 68 2 3" xfId="18963"/>
    <cellStyle name="40% - Accent5 68 3" xfId="18964"/>
    <cellStyle name="40% - Accent5 68 4" xfId="18965"/>
    <cellStyle name="40% - Accent5 68 5" xfId="18966"/>
    <cellStyle name="40% - Accent5 68 6" xfId="18967"/>
    <cellStyle name="40% - Accent5 68 7" xfId="18968"/>
    <cellStyle name="40% - Accent5 68 8" xfId="18969"/>
    <cellStyle name="40% - Accent5 69" xfId="18970"/>
    <cellStyle name="40% - Accent5 69 2" xfId="18971"/>
    <cellStyle name="40% - Accent5 69 2 2" xfId="18972"/>
    <cellStyle name="40% - Accent5 69 2 3" xfId="18973"/>
    <cellStyle name="40% - Accent5 69 3" xfId="18974"/>
    <cellStyle name="40% - Accent5 69 4" xfId="18975"/>
    <cellStyle name="40% - Accent5 69 5" xfId="18976"/>
    <cellStyle name="40% - Accent5 69 6" xfId="18977"/>
    <cellStyle name="40% - Accent5 69 7" xfId="18978"/>
    <cellStyle name="40% - Accent5 69 8" xfId="18979"/>
    <cellStyle name="40% - Accent5 7" xfId="18980"/>
    <cellStyle name="40% - Accent5 7 10" xfId="18981"/>
    <cellStyle name="40% - Accent5 7 2" xfId="18982"/>
    <cellStyle name="40% - Accent5 7 2 2" xfId="18983"/>
    <cellStyle name="40% - Accent5 7 2 3" xfId="18984"/>
    <cellStyle name="40% - Accent5 7 3" xfId="18985"/>
    <cellStyle name="40% - Accent5 7 3 2" xfId="18986"/>
    <cellStyle name="40% - Accent5 7 3 3" xfId="18987"/>
    <cellStyle name="40% - Accent5 7 3 4" xfId="18988"/>
    <cellStyle name="40% - Accent5 7 3 5" xfId="18989"/>
    <cellStyle name="40% - Accent5 7 3 6" xfId="18990"/>
    <cellStyle name="40% - Accent5 7 3 7" xfId="18991"/>
    <cellStyle name="40% - Accent5 7 4" xfId="18992"/>
    <cellStyle name="40% - Accent5 7 4 2" xfId="18993"/>
    <cellStyle name="40% - Accent5 7 4 3" xfId="18994"/>
    <cellStyle name="40% - Accent5 7 5" xfId="18995"/>
    <cellStyle name="40% - Accent5 7 6" xfId="18996"/>
    <cellStyle name="40% - Accent5 7 7" xfId="18997"/>
    <cellStyle name="40% - Accent5 7 8" xfId="18998"/>
    <cellStyle name="40% - Accent5 7 9" xfId="18999"/>
    <cellStyle name="40% - Accent5 70" xfId="19000"/>
    <cellStyle name="40% - Accent5 70 2" xfId="19001"/>
    <cellStyle name="40% - Accent5 70 2 2" xfId="19002"/>
    <cellStyle name="40% - Accent5 70 2 3" xfId="19003"/>
    <cellStyle name="40% - Accent5 70 3" xfId="19004"/>
    <cellStyle name="40% - Accent5 70 4" xfId="19005"/>
    <cellStyle name="40% - Accent5 70 5" xfId="19006"/>
    <cellStyle name="40% - Accent5 70 6" xfId="19007"/>
    <cellStyle name="40% - Accent5 70 7" xfId="19008"/>
    <cellStyle name="40% - Accent5 70 8" xfId="19009"/>
    <cellStyle name="40% - Accent5 71" xfId="19010"/>
    <cellStyle name="40% - Accent5 71 2" xfId="19011"/>
    <cellStyle name="40% - Accent5 71 3" xfId="19012"/>
    <cellStyle name="40% - Accent5 71 4" xfId="19013"/>
    <cellStyle name="40% - Accent5 71 5" xfId="19014"/>
    <cellStyle name="40% - Accent5 71 6" xfId="19015"/>
    <cellStyle name="40% - Accent5 71 7" xfId="19016"/>
    <cellStyle name="40% - Accent5 71 8" xfId="19017"/>
    <cellStyle name="40% - Accent5 72" xfId="19018"/>
    <cellStyle name="40% - Accent5 72 2" xfId="19019"/>
    <cellStyle name="40% - Accent5 72 3" xfId="19020"/>
    <cellStyle name="40% - Accent5 72 4" xfId="19021"/>
    <cellStyle name="40% - Accent5 72 5" xfId="19022"/>
    <cellStyle name="40% - Accent5 72 6" xfId="19023"/>
    <cellStyle name="40% - Accent5 72 7" xfId="19024"/>
    <cellStyle name="40% - Accent5 72 8" xfId="19025"/>
    <cellStyle name="40% - Accent5 73" xfId="19026"/>
    <cellStyle name="40% - Accent5 73 2" xfId="19027"/>
    <cellStyle name="40% - Accent5 73 3" xfId="19028"/>
    <cellStyle name="40% - Accent5 73 4" xfId="19029"/>
    <cellStyle name="40% - Accent5 73 5" xfId="19030"/>
    <cellStyle name="40% - Accent5 73 6" xfId="19031"/>
    <cellStyle name="40% - Accent5 73 7" xfId="19032"/>
    <cellStyle name="40% - Accent5 73 8" xfId="19033"/>
    <cellStyle name="40% - Accent5 74" xfId="19034"/>
    <cellStyle name="40% - Accent5 74 2" xfId="19035"/>
    <cellStyle name="40% - Accent5 74 3" xfId="19036"/>
    <cellStyle name="40% - Accent5 74 4" xfId="19037"/>
    <cellStyle name="40% - Accent5 74 5" xfId="19038"/>
    <cellStyle name="40% - Accent5 74 6" xfId="19039"/>
    <cellStyle name="40% - Accent5 74 7" xfId="19040"/>
    <cellStyle name="40% - Accent5 74 8" xfId="19041"/>
    <cellStyle name="40% - Accent5 75" xfId="19042"/>
    <cellStyle name="40% - Accent5 75 2" xfId="19043"/>
    <cellStyle name="40% - Accent5 75 3" xfId="19044"/>
    <cellStyle name="40% - Accent5 75 4" xfId="19045"/>
    <cellStyle name="40% - Accent5 75 5" xfId="19046"/>
    <cellStyle name="40% - Accent5 75 6" xfId="19047"/>
    <cellStyle name="40% - Accent5 75 7" xfId="19048"/>
    <cellStyle name="40% - Accent5 75 8" xfId="19049"/>
    <cellStyle name="40% - Accent5 76" xfId="19050"/>
    <cellStyle name="40% - Accent5 76 2" xfId="19051"/>
    <cellStyle name="40% - Accent5 76 3" xfId="19052"/>
    <cellStyle name="40% - Accent5 76 4" xfId="19053"/>
    <cellStyle name="40% - Accent5 76 5" xfId="19054"/>
    <cellStyle name="40% - Accent5 76 6" xfId="19055"/>
    <cellStyle name="40% - Accent5 76 7" xfId="19056"/>
    <cellStyle name="40% - Accent5 76 8" xfId="19057"/>
    <cellStyle name="40% - Accent5 77" xfId="19058"/>
    <cellStyle name="40% - Accent5 77 2" xfId="19059"/>
    <cellStyle name="40% - Accent5 77 3" xfId="19060"/>
    <cellStyle name="40% - Accent5 77 4" xfId="19061"/>
    <cellStyle name="40% - Accent5 77 5" xfId="19062"/>
    <cellStyle name="40% - Accent5 77 6" xfId="19063"/>
    <cellStyle name="40% - Accent5 77 7" xfId="19064"/>
    <cellStyle name="40% - Accent5 77 8" xfId="19065"/>
    <cellStyle name="40% - Accent5 78" xfId="19066"/>
    <cellStyle name="40% - Accent5 78 2" xfId="19067"/>
    <cellStyle name="40% - Accent5 78 3" xfId="19068"/>
    <cellStyle name="40% - Accent5 78 4" xfId="19069"/>
    <cellStyle name="40% - Accent5 78 5" xfId="19070"/>
    <cellStyle name="40% - Accent5 78 6" xfId="19071"/>
    <cellStyle name="40% - Accent5 78 7" xfId="19072"/>
    <cellStyle name="40% - Accent5 78 8" xfId="19073"/>
    <cellStyle name="40% - Accent5 79" xfId="19074"/>
    <cellStyle name="40% - Accent5 79 2" xfId="19075"/>
    <cellStyle name="40% - Accent5 79 3" xfId="19076"/>
    <cellStyle name="40% - Accent5 79 4" xfId="19077"/>
    <cellStyle name="40% - Accent5 79 5" xfId="19078"/>
    <cellStyle name="40% - Accent5 79 6" xfId="19079"/>
    <cellStyle name="40% - Accent5 79 7" xfId="19080"/>
    <cellStyle name="40% - Accent5 79 8" xfId="19081"/>
    <cellStyle name="40% - Accent5 8" xfId="19082"/>
    <cellStyle name="40% - Accent5 8 10" xfId="19083"/>
    <cellStyle name="40% - Accent5 8 2" xfId="19084"/>
    <cellStyle name="40% - Accent5 8 2 2" xfId="19085"/>
    <cellStyle name="40% - Accent5 8 2 3" xfId="19086"/>
    <cellStyle name="40% - Accent5 8 3" xfId="19087"/>
    <cellStyle name="40% - Accent5 8 3 2" xfId="19088"/>
    <cellStyle name="40% - Accent5 8 3 3" xfId="19089"/>
    <cellStyle name="40% - Accent5 8 3 4" xfId="19090"/>
    <cellStyle name="40% - Accent5 8 3 5" xfId="19091"/>
    <cellStyle name="40% - Accent5 8 3 6" xfId="19092"/>
    <cellStyle name="40% - Accent5 8 3 7" xfId="19093"/>
    <cellStyle name="40% - Accent5 8 4" xfId="19094"/>
    <cellStyle name="40% - Accent5 8 4 2" xfId="19095"/>
    <cellStyle name="40% - Accent5 8 4 3" xfId="19096"/>
    <cellStyle name="40% - Accent5 8 5" xfId="19097"/>
    <cellStyle name="40% - Accent5 8 6" xfId="19098"/>
    <cellStyle name="40% - Accent5 8 7" xfId="19099"/>
    <cellStyle name="40% - Accent5 8 8" xfId="19100"/>
    <cellStyle name="40% - Accent5 8 9" xfId="19101"/>
    <cellStyle name="40% - Accent5 80" xfId="19102"/>
    <cellStyle name="40% - Accent5 80 2" xfId="19103"/>
    <cellStyle name="40% - Accent5 80 3" xfId="19104"/>
    <cellStyle name="40% - Accent5 80 4" xfId="19105"/>
    <cellStyle name="40% - Accent5 80 5" xfId="19106"/>
    <cellStyle name="40% - Accent5 80 6" xfId="19107"/>
    <cellStyle name="40% - Accent5 80 7" xfId="19108"/>
    <cellStyle name="40% - Accent5 80 8" xfId="19109"/>
    <cellStyle name="40% - Accent5 81" xfId="19110"/>
    <cellStyle name="40% - Accent5 81 2" xfId="19111"/>
    <cellStyle name="40% - Accent5 81 3" xfId="19112"/>
    <cellStyle name="40% - Accent5 81 4" xfId="19113"/>
    <cellStyle name="40% - Accent5 81 5" xfId="19114"/>
    <cellStyle name="40% - Accent5 81 6" xfId="19115"/>
    <cellStyle name="40% - Accent5 81 7" xfId="19116"/>
    <cellStyle name="40% - Accent5 81 8" xfId="19117"/>
    <cellStyle name="40% - Accent5 82" xfId="19118"/>
    <cellStyle name="40% - Accent5 82 2" xfId="19119"/>
    <cellStyle name="40% - Accent5 82 3" xfId="19120"/>
    <cellStyle name="40% - Accent5 82 4" xfId="19121"/>
    <cellStyle name="40% - Accent5 82 5" xfId="19122"/>
    <cellStyle name="40% - Accent5 82 6" xfId="19123"/>
    <cellStyle name="40% - Accent5 82 7" xfId="19124"/>
    <cellStyle name="40% - Accent5 82 8" xfId="19125"/>
    <cellStyle name="40% - Accent5 83" xfId="19126"/>
    <cellStyle name="40% - Accent5 83 2" xfId="19127"/>
    <cellStyle name="40% - Accent5 83 3" xfId="19128"/>
    <cellStyle name="40% - Accent5 83 4" xfId="19129"/>
    <cellStyle name="40% - Accent5 83 5" xfId="19130"/>
    <cellStyle name="40% - Accent5 83 6" xfId="19131"/>
    <cellStyle name="40% - Accent5 83 7" xfId="19132"/>
    <cellStyle name="40% - Accent5 83 8" xfId="19133"/>
    <cellStyle name="40% - Accent5 84" xfId="19134"/>
    <cellStyle name="40% - Accent5 84 2" xfId="19135"/>
    <cellStyle name="40% - Accent5 84 3" xfId="19136"/>
    <cellStyle name="40% - Accent5 84 4" xfId="19137"/>
    <cellStyle name="40% - Accent5 84 5" xfId="19138"/>
    <cellStyle name="40% - Accent5 84 6" xfId="19139"/>
    <cellStyle name="40% - Accent5 84 7" xfId="19140"/>
    <cellStyle name="40% - Accent5 84 8" xfId="19141"/>
    <cellStyle name="40% - Accent5 85" xfId="19142"/>
    <cellStyle name="40% - Accent5 85 2" xfId="19143"/>
    <cellStyle name="40% - Accent5 85 3" xfId="19144"/>
    <cellStyle name="40% - Accent5 85 4" xfId="19145"/>
    <cellStyle name="40% - Accent5 85 5" xfId="19146"/>
    <cellStyle name="40% - Accent5 85 6" xfId="19147"/>
    <cellStyle name="40% - Accent5 85 7" xfId="19148"/>
    <cellStyle name="40% - Accent5 85 8" xfId="19149"/>
    <cellStyle name="40% - Accent5 86" xfId="19150"/>
    <cellStyle name="40% - Accent5 86 2" xfId="19151"/>
    <cellStyle name="40% - Accent5 86 3" xfId="19152"/>
    <cellStyle name="40% - Accent5 86 4" xfId="19153"/>
    <cellStyle name="40% - Accent5 86 5" xfId="19154"/>
    <cellStyle name="40% - Accent5 86 6" xfId="19155"/>
    <cellStyle name="40% - Accent5 86 7" xfId="19156"/>
    <cellStyle name="40% - Accent5 86 8" xfId="19157"/>
    <cellStyle name="40% - Accent5 87" xfId="19158"/>
    <cellStyle name="40% - Accent5 87 2" xfId="19159"/>
    <cellStyle name="40% - Accent5 87 3" xfId="19160"/>
    <cellStyle name="40% - Accent5 87 4" xfId="19161"/>
    <cellStyle name="40% - Accent5 87 5" xfId="19162"/>
    <cellStyle name="40% - Accent5 87 6" xfId="19163"/>
    <cellStyle name="40% - Accent5 87 7" xfId="19164"/>
    <cellStyle name="40% - Accent5 87 8" xfId="19165"/>
    <cellStyle name="40% - Accent5 88" xfId="19166"/>
    <cellStyle name="40% - Accent5 88 2" xfId="19167"/>
    <cellStyle name="40% - Accent5 88 3" xfId="19168"/>
    <cellStyle name="40% - Accent5 88 4" xfId="19169"/>
    <cellStyle name="40% - Accent5 88 5" xfId="19170"/>
    <cellStyle name="40% - Accent5 88 6" xfId="19171"/>
    <cellStyle name="40% - Accent5 88 7" xfId="19172"/>
    <cellStyle name="40% - Accent5 88 8" xfId="19173"/>
    <cellStyle name="40% - Accent5 89" xfId="19174"/>
    <cellStyle name="40% - Accent5 89 2" xfId="19175"/>
    <cellStyle name="40% - Accent5 89 3" xfId="19176"/>
    <cellStyle name="40% - Accent5 89 4" xfId="19177"/>
    <cellStyle name="40% - Accent5 89 5" xfId="19178"/>
    <cellStyle name="40% - Accent5 89 6" xfId="19179"/>
    <cellStyle name="40% - Accent5 89 7" xfId="19180"/>
    <cellStyle name="40% - Accent5 89 8" xfId="19181"/>
    <cellStyle name="40% - Accent5 9" xfId="19182"/>
    <cellStyle name="40% - Accent5 9 10" xfId="19183"/>
    <cellStyle name="40% - Accent5 9 2" xfId="19184"/>
    <cellStyle name="40% - Accent5 9 2 2" xfId="19185"/>
    <cellStyle name="40% - Accent5 9 2 3" xfId="19186"/>
    <cellStyle name="40% - Accent5 9 3" xfId="19187"/>
    <cellStyle name="40% - Accent5 9 3 2" xfId="19188"/>
    <cellStyle name="40% - Accent5 9 3 3" xfId="19189"/>
    <cellStyle name="40% - Accent5 9 3 4" xfId="19190"/>
    <cellStyle name="40% - Accent5 9 3 5" xfId="19191"/>
    <cellStyle name="40% - Accent5 9 3 6" xfId="19192"/>
    <cellStyle name="40% - Accent5 9 3 7" xfId="19193"/>
    <cellStyle name="40% - Accent5 9 4" xfId="19194"/>
    <cellStyle name="40% - Accent5 9 4 2" xfId="19195"/>
    <cellStyle name="40% - Accent5 9 4 3" xfId="19196"/>
    <cellStyle name="40% - Accent5 9 5" xfId="19197"/>
    <cellStyle name="40% - Accent5 9 6" xfId="19198"/>
    <cellStyle name="40% - Accent5 9 7" xfId="19199"/>
    <cellStyle name="40% - Accent5 9 8" xfId="19200"/>
    <cellStyle name="40% - Accent5 9 9" xfId="19201"/>
    <cellStyle name="40% - Accent5 90" xfId="19202"/>
    <cellStyle name="40% - Accent5 90 2" xfId="19203"/>
    <cellStyle name="40% - Accent5 90 3" xfId="19204"/>
    <cellStyle name="40% - Accent5 90 4" xfId="19205"/>
    <cellStyle name="40% - Accent5 90 5" xfId="19206"/>
    <cellStyle name="40% - Accent5 90 6" xfId="19207"/>
    <cellStyle name="40% - Accent5 90 7" xfId="19208"/>
    <cellStyle name="40% - Accent5 90 8" xfId="19209"/>
    <cellStyle name="40% - Accent5 91" xfId="19210"/>
    <cellStyle name="40% - Accent5 91 2" xfId="19211"/>
    <cellStyle name="40% - Accent5 91 3" xfId="19212"/>
    <cellStyle name="40% - Accent5 91 4" xfId="19213"/>
    <cellStyle name="40% - Accent5 91 5" xfId="19214"/>
    <cellStyle name="40% - Accent5 91 6" xfId="19215"/>
    <cellStyle name="40% - Accent5 91 7" xfId="19216"/>
    <cellStyle name="40% - Accent5 91 8" xfId="19217"/>
    <cellStyle name="40% - Accent5 92" xfId="19218"/>
    <cellStyle name="40% - Accent5 93" xfId="19219"/>
    <cellStyle name="40% - Accent5 94" xfId="19220"/>
    <cellStyle name="40% - Accent5 95" xfId="19221"/>
    <cellStyle name="40% - Accent5 96" xfId="19222"/>
    <cellStyle name="40% - Accent5 97" xfId="19223"/>
    <cellStyle name="40% - Accent5 98" xfId="19224"/>
    <cellStyle name="40% - Accent5 99" xfId="19225"/>
    <cellStyle name="40% - Accent6 10" xfId="19226"/>
    <cellStyle name="40% - Accent6 10 10" xfId="19227"/>
    <cellStyle name="40% - Accent6 10 2" xfId="19228"/>
    <cellStyle name="40% - Accent6 10 2 2" xfId="19229"/>
    <cellStyle name="40% - Accent6 10 2 3" xfId="19230"/>
    <cellStyle name="40% - Accent6 10 3" xfId="19231"/>
    <cellStyle name="40% - Accent6 10 3 2" xfId="19232"/>
    <cellStyle name="40% - Accent6 10 3 3" xfId="19233"/>
    <cellStyle name="40% - Accent6 10 3 4" xfId="19234"/>
    <cellStyle name="40% - Accent6 10 3 5" xfId="19235"/>
    <cellStyle name="40% - Accent6 10 3 6" xfId="19236"/>
    <cellStyle name="40% - Accent6 10 3 7" xfId="19237"/>
    <cellStyle name="40% - Accent6 10 4" xfId="19238"/>
    <cellStyle name="40% - Accent6 10 4 2" xfId="19239"/>
    <cellStyle name="40% - Accent6 10 4 3" xfId="19240"/>
    <cellStyle name="40% - Accent6 10 5" xfId="19241"/>
    <cellStyle name="40% - Accent6 10 6" xfId="19242"/>
    <cellStyle name="40% - Accent6 10 7" xfId="19243"/>
    <cellStyle name="40% - Accent6 10 8" xfId="19244"/>
    <cellStyle name="40% - Accent6 10 9" xfId="19245"/>
    <cellStyle name="40% - Accent6 100" xfId="19246"/>
    <cellStyle name="40% - Accent6 101" xfId="19247"/>
    <cellStyle name="40% - Accent6 102" xfId="19248"/>
    <cellStyle name="40% - Accent6 103" xfId="19249"/>
    <cellStyle name="40% - Accent6 104" xfId="19250"/>
    <cellStyle name="40% - Accent6 105" xfId="19251"/>
    <cellStyle name="40% - Accent6 106" xfId="19252"/>
    <cellStyle name="40% - Accent6 107" xfId="19253"/>
    <cellStyle name="40% - Accent6 108" xfId="19254"/>
    <cellStyle name="40% - Accent6 109" xfId="19255"/>
    <cellStyle name="40% - Accent6 11" xfId="19256"/>
    <cellStyle name="40% - Accent6 11 10" xfId="19257"/>
    <cellStyle name="40% - Accent6 11 2" xfId="19258"/>
    <cellStyle name="40% - Accent6 11 2 2" xfId="19259"/>
    <cellStyle name="40% - Accent6 11 2 3" xfId="19260"/>
    <cellStyle name="40% - Accent6 11 3" xfId="19261"/>
    <cellStyle name="40% - Accent6 11 3 2" xfId="19262"/>
    <cellStyle name="40% - Accent6 11 3 3" xfId="19263"/>
    <cellStyle name="40% - Accent6 11 3 4" xfId="19264"/>
    <cellStyle name="40% - Accent6 11 3 5" xfId="19265"/>
    <cellStyle name="40% - Accent6 11 3 6" xfId="19266"/>
    <cellStyle name="40% - Accent6 11 3 7" xfId="19267"/>
    <cellStyle name="40% - Accent6 11 4" xfId="19268"/>
    <cellStyle name="40% - Accent6 11 4 2" xfId="19269"/>
    <cellStyle name="40% - Accent6 11 4 3" xfId="19270"/>
    <cellStyle name="40% - Accent6 11 5" xfId="19271"/>
    <cellStyle name="40% - Accent6 11 6" xfId="19272"/>
    <cellStyle name="40% - Accent6 11 7" xfId="19273"/>
    <cellStyle name="40% - Accent6 11 8" xfId="19274"/>
    <cellStyle name="40% - Accent6 11 9" xfId="19275"/>
    <cellStyle name="40% - Accent6 110" xfId="19276"/>
    <cellStyle name="40% - Accent6 111" xfId="19277"/>
    <cellStyle name="40% - Accent6 112" xfId="19278"/>
    <cellStyle name="40% - Accent6 113" xfId="19279"/>
    <cellStyle name="40% - Accent6 114" xfId="19280"/>
    <cellStyle name="40% - Accent6 115" xfId="19281"/>
    <cellStyle name="40% - Accent6 116" xfId="19282"/>
    <cellStyle name="40% - Accent6 117" xfId="19283"/>
    <cellStyle name="40% - Accent6 118" xfId="19284"/>
    <cellStyle name="40% - Accent6 119" xfId="19285"/>
    <cellStyle name="40% - Accent6 12" xfId="19286"/>
    <cellStyle name="40% - Accent6 12 10" xfId="19287"/>
    <cellStyle name="40% - Accent6 12 2" xfId="19288"/>
    <cellStyle name="40% - Accent6 12 2 2" xfId="19289"/>
    <cellStyle name="40% - Accent6 12 2 3" xfId="19290"/>
    <cellStyle name="40% - Accent6 12 3" xfId="19291"/>
    <cellStyle name="40% - Accent6 12 3 2" xfId="19292"/>
    <cellStyle name="40% - Accent6 12 3 3" xfId="19293"/>
    <cellStyle name="40% - Accent6 12 3 4" xfId="19294"/>
    <cellStyle name="40% - Accent6 12 3 5" xfId="19295"/>
    <cellStyle name="40% - Accent6 12 3 6" xfId="19296"/>
    <cellStyle name="40% - Accent6 12 3 7" xfId="19297"/>
    <cellStyle name="40% - Accent6 12 4" xfId="19298"/>
    <cellStyle name="40% - Accent6 12 4 2" xfId="19299"/>
    <cellStyle name="40% - Accent6 12 4 3" xfId="19300"/>
    <cellStyle name="40% - Accent6 12 5" xfId="19301"/>
    <cellStyle name="40% - Accent6 12 6" xfId="19302"/>
    <cellStyle name="40% - Accent6 12 7" xfId="19303"/>
    <cellStyle name="40% - Accent6 12 8" xfId="19304"/>
    <cellStyle name="40% - Accent6 12 9" xfId="19305"/>
    <cellStyle name="40% - Accent6 120" xfId="19306"/>
    <cellStyle name="40% - Accent6 121" xfId="19307"/>
    <cellStyle name="40% - Accent6 122" xfId="19308"/>
    <cellStyle name="40% - Accent6 123" xfId="19309"/>
    <cellStyle name="40% - Accent6 124" xfId="19310"/>
    <cellStyle name="40% - Accent6 125" xfId="19311"/>
    <cellStyle name="40% - Accent6 126" xfId="19312"/>
    <cellStyle name="40% - Accent6 127" xfId="19313"/>
    <cellStyle name="40% - Accent6 128" xfId="19314"/>
    <cellStyle name="40% - Accent6 129" xfId="19315"/>
    <cellStyle name="40% - Accent6 13" xfId="19316"/>
    <cellStyle name="40% - Accent6 13 10" xfId="19317"/>
    <cellStyle name="40% - Accent6 13 2" xfId="19318"/>
    <cellStyle name="40% - Accent6 13 2 2" xfId="19319"/>
    <cellStyle name="40% - Accent6 13 2 3" xfId="19320"/>
    <cellStyle name="40% - Accent6 13 3" xfId="19321"/>
    <cellStyle name="40% - Accent6 13 3 2" xfId="19322"/>
    <cellStyle name="40% - Accent6 13 3 3" xfId="19323"/>
    <cellStyle name="40% - Accent6 13 3 4" xfId="19324"/>
    <cellStyle name="40% - Accent6 13 3 5" xfId="19325"/>
    <cellStyle name="40% - Accent6 13 3 6" xfId="19326"/>
    <cellStyle name="40% - Accent6 13 3 7" xfId="19327"/>
    <cellStyle name="40% - Accent6 13 4" xfId="19328"/>
    <cellStyle name="40% - Accent6 13 4 2" xfId="19329"/>
    <cellStyle name="40% - Accent6 13 4 3" xfId="19330"/>
    <cellStyle name="40% - Accent6 13 5" xfId="19331"/>
    <cellStyle name="40% - Accent6 13 6" xfId="19332"/>
    <cellStyle name="40% - Accent6 13 7" xfId="19333"/>
    <cellStyle name="40% - Accent6 13 8" xfId="19334"/>
    <cellStyle name="40% - Accent6 13 9" xfId="19335"/>
    <cellStyle name="40% - Accent6 130" xfId="19336"/>
    <cellStyle name="40% - Accent6 131" xfId="19337"/>
    <cellStyle name="40% - Accent6 132" xfId="19338"/>
    <cellStyle name="40% - Accent6 133" xfId="19339"/>
    <cellStyle name="40% - Accent6 134" xfId="19340"/>
    <cellStyle name="40% - Accent6 135" xfId="19341"/>
    <cellStyle name="40% - Accent6 136" xfId="19342"/>
    <cellStyle name="40% - Accent6 137" xfId="19343"/>
    <cellStyle name="40% - Accent6 138" xfId="19344"/>
    <cellStyle name="40% - Accent6 139" xfId="19345"/>
    <cellStyle name="40% - Accent6 14" xfId="19346"/>
    <cellStyle name="40% - Accent6 14 10" xfId="19347"/>
    <cellStyle name="40% - Accent6 14 2" xfId="19348"/>
    <cellStyle name="40% - Accent6 14 2 2" xfId="19349"/>
    <cellStyle name="40% - Accent6 14 2 3" xfId="19350"/>
    <cellStyle name="40% - Accent6 14 3" xfId="19351"/>
    <cellStyle name="40% - Accent6 14 3 2" xfId="19352"/>
    <cellStyle name="40% - Accent6 14 3 3" xfId="19353"/>
    <cellStyle name="40% - Accent6 14 3 4" xfId="19354"/>
    <cellStyle name="40% - Accent6 14 3 5" xfId="19355"/>
    <cellStyle name="40% - Accent6 14 3 6" xfId="19356"/>
    <cellStyle name="40% - Accent6 14 3 7" xfId="19357"/>
    <cellStyle name="40% - Accent6 14 4" xfId="19358"/>
    <cellStyle name="40% - Accent6 14 4 2" xfId="19359"/>
    <cellStyle name="40% - Accent6 14 4 3" xfId="19360"/>
    <cellStyle name="40% - Accent6 14 5" xfId="19361"/>
    <cellStyle name="40% - Accent6 14 6" xfId="19362"/>
    <cellStyle name="40% - Accent6 14 7" xfId="19363"/>
    <cellStyle name="40% - Accent6 14 8" xfId="19364"/>
    <cellStyle name="40% - Accent6 14 9" xfId="19365"/>
    <cellStyle name="40% - Accent6 140" xfId="19366"/>
    <cellStyle name="40% - Accent6 141" xfId="19367"/>
    <cellStyle name="40% - Accent6 142" xfId="19368"/>
    <cellStyle name="40% - Accent6 143" xfId="19369"/>
    <cellStyle name="40% - Accent6 144" xfId="19370"/>
    <cellStyle name="40% - Accent6 145" xfId="19371"/>
    <cellStyle name="40% - Accent6 146" xfId="19372"/>
    <cellStyle name="40% - Accent6 147" xfId="19373"/>
    <cellStyle name="40% - Accent6 148" xfId="19374"/>
    <cellStyle name="40% - Accent6 149" xfId="19375"/>
    <cellStyle name="40% - Accent6 15" xfId="19376"/>
    <cellStyle name="40% - Accent6 15 10" xfId="19377"/>
    <cellStyle name="40% - Accent6 15 2" xfId="19378"/>
    <cellStyle name="40% - Accent6 15 2 2" xfId="19379"/>
    <cellStyle name="40% - Accent6 15 2 3" xfId="19380"/>
    <cellStyle name="40% - Accent6 15 3" xfId="19381"/>
    <cellStyle name="40% - Accent6 15 3 2" xfId="19382"/>
    <cellStyle name="40% - Accent6 15 3 3" xfId="19383"/>
    <cellStyle name="40% - Accent6 15 3 4" xfId="19384"/>
    <cellStyle name="40% - Accent6 15 3 5" xfId="19385"/>
    <cellStyle name="40% - Accent6 15 3 6" xfId="19386"/>
    <cellStyle name="40% - Accent6 15 3 7" xfId="19387"/>
    <cellStyle name="40% - Accent6 15 4" xfId="19388"/>
    <cellStyle name="40% - Accent6 15 4 2" xfId="19389"/>
    <cellStyle name="40% - Accent6 15 4 3" xfId="19390"/>
    <cellStyle name="40% - Accent6 15 5" xfId="19391"/>
    <cellStyle name="40% - Accent6 15 6" xfId="19392"/>
    <cellStyle name="40% - Accent6 15 7" xfId="19393"/>
    <cellStyle name="40% - Accent6 15 8" xfId="19394"/>
    <cellStyle name="40% - Accent6 15 9" xfId="19395"/>
    <cellStyle name="40% - Accent6 150" xfId="19396"/>
    <cellStyle name="40% - Accent6 151" xfId="19397"/>
    <cellStyle name="40% - Accent6 152" xfId="19398"/>
    <cellStyle name="40% - Accent6 153" xfId="19399"/>
    <cellStyle name="40% - Accent6 154" xfId="19400"/>
    <cellStyle name="40% - Accent6 155" xfId="19401"/>
    <cellStyle name="40% - Accent6 156" xfId="19402"/>
    <cellStyle name="40% - Accent6 157" xfId="19403"/>
    <cellStyle name="40% - Accent6 158" xfId="19404"/>
    <cellStyle name="40% - Accent6 159" xfId="19405"/>
    <cellStyle name="40% - Accent6 16" xfId="19406"/>
    <cellStyle name="40% - Accent6 16 10" xfId="19407"/>
    <cellStyle name="40% - Accent6 16 2" xfId="19408"/>
    <cellStyle name="40% - Accent6 16 2 2" xfId="19409"/>
    <cellStyle name="40% - Accent6 16 2 3" xfId="19410"/>
    <cellStyle name="40% - Accent6 16 3" xfId="19411"/>
    <cellStyle name="40% - Accent6 16 3 2" xfId="19412"/>
    <cellStyle name="40% - Accent6 16 3 3" xfId="19413"/>
    <cellStyle name="40% - Accent6 16 3 4" xfId="19414"/>
    <cellStyle name="40% - Accent6 16 3 5" xfId="19415"/>
    <cellStyle name="40% - Accent6 16 3 6" xfId="19416"/>
    <cellStyle name="40% - Accent6 16 3 7" xfId="19417"/>
    <cellStyle name="40% - Accent6 16 4" xfId="19418"/>
    <cellStyle name="40% - Accent6 16 4 2" xfId="19419"/>
    <cellStyle name="40% - Accent6 16 4 3" xfId="19420"/>
    <cellStyle name="40% - Accent6 16 5" xfId="19421"/>
    <cellStyle name="40% - Accent6 16 6" xfId="19422"/>
    <cellStyle name="40% - Accent6 16 7" xfId="19423"/>
    <cellStyle name="40% - Accent6 16 8" xfId="19424"/>
    <cellStyle name="40% - Accent6 16 9" xfId="19425"/>
    <cellStyle name="40% - Accent6 160" xfId="19426"/>
    <cellStyle name="40% - Accent6 161" xfId="19427"/>
    <cellStyle name="40% - Accent6 162" xfId="19428"/>
    <cellStyle name="40% - Accent6 163" xfId="19429"/>
    <cellStyle name="40% - Accent6 164" xfId="19430"/>
    <cellStyle name="40% - Accent6 165" xfId="19431"/>
    <cellStyle name="40% - Accent6 166" xfId="19432"/>
    <cellStyle name="40% - Accent6 167" xfId="19433"/>
    <cellStyle name="40% - Accent6 168" xfId="19434"/>
    <cellStyle name="40% - Accent6 169" xfId="19435"/>
    <cellStyle name="40% - Accent6 17" xfId="19436"/>
    <cellStyle name="40% - Accent6 17 10" xfId="19437"/>
    <cellStyle name="40% - Accent6 17 2" xfId="19438"/>
    <cellStyle name="40% - Accent6 17 2 2" xfId="19439"/>
    <cellStyle name="40% - Accent6 17 2 3" xfId="19440"/>
    <cellStyle name="40% - Accent6 17 3" xfId="19441"/>
    <cellStyle name="40% - Accent6 17 3 2" xfId="19442"/>
    <cellStyle name="40% - Accent6 17 3 3" xfId="19443"/>
    <cellStyle name="40% - Accent6 17 3 4" xfId="19444"/>
    <cellStyle name="40% - Accent6 17 3 5" xfId="19445"/>
    <cellStyle name="40% - Accent6 17 3 6" xfId="19446"/>
    <cellStyle name="40% - Accent6 17 3 7" xfId="19447"/>
    <cellStyle name="40% - Accent6 17 4" xfId="19448"/>
    <cellStyle name="40% - Accent6 17 4 2" xfId="19449"/>
    <cellStyle name="40% - Accent6 17 4 3" xfId="19450"/>
    <cellStyle name="40% - Accent6 17 5" xfId="19451"/>
    <cellStyle name="40% - Accent6 17 6" xfId="19452"/>
    <cellStyle name="40% - Accent6 17 7" xfId="19453"/>
    <cellStyle name="40% - Accent6 17 8" xfId="19454"/>
    <cellStyle name="40% - Accent6 17 9" xfId="19455"/>
    <cellStyle name="40% - Accent6 170" xfId="19456"/>
    <cellStyle name="40% - Accent6 171" xfId="19457"/>
    <cellStyle name="40% - Accent6 172" xfId="19458"/>
    <cellStyle name="40% - Accent6 173" xfId="19459"/>
    <cellStyle name="40% - Accent6 174" xfId="19460"/>
    <cellStyle name="40% - Accent6 175" xfId="19461"/>
    <cellStyle name="40% - Accent6 176" xfId="19462"/>
    <cellStyle name="40% - Accent6 177" xfId="19463"/>
    <cellStyle name="40% - Accent6 178" xfId="19464"/>
    <cellStyle name="40% - Accent6 179" xfId="19465"/>
    <cellStyle name="40% - Accent6 18" xfId="19466"/>
    <cellStyle name="40% - Accent6 18 10" xfId="19467"/>
    <cellStyle name="40% - Accent6 18 2" xfId="19468"/>
    <cellStyle name="40% - Accent6 18 2 2" xfId="19469"/>
    <cellStyle name="40% - Accent6 18 2 3" xfId="19470"/>
    <cellStyle name="40% - Accent6 18 3" xfId="19471"/>
    <cellStyle name="40% - Accent6 18 3 2" xfId="19472"/>
    <cellStyle name="40% - Accent6 18 3 3" xfId="19473"/>
    <cellStyle name="40% - Accent6 18 3 4" xfId="19474"/>
    <cellStyle name="40% - Accent6 18 3 5" xfId="19475"/>
    <cellStyle name="40% - Accent6 18 3 6" xfId="19476"/>
    <cellStyle name="40% - Accent6 18 3 7" xfId="19477"/>
    <cellStyle name="40% - Accent6 18 4" xfId="19478"/>
    <cellStyle name="40% - Accent6 18 4 2" xfId="19479"/>
    <cellStyle name="40% - Accent6 18 4 3" xfId="19480"/>
    <cellStyle name="40% - Accent6 18 5" xfId="19481"/>
    <cellStyle name="40% - Accent6 18 6" xfId="19482"/>
    <cellStyle name="40% - Accent6 18 7" xfId="19483"/>
    <cellStyle name="40% - Accent6 18 8" xfId="19484"/>
    <cellStyle name="40% - Accent6 18 9" xfId="19485"/>
    <cellStyle name="40% - Accent6 180" xfId="19486"/>
    <cellStyle name="40% - Accent6 181" xfId="19487"/>
    <cellStyle name="40% - Accent6 182" xfId="19488"/>
    <cellStyle name="40% - Accent6 183" xfId="19489"/>
    <cellStyle name="40% - Accent6 184" xfId="19490"/>
    <cellStyle name="40% - Accent6 185" xfId="19491"/>
    <cellStyle name="40% - Accent6 186" xfId="19492"/>
    <cellStyle name="40% - Accent6 187" xfId="19493"/>
    <cellStyle name="40% - Accent6 188" xfId="19494"/>
    <cellStyle name="40% - Accent6 189" xfId="19495"/>
    <cellStyle name="40% - Accent6 19" xfId="19496"/>
    <cellStyle name="40% - Accent6 19 10" xfId="19497"/>
    <cellStyle name="40% - Accent6 19 2" xfId="19498"/>
    <cellStyle name="40% - Accent6 19 2 2" xfId="19499"/>
    <cellStyle name="40% - Accent6 19 2 3" xfId="19500"/>
    <cellStyle name="40% - Accent6 19 3" xfId="19501"/>
    <cellStyle name="40% - Accent6 19 3 2" xfId="19502"/>
    <cellStyle name="40% - Accent6 19 3 3" xfId="19503"/>
    <cellStyle name="40% - Accent6 19 3 4" xfId="19504"/>
    <cellStyle name="40% - Accent6 19 3 5" xfId="19505"/>
    <cellStyle name="40% - Accent6 19 3 6" xfId="19506"/>
    <cellStyle name="40% - Accent6 19 3 7" xfId="19507"/>
    <cellStyle name="40% - Accent6 19 4" xfId="19508"/>
    <cellStyle name="40% - Accent6 19 4 2" xfId="19509"/>
    <cellStyle name="40% - Accent6 19 4 3" xfId="19510"/>
    <cellStyle name="40% - Accent6 19 5" xfId="19511"/>
    <cellStyle name="40% - Accent6 19 6" xfId="19512"/>
    <cellStyle name="40% - Accent6 19 7" xfId="19513"/>
    <cellStyle name="40% - Accent6 19 8" xfId="19514"/>
    <cellStyle name="40% - Accent6 19 9" xfId="19515"/>
    <cellStyle name="40% - Accent6 190" xfId="19516"/>
    <cellStyle name="40% - Accent6 191" xfId="19517"/>
    <cellStyle name="40% - Accent6 192" xfId="19518"/>
    <cellStyle name="40% - Accent6 193" xfId="19519"/>
    <cellStyle name="40% - Accent6 194" xfId="19520"/>
    <cellStyle name="40% - Accent6 195" xfId="19521"/>
    <cellStyle name="40% - Accent6 196" xfId="19522"/>
    <cellStyle name="40% - Accent6 197" xfId="19523"/>
    <cellStyle name="40% - Accent6 198" xfId="19524"/>
    <cellStyle name="40% - Accent6 199" xfId="19525"/>
    <cellStyle name="40% - Accent6 2" xfId="19526"/>
    <cellStyle name="40% - Accent6 2 10" xfId="19527"/>
    <cellStyle name="40% - Accent6 2 11" xfId="19528"/>
    <cellStyle name="40% - Accent6 2 12" xfId="19529"/>
    <cellStyle name="40% - Accent6 2 13" xfId="19530"/>
    <cellStyle name="40% - Accent6 2 2" xfId="19531"/>
    <cellStyle name="40% - Accent6 2 2 10" xfId="19532"/>
    <cellStyle name="40% - Accent6 2 2 2" xfId="19533"/>
    <cellStyle name="40% - Accent6 2 2 2 2" xfId="19534"/>
    <cellStyle name="40% - Accent6 2 2 2 3" xfId="19535"/>
    <cellStyle name="40% - Accent6 2 2 2 4" xfId="19536"/>
    <cellStyle name="40% - Accent6 2 2 2 5" xfId="19537"/>
    <cellStyle name="40% - Accent6 2 2 2 6" xfId="19538"/>
    <cellStyle name="40% - Accent6 2 2 2 7" xfId="19539"/>
    <cellStyle name="40% - Accent6 2 2 3" xfId="19540"/>
    <cellStyle name="40% - Accent6 2 2 3 2" xfId="19541"/>
    <cellStyle name="40% - Accent6 2 2 3 3" xfId="19542"/>
    <cellStyle name="40% - Accent6 2 2 3 4" xfId="19543"/>
    <cellStyle name="40% - Accent6 2 2 3 5" xfId="19544"/>
    <cellStyle name="40% - Accent6 2 2 3 6" xfId="19545"/>
    <cellStyle name="40% - Accent6 2 2 3 7" xfId="19546"/>
    <cellStyle name="40% - Accent6 2 2 4" xfId="19547"/>
    <cellStyle name="40% - Accent6 2 2 4 2" xfId="19548"/>
    <cellStyle name="40% - Accent6 2 2 4 3" xfId="19549"/>
    <cellStyle name="40% - Accent6 2 2 5" xfId="19550"/>
    <cellStyle name="40% - Accent6 2 2 6" xfId="19551"/>
    <cellStyle name="40% - Accent6 2 2 7" xfId="19552"/>
    <cellStyle name="40% - Accent6 2 2 8" xfId="19553"/>
    <cellStyle name="40% - Accent6 2 2 9" xfId="19554"/>
    <cellStyle name="40% - Accent6 2 3" xfId="19555"/>
    <cellStyle name="40% - Accent6 2 3 2" xfId="19556"/>
    <cellStyle name="40% - Accent6 2 3 2 2" xfId="19557"/>
    <cellStyle name="40% - Accent6 2 3 2 3" xfId="19558"/>
    <cellStyle name="40% - Accent6 2 3 2 4" xfId="19559"/>
    <cellStyle name="40% - Accent6 2 3 2 5" xfId="19560"/>
    <cellStyle name="40% - Accent6 2 3 2 6" xfId="19561"/>
    <cellStyle name="40% - Accent6 2 3 2 7" xfId="19562"/>
    <cellStyle name="40% - Accent6 2 3 3" xfId="19563"/>
    <cellStyle name="40% - Accent6 2 3 4" xfId="19564"/>
    <cellStyle name="40% - Accent6 2 3 5" xfId="19565"/>
    <cellStyle name="40% - Accent6 2 3 6" xfId="19566"/>
    <cellStyle name="40% - Accent6 2 3 7" xfId="19567"/>
    <cellStyle name="40% - Accent6 2 3 8" xfId="19568"/>
    <cellStyle name="40% - Accent6 2 4" xfId="19569"/>
    <cellStyle name="40% - Accent6 2 4 2" xfId="19570"/>
    <cellStyle name="40% - Accent6 2 4 3" xfId="19571"/>
    <cellStyle name="40% - Accent6 2 4 4" xfId="19572"/>
    <cellStyle name="40% - Accent6 2 4 5" xfId="19573"/>
    <cellStyle name="40% - Accent6 2 4 6" xfId="19574"/>
    <cellStyle name="40% - Accent6 2 4 7" xfId="19575"/>
    <cellStyle name="40% - Accent6 2 5" xfId="19576"/>
    <cellStyle name="40% - Accent6 2 5 2" xfId="19577"/>
    <cellStyle name="40% - Accent6 2 5 3" xfId="19578"/>
    <cellStyle name="40% - Accent6 2 5 4" xfId="19579"/>
    <cellStyle name="40% - Accent6 2 5 5" xfId="19580"/>
    <cellStyle name="40% - Accent6 2 5 6" xfId="19581"/>
    <cellStyle name="40% - Accent6 2 5 7" xfId="19582"/>
    <cellStyle name="40% - Accent6 2 6" xfId="19583"/>
    <cellStyle name="40% - Accent6 2 6 2" xfId="19584"/>
    <cellStyle name="40% - Accent6 2 7" xfId="19585"/>
    <cellStyle name="40% - Accent6 2 8" xfId="19586"/>
    <cellStyle name="40% - Accent6 2 9" xfId="19587"/>
    <cellStyle name="40% - Accent6 20" xfId="19588"/>
    <cellStyle name="40% - Accent6 20 2" xfId="19589"/>
    <cellStyle name="40% - Accent6 20 3" xfId="19590"/>
    <cellStyle name="40% - Accent6 20 3 2" xfId="19591"/>
    <cellStyle name="40% - Accent6 20 3 3" xfId="19592"/>
    <cellStyle name="40% - Accent6 20 3 4" xfId="19593"/>
    <cellStyle name="40% - Accent6 20 3 5" xfId="19594"/>
    <cellStyle name="40% - Accent6 20 3 6" xfId="19595"/>
    <cellStyle name="40% - Accent6 20 3 7" xfId="19596"/>
    <cellStyle name="40% - Accent6 20 4" xfId="19597"/>
    <cellStyle name="40% - Accent6 20 5" xfId="19598"/>
    <cellStyle name="40% - Accent6 20 6" xfId="19599"/>
    <cellStyle name="40% - Accent6 20 7" xfId="19600"/>
    <cellStyle name="40% - Accent6 20 8" xfId="19601"/>
    <cellStyle name="40% - Accent6 20 9" xfId="19602"/>
    <cellStyle name="40% - Accent6 200" xfId="19603"/>
    <cellStyle name="40% - Accent6 201" xfId="19604"/>
    <cellStyle name="40% - Accent6 202" xfId="19605"/>
    <cellStyle name="40% - Accent6 203" xfId="19606"/>
    <cellStyle name="40% - Accent6 204" xfId="19607"/>
    <cellStyle name="40% - Accent6 205" xfId="19608"/>
    <cellStyle name="40% - Accent6 206" xfId="19609"/>
    <cellStyle name="40% - Accent6 207" xfId="19610"/>
    <cellStyle name="40% - Accent6 208" xfId="19611"/>
    <cellStyle name="40% - Accent6 209" xfId="19612"/>
    <cellStyle name="40% - Accent6 21" xfId="19613"/>
    <cellStyle name="40% - Accent6 21 10" xfId="19614"/>
    <cellStyle name="40% - Accent6 21 2" xfId="19615"/>
    <cellStyle name="40% - Accent6 21 2 2" xfId="19616"/>
    <cellStyle name="40% - Accent6 21 2 3" xfId="19617"/>
    <cellStyle name="40% - Accent6 21 3" xfId="19618"/>
    <cellStyle name="40% - Accent6 21 3 2" xfId="19619"/>
    <cellStyle name="40% - Accent6 21 3 3" xfId="19620"/>
    <cellStyle name="40% - Accent6 21 3 4" xfId="19621"/>
    <cellStyle name="40% - Accent6 21 3 5" xfId="19622"/>
    <cellStyle name="40% - Accent6 21 3 6" xfId="19623"/>
    <cellStyle name="40% - Accent6 21 3 7" xfId="19624"/>
    <cellStyle name="40% - Accent6 21 4" xfId="19625"/>
    <cellStyle name="40% - Accent6 21 4 2" xfId="19626"/>
    <cellStyle name="40% - Accent6 21 4 3" xfId="19627"/>
    <cellStyle name="40% - Accent6 21 5" xfId="19628"/>
    <cellStyle name="40% - Accent6 21 6" xfId="19629"/>
    <cellStyle name="40% - Accent6 21 7" xfId="19630"/>
    <cellStyle name="40% - Accent6 21 8" xfId="19631"/>
    <cellStyle name="40% - Accent6 21 9" xfId="19632"/>
    <cellStyle name="40% - Accent6 210" xfId="19633"/>
    <cellStyle name="40% - Accent6 211" xfId="19634"/>
    <cellStyle name="40% - Accent6 212" xfId="19635"/>
    <cellStyle name="40% - Accent6 213" xfId="19636"/>
    <cellStyle name="40% - Accent6 214" xfId="19637"/>
    <cellStyle name="40% - Accent6 215" xfId="19638"/>
    <cellStyle name="40% - Accent6 216" xfId="19639"/>
    <cellStyle name="40% - Accent6 217" xfId="19640"/>
    <cellStyle name="40% - Accent6 218" xfId="19641"/>
    <cellStyle name="40% - Accent6 219" xfId="19642"/>
    <cellStyle name="40% - Accent6 22" xfId="19643"/>
    <cellStyle name="40% - Accent6 22 10" xfId="19644"/>
    <cellStyle name="40% - Accent6 22 2" xfId="19645"/>
    <cellStyle name="40% - Accent6 22 2 2" xfId="19646"/>
    <cellStyle name="40% - Accent6 22 2 3" xfId="19647"/>
    <cellStyle name="40% - Accent6 22 3" xfId="19648"/>
    <cellStyle name="40% - Accent6 22 3 2" xfId="19649"/>
    <cellStyle name="40% - Accent6 22 3 3" xfId="19650"/>
    <cellStyle name="40% - Accent6 22 3 4" xfId="19651"/>
    <cellStyle name="40% - Accent6 22 3 5" xfId="19652"/>
    <cellStyle name="40% - Accent6 22 3 6" xfId="19653"/>
    <cellStyle name="40% - Accent6 22 3 7" xfId="19654"/>
    <cellStyle name="40% - Accent6 22 4" xfId="19655"/>
    <cellStyle name="40% - Accent6 22 4 2" xfId="19656"/>
    <cellStyle name="40% - Accent6 22 4 3" xfId="19657"/>
    <cellStyle name="40% - Accent6 22 5" xfId="19658"/>
    <cellStyle name="40% - Accent6 22 6" xfId="19659"/>
    <cellStyle name="40% - Accent6 22 7" xfId="19660"/>
    <cellStyle name="40% - Accent6 22 8" xfId="19661"/>
    <cellStyle name="40% - Accent6 22 9" xfId="19662"/>
    <cellStyle name="40% - Accent6 220" xfId="19663"/>
    <cellStyle name="40% - Accent6 221" xfId="19664"/>
    <cellStyle name="40% - Accent6 222" xfId="19665"/>
    <cellStyle name="40% - Accent6 223" xfId="19666"/>
    <cellStyle name="40% - Accent6 224" xfId="19667"/>
    <cellStyle name="40% - Accent6 225" xfId="19668"/>
    <cellStyle name="40% - Accent6 226" xfId="19669"/>
    <cellStyle name="40% - Accent6 227" xfId="19670"/>
    <cellStyle name="40% - Accent6 228" xfId="19671"/>
    <cellStyle name="40% - Accent6 229" xfId="19672"/>
    <cellStyle name="40% - Accent6 23" xfId="19673"/>
    <cellStyle name="40% - Accent6 23 10" xfId="19674"/>
    <cellStyle name="40% - Accent6 23 2" xfId="19675"/>
    <cellStyle name="40% - Accent6 23 2 2" xfId="19676"/>
    <cellStyle name="40% - Accent6 23 2 3" xfId="19677"/>
    <cellStyle name="40% - Accent6 23 3" xfId="19678"/>
    <cellStyle name="40% - Accent6 23 3 2" xfId="19679"/>
    <cellStyle name="40% - Accent6 23 3 3" xfId="19680"/>
    <cellStyle name="40% - Accent6 23 3 4" xfId="19681"/>
    <cellStyle name="40% - Accent6 23 3 5" xfId="19682"/>
    <cellStyle name="40% - Accent6 23 3 6" xfId="19683"/>
    <cellStyle name="40% - Accent6 23 3 7" xfId="19684"/>
    <cellStyle name="40% - Accent6 23 4" xfId="19685"/>
    <cellStyle name="40% - Accent6 23 4 2" xfId="19686"/>
    <cellStyle name="40% - Accent6 23 4 3" xfId="19687"/>
    <cellStyle name="40% - Accent6 23 5" xfId="19688"/>
    <cellStyle name="40% - Accent6 23 6" xfId="19689"/>
    <cellStyle name="40% - Accent6 23 7" xfId="19690"/>
    <cellStyle name="40% - Accent6 23 8" xfId="19691"/>
    <cellStyle name="40% - Accent6 23 9" xfId="19692"/>
    <cellStyle name="40% - Accent6 230" xfId="19693"/>
    <cellStyle name="40% - Accent6 231" xfId="19694"/>
    <cellStyle name="40% - Accent6 232" xfId="19695"/>
    <cellStyle name="40% - Accent6 233" xfId="19696"/>
    <cellStyle name="40% - Accent6 234" xfId="19697"/>
    <cellStyle name="40% - Accent6 235" xfId="19698"/>
    <cellStyle name="40% - Accent6 236" xfId="19699"/>
    <cellStyle name="40% - Accent6 237" xfId="19700"/>
    <cellStyle name="40% - Accent6 238" xfId="19701"/>
    <cellStyle name="40% - Accent6 239" xfId="19702"/>
    <cellStyle name="40% - Accent6 24" xfId="19703"/>
    <cellStyle name="40% - Accent6 24 10" xfId="19704"/>
    <cellStyle name="40% - Accent6 24 2" xfId="19705"/>
    <cellStyle name="40% - Accent6 24 2 2" xfId="19706"/>
    <cellStyle name="40% - Accent6 24 2 3" xfId="19707"/>
    <cellStyle name="40% - Accent6 24 3" xfId="19708"/>
    <cellStyle name="40% - Accent6 24 3 2" xfId="19709"/>
    <cellStyle name="40% - Accent6 24 3 3" xfId="19710"/>
    <cellStyle name="40% - Accent6 24 3 4" xfId="19711"/>
    <cellStyle name="40% - Accent6 24 3 5" xfId="19712"/>
    <cellStyle name="40% - Accent6 24 3 6" xfId="19713"/>
    <cellStyle name="40% - Accent6 24 3 7" xfId="19714"/>
    <cellStyle name="40% - Accent6 24 4" xfId="19715"/>
    <cellStyle name="40% - Accent6 24 4 2" xfId="19716"/>
    <cellStyle name="40% - Accent6 24 4 3" xfId="19717"/>
    <cellStyle name="40% - Accent6 24 5" xfId="19718"/>
    <cellStyle name="40% - Accent6 24 6" xfId="19719"/>
    <cellStyle name="40% - Accent6 24 7" xfId="19720"/>
    <cellStyle name="40% - Accent6 24 8" xfId="19721"/>
    <cellStyle name="40% - Accent6 24 9" xfId="19722"/>
    <cellStyle name="40% - Accent6 240" xfId="19723"/>
    <cellStyle name="40% - Accent6 241" xfId="19724"/>
    <cellStyle name="40% - Accent6 242" xfId="19725"/>
    <cellStyle name="40% - Accent6 243" xfId="19726"/>
    <cellStyle name="40% - Accent6 244" xfId="19727"/>
    <cellStyle name="40% - Accent6 245" xfId="19728"/>
    <cellStyle name="40% - Accent6 246" xfId="19729"/>
    <cellStyle name="40% - Accent6 247" xfId="19730"/>
    <cellStyle name="40% - Accent6 248" xfId="19731"/>
    <cellStyle name="40% - Accent6 249" xfId="19732"/>
    <cellStyle name="40% - Accent6 25" xfId="19733"/>
    <cellStyle name="40% - Accent6 25 10" xfId="19734"/>
    <cellStyle name="40% - Accent6 25 2" xfId="19735"/>
    <cellStyle name="40% - Accent6 25 2 2" xfId="19736"/>
    <cellStyle name="40% - Accent6 25 2 3" xfId="19737"/>
    <cellStyle name="40% - Accent6 25 3" xfId="19738"/>
    <cellStyle name="40% - Accent6 25 3 2" xfId="19739"/>
    <cellStyle name="40% - Accent6 25 3 3" xfId="19740"/>
    <cellStyle name="40% - Accent6 25 3 4" xfId="19741"/>
    <cellStyle name="40% - Accent6 25 3 5" xfId="19742"/>
    <cellStyle name="40% - Accent6 25 3 6" xfId="19743"/>
    <cellStyle name="40% - Accent6 25 3 7" xfId="19744"/>
    <cellStyle name="40% - Accent6 25 4" xfId="19745"/>
    <cellStyle name="40% - Accent6 25 4 2" xfId="19746"/>
    <cellStyle name="40% - Accent6 25 4 3" xfId="19747"/>
    <cellStyle name="40% - Accent6 25 5" xfId="19748"/>
    <cellStyle name="40% - Accent6 25 6" xfId="19749"/>
    <cellStyle name="40% - Accent6 25 7" xfId="19750"/>
    <cellStyle name="40% - Accent6 25 8" xfId="19751"/>
    <cellStyle name="40% - Accent6 25 9" xfId="19752"/>
    <cellStyle name="40% - Accent6 250" xfId="19753"/>
    <cellStyle name="40% - Accent6 251" xfId="19754"/>
    <cellStyle name="40% - Accent6 252" xfId="19755"/>
    <cellStyle name="40% - Accent6 253" xfId="19756"/>
    <cellStyle name="40% - Accent6 254" xfId="19757"/>
    <cellStyle name="40% - Accent6 255" xfId="19758"/>
    <cellStyle name="40% - Accent6 256" xfId="19759"/>
    <cellStyle name="40% - Accent6 257" xfId="19760"/>
    <cellStyle name="40% - Accent6 258" xfId="19761"/>
    <cellStyle name="40% - Accent6 259" xfId="19762"/>
    <cellStyle name="40% - Accent6 26" xfId="19763"/>
    <cellStyle name="40% - Accent6 26 10" xfId="19764"/>
    <cellStyle name="40% - Accent6 26 2" xfId="19765"/>
    <cellStyle name="40% - Accent6 26 2 2" xfId="19766"/>
    <cellStyle name="40% - Accent6 26 2 3" xfId="19767"/>
    <cellStyle name="40% - Accent6 26 3" xfId="19768"/>
    <cellStyle name="40% - Accent6 26 3 2" xfId="19769"/>
    <cellStyle name="40% - Accent6 26 3 3" xfId="19770"/>
    <cellStyle name="40% - Accent6 26 3 4" xfId="19771"/>
    <cellStyle name="40% - Accent6 26 3 5" xfId="19772"/>
    <cellStyle name="40% - Accent6 26 3 6" xfId="19773"/>
    <cellStyle name="40% - Accent6 26 3 7" xfId="19774"/>
    <cellStyle name="40% - Accent6 26 4" xfId="19775"/>
    <cellStyle name="40% - Accent6 26 4 2" xfId="19776"/>
    <cellStyle name="40% - Accent6 26 4 3" xfId="19777"/>
    <cellStyle name="40% - Accent6 26 5" xfId="19778"/>
    <cellStyle name="40% - Accent6 26 6" xfId="19779"/>
    <cellStyle name="40% - Accent6 26 7" xfId="19780"/>
    <cellStyle name="40% - Accent6 26 8" xfId="19781"/>
    <cellStyle name="40% - Accent6 26 9" xfId="19782"/>
    <cellStyle name="40% - Accent6 260" xfId="19783"/>
    <cellStyle name="40% - Accent6 261" xfId="19784"/>
    <cellStyle name="40% - Accent6 262" xfId="19785"/>
    <cellStyle name="40% - Accent6 263" xfId="19786"/>
    <cellStyle name="40% - Accent6 264" xfId="19787"/>
    <cellStyle name="40% - Accent6 265" xfId="19788"/>
    <cellStyle name="40% - Accent6 266" xfId="19789"/>
    <cellStyle name="40% - Accent6 267" xfId="19790"/>
    <cellStyle name="40% - Accent6 268" xfId="19791"/>
    <cellStyle name="40% - Accent6 269" xfId="19792"/>
    <cellStyle name="40% - Accent6 27" xfId="19793"/>
    <cellStyle name="40% - Accent6 27 10" xfId="19794"/>
    <cellStyle name="40% - Accent6 27 2" xfId="19795"/>
    <cellStyle name="40% - Accent6 27 2 2" xfId="19796"/>
    <cellStyle name="40% - Accent6 27 2 3" xfId="19797"/>
    <cellStyle name="40% - Accent6 27 3" xfId="19798"/>
    <cellStyle name="40% - Accent6 27 3 2" xfId="19799"/>
    <cellStyle name="40% - Accent6 27 3 3" xfId="19800"/>
    <cellStyle name="40% - Accent6 27 3 4" xfId="19801"/>
    <cellStyle name="40% - Accent6 27 3 5" xfId="19802"/>
    <cellStyle name="40% - Accent6 27 3 6" xfId="19803"/>
    <cellStyle name="40% - Accent6 27 3 7" xfId="19804"/>
    <cellStyle name="40% - Accent6 27 4" xfId="19805"/>
    <cellStyle name="40% - Accent6 27 4 2" xfId="19806"/>
    <cellStyle name="40% - Accent6 27 4 3" xfId="19807"/>
    <cellStyle name="40% - Accent6 27 5" xfId="19808"/>
    <cellStyle name="40% - Accent6 27 6" xfId="19809"/>
    <cellStyle name="40% - Accent6 27 7" xfId="19810"/>
    <cellStyle name="40% - Accent6 27 8" xfId="19811"/>
    <cellStyle name="40% - Accent6 27 9" xfId="19812"/>
    <cellStyle name="40% - Accent6 270" xfId="19813"/>
    <cellStyle name="40% - Accent6 271" xfId="19814"/>
    <cellStyle name="40% - Accent6 272" xfId="19815"/>
    <cellStyle name="40% - Accent6 273" xfId="19816"/>
    <cellStyle name="40% - Accent6 274" xfId="19817"/>
    <cellStyle name="40% - Accent6 274 2" xfId="19818"/>
    <cellStyle name="40% - Accent6 274 3" xfId="19819"/>
    <cellStyle name="40% - Accent6 274 4" xfId="19820"/>
    <cellStyle name="40% - Accent6 274 5" xfId="19821"/>
    <cellStyle name="40% - Accent6 274 6" xfId="19822"/>
    <cellStyle name="40% - Accent6 274 7" xfId="19823"/>
    <cellStyle name="40% - Accent6 275" xfId="19824"/>
    <cellStyle name="40% - Accent6 275 2" xfId="19825"/>
    <cellStyle name="40% - Accent6 275 3" xfId="19826"/>
    <cellStyle name="40% - Accent6 275 4" xfId="19827"/>
    <cellStyle name="40% - Accent6 275 5" xfId="19828"/>
    <cellStyle name="40% - Accent6 275 6" xfId="19829"/>
    <cellStyle name="40% - Accent6 275 7" xfId="19830"/>
    <cellStyle name="40% - Accent6 276" xfId="19831"/>
    <cellStyle name="40% - Accent6 276 2" xfId="19832"/>
    <cellStyle name="40% - Accent6 276 3" xfId="19833"/>
    <cellStyle name="40% - Accent6 276 4" xfId="19834"/>
    <cellStyle name="40% - Accent6 276 5" xfId="19835"/>
    <cellStyle name="40% - Accent6 276 6" xfId="19836"/>
    <cellStyle name="40% - Accent6 276 7" xfId="19837"/>
    <cellStyle name="40% - Accent6 277" xfId="19838"/>
    <cellStyle name="40% - Accent6 277 2" xfId="19839"/>
    <cellStyle name="40% - Accent6 277 3" xfId="19840"/>
    <cellStyle name="40% - Accent6 277 4" xfId="19841"/>
    <cellStyle name="40% - Accent6 277 5" xfId="19842"/>
    <cellStyle name="40% - Accent6 277 6" xfId="19843"/>
    <cellStyle name="40% - Accent6 277 7" xfId="19844"/>
    <cellStyle name="40% - Accent6 278" xfId="19845"/>
    <cellStyle name="40% - Accent6 278 2" xfId="19846"/>
    <cellStyle name="40% - Accent6 278 3" xfId="19847"/>
    <cellStyle name="40% - Accent6 278 4" xfId="19848"/>
    <cellStyle name="40% - Accent6 278 5" xfId="19849"/>
    <cellStyle name="40% - Accent6 278 6" xfId="19850"/>
    <cellStyle name="40% - Accent6 278 7" xfId="19851"/>
    <cellStyle name="40% - Accent6 279" xfId="19852"/>
    <cellStyle name="40% - Accent6 279 2" xfId="19853"/>
    <cellStyle name="40% - Accent6 279 3" xfId="19854"/>
    <cellStyle name="40% - Accent6 279 4" xfId="19855"/>
    <cellStyle name="40% - Accent6 279 5" xfId="19856"/>
    <cellStyle name="40% - Accent6 279 6" xfId="19857"/>
    <cellStyle name="40% - Accent6 279 7" xfId="19858"/>
    <cellStyle name="40% - Accent6 28" xfId="19859"/>
    <cellStyle name="40% - Accent6 28 10" xfId="19860"/>
    <cellStyle name="40% - Accent6 28 2" xfId="19861"/>
    <cellStyle name="40% - Accent6 28 2 2" xfId="19862"/>
    <cellStyle name="40% - Accent6 28 2 3" xfId="19863"/>
    <cellStyle name="40% - Accent6 28 3" xfId="19864"/>
    <cellStyle name="40% - Accent6 28 3 2" xfId="19865"/>
    <cellStyle name="40% - Accent6 28 3 3" xfId="19866"/>
    <cellStyle name="40% - Accent6 28 3 4" xfId="19867"/>
    <cellStyle name="40% - Accent6 28 3 5" xfId="19868"/>
    <cellStyle name="40% - Accent6 28 3 6" xfId="19869"/>
    <cellStyle name="40% - Accent6 28 3 7" xfId="19870"/>
    <cellStyle name="40% - Accent6 28 4" xfId="19871"/>
    <cellStyle name="40% - Accent6 28 4 2" xfId="19872"/>
    <cellStyle name="40% - Accent6 28 4 3" xfId="19873"/>
    <cellStyle name="40% - Accent6 28 5" xfId="19874"/>
    <cellStyle name="40% - Accent6 28 6" xfId="19875"/>
    <cellStyle name="40% - Accent6 28 7" xfId="19876"/>
    <cellStyle name="40% - Accent6 28 8" xfId="19877"/>
    <cellStyle name="40% - Accent6 28 9" xfId="19878"/>
    <cellStyle name="40% - Accent6 280" xfId="19879"/>
    <cellStyle name="40% - Accent6 280 2" xfId="19880"/>
    <cellStyle name="40% - Accent6 280 3" xfId="19881"/>
    <cellStyle name="40% - Accent6 280 4" xfId="19882"/>
    <cellStyle name="40% - Accent6 280 5" xfId="19883"/>
    <cellStyle name="40% - Accent6 280 6" xfId="19884"/>
    <cellStyle name="40% - Accent6 280 7" xfId="19885"/>
    <cellStyle name="40% - Accent6 281" xfId="19886"/>
    <cellStyle name="40% - Accent6 281 2" xfId="19887"/>
    <cellStyle name="40% - Accent6 281 3" xfId="19888"/>
    <cellStyle name="40% - Accent6 281 4" xfId="19889"/>
    <cellStyle name="40% - Accent6 281 5" xfId="19890"/>
    <cellStyle name="40% - Accent6 281 6" xfId="19891"/>
    <cellStyle name="40% - Accent6 281 7" xfId="19892"/>
    <cellStyle name="40% - Accent6 282" xfId="19893"/>
    <cellStyle name="40% - Accent6 282 2" xfId="19894"/>
    <cellStyle name="40% - Accent6 282 3" xfId="19895"/>
    <cellStyle name="40% - Accent6 282 4" xfId="19896"/>
    <cellStyle name="40% - Accent6 282 5" xfId="19897"/>
    <cellStyle name="40% - Accent6 282 6" xfId="19898"/>
    <cellStyle name="40% - Accent6 282 7" xfId="19899"/>
    <cellStyle name="40% - Accent6 283" xfId="19900"/>
    <cellStyle name="40% - Accent6 283 2" xfId="19901"/>
    <cellStyle name="40% - Accent6 283 3" xfId="19902"/>
    <cellStyle name="40% - Accent6 283 4" xfId="19903"/>
    <cellStyle name="40% - Accent6 284" xfId="19904"/>
    <cellStyle name="40% - Accent6 284 2" xfId="19905"/>
    <cellStyle name="40% - Accent6 285" xfId="19906"/>
    <cellStyle name="40% - Accent6 285 2" xfId="19907"/>
    <cellStyle name="40% - Accent6 286" xfId="19908"/>
    <cellStyle name="40% - Accent6 287" xfId="19909"/>
    <cellStyle name="40% - Accent6 29" xfId="19910"/>
    <cellStyle name="40% - Accent6 29 10" xfId="19911"/>
    <cellStyle name="40% - Accent6 29 2" xfId="19912"/>
    <cellStyle name="40% - Accent6 29 2 2" xfId="19913"/>
    <cellStyle name="40% - Accent6 29 2 3" xfId="19914"/>
    <cellStyle name="40% - Accent6 29 3" xfId="19915"/>
    <cellStyle name="40% - Accent6 29 3 2" xfId="19916"/>
    <cellStyle name="40% - Accent6 29 3 3" xfId="19917"/>
    <cellStyle name="40% - Accent6 29 3 4" xfId="19918"/>
    <cellStyle name="40% - Accent6 29 3 5" xfId="19919"/>
    <cellStyle name="40% - Accent6 29 3 6" xfId="19920"/>
    <cellStyle name="40% - Accent6 29 3 7" xfId="19921"/>
    <cellStyle name="40% - Accent6 29 4" xfId="19922"/>
    <cellStyle name="40% - Accent6 29 4 2" xfId="19923"/>
    <cellStyle name="40% - Accent6 29 4 3" xfId="19924"/>
    <cellStyle name="40% - Accent6 29 5" xfId="19925"/>
    <cellStyle name="40% - Accent6 29 6" xfId="19926"/>
    <cellStyle name="40% - Accent6 29 7" xfId="19927"/>
    <cellStyle name="40% - Accent6 29 8" xfId="19928"/>
    <cellStyle name="40% - Accent6 29 9" xfId="19929"/>
    <cellStyle name="40% - Accent6 3" xfId="19930"/>
    <cellStyle name="40% - Accent6 3 10" xfId="19931"/>
    <cellStyle name="40% - Accent6 3 11" xfId="19932"/>
    <cellStyle name="40% - Accent6 3 12" xfId="19933"/>
    <cellStyle name="40% - Accent6 3 2" xfId="19934"/>
    <cellStyle name="40% - Accent6 3 2 2" xfId="19935"/>
    <cellStyle name="40% - Accent6 3 2 2 2" xfId="19936"/>
    <cellStyle name="40% - Accent6 3 2 2 3" xfId="19937"/>
    <cellStyle name="40% - Accent6 3 2 2 4" xfId="19938"/>
    <cellStyle name="40% - Accent6 3 2 2 5" xfId="19939"/>
    <cellStyle name="40% - Accent6 3 2 2 6" xfId="19940"/>
    <cellStyle name="40% - Accent6 3 2 2 7" xfId="19941"/>
    <cellStyle name="40% - Accent6 3 2 3" xfId="19942"/>
    <cellStyle name="40% - Accent6 3 2 3 2" xfId="19943"/>
    <cellStyle name="40% - Accent6 3 2 3 3" xfId="19944"/>
    <cellStyle name="40% - Accent6 3 2 4" xfId="19945"/>
    <cellStyle name="40% - Accent6 3 2 5" xfId="19946"/>
    <cellStyle name="40% - Accent6 3 2 6" xfId="19947"/>
    <cellStyle name="40% - Accent6 3 2 7" xfId="19948"/>
    <cellStyle name="40% - Accent6 3 2 8" xfId="19949"/>
    <cellStyle name="40% - Accent6 3 2 9" xfId="19950"/>
    <cellStyle name="40% - Accent6 3 3" xfId="19951"/>
    <cellStyle name="40% - Accent6 3 3 2" xfId="19952"/>
    <cellStyle name="40% - Accent6 3 3 3" xfId="19953"/>
    <cellStyle name="40% - Accent6 3 3 4" xfId="19954"/>
    <cellStyle name="40% - Accent6 3 3 5" xfId="19955"/>
    <cellStyle name="40% - Accent6 3 3 6" xfId="19956"/>
    <cellStyle name="40% - Accent6 3 3 7" xfId="19957"/>
    <cellStyle name="40% - Accent6 3 4" xfId="19958"/>
    <cellStyle name="40% - Accent6 3 4 2" xfId="19959"/>
    <cellStyle name="40% - Accent6 3 4 3" xfId="19960"/>
    <cellStyle name="40% - Accent6 3 4 4" xfId="19961"/>
    <cellStyle name="40% - Accent6 3 4 5" xfId="19962"/>
    <cellStyle name="40% - Accent6 3 4 6" xfId="19963"/>
    <cellStyle name="40% - Accent6 3 4 7" xfId="19964"/>
    <cellStyle name="40% - Accent6 3 5" xfId="19965"/>
    <cellStyle name="40% - Accent6 3 5 2" xfId="19966"/>
    <cellStyle name="40% - Accent6 3 6" xfId="19967"/>
    <cellStyle name="40% - Accent6 3 7" xfId="19968"/>
    <cellStyle name="40% - Accent6 3 8" xfId="19969"/>
    <cellStyle name="40% - Accent6 3 9" xfId="19970"/>
    <cellStyle name="40% - Accent6 30" xfId="19971"/>
    <cellStyle name="40% - Accent6 30 10" xfId="19972"/>
    <cellStyle name="40% - Accent6 30 2" xfId="19973"/>
    <cellStyle name="40% - Accent6 30 2 2" xfId="19974"/>
    <cellStyle name="40% - Accent6 30 2 3" xfId="19975"/>
    <cellStyle name="40% - Accent6 30 3" xfId="19976"/>
    <cellStyle name="40% - Accent6 30 3 2" xfId="19977"/>
    <cellStyle name="40% - Accent6 30 3 3" xfId="19978"/>
    <cellStyle name="40% - Accent6 30 3 4" xfId="19979"/>
    <cellStyle name="40% - Accent6 30 3 5" xfId="19980"/>
    <cellStyle name="40% - Accent6 30 3 6" xfId="19981"/>
    <cellStyle name="40% - Accent6 30 3 7" xfId="19982"/>
    <cellStyle name="40% - Accent6 30 4" xfId="19983"/>
    <cellStyle name="40% - Accent6 30 4 2" xfId="19984"/>
    <cellStyle name="40% - Accent6 30 4 3" xfId="19985"/>
    <cellStyle name="40% - Accent6 30 5" xfId="19986"/>
    <cellStyle name="40% - Accent6 30 6" xfId="19987"/>
    <cellStyle name="40% - Accent6 30 7" xfId="19988"/>
    <cellStyle name="40% - Accent6 30 8" xfId="19989"/>
    <cellStyle name="40% - Accent6 30 9" xfId="19990"/>
    <cellStyle name="40% - Accent6 31" xfId="19991"/>
    <cellStyle name="40% - Accent6 31 2" xfId="19992"/>
    <cellStyle name="40% - Accent6 31 2 2" xfId="19993"/>
    <cellStyle name="40% - Accent6 31 2 3" xfId="19994"/>
    <cellStyle name="40% - Accent6 31 2 4" xfId="19995"/>
    <cellStyle name="40% - Accent6 31 2 5" xfId="19996"/>
    <cellStyle name="40% - Accent6 31 2 6" xfId="19997"/>
    <cellStyle name="40% - Accent6 31 2 7" xfId="19998"/>
    <cellStyle name="40% - Accent6 31 3" xfId="19999"/>
    <cellStyle name="40% - Accent6 31 3 2" xfId="20000"/>
    <cellStyle name="40% - Accent6 31 3 3" xfId="20001"/>
    <cellStyle name="40% - Accent6 31 4" xfId="20002"/>
    <cellStyle name="40% - Accent6 31 5" xfId="20003"/>
    <cellStyle name="40% - Accent6 31 6" xfId="20004"/>
    <cellStyle name="40% - Accent6 31 7" xfId="20005"/>
    <cellStyle name="40% - Accent6 31 8" xfId="20006"/>
    <cellStyle name="40% - Accent6 31 9" xfId="20007"/>
    <cellStyle name="40% - Accent6 32" xfId="20008"/>
    <cellStyle name="40% - Accent6 32 2" xfId="20009"/>
    <cellStyle name="40% - Accent6 32 2 2" xfId="20010"/>
    <cellStyle name="40% - Accent6 32 2 3" xfId="20011"/>
    <cellStyle name="40% - Accent6 32 2 4" xfId="20012"/>
    <cellStyle name="40% - Accent6 32 2 5" xfId="20013"/>
    <cellStyle name="40% - Accent6 32 2 6" xfId="20014"/>
    <cellStyle name="40% - Accent6 32 2 7" xfId="20015"/>
    <cellStyle name="40% - Accent6 32 3" xfId="20016"/>
    <cellStyle name="40% - Accent6 32 3 2" xfId="20017"/>
    <cellStyle name="40% - Accent6 32 3 3" xfId="20018"/>
    <cellStyle name="40% - Accent6 32 4" xfId="20019"/>
    <cellStyle name="40% - Accent6 32 5" xfId="20020"/>
    <cellStyle name="40% - Accent6 32 6" xfId="20021"/>
    <cellStyle name="40% - Accent6 32 7" xfId="20022"/>
    <cellStyle name="40% - Accent6 32 8" xfId="20023"/>
    <cellStyle name="40% - Accent6 32 9" xfId="20024"/>
    <cellStyle name="40% - Accent6 33" xfId="20025"/>
    <cellStyle name="40% - Accent6 33 2" xfId="20026"/>
    <cellStyle name="40% - Accent6 33 2 2" xfId="20027"/>
    <cellStyle name="40% - Accent6 33 2 3" xfId="20028"/>
    <cellStyle name="40% - Accent6 33 2 4" xfId="20029"/>
    <cellStyle name="40% - Accent6 33 2 5" xfId="20030"/>
    <cellStyle name="40% - Accent6 33 2 6" xfId="20031"/>
    <cellStyle name="40% - Accent6 33 2 7" xfId="20032"/>
    <cellStyle name="40% - Accent6 33 3" xfId="20033"/>
    <cellStyle name="40% - Accent6 33 3 2" xfId="20034"/>
    <cellStyle name="40% - Accent6 33 3 3" xfId="20035"/>
    <cellStyle name="40% - Accent6 33 4" xfId="20036"/>
    <cellStyle name="40% - Accent6 33 5" xfId="20037"/>
    <cellStyle name="40% - Accent6 33 6" xfId="20038"/>
    <cellStyle name="40% - Accent6 33 7" xfId="20039"/>
    <cellStyle name="40% - Accent6 33 8" xfId="20040"/>
    <cellStyle name="40% - Accent6 33 9" xfId="20041"/>
    <cellStyle name="40% - Accent6 34" xfId="20042"/>
    <cellStyle name="40% - Accent6 34 2" xfId="20043"/>
    <cellStyle name="40% - Accent6 34 2 2" xfId="20044"/>
    <cellStyle name="40% - Accent6 34 2 3" xfId="20045"/>
    <cellStyle name="40% - Accent6 34 2 4" xfId="20046"/>
    <cellStyle name="40% - Accent6 34 2 5" xfId="20047"/>
    <cellStyle name="40% - Accent6 34 2 6" xfId="20048"/>
    <cellStyle name="40% - Accent6 34 2 7" xfId="20049"/>
    <cellStyle name="40% - Accent6 34 3" xfId="20050"/>
    <cellStyle name="40% - Accent6 34 3 2" xfId="20051"/>
    <cellStyle name="40% - Accent6 34 3 3" xfId="20052"/>
    <cellStyle name="40% - Accent6 34 4" xfId="20053"/>
    <cellStyle name="40% - Accent6 34 5" xfId="20054"/>
    <cellStyle name="40% - Accent6 34 6" xfId="20055"/>
    <cellStyle name="40% - Accent6 34 7" xfId="20056"/>
    <cellStyle name="40% - Accent6 34 8" xfId="20057"/>
    <cellStyle name="40% - Accent6 34 9" xfId="20058"/>
    <cellStyle name="40% - Accent6 35" xfId="20059"/>
    <cellStyle name="40% - Accent6 35 2" xfId="20060"/>
    <cellStyle name="40% - Accent6 35 2 2" xfId="20061"/>
    <cellStyle name="40% - Accent6 35 2 3" xfId="20062"/>
    <cellStyle name="40% - Accent6 35 2 4" xfId="20063"/>
    <cellStyle name="40% - Accent6 35 2 5" xfId="20064"/>
    <cellStyle name="40% - Accent6 35 2 6" xfId="20065"/>
    <cellStyle name="40% - Accent6 35 2 7" xfId="20066"/>
    <cellStyle name="40% - Accent6 35 3" xfId="20067"/>
    <cellStyle name="40% - Accent6 35 3 2" xfId="20068"/>
    <cellStyle name="40% - Accent6 35 3 3" xfId="20069"/>
    <cellStyle name="40% - Accent6 35 4" xfId="20070"/>
    <cellStyle name="40% - Accent6 35 5" xfId="20071"/>
    <cellStyle name="40% - Accent6 35 6" xfId="20072"/>
    <cellStyle name="40% - Accent6 35 7" xfId="20073"/>
    <cellStyle name="40% - Accent6 35 8" xfId="20074"/>
    <cellStyle name="40% - Accent6 35 9" xfId="20075"/>
    <cellStyle name="40% - Accent6 36" xfId="20076"/>
    <cellStyle name="40% - Accent6 36 2" xfId="20077"/>
    <cellStyle name="40% - Accent6 36 2 2" xfId="20078"/>
    <cellStyle name="40% - Accent6 36 2 3" xfId="20079"/>
    <cellStyle name="40% - Accent6 36 2 4" xfId="20080"/>
    <cellStyle name="40% - Accent6 36 2 5" xfId="20081"/>
    <cellStyle name="40% - Accent6 36 2 6" xfId="20082"/>
    <cellStyle name="40% - Accent6 36 2 7" xfId="20083"/>
    <cellStyle name="40% - Accent6 36 3" xfId="20084"/>
    <cellStyle name="40% - Accent6 36 3 2" xfId="20085"/>
    <cellStyle name="40% - Accent6 36 3 3" xfId="20086"/>
    <cellStyle name="40% - Accent6 36 4" xfId="20087"/>
    <cellStyle name="40% - Accent6 36 5" xfId="20088"/>
    <cellStyle name="40% - Accent6 36 6" xfId="20089"/>
    <cellStyle name="40% - Accent6 36 7" xfId="20090"/>
    <cellStyle name="40% - Accent6 36 8" xfId="20091"/>
    <cellStyle name="40% - Accent6 36 9" xfId="20092"/>
    <cellStyle name="40% - Accent6 37" xfId="20093"/>
    <cellStyle name="40% - Accent6 37 2" xfId="20094"/>
    <cellStyle name="40% - Accent6 37 2 2" xfId="20095"/>
    <cellStyle name="40% - Accent6 37 2 3" xfId="20096"/>
    <cellStyle name="40% - Accent6 37 2 4" xfId="20097"/>
    <cellStyle name="40% - Accent6 37 2 5" xfId="20098"/>
    <cellStyle name="40% - Accent6 37 2 6" xfId="20099"/>
    <cellStyle name="40% - Accent6 37 2 7" xfId="20100"/>
    <cellStyle name="40% - Accent6 37 3" xfId="20101"/>
    <cellStyle name="40% - Accent6 37 3 2" xfId="20102"/>
    <cellStyle name="40% - Accent6 37 3 3" xfId="20103"/>
    <cellStyle name="40% - Accent6 37 4" xfId="20104"/>
    <cellStyle name="40% - Accent6 37 5" xfId="20105"/>
    <cellStyle name="40% - Accent6 37 6" xfId="20106"/>
    <cellStyle name="40% - Accent6 37 7" xfId="20107"/>
    <cellStyle name="40% - Accent6 37 8" xfId="20108"/>
    <cellStyle name="40% - Accent6 37 9" xfId="20109"/>
    <cellStyle name="40% - Accent6 38" xfId="20110"/>
    <cellStyle name="40% - Accent6 38 2" xfId="20111"/>
    <cellStyle name="40% - Accent6 38 2 2" xfId="20112"/>
    <cellStyle name="40% - Accent6 38 2 3" xfId="20113"/>
    <cellStyle name="40% - Accent6 38 3" xfId="20114"/>
    <cellStyle name="40% - Accent6 38 4" xfId="20115"/>
    <cellStyle name="40% - Accent6 38 5" xfId="20116"/>
    <cellStyle name="40% - Accent6 38 6" xfId="20117"/>
    <cellStyle name="40% - Accent6 38 7" xfId="20118"/>
    <cellStyle name="40% - Accent6 38 8" xfId="20119"/>
    <cellStyle name="40% - Accent6 39" xfId="20120"/>
    <cellStyle name="40% - Accent6 39 2" xfId="20121"/>
    <cellStyle name="40% - Accent6 39 2 2" xfId="20122"/>
    <cellStyle name="40% - Accent6 39 2 3" xfId="20123"/>
    <cellStyle name="40% - Accent6 39 3" xfId="20124"/>
    <cellStyle name="40% - Accent6 39 4" xfId="20125"/>
    <cellStyle name="40% - Accent6 39 5" xfId="20126"/>
    <cellStyle name="40% - Accent6 39 6" xfId="20127"/>
    <cellStyle name="40% - Accent6 39 7" xfId="20128"/>
    <cellStyle name="40% - Accent6 39 8" xfId="20129"/>
    <cellStyle name="40% - Accent6 4" xfId="20130"/>
    <cellStyle name="40% - Accent6 4 10" xfId="20131"/>
    <cellStyle name="40% - Accent6 4 11" xfId="20132"/>
    <cellStyle name="40% - Accent6 4 2" xfId="20133"/>
    <cellStyle name="40% - Accent6 4 2 2" xfId="20134"/>
    <cellStyle name="40% - Accent6 4 2 2 2" xfId="20135"/>
    <cellStyle name="40% - Accent6 4 2 2 3" xfId="20136"/>
    <cellStyle name="40% - Accent6 4 2 3" xfId="20137"/>
    <cellStyle name="40% - Accent6 4 2 4" xfId="20138"/>
    <cellStyle name="40% - Accent6 4 3" xfId="20139"/>
    <cellStyle name="40% - Accent6 4 3 2" xfId="20140"/>
    <cellStyle name="40% - Accent6 4 3 3" xfId="20141"/>
    <cellStyle name="40% - Accent6 4 3 4" xfId="20142"/>
    <cellStyle name="40% - Accent6 4 3 5" xfId="20143"/>
    <cellStyle name="40% - Accent6 4 3 6" xfId="20144"/>
    <cellStyle name="40% - Accent6 4 3 7" xfId="20145"/>
    <cellStyle name="40% - Accent6 4 4" xfId="20146"/>
    <cellStyle name="40% - Accent6 4 4 2" xfId="20147"/>
    <cellStyle name="40% - Accent6 4 4 3" xfId="20148"/>
    <cellStyle name="40% - Accent6 4 5" xfId="20149"/>
    <cellStyle name="40% - Accent6 4 5 2" xfId="20150"/>
    <cellStyle name="40% - Accent6 4 5 3" xfId="20151"/>
    <cellStyle name="40% - Accent6 4 6" xfId="20152"/>
    <cellStyle name="40% - Accent6 4 6 2" xfId="20153"/>
    <cellStyle name="40% - Accent6 4 6 3" xfId="20154"/>
    <cellStyle name="40% - Accent6 4 7" xfId="20155"/>
    <cellStyle name="40% - Accent6 4 7 2" xfId="20156"/>
    <cellStyle name="40% - Accent6 4 8" xfId="20157"/>
    <cellStyle name="40% - Accent6 4 9" xfId="20158"/>
    <cellStyle name="40% - Accent6 40" xfId="20159"/>
    <cellStyle name="40% - Accent6 40 2" xfId="20160"/>
    <cellStyle name="40% - Accent6 40 2 2" xfId="20161"/>
    <cellStyle name="40% - Accent6 40 2 3" xfId="20162"/>
    <cellStyle name="40% - Accent6 40 3" xfId="20163"/>
    <cellStyle name="40% - Accent6 40 4" xfId="20164"/>
    <cellStyle name="40% - Accent6 40 5" xfId="20165"/>
    <cellStyle name="40% - Accent6 40 6" xfId="20166"/>
    <cellStyle name="40% - Accent6 40 7" xfId="20167"/>
    <cellStyle name="40% - Accent6 40 8" xfId="20168"/>
    <cellStyle name="40% - Accent6 41" xfId="20169"/>
    <cellStyle name="40% - Accent6 41 2" xfId="20170"/>
    <cellStyle name="40% - Accent6 41 2 2" xfId="20171"/>
    <cellStyle name="40% - Accent6 41 2 3" xfId="20172"/>
    <cellStyle name="40% - Accent6 41 3" xfId="20173"/>
    <cellStyle name="40% - Accent6 41 4" xfId="20174"/>
    <cellStyle name="40% - Accent6 41 5" xfId="20175"/>
    <cellStyle name="40% - Accent6 41 6" xfId="20176"/>
    <cellStyle name="40% - Accent6 41 7" xfId="20177"/>
    <cellStyle name="40% - Accent6 41 8" xfId="20178"/>
    <cellStyle name="40% - Accent6 42" xfId="20179"/>
    <cellStyle name="40% - Accent6 42 2" xfId="20180"/>
    <cellStyle name="40% - Accent6 42 2 2" xfId="20181"/>
    <cellStyle name="40% - Accent6 42 2 3" xfId="20182"/>
    <cellStyle name="40% - Accent6 42 3" xfId="20183"/>
    <cellStyle name="40% - Accent6 42 4" xfId="20184"/>
    <cellStyle name="40% - Accent6 42 5" xfId="20185"/>
    <cellStyle name="40% - Accent6 42 6" xfId="20186"/>
    <cellStyle name="40% - Accent6 42 7" xfId="20187"/>
    <cellStyle name="40% - Accent6 42 8" xfId="20188"/>
    <cellStyle name="40% - Accent6 43" xfId="20189"/>
    <cellStyle name="40% - Accent6 43 2" xfId="20190"/>
    <cellStyle name="40% - Accent6 43 2 2" xfId="20191"/>
    <cellStyle name="40% - Accent6 43 2 3" xfId="20192"/>
    <cellStyle name="40% - Accent6 43 3" xfId="20193"/>
    <cellStyle name="40% - Accent6 43 4" xfId="20194"/>
    <cellStyle name="40% - Accent6 43 5" xfId="20195"/>
    <cellStyle name="40% - Accent6 43 6" xfId="20196"/>
    <cellStyle name="40% - Accent6 43 7" xfId="20197"/>
    <cellStyle name="40% - Accent6 43 8" xfId="20198"/>
    <cellStyle name="40% - Accent6 44" xfId="20199"/>
    <cellStyle name="40% - Accent6 44 2" xfId="20200"/>
    <cellStyle name="40% - Accent6 44 2 2" xfId="20201"/>
    <cellStyle name="40% - Accent6 44 2 3" xfId="20202"/>
    <cellStyle name="40% - Accent6 44 3" xfId="20203"/>
    <cellStyle name="40% - Accent6 44 4" xfId="20204"/>
    <cellStyle name="40% - Accent6 44 5" xfId="20205"/>
    <cellStyle name="40% - Accent6 44 6" xfId="20206"/>
    <cellStyle name="40% - Accent6 44 7" xfId="20207"/>
    <cellStyle name="40% - Accent6 44 8" xfId="20208"/>
    <cellStyle name="40% - Accent6 45" xfId="20209"/>
    <cellStyle name="40% - Accent6 45 2" xfId="20210"/>
    <cellStyle name="40% - Accent6 45 2 2" xfId="20211"/>
    <cellStyle name="40% - Accent6 45 2 3" xfId="20212"/>
    <cellStyle name="40% - Accent6 45 3" xfId="20213"/>
    <cellStyle name="40% - Accent6 45 4" xfId="20214"/>
    <cellStyle name="40% - Accent6 45 5" xfId="20215"/>
    <cellStyle name="40% - Accent6 45 6" xfId="20216"/>
    <cellStyle name="40% - Accent6 45 7" xfId="20217"/>
    <cellStyle name="40% - Accent6 45 8" xfId="20218"/>
    <cellStyle name="40% - Accent6 46" xfId="20219"/>
    <cellStyle name="40% - Accent6 46 2" xfId="20220"/>
    <cellStyle name="40% - Accent6 46 2 2" xfId="20221"/>
    <cellStyle name="40% - Accent6 46 2 3" xfId="20222"/>
    <cellStyle name="40% - Accent6 46 3" xfId="20223"/>
    <cellStyle name="40% - Accent6 46 4" xfId="20224"/>
    <cellStyle name="40% - Accent6 46 5" xfId="20225"/>
    <cellStyle name="40% - Accent6 46 6" xfId="20226"/>
    <cellStyle name="40% - Accent6 46 7" xfId="20227"/>
    <cellStyle name="40% - Accent6 46 8" xfId="20228"/>
    <cellStyle name="40% - Accent6 47" xfId="20229"/>
    <cellStyle name="40% - Accent6 47 2" xfId="20230"/>
    <cellStyle name="40% - Accent6 47 2 2" xfId="20231"/>
    <cellStyle name="40% - Accent6 47 2 3" xfId="20232"/>
    <cellStyle name="40% - Accent6 47 3" xfId="20233"/>
    <cellStyle name="40% - Accent6 47 4" xfId="20234"/>
    <cellStyle name="40% - Accent6 47 5" xfId="20235"/>
    <cellStyle name="40% - Accent6 47 6" xfId="20236"/>
    <cellStyle name="40% - Accent6 47 7" xfId="20237"/>
    <cellStyle name="40% - Accent6 47 8" xfId="20238"/>
    <cellStyle name="40% - Accent6 48" xfId="20239"/>
    <cellStyle name="40% - Accent6 48 2" xfId="20240"/>
    <cellStyle name="40% - Accent6 48 2 2" xfId="20241"/>
    <cellStyle name="40% - Accent6 48 2 3" xfId="20242"/>
    <cellStyle name="40% - Accent6 48 3" xfId="20243"/>
    <cellStyle name="40% - Accent6 48 4" xfId="20244"/>
    <cellStyle name="40% - Accent6 48 5" xfId="20245"/>
    <cellStyle name="40% - Accent6 48 6" xfId="20246"/>
    <cellStyle name="40% - Accent6 48 7" xfId="20247"/>
    <cellStyle name="40% - Accent6 48 8" xfId="20248"/>
    <cellStyle name="40% - Accent6 49" xfId="20249"/>
    <cellStyle name="40% - Accent6 49 2" xfId="20250"/>
    <cellStyle name="40% - Accent6 49 2 2" xfId="20251"/>
    <cellStyle name="40% - Accent6 49 2 3" xfId="20252"/>
    <cellStyle name="40% - Accent6 49 3" xfId="20253"/>
    <cellStyle name="40% - Accent6 49 4" xfId="20254"/>
    <cellStyle name="40% - Accent6 49 5" xfId="20255"/>
    <cellStyle name="40% - Accent6 49 6" xfId="20256"/>
    <cellStyle name="40% - Accent6 49 7" xfId="20257"/>
    <cellStyle name="40% - Accent6 49 8" xfId="20258"/>
    <cellStyle name="40% - Accent6 5" xfId="20259"/>
    <cellStyle name="40% - Accent6 5 10" xfId="20260"/>
    <cellStyle name="40% - Accent6 5 2" xfId="20261"/>
    <cellStyle name="40% - Accent6 5 2 2" xfId="20262"/>
    <cellStyle name="40% - Accent6 5 2 3" xfId="20263"/>
    <cellStyle name="40% - Accent6 5 3" xfId="20264"/>
    <cellStyle name="40% - Accent6 5 3 2" xfId="20265"/>
    <cellStyle name="40% - Accent6 5 3 3" xfId="20266"/>
    <cellStyle name="40% - Accent6 5 3 4" xfId="20267"/>
    <cellStyle name="40% - Accent6 5 3 5" xfId="20268"/>
    <cellStyle name="40% - Accent6 5 3 6" xfId="20269"/>
    <cellStyle name="40% - Accent6 5 3 7" xfId="20270"/>
    <cellStyle name="40% - Accent6 5 4" xfId="20271"/>
    <cellStyle name="40% - Accent6 5 4 2" xfId="20272"/>
    <cellStyle name="40% - Accent6 5 4 3" xfId="20273"/>
    <cellStyle name="40% - Accent6 5 5" xfId="20274"/>
    <cellStyle name="40% - Accent6 5 6" xfId="20275"/>
    <cellStyle name="40% - Accent6 5 7" xfId="20276"/>
    <cellStyle name="40% - Accent6 5 8" xfId="20277"/>
    <cellStyle name="40% - Accent6 5 9" xfId="20278"/>
    <cellStyle name="40% - Accent6 50" xfId="20279"/>
    <cellStyle name="40% - Accent6 50 2" xfId="20280"/>
    <cellStyle name="40% - Accent6 50 2 2" xfId="20281"/>
    <cellStyle name="40% - Accent6 50 2 3" xfId="20282"/>
    <cellStyle name="40% - Accent6 50 3" xfId="20283"/>
    <cellStyle name="40% - Accent6 50 4" xfId="20284"/>
    <cellStyle name="40% - Accent6 50 5" xfId="20285"/>
    <cellStyle name="40% - Accent6 50 6" xfId="20286"/>
    <cellStyle name="40% - Accent6 50 7" xfId="20287"/>
    <cellStyle name="40% - Accent6 50 8" xfId="20288"/>
    <cellStyle name="40% - Accent6 51" xfId="20289"/>
    <cellStyle name="40% - Accent6 51 2" xfId="20290"/>
    <cellStyle name="40% - Accent6 51 2 2" xfId="20291"/>
    <cellStyle name="40% - Accent6 51 2 3" xfId="20292"/>
    <cellStyle name="40% - Accent6 51 3" xfId="20293"/>
    <cellStyle name="40% - Accent6 51 4" xfId="20294"/>
    <cellStyle name="40% - Accent6 51 5" xfId="20295"/>
    <cellStyle name="40% - Accent6 51 6" xfId="20296"/>
    <cellStyle name="40% - Accent6 51 7" xfId="20297"/>
    <cellStyle name="40% - Accent6 51 8" xfId="20298"/>
    <cellStyle name="40% - Accent6 52" xfId="20299"/>
    <cellStyle name="40% - Accent6 52 2" xfId="20300"/>
    <cellStyle name="40% - Accent6 52 2 2" xfId="20301"/>
    <cellStyle name="40% - Accent6 52 2 3" xfId="20302"/>
    <cellStyle name="40% - Accent6 52 3" xfId="20303"/>
    <cellStyle name="40% - Accent6 52 4" xfId="20304"/>
    <cellStyle name="40% - Accent6 52 5" xfId="20305"/>
    <cellStyle name="40% - Accent6 52 6" xfId="20306"/>
    <cellStyle name="40% - Accent6 52 7" xfId="20307"/>
    <cellStyle name="40% - Accent6 52 8" xfId="20308"/>
    <cellStyle name="40% - Accent6 53" xfId="20309"/>
    <cellStyle name="40% - Accent6 53 2" xfId="20310"/>
    <cellStyle name="40% - Accent6 53 2 2" xfId="20311"/>
    <cellStyle name="40% - Accent6 53 2 3" xfId="20312"/>
    <cellStyle name="40% - Accent6 53 3" xfId="20313"/>
    <cellStyle name="40% - Accent6 53 4" xfId="20314"/>
    <cellStyle name="40% - Accent6 53 5" xfId="20315"/>
    <cellStyle name="40% - Accent6 53 6" xfId="20316"/>
    <cellStyle name="40% - Accent6 53 7" xfId="20317"/>
    <cellStyle name="40% - Accent6 53 8" xfId="20318"/>
    <cellStyle name="40% - Accent6 54" xfId="20319"/>
    <cellStyle name="40% - Accent6 54 2" xfId="20320"/>
    <cellStyle name="40% - Accent6 54 2 2" xfId="20321"/>
    <cellStyle name="40% - Accent6 54 2 3" xfId="20322"/>
    <cellStyle name="40% - Accent6 54 3" xfId="20323"/>
    <cellStyle name="40% - Accent6 54 4" xfId="20324"/>
    <cellStyle name="40% - Accent6 54 5" xfId="20325"/>
    <cellStyle name="40% - Accent6 54 6" xfId="20326"/>
    <cellStyle name="40% - Accent6 54 7" xfId="20327"/>
    <cellStyle name="40% - Accent6 54 8" xfId="20328"/>
    <cellStyle name="40% - Accent6 55" xfId="20329"/>
    <cellStyle name="40% - Accent6 55 2" xfId="20330"/>
    <cellStyle name="40% - Accent6 55 2 2" xfId="20331"/>
    <cellStyle name="40% - Accent6 55 2 3" xfId="20332"/>
    <cellStyle name="40% - Accent6 55 3" xfId="20333"/>
    <cellStyle name="40% - Accent6 55 4" xfId="20334"/>
    <cellStyle name="40% - Accent6 55 5" xfId="20335"/>
    <cellStyle name="40% - Accent6 55 6" xfId="20336"/>
    <cellStyle name="40% - Accent6 55 7" xfId="20337"/>
    <cellStyle name="40% - Accent6 55 8" xfId="20338"/>
    <cellStyle name="40% - Accent6 56" xfId="20339"/>
    <cellStyle name="40% - Accent6 56 2" xfId="20340"/>
    <cellStyle name="40% - Accent6 56 2 2" xfId="20341"/>
    <cellStyle name="40% - Accent6 56 2 3" xfId="20342"/>
    <cellStyle name="40% - Accent6 56 3" xfId="20343"/>
    <cellStyle name="40% - Accent6 56 4" xfId="20344"/>
    <cellStyle name="40% - Accent6 56 5" xfId="20345"/>
    <cellStyle name="40% - Accent6 56 6" xfId="20346"/>
    <cellStyle name="40% - Accent6 56 7" xfId="20347"/>
    <cellStyle name="40% - Accent6 56 8" xfId="20348"/>
    <cellStyle name="40% - Accent6 57" xfId="20349"/>
    <cellStyle name="40% - Accent6 57 2" xfId="20350"/>
    <cellStyle name="40% - Accent6 57 2 2" xfId="20351"/>
    <cellStyle name="40% - Accent6 57 2 3" xfId="20352"/>
    <cellStyle name="40% - Accent6 57 3" xfId="20353"/>
    <cellStyle name="40% - Accent6 57 4" xfId="20354"/>
    <cellStyle name="40% - Accent6 57 5" xfId="20355"/>
    <cellStyle name="40% - Accent6 57 6" xfId="20356"/>
    <cellStyle name="40% - Accent6 57 7" xfId="20357"/>
    <cellStyle name="40% - Accent6 57 8" xfId="20358"/>
    <cellStyle name="40% - Accent6 58" xfId="20359"/>
    <cellStyle name="40% - Accent6 58 2" xfId="20360"/>
    <cellStyle name="40% - Accent6 58 2 2" xfId="20361"/>
    <cellStyle name="40% - Accent6 58 2 3" xfId="20362"/>
    <cellStyle name="40% - Accent6 58 3" xfId="20363"/>
    <cellStyle name="40% - Accent6 58 4" xfId="20364"/>
    <cellStyle name="40% - Accent6 58 5" xfId="20365"/>
    <cellStyle name="40% - Accent6 58 6" xfId="20366"/>
    <cellStyle name="40% - Accent6 58 7" xfId="20367"/>
    <cellStyle name="40% - Accent6 58 8" xfId="20368"/>
    <cellStyle name="40% - Accent6 59" xfId="20369"/>
    <cellStyle name="40% - Accent6 59 2" xfId="20370"/>
    <cellStyle name="40% - Accent6 59 2 2" xfId="20371"/>
    <cellStyle name="40% - Accent6 59 2 3" xfId="20372"/>
    <cellStyle name="40% - Accent6 59 3" xfId="20373"/>
    <cellStyle name="40% - Accent6 59 4" xfId="20374"/>
    <cellStyle name="40% - Accent6 59 5" xfId="20375"/>
    <cellStyle name="40% - Accent6 59 6" xfId="20376"/>
    <cellStyle name="40% - Accent6 59 7" xfId="20377"/>
    <cellStyle name="40% - Accent6 59 8" xfId="20378"/>
    <cellStyle name="40% - Accent6 6" xfId="20379"/>
    <cellStyle name="40% - Accent6 6 10" xfId="20380"/>
    <cellStyle name="40% - Accent6 6 2" xfId="20381"/>
    <cellStyle name="40% - Accent6 6 2 2" xfId="20382"/>
    <cellStyle name="40% - Accent6 6 2 3" xfId="20383"/>
    <cellStyle name="40% - Accent6 6 3" xfId="20384"/>
    <cellStyle name="40% - Accent6 6 3 2" xfId="20385"/>
    <cellStyle name="40% - Accent6 6 3 3" xfId="20386"/>
    <cellStyle name="40% - Accent6 6 3 4" xfId="20387"/>
    <cellStyle name="40% - Accent6 6 3 5" xfId="20388"/>
    <cellStyle name="40% - Accent6 6 3 6" xfId="20389"/>
    <cellStyle name="40% - Accent6 6 3 7" xfId="20390"/>
    <cellStyle name="40% - Accent6 6 4" xfId="20391"/>
    <cellStyle name="40% - Accent6 6 4 2" xfId="20392"/>
    <cellStyle name="40% - Accent6 6 4 3" xfId="20393"/>
    <cellStyle name="40% - Accent6 6 5" xfId="20394"/>
    <cellStyle name="40% - Accent6 6 6" xfId="20395"/>
    <cellStyle name="40% - Accent6 6 7" xfId="20396"/>
    <cellStyle name="40% - Accent6 6 8" xfId="20397"/>
    <cellStyle name="40% - Accent6 6 9" xfId="20398"/>
    <cellStyle name="40% - Accent6 60" xfId="20399"/>
    <cellStyle name="40% - Accent6 60 2" xfId="20400"/>
    <cellStyle name="40% - Accent6 60 2 2" xfId="20401"/>
    <cellStyle name="40% - Accent6 60 2 3" xfId="20402"/>
    <cellStyle name="40% - Accent6 60 3" xfId="20403"/>
    <cellStyle name="40% - Accent6 60 4" xfId="20404"/>
    <cellStyle name="40% - Accent6 60 5" xfId="20405"/>
    <cellStyle name="40% - Accent6 60 6" xfId="20406"/>
    <cellStyle name="40% - Accent6 60 7" xfId="20407"/>
    <cellStyle name="40% - Accent6 60 8" xfId="20408"/>
    <cellStyle name="40% - Accent6 61" xfId="20409"/>
    <cellStyle name="40% - Accent6 61 2" xfId="20410"/>
    <cellStyle name="40% - Accent6 61 2 2" xfId="20411"/>
    <cellStyle name="40% - Accent6 61 2 3" xfId="20412"/>
    <cellStyle name="40% - Accent6 61 3" xfId="20413"/>
    <cellStyle name="40% - Accent6 61 4" xfId="20414"/>
    <cellStyle name="40% - Accent6 61 5" xfId="20415"/>
    <cellStyle name="40% - Accent6 61 6" xfId="20416"/>
    <cellStyle name="40% - Accent6 61 7" xfId="20417"/>
    <cellStyle name="40% - Accent6 61 8" xfId="20418"/>
    <cellStyle name="40% - Accent6 62" xfId="20419"/>
    <cellStyle name="40% - Accent6 62 2" xfId="20420"/>
    <cellStyle name="40% - Accent6 62 2 2" xfId="20421"/>
    <cellStyle name="40% - Accent6 62 2 3" xfId="20422"/>
    <cellStyle name="40% - Accent6 62 3" xfId="20423"/>
    <cellStyle name="40% - Accent6 62 4" xfId="20424"/>
    <cellStyle name="40% - Accent6 62 5" xfId="20425"/>
    <cellStyle name="40% - Accent6 62 6" xfId="20426"/>
    <cellStyle name="40% - Accent6 62 7" xfId="20427"/>
    <cellStyle name="40% - Accent6 62 8" xfId="20428"/>
    <cellStyle name="40% - Accent6 63" xfId="20429"/>
    <cellStyle name="40% - Accent6 63 2" xfId="20430"/>
    <cellStyle name="40% - Accent6 63 2 2" xfId="20431"/>
    <cellStyle name="40% - Accent6 63 2 3" xfId="20432"/>
    <cellStyle name="40% - Accent6 63 3" xfId="20433"/>
    <cellStyle name="40% - Accent6 63 4" xfId="20434"/>
    <cellStyle name="40% - Accent6 63 5" xfId="20435"/>
    <cellStyle name="40% - Accent6 63 6" xfId="20436"/>
    <cellStyle name="40% - Accent6 63 7" xfId="20437"/>
    <cellStyle name="40% - Accent6 63 8" xfId="20438"/>
    <cellStyle name="40% - Accent6 64" xfId="20439"/>
    <cellStyle name="40% - Accent6 64 2" xfId="20440"/>
    <cellStyle name="40% - Accent6 64 2 2" xfId="20441"/>
    <cellStyle name="40% - Accent6 64 2 3" xfId="20442"/>
    <cellStyle name="40% - Accent6 64 3" xfId="20443"/>
    <cellStyle name="40% - Accent6 64 4" xfId="20444"/>
    <cellStyle name="40% - Accent6 64 5" xfId="20445"/>
    <cellStyle name="40% - Accent6 64 6" xfId="20446"/>
    <cellStyle name="40% - Accent6 64 7" xfId="20447"/>
    <cellStyle name="40% - Accent6 64 8" xfId="20448"/>
    <cellStyle name="40% - Accent6 65" xfId="20449"/>
    <cellStyle name="40% - Accent6 65 2" xfId="20450"/>
    <cellStyle name="40% - Accent6 65 2 2" xfId="20451"/>
    <cellStyle name="40% - Accent6 65 2 3" xfId="20452"/>
    <cellStyle name="40% - Accent6 65 3" xfId="20453"/>
    <cellStyle name="40% - Accent6 65 4" xfId="20454"/>
    <cellStyle name="40% - Accent6 65 5" xfId="20455"/>
    <cellStyle name="40% - Accent6 65 6" xfId="20456"/>
    <cellStyle name="40% - Accent6 65 7" xfId="20457"/>
    <cellStyle name="40% - Accent6 65 8" xfId="20458"/>
    <cellStyle name="40% - Accent6 66" xfId="20459"/>
    <cellStyle name="40% - Accent6 66 2" xfId="20460"/>
    <cellStyle name="40% - Accent6 66 2 2" xfId="20461"/>
    <cellStyle name="40% - Accent6 66 2 3" xfId="20462"/>
    <cellStyle name="40% - Accent6 66 3" xfId="20463"/>
    <cellStyle name="40% - Accent6 66 4" xfId="20464"/>
    <cellStyle name="40% - Accent6 66 5" xfId="20465"/>
    <cellStyle name="40% - Accent6 66 6" xfId="20466"/>
    <cellStyle name="40% - Accent6 66 7" xfId="20467"/>
    <cellStyle name="40% - Accent6 66 8" xfId="20468"/>
    <cellStyle name="40% - Accent6 67" xfId="20469"/>
    <cellStyle name="40% - Accent6 67 2" xfId="20470"/>
    <cellStyle name="40% - Accent6 67 2 2" xfId="20471"/>
    <cellStyle name="40% - Accent6 67 2 3" xfId="20472"/>
    <cellStyle name="40% - Accent6 67 3" xfId="20473"/>
    <cellStyle name="40% - Accent6 67 4" xfId="20474"/>
    <cellStyle name="40% - Accent6 67 5" xfId="20475"/>
    <cellStyle name="40% - Accent6 67 6" xfId="20476"/>
    <cellStyle name="40% - Accent6 67 7" xfId="20477"/>
    <cellStyle name="40% - Accent6 67 8" xfId="20478"/>
    <cellStyle name="40% - Accent6 68" xfId="20479"/>
    <cellStyle name="40% - Accent6 68 2" xfId="20480"/>
    <cellStyle name="40% - Accent6 68 2 2" xfId="20481"/>
    <cellStyle name="40% - Accent6 68 2 3" xfId="20482"/>
    <cellStyle name="40% - Accent6 68 3" xfId="20483"/>
    <cellStyle name="40% - Accent6 68 4" xfId="20484"/>
    <cellStyle name="40% - Accent6 68 5" xfId="20485"/>
    <cellStyle name="40% - Accent6 68 6" xfId="20486"/>
    <cellStyle name="40% - Accent6 68 7" xfId="20487"/>
    <cellStyle name="40% - Accent6 68 8" xfId="20488"/>
    <cellStyle name="40% - Accent6 69" xfId="20489"/>
    <cellStyle name="40% - Accent6 69 2" xfId="20490"/>
    <cellStyle name="40% - Accent6 69 2 2" xfId="20491"/>
    <cellStyle name="40% - Accent6 69 2 3" xfId="20492"/>
    <cellStyle name="40% - Accent6 69 3" xfId="20493"/>
    <cellStyle name="40% - Accent6 69 4" xfId="20494"/>
    <cellStyle name="40% - Accent6 69 5" xfId="20495"/>
    <cellStyle name="40% - Accent6 69 6" xfId="20496"/>
    <cellStyle name="40% - Accent6 69 7" xfId="20497"/>
    <cellStyle name="40% - Accent6 69 8" xfId="20498"/>
    <cellStyle name="40% - Accent6 7" xfId="20499"/>
    <cellStyle name="40% - Accent6 7 10" xfId="20500"/>
    <cellStyle name="40% - Accent6 7 2" xfId="20501"/>
    <cellStyle name="40% - Accent6 7 2 2" xfId="20502"/>
    <cellStyle name="40% - Accent6 7 2 3" xfId="20503"/>
    <cellStyle name="40% - Accent6 7 3" xfId="20504"/>
    <cellStyle name="40% - Accent6 7 3 2" xfId="20505"/>
    <cellStyle name="40% - Accent6 7 3 3" xfId="20506"/>
    <cellStyle name="40% - Accent6 7 3 4" xfId="20507"/>
    <cellStyle name="40% - Accent6 7 3 5" xfId="20508"/>
    <cellStyle name="40% - Accent6 7 3 6" xfId="20509"/>
    <cellStyle name="40% - Accent6 7 3 7" xfId="20510"/>
    <cellStyle name="40% - Accent6 7 4" xfId="20511"/>
    <cellStyle name="40% - Accent6 7 4 2" xfId="20512"/>
    <cellStyle name="40% - Accent6 7 4 3" xfId="20513"/>
    <cellStyle name="40% - Accent6 7 5" xfId="20514"/>
    <cellStyle name="40% - Accent6 7 6" xfId="20515"/>
    <cellStyle name="40% - Accent6 7 7" xfId="20516"/>
    <cellStyle name="40% - Accent6 7 8" xfId="20517"/>
    <cellStyle name="40% - Accent6 7 9" xfId="20518"/>
    <cellStyle name="40% - Accent6 70" xfId="20519"/>
    <cellStyle name="40% - Accent6 70 2" xfId="20520"/>
    <cellStyle name="40% - Accent6 70 2 2" xfId="20521"/>
    <cellStyle name="40% - Accent6 70 2 3" xfId="20522"/>
    <cellStyle name="40% - Accent6 70 3" xfId="20523"/>
    <cellStyle name="40% - Accent6 70 4" xfId="20524"/>
    <cellStyle name="40% - Accent6 70 5" xfId="20525"/>
    <cellStyle name="40% - Accent6 70 6" xfId="20526"/>
    <cellStyle name="40% - Accent6 70 7" xfId="20527"/>
    <cellStyle name="40% - Accent6 70 8" xfId="20528"/>
    <cellStyle name="40% - Accent6 71" xfId="20529"/>
    <cellStyle name="40% - Accent6 71 2" xfId="20530"/>
    <cellStyle name="40% - Accent6 71 3" xfId="20531"/>
    <cellStyle name="40% - Accent6 71 4" xfId="20532"/>
    <cellStyle name="40% - Accent6 71 5" xfId="20533"/>
    <cellStyle name="40% - Accent6 71 6" xfId="20534"/>
    <cellStyle name="40% - Accent6 71 7" xfId="20535"/>
    <cellStyle name="40% - Accent6 71 8" xfId="20536"/>
    <cellStyle name="40% - Accent6 72" xfId="20537"/>
    <cellStyle name="40% - Accent6 72 2" xfId="20538"/>
    <cellStyle name="40% - Accent6 72 3" xfId="20539"/>
    <cellStyle name="40% - Accent6 72 4" xfId="20540"/>
    <cellStyle name="40% - Accent6 72 5" xfId="20541"/>
    <cellStyle name="40% - Accent6 72 6" xfId="20542"/>
    <cellStyle name="40% - Accent6 72 7" xfId="20543"/>
    <cellStyle name="40% - Accent6 72 8" xfId="20544"/>
    <cellStyle name="40% - Accent6 73" xfId="20545"/>
    <cellStyle name="40% - Accent6 73 2" xfId="20546"/>
    <cellStyle name="40% - Accent6 73 3" xfId="20547"/>
    <cellStyle name="40% - Accent6 73 4" xfId="20548"/>
    <cellStyle name="40% - Accent6 73 5" xfId="20549"/>
    <cellStyle name="40% - Accent6 73 6" xfId="20550"/>
    <cellStyle name="40% - Accent6 73 7" xfId="20551"/>
    <cellStyle name="40% - Accent6 73 8" xfId="20552"/>
    <cellStyle name="40% - Accent6 74" xfId="20553"/>
    <cellStyle name="40% - Accent6 74 2" xfId="20554"/>
    <cellStyle name="40% - Accent6 74 3" xfId="20555"/>
    <cellStyle name="40% - Accent6 74 4" xfId="20556"/>
    <cellStyle name="40% - Accent6 74 5" xfId="20557"/>
    <cellStyle name="40% - Accent6 74 6" xfId="20558"/>
    <cellStyle name="40% - Accent6 74 7" xfId="20559"/>
    <cellStyle name="40% - Accent6 74 8" xfId="20560"/>
    <cellStyle name="40% - Accent6 75" xfId="20561"/>
    <cellStyle name="40% - Accent6 75 2" xfId="20562"/>
    <cellStyle name="40% - Accent6 75 3" xfId="20563"/>
    <cellStyle name="40% - Accent6 75 4" xfId="20564"/>
    <cellStyle name="40% - Accent6 75 5" xfId="20565"/>
    <cellStyle name="40% - Accent6 75 6" xfId="20566"/>
    <cellStyle name="40% - Accent6 75 7" xfId="20567"/>
    <cellStyle name="40% - Accent6 75 8" xfId="20568"/>
    <cellStyle name="40% - Accent6 76" xfId="20569"/>
    <cellStyle name="40% - Accent6 76 2" xfId="20570"/>
    <cellStyle name="40% - Accent6 76 3" xfId="20571"/>
    <cellStyle name="40% - Accent6 76 4" xfId="20572"/>
    <cellStyle name="40% - Accent6 76 5" xfId="20573"/>
    <cellStyle name="40% - Accent6 76 6" xfId="20574"/>
    <cellStyle name="40% - Accent6 76 7" xfId="20575"/>
    <cellStyle name="40% - Accent6 76 8" xfId="20576"/>
    <cellStyle name="40% - Accent6 77" xfId="20577"/>
    <cellStyle name="40% - Accent6 77 2" xfId="20578"/>
    <cellStyle name="40% - Accent6 77 3" xfId="20579"/>
    <cellStyle name="40% - Accent6 77 4" xfId="20580"/>
    <cellStyle name="40% - Accent6 77 5" xfId="20581"/>
    <cellStyle name="40% - Accent6 77 6" xfId="20582"/>
    <cellStyle name="40% - Accent6 77 7" xfId="20583"/>
    <cellStyle name="40% - Accent6 77 8" xfId="20584"/>
    <cellStyle name="40% - Accent6 78" xfId="20585"/>
    <cellStyle name="40% - Accent6 78 2" xfId="20586"/>
    <cellStyle name="40% - Accent6 78 3" xfId="20587"/>
    <cellStyle name="40% - Accent6 78 4" xfId="20588"/>
    <cellStyle name="40% - Accent6 78 5" xfId="20589"/>
    <cellStyle name="40% - Accent6 78 6" xfId="20590"/>
    <cellStyle name="40% - Accent6 78 7" xfId="20591"/>
    <cellStyle name="40% - Accent6 78 8" xfId="20592"/>
    <cellStyle name="40% - Accent6 79" xfId="20593"/>
    <cellStyle name="40% - Accent6 79 2" xfId="20594"/>
    <cellStyle name="40% - Accent6 79 3" xfId="20595"/>
    <cellStyle name="40% - Accent6 79 4" xfId="20596"/>
    <cellStyle name="40% - Accent6 79 5" xfId="20597"/>
    <cellStyle name="40% - Accent6 79 6" xfId="20598"/>
    <cellStyle name="40% - Accent6 79 7" xfId="20599"/>
    <cellStyle name="40% - Accent6 79 8" xfId="20600"/>
    <cellStyle name="40% - Accent6 8" xfId="20601"/>
    <cellStyle name="40% - Accent6 8 10" xfId="20602"/>
    <cellStyle name="40% - Accent6 8 2" xfId="20603"/>
    <cellStyle name="40% - Accent6 8 2 2" xfId="20604"/>
    <cellStyle name="40% - Accent6 8 2 3" xfId="20605"/>
    <cellStyle name="40% - Accent6 8 3" xfId="20606"/>
    <cellStyle name="40% - Accent6 8 3 2" xfId="20607"/>
    <cellStyle name="40% - Accent6 8 3 3" xfId="20608"/>
    <cellStyle name="40% - Accent6 8 3 4" xfId="20609"/>
    <cellStyle name="40% - Accent6 8 3 5" xfId="20610"/>
    <cellStyle name="40% - Accent6 8 3 6" xfId="20611"/>
    <cellStyle name="40% - Accent6 8 3 7" xfId="20612"/>
    <cellStyle name="40% - Accent6 8 4" xfId="20613"/>
    <cellStyle name="40% - Accent6 8 4 2" xfId="20614"/>
    <cellStyle name="40% - Accent6 8 4 3" xfId="20615"/>
    <cellStyle name="40% - Accent6 8 5" xfId="20616"/>
    <cellStyle name="40% - Accent6 8 6" xfId="20617"/>
    <cellStyle name="40% - Accent6 8 7" xfId="20618"/>
    <cellStyle name="40% - Accent6 8 8" xfId="20619"/>
    <cellStyle name="40% - Accent6 8 9" xfId="20620"/>
    <cellStyle name="40% - Accent6 80" xfId="20621"/>
    <cellStyle name="40% - Accent6 80 2" xfId="20622"/>
    <cellStyle name="40% - Accent6 80 3" xfId="20623"/>
    <cellStyle name="40% - Accent6 80 4" xfId="20624"/>
    <cellStyle name="40% - Accent6 80 5" xfId="20625"/>
    <cellStyle name="40% - Accent6 80 6" xfId="20626"/>
    <cellStyle name="40% - Accent6 80 7" xfId="20627"/>
    <cellStyle name="40% - Accent6 80 8" xfId="20628"/>
    <cellStyle name="40% - Accent6 81" xfId="20629"/>
    <cellStyle name="40% - Accent6 81 2" xfId="20630"/>
    <cellStyle name="40% - Accent6 81 3" xfId="20631"/>
    <cellStyle name="40% - Accent6 81 4" xfId="20632"/>
    <cellStyle name="40% - Accent6 81 5" xfId="20633"/>
    <cellStyle name="40% - Accent6 81 6" xfId="20634"/>
    <cellStyle name="40% - Accent6 81 7" xfId="20635"/>
    <cellStyle name="40% - Accent6 81 8" xfId="20636"/>
    <cellStyle name="40% - Accent6 82" xfId="20637"/>
    <cellStyle name="40% - Accent6 82 2" xfId="20638"/>
    <cellStyle name="40% - Accent6 82 3" xfId="20639"/>
    <cellStyle name="40% - Accent6 82 4" xfId="20640"/>
    <cellStyle name="40% - Accent6 82 5" xfId="20641"/>
    <cellStyle name="40% - Accent6 82 6" xfId="20642"/>
    <cellStyle name="40% - Accent6 82 7" xfId="20643"/>
    <cellStyle name="40% - Accent6 82 8" xfId="20644"/>
    <cellStyle name="40% - Accent6 83" xfId="20645"/>
    <cellStyle name="40% - Accent6 83 2" xfId="20646"/>
    <cellStyle name="40% - Accent6 83 3" xfId="20647"/>
    <cellStyle name="40% - Accent6 83 4" xfId="20648"/>
    <cellStyle name="40% - Accent6 83 5" xfId="20649"/>
    <cellStyle name="40% - Accent6 83 6" xfId="20650"/>
    <cellStyle name="40% - Accent6 83 7" xfId="20651"/>
    <cellStyle name="40% - Accent6 83 8" xfId="20652"/>
    <cellStyle name="40% - Accent6 84" xfId="20653"/>
    <cellStyle name="40% - Accent6 84 2" xfId="20654"/>
    <cellStyle name="40% - Accent6 84 3" xfId="20655"/>
    <cellStyle name="40% - Accent6 84 4" xfId="20656"/>
    <cellStyle name="40% - Accent6 84 5" xfId="20657"/>
    <cellStyle name="40% - Accent6 84 6" xfId="20658"/>
    <cellStyle name="40% - Accent6 84 7" xfId="20659"/>
    <cellStyle name="40% - Accent6 84 8" xfId="20660"/>
    <cellStyle name="40% - Accent6 85" xfId="20661"/>
    <cellStyle name="40% - Accent6 85 2" xfId="20662"/>
    <cellStyle name="40% - Accent6 85 3" xfId="20663"/>
    <cellStyle name="40% - Accent6 85 4" xfId="20664"/>
    <cellStyle name="40% - Accent6 85 5" xfId="20665"/>
    <cellStyle name="40% - Accent6 85 6" xfId="20666"/>
    <cellStyle name="40% - Accent6 85 7" xfId="20667"/>
    <cellStyle name="40% - Accent6 85 8" xfId="20668"/>
    <cellStyle name="40% - Accent6 86" xfId="20669"/>
    <cellStyle name="40% - Accent6 86 2" xfId="20670"/>
    <cellStyle name="40% - Accent6 86 3" xfId="20671"/>
    <cellStyle name="40% - Accent6 86 4" xfId="20672"/>
    <cellStyle name="40% - Accent6 86 5" xfId="20673"/>
    <cellStyle name="40% - Accent6 86 6" xfId="20674"/>
    <cellStyle name="40% - Accent6 86 7" xfId="20675"/>
    <cellStyle name="40% - Accent6 86 8" xfId="20676"/>
    <cellStyle name="40% - Accent6 87" xfId="20677"/>
    <cellStyle name="40% - Accent6 87 2" xfId="20678"/>
    <cellStyle name="40% - Accent6 87 3" xfId="20679"/>
    <cellStyle name="40% - Accent6 87 4" xfId="20680"/>
    <cellStyle name="40% - Accent6 87 5" xfId="20681"/>
    <cellStyle name="40% - Accent6 87 6" xfId="20682"/>
    <cellStyle name="40% - Accent6 87 7" xfId="20683"/>
    <cellStyle name="40% - Accent6 87 8" xfId="20684"/>
    <cellStyle name="40% - Accent6 88" xfId="20685"/>
    <cellStyle name="40% - Accent6 88 2" xfId="20686"/>
    <cellStyle name="40% - Accent6 88 3" xfId="20687"/>
    <cellStyle name="40% - Accent6 88 4" xfId="20688"/>
    <cellStyle name="40% - Accent6 88 5" xfId="20689"/>
    <cellStyle name="40% - Accent6 88 6" xfId="20690"/>
    <cellStyle name="40% - Accent6 88 7" xfId="20691"/>
    <cellStyle name="40% - Accent6 88 8" xfId="20692"/>
    <cellStyle name="40% - Accent6 89" xfId="20693"/>
    <cellStyle name="40% - Accent6 89 2" xfId="20694"/>
    <cellStyle name="40% - Accent6 89 3" xfId="20695"/>
    <cellStyle name="40% - Accent6 89 4" xfId="20696"/>
    <cellStyle name="40% - Accent6 89 5" xfId="20697"/>
    <cellStyle name="40% - Accent6 89 6" xfId="20698"/>
    <cellStyle name="40% - Accent6 89 7" xfId="20699"/>
    <cellStyle name="40% - Accent6 89 8" xfId="20700"/>
    <cellStyle name="40% - Accent6 9" xfId="20701"/>
    <cellStyle name="40% - Accent6 9 10" xfId="20702"/>
    <cellStyle name="40% - Accent6 9 2" xfId="20703"/>
    <cellStyle name="40% - Accent6 9 2 2" xfId="20704"/>
    <cellStyle name="40% - Accent6 9 2 3" xfId="20705"/>
    <cellStyle name="40% - Accent6 9 3" xfId="20706"/>
    <cellStyle name="40% - Accent6 9 3 2" xfId="20707"/>
    <cellStyle name="40% - Accent6 9 3 3" xfId="20708"/>
    <cellStyle name="40% - Accent6 9 3 4" xfId="20709"/>
    <cellStyle name="40% - Accent6 9 3 5" xfId="20710"/>
    <cellStyle name="40% - Accent6 9 3 6" xfId="20711"/>
    <cellStyle name="40% - Accent6 9 3 7" xfId="20712"/>
    <cellStyle name="40% - Accent6 9 4" xfId="20713"/>
    <cellStyle name="40% - Accent6 9 4 2" xfId="20714"/>
    <cellStyle name="40% - Accent6 9 4 3" xfId="20715"/>
    <cellStyle name="40% - Accent6 9 5" xfId="20716"/>
    <cellStyle name="40% - Accent6 9 6" xfId="20717"/>
    <cellStyle name="40% - Accent6 9 7" xfId="20718"/>
    <cellStyle name="40% - Accent6 9 8" xfId="20719"/>
    <cellStyle name="40% - Accent6 9 9" xfId="20720"/>
    <cellStyle name="40% - Accent6 90" xfId="20721"/>
    <cellStyle name="40% - Accent6 90 2" xfId="20722"/>
    <cellStyle name="40% - Accent6 90 3" xfId="20723"/>
    <cellStyle name="40% - Accent6 90 4" xfId="20724"/>
    <cellStyle name="40% - Accent6 90 5" xfId="20725"/>
    <cellStyle name="40% - Accent6 90 6" xfId="20726"/>
    <cellStyle name="40% - Accent6 90 7" xfId="20727"/>
    <cellStyle name="40% - Accent6 90 8" xfId="20728"/>
    <cellStyle name="40% - Accent6 91" xfId="20729"/>
    <cellStyle name="40% - Accent6 91 2" xfId="20730"/>
    <cellStyle name="40% - Accent6 91 3" xfId="20731"/>
    <cellStyle name="40% - Accent6 91 4" xfId="20732"/>
    <cellStyle name="40% - Accent6 91 5" xfId="20733"/>
    <cellStyle name="40% - Accent6 91 6" xfId="20734"/>
    <cellStyle name="40% - Accent6 91 7" xfId="20735"/>
    <cellStyle name="40% - Accent6 91 8" xfId="20736"/>
    <cellStyle name="40% - Accent6 92" xfId="20737"/>
    <cellStyle name="40% - Accent6 93" xfId="20738"/>
    <cellStyle name="40% - Accent6 94" xfId="20739"/>
    <cellStyle name="40% - Accent6 95" xfId="20740"/>
    <cellStyle name="40% - Accent6 96" xfId="20741"/>
    <cellStyle name="40% - Accent6 97" xfId="20742"/>
    <cellStyle name="40% - Accent6 98" xfId="20743"/>
    <cellStyle name="40% - Accent6 99" xfId="20744"/>
    <cellStyle name="40% - 强调文字颜色 1" xfId="20745"/>
    <cellStyle name="40% - 强调文字颜色 2" xfId="20746"/>
    <cellStyle name="40% - 强调文字颜色 3" xfId="20747"/>
    <cellStyle name="40% - 强调文字颜色 4" xfId="20748"/>
    <cellStyle name="40% - 强调文字颜色 5" xfId="20749"/>
    <cellStyle name="40% - 强调文字颜色 6" xfId="20750"/>
    <cellStyle name="60% - Accent1 2" xfId="20751"/>
    <cellStyle name="60% - Accent1 2 2" xfId="20752"/>
    <cellStyle name="60% - Accent1 2 2 2" xfId="20753"/>
    <cellStyle name="60% - Accent1 2 2 3" xfId="20754"/>
    <cellStyle name="60% - Accent1 2 3" xfId="20755"/>
    <cellStyle name="60% - Accent1 3" xfId="20756"/>
    <cellStyle name="60% - Accent1 3 2" xfId="20757"/>
    <cellStyle name="60% - Accent1 3 3" xfId="20758"/>
    <cellStyle name="60% - Accent1 4" xfId="20759"/>
    <cellStyle name="60% - Accent1 4 2" xfId="20760"/>
    <cellStyle name="60% - Accent1 4 3" xfId="20761"/>
    <cellStyle name="60% - Accent1 5" xfId="20762"/>
    <cellStyle name="60% - Accent1 6" xfId="20763"/>
    <cellStyle name="60% - Accent1 7" xfId="20764"/>
    <cellStyle name="60% - Accent1 8" xfId="20765"/>
    <cellStyle name="60% - Accent1 9" xfId="20766"/>
    <cellStyle name="60% - Accent2 2" xfId="20767"/>
    <cellStyle name="60% - Accent2 2 2" xfId="20768"/>
    <cellStyle name="60% - Accent2 2 2 2" xfId="20769"/>
    <cellStyle name="60% - Accent2 2 2 3" xfId="20770"/>
    <cellStyle name="60% - Accent2 2 3" xfId="20771"/>
    <cellStyle name="60% - Accent2 3" xfId="20772"/>
    <cellStyle name="60% - Accent2 3 2" xfId="20773"/>
    <cellStyle name="60% - Accent2 3 3" xfId="20774"/>
    <cellStyle name="60% - Accent2 4" xfId="20775"/>
    <cellStyle name="60% - Accent2 4 2" xfId="20776"/>
    <cellStyle name="60% - Accent2 4 3" xfId="20777"/>
    <cellStyle name="60% - Accent2 5" xfId="20778"/>
    <cellStyle name="60% - Accent2 6" xfId="20779"/>
    <cellStyle name="60% - Accent2 7" xfId="20780"/>
    <cellStyle name="60% - Accent2 8" xfId="20781"/>
    <cellStyle name="60% - Accent2 9" xfId="20782"/>
    <cellStyle name="60% - Accent3 2" xfId="20783"/>
    <cellStyle name="60% - Accent3 2 2" xfId="20784"/>
    <cellStyle name="60% - Accent3 2 2 2" xfId="20785"/>
    <cellStyle name="60% - Accent3 2 2 3" xfId="20786"/>
    <cellStyle name="60% - Accent3 2 3" xfId="20787"/>
    <cellStyle name="60% - Accent3 3" xfId="20788"/>
    <cellStyle name="60% - Accent3 3 2" xfId="20789"/>
    <cellStyle name="60% - Accent3 3 3" xfId="20790"/>
    <cellStyle name="60% - Accent3 4" xfId="20791"/>
    <cellStyle name="60% - Accent3 4 2" xfId="20792"/>
    <cellStyle name="60% - Accent3 4 3" xfId="20793"/>
    <cellStyle name="60% - Accent3 5" xfId="20794"/>
    <cellStyle name="60% - Accent3 6" xfId="20795"/>
    <cellStyle name="60% - Accent3 7" xfId="20796"/>
    <cellStyle name="60% - Accent3 8" xfId="20797"/>
    <cellStyle name="60% - Accent3 9" xfId="20798"/>
    <cellStyle name="60% - Accent4 2" xfId="20799"/>
    <cellStyle name="60% - Accent4 2 2" xfId="20800"/>
    <cellStyle name="60% - Accent4 2 2 2" xfId="20801"/>
    <cellStyle name="60% - Accent4 2 2 3" xfId="20802"/>
    <cellStyle name="60% - Accent4 2 3" xfId="20803"/>
    <cellStyle name="60% - Accent4 3" xfId="20804"/>
    <cellStyle name="60% - Accent4 3 2" xfId="20805"/>
    <cellStyle name="60% - Accent4 3 3" xfId="20806"/>
    <cellStyle name="60% - Accent4 4" xfId="20807"/>
    <cellStyle name="60% - Accent4 4 2" xfId="20808"/>
    <cellStyle name="60% - Accent4 4 3" xfId="20809"/>
    <cellStyle name="60% - Accent4 5" xfId="20810"/>
    <cellStyle name="60% - Accent4 6" xfId="20811"/>
    <cellStyle name="60% - Accent4 7" xfId="20812"/>
    <cellStyle name="60% - Accent4 8" xfId="20813"/>
    <cellStyle name="60% - Accent4 9" xfId="20814"/>
    <cellStyle name="60% - Accent5 2" xfId="20815"/>
    <cellStyle name="60% - Accent5 2 2" xfId="20816"/>
    <cellStyle name="60% - Accent5 2 2 2" xfId="20817"/>
    <cellStyle name="60% - Accent5 2 2 3" xfId="20818"/>
    <cellStyle name="60% - Accent5 2 3" xfId="20819"/>
    <cellStyle name="60% - Accent5 3" xfId="20820"/>
    <cellStyle name="60% - Accent5 3 2" xfId="20821"/>
    <cellStyle name="60% - Accent5 3 3" xfId="20822"/>
    <cellStyle name="60% - Accent5 4" xfId="20823"/>
    <cellStyle name="60% - Accent5 4 2" xfId="20824"/>
    <cellStyle name="60% - Accent5 4 3" xfId="20825"/>
    <cellStyle name="60% - Accent5 5" xfId="20826"/>
    <cellStyle name="60% - Accent5 6" xfId="20827"/>
    <cellStyle name="60% - Accent5 7" xfId="20828"/>
    <cellStyle name="60% - Accent5 8" xfId="20829"/>
    <cellStyle name="60% - Accent5 9" xfId="20830"/>
    <cellStyle name="60% - Accent6 2" xfId="20831"/>
    <cellStyle name="60% - Accent6 2 2" xfId="20832"/>
    <cellStyle name="60% - Accent6 2 2 2" xfId="20833"/>
    <cellStyle name="60% - Accent6 2 2 3" xfId="20834"/>
    <cellStyle name="60% - Accent6 2 3" xfId="20835"/>
    <cellStyle name="60% - Accent6 3" xfId="20836"/>
    <cellStyle name="60% - Accent6 3 2" xfId="20837"/>
    <cellStyle name="60% - Accent6 3 3" xfId="20838"/>
    <cellStyle name="60% - Accent6 4" xfId="20839"/>
    <cellStyle name="60% - Accent6 4 2" xfId="20840"/>
    <cellStyle name="60% - Accent6 4 3" xfId="20841"/>
    <cellStyle name="60% - Accent6 5" xfId="20842"/>
    <cellStyle name="60% - Accent6 6" xfId="20843"/>
    <cellStyle name="60% - Accent6 7" xfId="20844"/>
    <cellStyle name="60% - Accent6 8" xfId="20845"/>
    <cellStyle name="60% - Accent6 9" xfId="20846"/>
    <cellStyle name="60% - 强调文字颜色 1" xfId="20847"/>
    <cellStyle name="60% - 强调文字颜色 2" xfId="20848"/>
    <cellStyle name="60% - 强调文字颜色 3" xfId="20849"/>
    <cellStyle name="60% - 强调文字颜色 4" xfId="20850"/>
    <cellStyle name="60% - 强调文字颜色 5" xfId="20851"/>
    <cellStyle name="60% - 强调文字颜色 6" xfId="20852"/>
    <cellStyle name="75" xfId="20853"/>
    <cellStyle name="ac" xfId="20854"/>
    <cellStyle name="Accent1 2" xfId="20855"/>
    <cellStyle name="Accent1 2 2" xfId="20856"/>
    <cellStyle name="Accent1 2 2 2" xfId="20857"/>
    <cellStyle name="Accent1 2 2 3" xfId="20858"/>
    <cellStyle name="Accent1 2 3" xfId="20859"/>
    <cellStyle name="Accent1 3" xfId="20860"/>
    <cellStyle name="Accent1 3 2" xfId="20861"/>
    <cellStyle name="Accent1 3 3" xfId="20862"/>
    <cellStyle name="Accent1 4" xfId="20863"/>
    <cellStyle name="Accent1 4 2" xfId="20864"/>
    <cellStyle name="Accent1 4 3" xfId="20865"/>
    <cellStyle name="Accent1 5" xfId="20866"/>
    <cellStyle name="Accent1 6" xfId="20867"/>
    <cellStyle name="Accent1 7" xfId="20868"/>
    <cellStyle name="Accent1 8" xfId="20869"/>
    <cellStyle name="Accent1 9" xfId="20870"/>
    <cellStyle name="Accent2 2" xfId="20871"/>
    <cellStyle name="Accent2 2 2" xfId="20872"/>
    <cellStyle name="Accent2 2 2 2" xfId="20873"/>
    <cellStyle name="Accent2 2 2 3" xfId="20874"/>
    <cellStyle name="Accent2 2 3" xfId="20875"/>
    <cellStyle name="Accent2 3" xfId="20876"/>
    <cellStyle name="Accent2 3 2" xfId="20877"/>
    <cellStyle name="Accent2 3 3" xfId="20878"/>
    <cellStyle name="Accent2 4" xfId="20879"/>
    <cellStyle name="Accent2 4 2" xfId="20880"/>
    <cellStyle name="Accent2 4 3" xfId="20881"/>
    <cellStyle name="Accent2 5" xfId="20882"/>
    <cellStyle name="Accent2 6" xfId="20883"/>
    <cellStyle name="Accent2 7" xfId="20884"/>
    <cellStyle name="Accent2 8" xfId="20885"/>
    <cellStyle name="Accent2 9" xfId="20886"/>
    <cellStyle name="Accent3 2" xfId="20887"/>
    <cellStyle name="Accent3 2 2" xfId="20888"/>
    <cellStyle name="Accent3 2 2 2" xfId="20889"/>
    <cellStyle name="Accent3 2 2 3" xfId="20890"/>
    <cellStyle name="Accent3 2 3" xfId="20891"/>
    <cellStyle name="Accent3 3" xfId="20892"/>
    <cellStyle name="Accent3 3 2" xfId="20893"/>
    <cellStyle name="Accent3 3 3" xfId="20894"/>
    <cellStyle name="Accent3 4" xfId="20895"/>
    <cellStyle name="Accent3 4 2" xfId="20896"/>
    <cellStyle name="Accent3 4 3" xfId="20897"/>
    <cellStyle name="Accent3 5" xfId="20898"/>
    <cellStyle name="Accent3 6" xfId="20899"/>
    <cellStyle name="Accent3 7" xfId="20900"/>
    <cellStyle name="Accent3 8" xfId="20901"/>
    <cellStyle name="Accent3 9" xfId="20902"/>
    <cellStyle name="Accent4 2" xfId="20903"/>
    <cellStyle name="Accent4 2 2" xfId="20904"/>
    <cellStyle name="Accent4 2 2 2" xfId="20905"/>
    <cellStyle name="Accent4 2 2 3" xfId="20906"/>
    <cellStyle name="Accent4 2 3" xfId="20907"/>
    <cellStyle name="Accent4 3" xfId="20908"/>
    <cellStyle name="Accent4 3 2" xfId="20909"/>
    <cellStyle name="Accent4 3 3" xfId="20910"/>
    <cellStyle name="Accent4 4" xfId="20911"/>
    <cellStyle name="Accent4 4 2" xfId="20912"/>
    <cellStyle name="Accent4 4 3" xfId="20913"/>
    <cellStyle name="Accent4 5" xfId="20914"/>
    <cellStyle name="Accent4 6" xfId="20915"/>
    <cellStyle name="Accent4 7" xfId="20916"/>
    <cellStyle name="Accent4 8" xfId="20917"/>
    <cellStyle name="Accent4 9" xfId="20918"/>
    <cellStyle name="Accent5 2" xfId="20919"/>
    <cellStyle name="Accent5 2 2" xfId="20920"/>
    <cellStyle name="Accent5 2 2 2" xfId="20921"/>
    <cellStyle name="Accent5 2 2 3" xfId="20922"/>
    <cellStyle name="Accent5 2 3" xfId="20923"/>
    <cellStyle name="Accent5 3" xfId="20924"/>
    <cellStyle name="Accent5 3 2" xfId="20925"/>
    <cellStyle name="Accent5 3 3" xfId="20926"/>
    <cellStyle name="Accent5 4" xfId="20927"/>
    <cellStyle name="Accent5 4 2" xfId="20928"/>
    <cellStyle name="Accent5 4 3" xfId="20929"/>
    <cellStyle name="Accent5 5" xfId="20930"/>
    <cellStyle name="Accent5 6" xfId="20931"/>
    <cellStyle name="Accent5 7" xfId="20932"/>
    <cellStyle name="Accent5 8" xfId="20933"/>
    <cellStyle name="Accent5 9" xfId="20934"/>
    <cellStyle name="Accent6 2" xfId="20935"/>
    <cellStyle name="Accent6 2 2" xfId="20936"/>
    <cellStyle name="Accent6 2 2 2" xfId="20937"/>
    <cellStyle name="Accent6 2 2 3" xfId="20938"/>
    <cellStyle name="Accent6 2 3" xfId="20939"/>
    <cellStyle name="Accent6 3" xfId="20940"/>
    <cellStyle name="Accent6 3 2" xfId="20941"/>
    <cellStyle name="Accent6 3 3" xfId="20942"/>
    <cellStyle name="Accent6 4" xfId="20943"/>
    <cellStyle name="Accent6 4 2" xfId="20944"/>
    <cellStyle name="Accent6 4 3" xfId="20945"/>
    <cellStyle name="Accent6 5" xfId="20946"/>
    <cellStyle name="Accent6 6" xfId="20947"/>
    <cellStyle name="Accent6 7" xfId="20948"/>
    <cellStyle name="Accent6 8" xfId="20949"/>
    <cellStyle name="Accent6 9" xfId="20950"/>
    <cellStyle name="ÅëÈ­ [0]_±âÅ¸" xfId="20951"/>
    <cellStyle name="AeE­ [0]_INQUIRY ¿µ¾÷AßAø " xfId="20952"/>
    <cellStyle name="ÅëÈ­ [0]_laroux" xfId="20953"/>
    <cellStyle name="ÅëÈ­_±âÅ¸" xfId="20954"/>
    <cellStyle name="AeE­_INQUIRY ¿µ¾÷AßAø " xfId="20955"/>
    <cellStyle name="ÅëÈ­_laroux" xfId="20956"/>
    <cellStyle name="AFE" xfId="20957"/>
    <cellStyle name="ANNULE" xfId="20958"/>
    <cellStyle name="ANNULE 2" xfId="20959"/>
    <cellStyle name="ANNULE 3" xfId="20960"/>
    <cellStyle name="ANNULE 4" xfId="20961"/>
    <cellStyle name="ÁöÁ¤µÇÁö ¾ÊÀ½" xfId="20962"/>
    <cellStyle name="args.style" xfId="20963"/>
    <cellStyle name="arial11_bld_it" xfId="20964"/>
    <cellStyle name="AssumptionHeader" xfId="20965"/>
    <cellStyle name="ÄÞ¸¶ [0]_±âÅ¸" xfId="20966"/>
    <cellStyle name="AÞ¸¶ [0]_INQUIRY ¿?¾÷AßAø " xfId="20967"/>
    <cellStyle name="ÄÞ¸¶ [0]_laroux" xfId="20968"/>
    <cellStyle name="ÄÞ¸¶_±âÅ¸" xfId="20969"/>
    <cellStyle name="AÞ¸¶_INQUIRY ¿?¾÷AßAø " xfId="20970"/>
    <cellStyle name="ÄÞ¸¶_laroux" xfId="20971"/>
    <cellStyle name="AWON" xfId="20972"/>
    <cellStyle name="AWON 2" xfId="20973"/>
    <cellStyle name="AWON 3" xfId="20974"/>
    <cellStyle name="AWON 4" xfId="20975"/>
    <cellStyle name="axlcolour" xfId="20976"/>
    <cellStyle name="axlcolour 10" xfId="20977"/>
    <cellStyle name="axlcolour 11" xfId="20978"/>
    <cellStyle name="axlcolour 12" xfId="20979"/>
    <cellStyle name="axlcolour 13" xfId="20980"/>
    <cellStyle name="axlcolour 14" xfId="20981"/>
    <cellStyle name="axlcolour 15" xfId="20982"/>
    <cellStyle name="axlcolour 16" xfId="20983"/>
    <cellStyle name="axlcolour 2" xfId="20984"/>
    <cellStyle name="axlcolour 3" xfId="20985"/>
    <cellStyle name="axlcolour 4" xfId="20986"/>
    <cellStyle name="axlcolour 5" xfId="20987"/>
    <cellStyle name="axlcolour 6" xfId="20988"/>
    <cellStyle name="axlcolour 7" xfId="20989"/>
    <cellStyle name="axlcolour 8" xfId="20990"/>
    <cellStyle name="axlcolour 9" xfId="20991"/>
    <cellStyle name="Bad 2" xfId="20992"/>
    <cellStyle name="Bad 2 2" xfId="20993"/>
    <cellStyle name="Bad 2 2 2" xfId="20994"/>
    <cellStyle name="Bad 2 2 3" xfId="20995"/>
    <cellStyle name="Bad 2 3" xfId="20996"/>
    <cellStyle name="Bad 3" xfId="20997"/>
    <cellStyle name="Bad 3 2" xfId="20998"/>
    <cellStyle name="Bad 3 3" xfId="20999"/>
    <cellStyle name="Bad 4" xfId="21000"/>
    <cellStyle name="Bad 4 2" xfId="21001"/>
    <cellStyle name="Bad 4 3" xfId="21002"/>
    <cellStyle name="Bad 5" xfId="21003"/>
    <cellStyle name="Bad 6" xfId="21004"/>
    <cellStyle name="Bad 7" xfId="21005"/>
    <cellStyle name="Bad 8" xfId="21006"/>
    <cellStyle name="Bad 9" xfId="21007"/>
    <cellStyle name="Besuchter Hyperlink" xfId="21008"/>
    <cellStyle name="Body" xfId="21009"/>
    <cellStyle name="C?AØ_¿?¾÷CoE² " xfId="21010"/>
    <cellStyle name="Ç¥ÁØ_¿ù°£¿ä¾àº¸°í" xfId="21011"/>
    <cellStyle name="C￥AØ_¿μ¾÷CoE² " xfId="21012"/>
    <cellStyle name="Ç¥ÁØ_ÀÎÀç°³¹ß¿ø" xfId="21013"/>
    <cellStyle name="Cadre" xfId="21014"/>
    <cellStyle name="Cadre 10" xfId="21015"/>
    <cellStyle name="Cadre 10 2" xfId="21016"/>
    <cellStyle name="Cadre 10 3" xfId="21017"/>
    <cellStyle name="Cadre 10 4" xfId="21018"/>
    <cellStyle name="Cadre 11" xfId="21019"/>
    <cellStyle name="Cadre 11 2" xfId="21020"/>
    <cellStyle name="Cadre 11 3" xfId="21021"/>
    <cellStyle name="Cadre 11 4" xfId="21022"/>
    <cellStyle name="Cadre 12" xfId="21023"/>
    <cellStyle name="Cadre 12 2" xfId="21024"/>
    <cellStyle name="Cadre 12 3" xfId="21025"/>
    <cellStyle name="Cadre 12 4" xfId="21026"/>
    <cellStyle name="Cadre 13" xfId="21027"/>
    <cellStyle name="Cadre 13 2" xfId="21028"/>
    <cellStyle name="Cadre 13 3" xfId="21029"/>
    <cellStyle name="Cadre 13 4" xfId="21030"/>
    <cellStyle name="Cadre 14" xfId="21031"/>
    <cellStyle name="Cadre 14 2" xfId="21032"/>
    <cellStyle name="Cadre 14 3" xfId="21033"/>
    <cellStyle name="Cadre 14 4" xfId="21034"/>
    <cellStyle name="Cadre 15" xfId="21035"/>
    <cellStyle name="Cadre 15 2" xfId="21036"/>
    <cellStyle name="Cadre 15 3" xfId="21037"/>
    <cellStyle name="Cadre 15 4" xfId="21038"/>
    <cellStyle name="Cadre 16" xfId="21039"/>
    <cellStyle name="Cadre 16 2" xfId="21040"/>
    <cellStyle name="Cadre 16 3" xfId="21041"/>
    <cellStyle name="Cadre 16 4" xfId="21042"/>
    <cellStyle name="Cadre 17" xfId="21043"/>
    <cellStyle name="Cadre 18" xfId="21044"/>
    <cellStyle name="Cadre 19" xfId="21045"/>
    <cellStyle name="Cadre 2" xfId="21046"/>
    <cellStyle name="Cadre 2 2" xfId="21047"/>
    <cellStyle name="Cadre 2 3" xfId="21048"/>
    <cellStyle name="Cadre 2 4" xfId="21049"/>
    <cellStyle name="Cadre 3" xfId="21050"/>
    <cellStyle name="Cadre 3 2" xfId="21051"/>
    <cellStyle name="Cadre 3 3" xfId="21052"/>
    <cellStyle name="Cadre 3 4" xfId="21053"/>
    <cellStyle name="Cadre 4" xfId="21054"/>
    <cellStyle name="Cadre 4 2" xfId="21055"/>
    <cellStyle name="Cadre 4 3" xfId="21056"/>
    <cellStyle name="Cadre 4 4" xfId="21057"/>
    <cellStyle name="Cadre 5" xfId="21058"/>
    <cellStyle name="Cadre 5 2" xfId="21059"/>
    <cellStyle name="Cadre 5 3" xfId="21060"/>
    <cellStyle name="Cadre 5 4" xfId="21061"/>
    <cellStyle name="Cadre 6" xfId="21062"/>
    <cellStyle name="Cadre 6 2" xfId="21063"/>
    <cellStyle name="Cadre 6 3" xfId="21064"/>
    <cellStyle name="Cadre 6 4" xfId="21065"/>
    <cellStyle name="Cadre 7" xfId="21066"/>
    <cellStyle name="Cadre 7 2" xfId="21067"/>
    <cellStyle name="Cadre 7 3" xfId="21068"/>
    <cellStyle name="Cadre 7 4" xfId="21069"/>
    <cellStyle name="Cadre 8" xfId="21070"/>
    <cellStyle name="Cadre 8 2" xfId="21071"/>
    <cellStyle name="Cadre 8 3" xfId="21072"/>
    <cellStyle name="Cadre 8 4" xfId="21073"/>
    <cellStyle name="Cadre 9" xfId="21074"/>
    <cellStyle name="Cadre 9 2" xfId="21075"/>
    <cellStyle name="Cadre 9 3" xfId="21076"/>
    <cellStyle name="Cadre 9 4" xfId="21077"/>
    <cellStyle name="Calc Currency (0)" xfId="21078"/>
    <cellStyle name="Calculated" xfId="21079"/>
    <cellStyle name="Calculation 2" xfId="21080"/>
    <cellStyle name="Calculation 2 2" xfId="21081"/>
    <cellStyle name="Calculation 2 2 2" xfId="21082"/>
    <cellStyle name="Calculation 2 2 2 2" xfId="21083"/>
    <cellStyle name="Calculation 2 2 2 3" xfId="21084"/>
    <cellStyle name="Calculation 2 2 3" xfId="21085"/>
    <cellStyle name="Calculation 2 2 3 2" xfId="21086"/>
    <cellStyle name="Calculation 2 2 4" xfId="21087"/>
    <cellStyle name="Calculation 2 2 4 2" xfId="21088"/>
    <cellStyle name="Calculation 2 2 5" xfId="21089"/>
    <cellStyle name="Calculation 2 2 5 2" xfId="21090"/>
    <cellStyle name="Calculation 2 2 6" xfId="21091"/>
    <cellStyle name="Calculation 2 2 6 2" xfId="21092"/>
    <cellStyle name="Calculation 2 2 7" xfId="21093"/>
    <cellStyle name="Calculation 2 3" xfId="21094"/>
    <cellStyle name="Calculation 2 3 2" xfId="21095"/>
    <cellStyle name="Calculation 2 3 2 2" xfId="21096"/>
    <cellStyle name="Calculation 2 3 3" xfId="21097"/>
    <cellStyle name="Calculation 2 4" xfId="21098"/>
    <cellStyle name="Calculation 3" xfId="21099"/>
    <cellStyle name="Calculation 3 2" xfId="21100"/>
    <cellStyle name="Calculation 3 2 2" xfId="21101"/>
    <cellStyle name="Calculation 3 2 2 2" xfId="21102"/>
    <cellStyle name="Calculation 3 2 3" xfId="21103"/>
    <cellStyle name="Calculation 3 3" xfId="21104"/>
    <cellStyle name="Calculation 3 3 2" xfId="21105"/>
    <cellStyle name="Calculation 3 3 3" xfId="21106"/>
    <cellStyle name="Calculation 3 4" xfId="21107"/>
    <cellStyle name="Calculation 3 4 2" xfId="21108"/>
    <cellStyle name="Calculation 3 5" xfId="21109"/>
    <cellStyle name="Calculation 3 5 2" xfId="21110"/>
    <cellStyle name="Calculation 3 6" xfId="21111"/>
    <cellStyle name="Calculation 3 6 2" xfId="21112"/>
    <cellStyle name="Calculation 3 7" xfId="21113"/>
    <cellStyle name="Calculation 3 7 2" xfId="21114"/>
    <cellStyle name="Calculation 3 8" xfId="21115"/>
    <cellStyle name="Calculation 4" xfId="21116"/>
    <cellStyle name="Calculation 4 2" xfId="21117"/>
    <cellStyle name="Calculation 4 2 2" xfId="21118"/>
    <cellStyle name="Calculation 4 2 2 2" xfId="21119"/>
    <cellStyle name="Calculation 4 2 3" xfId="21120"/>
    <cellStyle name="Calculation 4 3" xfId="21121"/>
    <cellStyle name="Calculation 4 3 2" xfId="21122"/>
    <cellStyle name="Calculation 4 3 3" xfId="21123"/>
    <cellStyle name="Calculation 4 4" xfId="21124"/>
    <cellStyle name="Calculation 4 4 2" xfId="21125"/>
    <cellStyle name="Calculation 4 5" xfId="21126"/>
    <cellStyle name="Calculation 4 5 2" xfId="21127"/>
    <cellStyle name="Calculation 4 6" xfId="21128"/>
    <cellStyle name="Calculation 4 6 2" xfId="21129"/>
    <cellStyle name="Calculation 4 7" xfId="21130"/>
    <cellStyle name="Calculation 4 7 2" xfId="21131"/>
    <cellStyle name="Calculation 4 8" xfId="21132"/>
    <cellStyle name="Calculation 5" xfId="21133"/>
    <cellStyle name="Calculation 6" xfId="21134"/>
    <cellStyle name="Calculation 7" xfId="21135"/>
    <cellStyle name="Calculation 7 2" xfId="21136"/>
    <cellStyle name="Calculation 7 2 2" xfId="21137"/>
    <cellStyle name="Calculation 7 2 3" xfId="21138"/>
    <cellStyle name="Calculation 7 3" xfId="21139"/>
    <cellStyle name="Calculation 7 3 2" xfId="21140"/>
    <cellStyle name="Calculation 7 3 3" xfId="21141"/>
    <cellStyle name="Calculation 7 4" xfId="21142"/>
    <cellStyle name="Calculation 7 5" xfId="21143"/>
    <cellStyle name="Calculation 7 6" xfId="21144"/>
    <cellStyle name="Calculation 7 7" xfId="21145"/>
    <cellStyle name="Calculation 8" xfId="21146"/>
    <cellStyle name="Calculation 9" xfId="21147"/>
    <cellStyle name="category" xfId="21148"/>
    <cellStyle name="Changeable" xfId="21149"/>
    <cellStyle name="Changeable 2" xfId="21150"/>
    <cellStyle name="Changeable 3" xfId="21151"/>
    <cellStyle name="Changeable 4" xfId="21152"/>
    <cellStyle name="Changeable2" xfId="21153"/>
    <cellStyle name="Check Cell 2" xfId="21154"/>
    <cellStyle name="Check Cell 2 2" xfId="21155"/>
    <cellStyle name="Check Cell 2 2 2" xfId="21156"/>
    <cellStyle name="Check Cell 2 2 3" xfId="21157"/>
    <cellStyle name="Check Cell 2 3" xfId="21158"/>
    <cellStyle name="Check Cell 3" xfId="21159"/>
    <cellStyle name="Check Cell 3 2" xfId="21160"/>
    <cellStyle name="Check Cell 3 3" xfId="21161"/>
    <cellStyle name="Check Cell 4" xfId="21162"/>
    <cellStyle name="Check Cell 4 2" xfId="21163"/>
    <cellStyle name="Check Cell 4 3" xfId="21164"/>
    <cellStyle name="Check Cell 5" xfId="21165"/>
    <cellStyle name="Check Cell 6" xfId="21166"/>
    <cellStyle name="Check Cell 7" xfId="21167"/>
    <cellStyle name="Check Cell 8" xfId="21168"/>
    <cellStyle name="Check Cell 9" xfId="21169"/>
    <cellStyle name="Collegamento ipertestuale" xfId="21170"/>
    <cellStyle name="Collegamento ipertestuale visitato" xfId="21171"/>
    <cellStyle name="Collegamento ipertestuale_7933 CAT DWDM and SDH Bangrak-CLS2-Songkhla MDEV_15 Ed17 Ch RFP_Jasmine modifiy to CAT 20Apr" xfId="21172"/>
    <cellStyle name="Comma  - Style1" xfId="21173"/>
    <cellStyle name="Comma  - Style2" xfId="21174"/>
    <cellStyle name="Comma  - Style3" xfId="21175"/>
    <cellStyle name="Comma  - Style4" xfId="21176"/>
    <cellStyle name="Comma  - Style5" xfId="21177"/>
    <cellStyle name="Comma  - Style6" xfId="21178"/>
    <cellStyle name="Comma  - Style7" xfId="21179"/>
    <cellStyle name="Comma  - Style8" xfId="21180"/>
    <cellStyle name="Comma 2" xfId="21181"/>
    <cellStyle name="Comma 2 2" xfId="21182"/>
    <cellStyle name="Comma 2 2 2" xfId="21183"/>
    <cellStyle name="Comma 2 2 3" xfId="21184"/>
    <cellStyle name="Comma 2 3" xfId="21185"/>
    <cellStyle name="Comma 2 4" xfId="21186"/>
    <cellStyle name="Comma 3" xfId="21187"/>
    <cellStyle name="Comma 3 2" xfId="21188"/>
    <cellStyle name="Comma 3 3" xfId="21189"/>
    <cellStyle name="Comma 4 2" xfId="21190"/>
    <cellStyle name="Comma 5" xfId="21191"/>
    <cellStyle name="comma zerodec" xfId="21192"/>
    <cellStyle name="Comma0" xfId="21193"/>
    <cellStyle name="Copied" xfId="21194"/>
    <cellStyle name="Currency 13" xfId="21195"/>
    <cellStyle name="Currency 14" xfId="21196"/>
    <cellStyle name="Currency 2" xfId="21197"/>
    <cellStyle name="Currency 2 2" xfId="21198"/>
    <cellStyle name="Currency 2 3" xfId="21199"/>
    <cellStyle name="Currency 2 4" xfId="21200"/>
    <cellStyle name="Currency 2 5" xfId="21201"/>
    <cellStyle name="Currency 2 6" xfId="21202"/>
    <cellStyle name="Currency 3" xfId="21203"/>
    <cellStyle name="Currency 4" xfId="21204"/>
    <cellStyle name="Currency 5" xfId="21205"/>
    <cellStyle name="Currency0" xfId="21206"/>
    <cellStyle name="Currency1" xfId="21207"/>
    <cellStyle name="Currency-protected" xfId="21208"/>
    <cellStyle name="Currency-protected 2" xfId="21209"/>
    <cellStyle name="Currency-protected 3" xfId="21210"/>
    <cellStyle name="Currency-protected 4" xfId="21211"/>
    <cellStyle name="Currency-protected 5" xfId="21212"/>
    <cellStyle name="Currency-protected 6" xfId="21213"/>
    <cellStyle name="Currency-protected 7" xfId="21214"/>
    <cellStyle name="Date" xfId="21215"/>
    <cellStyle name="DB" xfId="21216"/>
    <cellStyle name="DB00" xfId="21217"/>
    <cellStyle name="DB00...AAAA" xfId="21218"/>
    <cellStyle name="DB00_03_VNM7046-Transmission" xfId="21219"/>
    <cellStyle name="Dezimal [0]_10.13.5 SMC (2)" xfId="21220"/>
    <cellStyle name="Dezimal_10.13.5 SMC (2)" xfId="21221"/>
    <cellStyle name="Diagnostic" xfId="21222"/>
    <cellStyle name="Diagnostic 2" xfId="21223"/>
    <cellStyle name="Diagnostic 3" xfId="21224"/>
    <cellStyle name="Diagnostic 4" xfId="21225"/>
    <cellStyle name="Dollar (zero dec)" xfId="21226"/>
    <cellStyle name="Ed" xfId="21227"/>
    <cellStyle name="En-t?te 1" xfId="21228"/>
    <cellStyle name="En-t?te 2" xfId="21229"/>
    <cellStyle name="Entered" xfId="21230"/>
    <cellStyle name="En-tête 1" xfId="21231"/>
    <cellStyle name="En-tête 2" xfId="21232"/>
    <cellStyle name="En-tete1" xfId="21233"/>
    <cellStyle name="En-tete2" xfId="21234"/>
    <cellStyle name="Entrée" xfId="21235"/>
    <cellStyle name="entry box" xfId="21236"/>
    <cellStyle name="entry box 2" xfId="21237"/>
    <cellStyle name="entry box 3" xfId="21238"/>
    <cellStyle name="entry box 4" xfId="21239"/>
    <cellStyle name="En-t๊te 1" xfId="21240"/>
    <cellStyle name="En-t๊te 2" xfId="21241"/>
    <cellStyle name="eqptnobold" xfId="21242"/>
    <cellStyle name="eqptnobold 2" xfId="21243"/>
    <cellStyle name="eqptnobold 3" xfId="21244"/>
    <cellStyle name="eqptnobold 4" xfId="21245"/>
    <cellStyle name="eqptnobold 5" xfId="21246"/>
    <cellStyle name="eqptnobold 6" xfId="21247"/>
    <cellStyle name="eqptnobold 7" xfId="21248"/>
    <cellStyle name="erl" xfId="21249"/>
    <cellStyle name="erl 10" xfId="21250"/>
    <cellStyle name="erl 11" xfId="21251"/>
    <cellStyle name="erl 12" xfId="21252"/>
    <cellStyle name="erl 13" xfId="21253"/>
    <cellStyle name="erl 14" xfId="21254"/>
    <cellStyle name="erl 15" xfId="21255"/>
    <cellStyle name="erl 16" xfId="21256"/>
    <cellStyle name="erl 2" xfId="21257"/>
    <cellStyle name="erl 3" xfId="21258"/>
    <cellStyle name="erl 4" xfId="21259"/>
    <cellStyle name="erl 5" xfId="21260"/>
    <cellStyle name="erl 6" xfId="21261"/>
    <cellStyle name="erl 7" xfId="21262"/>
    <cellStyle name="erl 8" xfId="21263"/>
    <cellStyle name="erl 9" xfId="21264"/>
    <cellStyle name="Erlang" xfId="21265"/>
    <cellStyle name="Erlang 10" xfId="21266"/>
    <cellStyle name="Erlang 11" xfId="21267"/>
    <cellStyle name="Erlang 12" xfId="21268"/>
    <cellStyle name="Erlang 13" xfId="21269"/>
    <cellStyle name="Erlang 14" xfId="21270"/>
    <cellStyle name="Erlang 15" xfId="21271"/>
    <cellStyle name="Erlang 16" xfId="21272"/>
    <cellStyle name="Erlang 2" xfId="21273"/>
    <cellStyle name="Erlang 3" xfId="21274"/>
    <cellStyle name="Erlang 4" xfId="21275"/>
    <cellStyle name="Erlang 5" xfId="21276"/>
    <cellStyle name="Erlang 6" xfId="21277"/>
    <cellStyle name="Erlang 7" xfId="21278"/>
    <cellStyle name="Erlang 8" xfId="21279"/>
    <cellStyle name="Erlang 9" xfId="21280"/>
    <cellStyle name="Erlang#" xfId="21281"/>
    <cellStyle name="Erlang# 10" xfId="21282"/>
    <cellStyle name="Erlang# 11" xfId="21283"/>
    <cellStyle name="Erlang# 12" xfId="21284"/>
    <cellStyle name="Erlang# 13" xfId="21285"/>
    <cellStyle name="Erlang# 14" xfId="21286"/>
    <cellStyle name="Erlang# 15" xfId="21287"/>
    <cellStyle name="Erlang# 16" xfId="21288"/>
    <cellStyle name="Erlang# 2" xfId="21289"/>
    <cellStyle name="Erlang# 3" xfId="21290"/>
    <cellStyle name="Erlang# 4" xfId="21291"/>
    <cellStyle name="Erlang# 5" xfId="21292"/>
    <cellStyle name="Erlang# 6" xfId="21293"/>
    <cellStyle name="Erlang# 7" xfId="21294"/>
    <cellStyle name="Erlang# 8" xfId="21295"/>
    <cellStyle name="Erlang# 9" xfId="21296"/>
    <cellStyle name="Erlang_03_VNM7046-Transmission" xfId="21297"/>
    <cellStyle name="Euro" xfId="21298"/>
    <cellStyle name="Euro 10" xfId="21299"/>
    <cellStyle name="Euro 11" xfId="21300"/>
    <cellStyle name="Euro 12" xfId="21301"/>
    <cellStyle name="Euro 13" xfId="21302"/>
    <cellStyle name="Euro 14" xfId="21303"/>
    <cellStyle name="Euro 15" xfId="21304"/>
    <cellStyle name="Euro 16" xfId="21305"/>
    <cellStyle name="Euro 2" xfId="21306"/>
    <cellStyle name="Euro 3" xfId="21307"/>
    <cellStyle name="Euro 4" xfId="21308"/>
    <cellStyle name="Euro 5" xfId="21309"/>
    <cellStyle name="Euro 6" xfId="21310"/>
    <cellStyle name="Euro 7" xfId="21311"/>
    <cellStyle name="Euro 8" xfId="21312"/>
    <cellStyle name="Euro 9" xfId="21313"/>
    <cellStyle name="explanation" xfId="21314"/>
    <cellStyle name="Explanatory Text 2" xfId="21315"/>
    <cellStyle name="Explanatory Text 2 2" xfId="21316"/>
    <cellStyle name="Explanatory Text 2 2 2" xfId="21317"/>
    <cellStyle name="Explanatory Text 2 2 3" xfId="21318"/>
    <cellStyle name="Explanatory Text 2 3" xfId="21319"/>
    <cellStyle name="Explanatory Text 3" xfId="21320"/>
    <cellStyle name="Explanatory Text 3 2" xfId="21321"/>
    <cellStyle name="Explanatory Text 3 3" xfId="21322"/>
    <cellStyle name="Explanatory Text 4" xfId="21323"/>
    <cellStyle name="Explanatory Text 4 2" xfId="21324"/>
    <cellStyle name="Explanatory Text 4 3" xfId="21325"/>
    <cellStyle name="Explanatory Text 5" xfId="21326"/>
    <cellStyle name="Explanatory Text 6" xfId="21327"/>
    <cellStyle name="Explanatory Text 7" xfId="21328"/>
    <cellStyle name="Explanatory Text 8" xfId="21329"/>
    <cellStyle name="Explanatory Text 9" xfId="21330"/>
    <cellStyle name="FAB level" xfId="21331"/>
    <cellStyle name="Feld_muß" xfId="21332"/>
    <cellStyle name="Financier" xfId="21333"/>
    <cellStyle name="Financier0" xfId="21334"/>
    <cellStyle name="Fixe" xfId="21335"/>
    <cellStyle name="Fixed" xfId="21336"/>
    <cellStyle name="Footer" xfId="21337"/>
    <cellStyle name="Gliederung1" xfId="21338"/>
    <cellStyle name="Gliederung2" xfId="21339"/>
    <cellStyle name="GOING" xfId="21340"/>
    <cellStyle name="GOING 2" xfId="21341"/>
    <cellStyle name="GOING 3" xfId="21342"/>
    <cellStyle name="GOING 4" xfId="21343"/>
    <cellStyle name="Good 2" xfId="21344"/>
    <cellStyle name="Good 2 10" xfId="21345"/>
    <cellStyle name="Good 2 11" xfId="21346"/>
    <cellStyle name="Good 2 12" xfId="21347"/>
    <cellStyle name="Good 2 13" xfId="21348"/>
    <cellStyle name="Good 2 14" xfId="21349"/>
    <cellStyle name="Good 2 2" xfId="21350"/>
    <cellStyle name="Good 2 2 2" xfId="21351"/>
    <cellStyle name="Good 2 2 2 2" xfId="21352"/>
    <cellStyle name="Good 2 2 3" xfId="21353"/>
    <cellStyle name="Good 2 2 4" xfId="21354"/>
    <cellStyle name="Good 2 2 5" xfId="21355"/>
    <cellStyle name="Good 2 2 6" xfId="21356"/>
    <cellStyle name="Good 2 3" xfId="21357"/>
    <cellStyle name="Good 2 3 2" xfId="21358"/>
    <cellStyle name="Good 2 4" xfId="21359"/>
    <cellStyle name="Good 2 4 2" xfId="21360"/>
    <cellStyle name="Good 2 5" xfId="21361"/>
    <cellStyle name="Good 2 6" xfId="21362"/>
    <cellStyle name="Good 2 7" xfId="21363"/>
    <cellStyle name="Good 2 8" xfId="21364"/>
    <cellStyle name="Good 2 9" xfId="21365"/>
    <cellStyle name="Good 3" xfId="21366"/>
    <cellStyle name="Good 3 2" xfId="21367"/>
    <cellStyle name="Good 3 3" xfId="21368"/>
    <cellStyle name="Good 3 4" xfId="21369"/>
    <cellStyle name="Good 3 5" xfId="21370"/>
    <cellStyle name="Good 4" xfId="21371"/>
    <cellStyle name="Good 4 2" xfId="21372"/>
    <cellStyle name="Good 4 3" xfId="21373"/>
    <cellStyle name="Good 4 4" xfId="21374"/>
    <cellStyle name="Good 4 5" xfId="21375"/>
    <cellStyle name="Good 5" xfId="21376"/>
    <cellStyle name="Good 5 2" xfId="21377"/>
    <cellStyle name="Good 5 3" xfId="21378"/>
    <cellStyle name="Good 6" xfId="21379"/>
    <cellStyle name="Good 6 2" xfId="21380"/>
    <cellStyle name="Good 6 3" xfId="21381"/>
    <cellStyle name="Good 7" xfId="21382"/>
    <cellStyle name="Good 7 2" xfId="21383"/>
    <cellStyle name="Good 7 3" xfId="21384"/>
    <cellStyle name="Good 8" xfId="21385"/>
    <cellStyle name="Good 8 2" xfId="21386"/>
    <cellStyle name="Good 8 3" xfId="21387"/>
    <cellStyle name="Good 9" xfId="21388"/>
    <cellStyle name="Good 9 2" xfId="21389"/>
    <cellStyle name="Good 9 3" xfId="21390"/>
    <cellStyle name="Grey" xfId="21391"/>
    <cellStyle name="HEADER" xfId="21392"/>
    <cellStyle name="Header - Style1" xfId="21393"/>
    <cellStyle name="Header_Bilan - ADSL - HCMC - Technical support 3 years - DO 211009_PBI 291009" xfId="21394"/>
    <cellStyle name="Header1" xfId="21395"/>
    <cellStyle name="Header2" xfId="21396"/>
    <cellStyle name="Header2 2" xfId="21397"/>
    <cellStyle name="Header2 3" xfId="21398"/>
    <cellStyle name="Header2 4" xfId="21399"/>
    <cellStyle name="Heading" xfId="21400"/>
    <cellStyle name="Heading 1 2" xfId="21401"/>
    <cellStyle name="Heading 1 2 2" xfId="21402"/>
    <cellStyle name="Heading 1 2 2 2" xfId="21403"/>
    <cellStyle name="Heading 1 2 2 2 2" xfId="21404"/>
    <cellStyle name="Heading 1 2 2 2 3" xfId="21405"/>
    <cellStyle name="Heading 1 2 2 3" xfId="21406"/>
    <cellStyle name="Heading 1 2 2 4" xfId="21407"/>
    <cellStyle name="Heading 1 2 3" xfId="21408"/>
    <cellStyle name="Heading 1 2 4" xfId="21409"/>
    <cellStyle name="Heading 1 2 5" xfId="21410"/>
    <cellStyle name="Heading 1 2 6" xfId="21411"/>
    <cellStyle name="Heading 1 2 7" xfId="21412"/>
    <cellStyle name="Heading 1 2 8" xfId="21413"/>
    <cellStyle name="Heading 1 2 9" xfId="21414"/>
    <cellStyle name="Heading 1 3" xfId="21415"/>
    <cellStyle name="Heading 1 3 2" xfId="21416"/>
    <cellStyle name="Heading 1 3 3" xfId="21417"/>
    <cellStyle name="Heading 1 4" xfId="21418"/>
    <cellStyle name="Heading 1 4 2" xfId="21419"/>
    <cellStyle name="Heading 1 4 3" xfId="21420"/>
    <cellStyle name="Heading 1 5" xfId="21421"/>
    <cellStyle name="Heading 1 6" xfId="21422"/>
    <cellStyle name="Heading 1 7" xfId="21423"/>
    <cellStyle name="Heading 1 8" xfId="21424"/>
    <cellStyle name="Heading 1 9" xfId="21425"/>
    <cellStyle name="Heading 2 2" xfId="21426"/>
    <cellStyle name="Heading 2 2 2" xfId="21427"/>
    <cellStyle name="Heading 2 2 2 2" xfId="21428"/>
    <cellStyle name="Heading 2 2 2 2 2" xfId="21429"/>
    <cellStyle name="Heading 2 2 2 2 3" xfId="21430"/>
    <cellStyle name="Heading 2 2 2 3" xfId="21431"/>
    <cellStyle name="Heading 2 2 2 4" xfId="21432"/>
    <cellStyle name="Heading 2 2 3" xfId="21433"/>
    <cellStyle name="Heading 2 2 4" xfId="21434"/>
    <cellStyle name="Heading 2 2 5" xfId="21435"/>
    <cellStyle name="Heading 2 2 6" xfId="21436"/>
    <cellStyle name="Heading 2 2 7" xfId="21437"/>
    <cellStyle name="Heading 2 2 8" xfId="21438"/>
    <cellStyle name="Heading 2 2 9" xfId="21439"/>
    <cellStyle name="Heading 2 3" xfId="21440"/>
    <cellStyle name="Heading 2 3 2" xfId="21441"/>
    <cellStyle name="Heading 2 3 3" xfId="21442"/>
    <cellStyle name="Heading 2 4" xfId="21443"/>
    <cellStyle name="Heading 2 4 2" xfId="21444"/>
    <cellStyle name="Heading 2 4 3" xfId="21445"/>
    <cellStyle name="Heading 2 5" xfId="21446"/>
    <cellStyle name="Heading 2 6" xfId="21447"/>
    <cellStyle name="Heading 2 7" xfId="21448"/>
    <cellStyle name="Heading 2 8" xfId="21449"/>
    <cellStyle name="Heading 2 9" xfId="21450"/>
    <cellStyle name="Heading 3 2" xfId="21451"/>
    <cellStyle name="Heading 3 2 2" xfId="21452"/>
    <cellStyle name="Heading 3 2 2 2" xfId="21453"/>
    <cellStyle name="Heading 3 2 2 3" xfId="21454"/>
    <cellStyle name="Heading 3 2 3" xfId="21455"/>
    <cellStyle name="Heading 3 3" xfId="21456"/>
    <cellStyle name="Heading 3 3 2" xfId="21457"/>
    <cellStyle name="Heading 3 3 3" xfId="21458"/>
    <cellStyle name="Heading 3 4" xfId="21459"/>
    <cellStyle name="Heading 3 4 2" xfId="21460"/>
    <cellStyle name="Heading 3 4 3" xfId="21461"/>
    <cellStyle name="Heading 3 5" xfId="21462"/>
    <cellStyle name="Heading 3 6" xfId="21463"/>
    <cellStyle name="Heading 3 7" xfId="21464"/>
    <cellStyle name="Heading 3 8" xfId="21465"/>
    <cellStyle name="Heading 3 9" xfId="21466"/>
    <cellStyle name="Heading 4 2" xfId="21467"/>
    <cellStyle name="Heading 4 2 2" xfId="21468"/>
    <cellStyle name="Heading 4 2 2 2" xfId="21469"/>
    <cellStyle name="Heading 4 2 2 3" xfId="21470"/>
    <cellStyle name="Heading 4 2 3" xfId="21471"/>
    <cellStyle name="Heading 4 3" xfId="21472"/>
    <cellStyle name="Heading 4 3 2" xfId="21473"/>
    <cellStyle name="Heading 4 3 3" xfId="21474"/>
    <cellStyle name="Heading 4 4" xfId="21475"/>
    <cellStyle name="Heading 4 4 2" xfId="21476"/>
    <cellStyle name="Heading 4 4 3" xfId="21477"/>
    <cellStyle name="Heading 4 5" xfId="21478"/>
    <cellStyle name="Heading 4 6" xfId="21479"/>
    <cellStyle name="Heading 4 7" xfId="21480"/>
    <cellStyle name="Heading 4 8" xfId="21481"/>
    <cellStyle name="Heading 4 9" xfId="21482"/>
    <cellStyle name="Heading1" xfId="21483"/>
    <cellStyle name="Heading2" xfId="21484"/>
    <cellStyle name="HEADINGS" xfId="21485"/>
    <cellStyle name="HEADINGSTOP" xfId="21486"/>
    <cellStyle name="headoption" xfId="21487"/>
    <cellStyle name="headoption 2" xfId="21488"/>
    <cellStyle name="headoption 3" xfId="21489"/>
    <cellStyle name="headoption 4" xfId="21490"/>
    <cellStyle name="hidden" xfId="21491"/>
    <cellStyle name="Hiden_Formula" xfId="21492"/>
    <cellStyle name="HighLight1" xfId="21493"/>
    <cellStyle name="HighLightHV11" xfId="21494"/>
    <cellStyle name="Hipervínculo" xfId="21495"/>
    <cellStyle name="Hipervínculo visitado_2002servicios Litespan" xfId="21496"/>
    <cellStyle name="Hipervínculo_~1753889" xfId="21497"/>
    <cellStyle name="Hoa-Scholl" xfId="21498"/>
    <cellStyle name="Hoa-Scholl 2" xfId="21499"/>
    <cellStyle name="Hoa-Scholl 3" xfId="21500"/>
    <cellStyle name="Hoa-Scholl 4" xfId="21501"/>
    <cellStyle name="imp-pr-item" xfId="21502"/>
    <cellStyle name="indicatif_nv" xfId="21503"/>
    <cellStyle name="Input [yellow]" xfId="21504"/>
    <cellStyle name="Input [yellow] 2" xfId="21505"/>
    <cellStyle name="Input [yellow] 3" xfId="21506"/>
    <cellStyle name="Input [yellow] 4" xfId="21507"/>
    <cellStyle name="Input 2" xfId="21508"/>
    <cellStyle name="Input 2 2" xfId="21509"/>
    <cellStyle name="Input 2 2 2" xfId="21510"/>
    <cellStyle name="Input 2 2 2 2" xfId="21511"/>
    <cellStyle name="Input 2 2 2 3" xfId="21512"/>
    <cellStyle name="Input 2 2 3" xfId="21513"/>
    <cellStyle name="Input 2 2 3 2" xfId="21514"/>
    <cellStyle name="Input 2 2 4" xfId="21515"/>
    <cellStyle name="Input 2 2 4 2" xfId="21516"/>
    <cellStyle name="Input 2 2 5" xfId="21517"/>
    <cellStyle name="Input 2 2 5 2" xfId="21518"/>
    <cellStyle name="Input 2 2 6" xfId="21519"/>
    <cellStyle name="Input 2 2 6 2" xfId="21520"/>
    <cellStyle name="Input 2 2 7" xfId="21521"/>
    <cellStyle name="Input 2 3" xfId="21522"/>
    <cellStyle name="Input 2 3 2" xfId="21523"/>
    <cellStyle name="Input 2 3 2 2" xfId="21524"/>
    <cellStyle name="Input 2 3 3" xfId="21525"/>
    <cellStyle name="Input 2 4" xfId="21526"/>
    <cellStyle name="Input 3" xfId="21527"/>
    <cellStyle name="Input 3 2" xfId="21528"/>
    <cellStyle name="Input 3 2 2" xfId="21529"/>
    <cellStyle name="Input 3 2 2 2" xfId="21530"/>
    <cellStyle name="Input 3 2 3" xfId="21531"/>
    <cellStyle name="Input 3 3" xfId="21532"/>
    <cellStyle name="Input 3 3 2" xfId="21533"/>
    <cellStyle name="Input 3 3 3" xfId="21534"/>
    <cellStyle name="Input 3 4" xfId="21535"/>
    <cellStyle name="Input 3 4 2" xfId="21536"/>
    <cellStyle name="Input 3 5" xfId="21537"/>
    <cellStyle name="Input 3 5 2" xfId="21538"/>
    <cellStyle name="Input 3 6" xfId="21539"/>
    <cellStyle name="Input 3 6 2" xfId="21540"/>
    <cellStyle name="Input 3 7" xfId="21541"/>
    <cellStyle name="Input 3 7 2" xfId="21542"/>
    <cellStyle name="Input 3 8" xfId="21543"/>
    <cellStyle name="Input 4" xfId="21544"/>
    <cellStyle name="Input 4 2" xfId="21545"/>
    <cellStyle name="Input 4 2 2" xfId="21546"/>
    <cellStyle name="Input 4 2 2 2" xfId="21547"/>
    <cellStyle name="Input 4 2 3" xfId="21548"/>
    <cellStyle name="Input 4 3" xfId="21549"/>
    <cellStyle name="Input 4 3 2" xfId="21550"/>
    <cellStyle name="Input 4 3 3" xfId="21551"/>
    <cellStyle name="Input 4 4" xfId="21552"/>
    <cellStyle name="Input 4 4 2" xfId="21553"/>
    <cellStyle name="Input 4 5" xfId="21554"/>
    <cellStyle name="Input 4 5 2" xfId="21555"/>
    <cellStyle name="Input 4 6" xfId="21556"/>
    <cellStyle name="Input 4 6 2" xfId="21557"/>
    <cellStyle name="Input 4 7" xfId="21558"/>
    <cellStyle name="Input 4 7 2" xfId="21559"/>
    <cellStyle name="Input 4 8" xfId="21560"/>
    <cellStyle name="Input 5" xfId="21561"/>
    <cellStyle name="Input 6" xfId="21562"/>
    <cellStyle name="Input 7" xfId="21563"/>
    <cellStyle name="Input 7 2" xfId="21564"/>
    <cellStyle name="Input 7 2 2" xfId="21565"/>
    <cellStyle name="Input 7 2 3" xfId="21566"/>
    <cellStyle name="Input 7 3" xfId="21567"/>
    <cellStyle name="Input 7 3 2" xfId="21568"/>
    <cellStyle name="Input 7 3 3" xfId="21569"/>
    <cellStyle name="Input 7 4" xfId="21570"/>
    <cellStyle name="Input 7 5" xfId="21571"/>
    <cellStyle name="Input 7 6" xfId="21572"/>
    <cellStyle name="Input 7 7" xfId="21573"/>
    <cellStyle name="Input 8" xfId="21574"/>
    <cellStyle name="Input 9" xfId="21575"/>
    <cellStyle name="Internal" xfId="21576"/>
    <cellStyle name="Internal 2" xfId="21577"/>
    <cellStyle name="Internal 3" xfId="21578"/>
    <cellStyle name="Internal 4" xfId="21579"/>
    <cellStyle name="Internal 5" xfId="21580"/>
    <cellStyle name="Internal 6" xfId="21581"/>
    <cellStyle name="Internal 7" xfId="21582"/>
    <cellStyle name="Italique" xfId="21583"/>
    <cellStyle name="Italique 10" xfId="21584"/>
    <cellStyle name="Italique 11" xfId="21585"/>
    <cellStyle name="Italique 12" xfId="21586"/>
    <cellStyle name="Italique 13" xfId="21587"/>
    <cellStyle name="Italique 14" xfId="21588"/>
    <cellStyle name="Italique 15" xfId="21589"/>
    <cellStyle name="Italique 16" xfId="21590"/>
    <cellStyle name="Italique 2" xfId="21591"/>
    <cellStyle name="Italique 3" xfId="21592"/>
    <cellStyle name="Italique 4" xfId="21593"/>
    <cellStyle name="Italique 5" xfId="21594"/>
    <cellStyle name="Italique 6" xfId="21595"/>
    <cellStyle name="Italique 7" xfId="21596"/>
    <cellStyle name="Italique 8" xfId="21597"/>
    <cellStyle name="Italique 9" xfId="21598"/>
    <cellStyle name="Item" xfId="21599"/>
    <cellStyle name="Item 2" xfId="21600"/>
    <cellStyle name="Item level 1" xfId="21601"/>
    <cellStyle name="Item level 3" xfId="21602"/>
    <cellStyle name="Item level 4" xfId="21603"/>
    <cellStyle name="item2" xfId="21604"/>
    <cellStyle name="Jun" xfId="21605"/>
    <cellStyle name="Ledger 17 x 11 in" xfId="21606"/>
    <cellStyle name="Level 1 title" xfId="21607"/>
    <cellStyle name="Level 2 title" xfId="21608"/>
    <cellStyle name="Lien hypertexte" xfId="21609"/>
    <cellStyle name="Lien hypertexte 10" xfId="21610"/>
    <cellStyle name="Lien hypertexte 11" xfId="21611"/>
    <cellStyle name="Lien hypertexte 12" xfId="21612"/>
    <cellStyle name="Lien hypertexte 2" xfId="21613"/>
    <cellStyle name="Lien hypertexte 3" xfId="21614"/>
    <cellStyle name="Lien hypertexte 4" xfId="21615"/>
    <cellStyle name="Lien hypertexte 5" xfId="21616"/>
    <cellStyle name="Lien hypertexte 6" xfId="21617"/>
    <cellStyle name="Lien hypertexte 7" xfId="21618"/>
    <cellStyle name="Lien hypertexte 8" xfId="21619"/>
    <cellStyle name="Lien hypertexte 9" xfId="21620"/>
    <cellStyle name="Lien hypertexte visité" xfId="21621"/>
    <cellStyle name="Lien hypertexte_~0062646" xfId="21622"/>
    <cellStyle name="Linked Cell 2" xfId="21623"/>
    <cellStyle name="Linked Cell 2 2" xfId="21624"/>
    <cellStyle name="Linked Cell 2 2 2" xfId="21625"/>
    <cellStyle name="Linked Cell 2 2 3" xfId="21626"/>
    <cellStyle name="Linked Cell 2 3" xfId="21627"/>
    <cellStyle name="Linked Cell 3" xfId="21628"/>
    <cellStyle name="Linked Cell 3 2" xfId="21629"/>
    <cellStyle name="Linked Cell 3 3" xfId="21630"/>
    <cellStyle name="Linked Cell 4" xfId="21631"/>
    <cellStyle name="Linked Cell 4 2" xfId="21632"/>
    <cellStyle name="Linked Cell 4 3" xfId="21633"/>
    <cellStyle name="Linked Cell 5" xfId="21634"/>
    <cellStyle name="Linked Cell 6" xfId="21635"/>
    <cellStyle name="Linked Cell 7" xfId="21636"/>
    <cellStyle name="Linked Cell 8" xfId="21637"/>
    <cellStyle name="Linked Cell 9" xfId="21638"/>
    <cellStyle name="load" xfId="21639"/>
    <cellStyle name="LOST" xfId="21640"/>
    <cellStyle name="LOST 2" xfId="21641"/>
    <cellStyle name="LOST 3" xfId="21642"/>
    <cellStyle name="LOST 4" xfId="21643"/>
    <cellStyle name="MANKAD" xfId="21644"/>
    <cellStyle name="MARQ" xfId="21645"/>
    <cellStyle name="Matrice" xfId="21646"/>
    <cellStyle name="merlang" xfId="21647"/>
    <cellStyle name="Migliaia (0)_1_netsi9" xfId="21648"/>
    <cellStyle name="Migliaia_1_netsi9" xfId="21649"/>
    <cellStyle name="Millares [0]__mi-cotización-5620sam_RENFE_BILBAO" xfId="21650"/>
    <cellStyle name="Millares_~0699267" xfId="21651"/>
    <cellStyle name="Milliers [0]__IhoMBB08A00" xfId="21652"/>
    <cellStyle name="Milliers__IhoMBB08A00" xfId="21653"/>
    <cellStyle name="Model" xfId="21654"/>
    <cellStyle name="Moeda [0]_~4390393" xfId="21655"/>
    <cellStyle name="Moeda_~4390393" xfId="21656"/>
    <cellStyle name="Mon?taire [0]_1641SMP" xfId="21657"/>
    <cellStyle name="Mon?taire_1641SMP" xfId="21658"/>
    <cellStyle name="Mon?taire0" xfId="21659"/>
    <cellStyle name="Moneda [0]_~0699267" xfId="21660"/>
    <cellStyle name="Moneda_~0699267" xfId="21661"/>
    <cellStyle name="Monetaire" xfId="21662"/>
    <cellStyle name="Monetaire [0]" xfId="21663"/>
    <cellStyle name="Monetaire [0] 10" xfId="21664"/>
    <cellStyle name="Monetaire [0] 11" xfId="21665"/>
    <cellStyle name="Monetaire [0] 12" xfId="21666"/>
    <cellStyle name="Monetaire [0] 13" xfId="21667"/>
    <cellStyle name="Monetaire [0] 14" xfId="21668"/>
    <cellStyle name="Monetaire [0] 15" xfId="21669"/>
    <cellStyle name="Monetaire [0] 16" xfId="21670"/>
    <cellStyle name="Monetaire [0] 2" xfId="21671"/>
    <cellStyle name="Monetaire [0] 3" xfId="21672"/>
    <cellStyle name="Monetaire [0] 4" xfId="21673"/>
    <cellStyle name="Monetaire [0] 5" xfId="21674"/>
    <cellStyle name="Monetaire [0] 6" xfId="21675"/>
    <cellStyle name="Monetaire [0] 7" xfId="21676"/>
    <cellStyle name="Monetaire [0] 8" xfId="21677"/>
    <cellStyle name="Monetaire [0] 9" xfId="21678"/>
    <cellStyle name="Monétaire [0]__IhoMBB08A00" xfId="21679"/>
    <cellStyle name="Monetaire [0]_03_VNM7046-Transmission" xfId="21680"/>
    <cellStyle name="Monétaire [0]_1353DN" xfId="21681"/>
    <cellStyle name="Monetaire [0]_20Feb08- BoQ-VMS Direc PO-North 1-ed27" xfId="21682"/>
    <cellStyle name="Monétaire [0]_C360" xfId="21683"/>
    <cellStyle name="Monetaire [0]_Cantho_bao gia vat tu du phong E10_010908_ed1" xfId="21684"/>
    <cellStyle name="Monétaire [0]_DESIGN_A" xfId="21685"/>
    <cellStyle name="Monetaire [0]_devis_multi_phases3" xfId="21686"/>
    <cellStyle name="Monétaire [0]_DEVISBASE" xfId="21687"/>
    <cellStyle name="Monetaire [0]_Draft Bilan" xfId="21688"/>
    <cellStyle name="Monétaire [0]_Feuil1" xfId="21689"/>
    <cellStyle name="Monetaire [0]_FTTx ton kho 9.2010" xfId="21690"/>
    <cellStyle name="Monétaire [0]_Ipdim" xfId="21691"/>
    <cellStyle name="Monetaire [0]_IPIS Conso ASD" xfId="21692"/>
    <cellStyle name="Monétaire [0]_LISTING" xfId="21693"/>
    <cellStyle name="Monetaire [0]_Logistics_ed02_" xfId="21694"/>
    <cellStyle name="Monétaire [0]_priconf" xfId="21695"/>
    <cellStyle name="Monetaire [0]_QUOTATION_SDH_ThanhHoa_Up&amp;Ex_no spare_131108" xfId="21696"/>
    <cellStyle name="Monétaire [0]_SC 7507" xfId="21697"/>
    <cellStyle name="Monetaire [0]_SDH_VNPT_package I-634node_071030_Thuy" xfId="21698"/>
    <cellStyle name="Monetaire 10" xfId="21699"/>
    <cellStyle name="Monetaire 11" xfId="21700"/>
    <cellStyle name="Monetaire 12" xfId="21701"/>
    <cellStyle name="Monetaire 13" xfId="21702"/>
    <cellStyle name="Monetaire 14" xfId="21703"/>
    <cellStyle name="Monetaire 15" xfId="21704"/>
    <cellStyle name="Monetaire 16" xfId="21705"/>
    <cellStyle name="Monetaire 2" xfId="21706"/>
    <cellStyle name="Monetaire 3" xfId="21707"/>
    <cellStyle name="Monetaire 4" xfId="21708"/>
    <cellStyle name="Monetaire 5" xfId="21709"/>
    <cellStyle name="Monetaire 6" xfId="21710"/>
    <cellStyle name="Monetaire 7" xfId="21711"/>
    <cellStyle name="Monetaire 8" xfId="21712"/>
    <cellStyle name="Monetaire 9" xfId="21713"/>
    <cellStyle name="Monétaire__IhoMBB08A00" xfId="21714"/>
    <cellStyle name="Monetaire_~3779691" xfId="21715"/>
    <cellStyle name="Monétaire_1353DN" xfId="21716"/>
    <cellStyle name="Monetaire_20Feb08- BoQ-VMS Direc PO-North 1-ed27" xfId="21717"/>
    <cellStyle name="Monétaire_C360" xfId="21718"/>
    <cellStyle name="Monetaire_CANTHO ENERGIE DC" xfId="21719"/>
    <cellStyle name="Monétaire_DESIGN_A" xfId="21720"/>
    <cellStyle name="Monetaire_devis_multi_phases3" xfId="21721"/>
    <cellStyle name="Monétaire_DEVISBASE" xfId="21722"/>
    <cellStyle name="Monetaire_Draft Bilan" xfId="21723"/>
    <cellStyle name="Monétaire_Feuil1" xfId="21724"/>
    <cellStyle name="Monetaire_FTTx ton kho 9.2010" xfId="21725"/>
    <cellStyle name="Monétaire_LISTING" xfId="21726"/>
    <cellStyle name="Monetaire_Logistics_ed02_" xfId="21727"/>
    <cellStyle name="Monétaire_priconf" xfId="21728"/>
    <cellStyle name="Monetaire_QUOTATION_SDH_ThanhHoa_Up&amp;Ex_no spare_131108" xfId="21729"/>
    <cellStyle name="Monétaire_SC 7507" xfId="21730"/>
    <cellStyle name="Monetaire_SDH_VNPT_package I-634node_071030_Thuy" xfId="21731"/>
    <cellStyle name="Monétaire_VNM6940_Longson_HCMPTT_PriceSummary_XLL_080904" xfId="21732"/>
    <cellStyle name="Monetaire_VNPT NGN Call Control_RAM_v1 6" xfId="21733"/>
    <cellStyle name="Monétaire0" xfId="21734"/>
    <cellStyle name="Mon้taire [0]_1641SMP" xfId="21735"/>
    <cellStyle name="Mon้taire_1641SMP" xfId="21736"/>
    <cellStyle name="Mon้taire0" xfId="21737"/>
    <cellStyle name="MOT Hardware" xfId="21738"/>
    <cellStyle name="MOT Hardware 2" xfId="21739"/>
    <cellStyle name="n" xfId="21740"/>
    <cellStyle name="Neutral 2" xfId="21741"/>
    <cellStyle name="Neutral 2 2" xfId="21742"/>
    <cellStyle name="Neutral 2 2 2" xfId="21743"/>
    <cellStyle name="Neutral 2 2 3" xfId="21744"/>
    <cellStyle name="Neutral 2 3" xfId="21745"/>
    <cellStyle name="Neutral 3" xfId="21746"/>
    <cellStyle name="Neutral 3 2" xfId="21747"/>
    <cellStyle name="Neutral 3 3" xfId="21748"/>
    <cellStyle name="Neutral 4" xfId="21749"/>
    <cellStyle name="Neutral 4 2" xfId="21750"/>
    <cellStyle name="Neutral 4 3" xfId="21751"/>
    <cellStyle name="Neutral 5" xfId="21752"/>
    <cellStyle name="Neutral 6" xfId="21753"/>
    <cellStyle name="Neutral 7" xfId="21754"/>
    <cellStyle name="Neutral 8" xfId="21755"/>
    <cellStyle name="Neutral 9" xfId="21756"/>
    <cellStyle name="New Times Roman" xfId="21757"/>
    <cellStyle name="NiveauColonne_1_BOQ-KHM-Ph17-MSD" xfId="21758"/>
    <cellStyle name="NiveauLigne_1_BOQ-KHM-Ph17-MSD" xfId="21759"/>
    <cellStyle name="no dec" xfId="21760"/>
    <cellStyle name="Normal" xfId="0" builtinId="0"/>
    <cellStyle name="Normal - Style1" xfId="21761"/>
    <cellStyle name="Normal - Style1 2" xfId="21762"/>
    <cellStyle name="Normal - Style1_Logistics_ed02_" xfId="21763"/>
    <cellStyle name="Normal - 樣式1" xfId="21764"/>
    <cellStyle name="Normal - 樣式2" xfId="21765"/>
    <cellStyle name="Normal - 樣式3" xfId="21766"/>
    <cellStyle name="Normal - 樣式4" xfId="21767"/>
    <cellStyle name="Normal - 樣式5" xfId="21768"/>
    <cellStyle name="Normal - 樣式6" xfId="21769"/>
    <cellStyle name="Normal - 樣式7" xfId="21770"/>
    <cellStyle name="Normal - 樣式8" xfId="21771"/>
    <cellStyle name="Normal 10" xfId="21772"/>
    <cellStyle name="Normal 10 2" xfId="21773"/>
    <cellStyle name="Normal 10 3" xfId="21774"/>
    <cellStyle name="Normal 100" xfId="21775"/>
    <cellStyle name="Normal 101" xfId="21776"/>
    <cellStyle name="Normal 102" xfId="21777"/>
    <cellStyle name="Normal 103" xfId="21778"/>
    <cellStyle name="Normal 104" xfId="21779"/>
    <cellStyle name="Normal 105" xfId="21780"/>
    <cellStyle name="Normal 106" xfId="21781"/>
    <cellStyle name="Normal 107" xfId="21782"/>
    <cellStyle name="Normal 108" xfId="21783"/>
    <cellStyle name="Normal 109" xfId="21784"/>
    <cellStyle name="Normal 11" xfId="21785"/>
    <cellStyle name="Normal 11 2" xfId="21786"/>
    <cellStyle name="Normal 11 3" xfId="21787"/>
    <cellStyle name="Normal 110" xfId="21788"/>
    <cellStyle name="Normal 111" xfId="21789"/>
    <cellStyle name="Normal 112" xfId="21790"/>
    <cellStyle name="Normal 113" xfId="21791"/>
    <cellStyle name="Normal 114" xfId="21792"/>
    <cellStyle name="Normal 115" xfId="21793"/>
    <cellStyle name="Normal 116" xfId="21794"/>
    <cellStyle name="Normal 117" xfId="21795"/>
    <cellStyle name="Normal 118" xfId="21796"/>
    <cellStyle name="Normal 119" xfId="21797"/>
    <cellStyle name="Normal 12" xfId="21798"/>
    <cellStyle name="Normal 12 2" xfId="21799"/>
    <cellStyle name="Normal 120" xfId="21800"/>
    <cellStyle name="Normal 121" xfId="21801"/>
    <cellStyle name="Normal 122" xfId="21802"/>
    <cellStyle name="Normal 123" xfId="21803"/>
    <cellStyle name="Normal 124" xfId="21804"/>
    <cellStyle name="Normal 125" xfId="21805"/>
    <cellStyle name="Normal 126" xfId="21806"/>
    <cellStyle name="Normal 127" xfId="21807"/>
    <cellStyle name="Normal 128" xfId="21808"/>
    <cellStyle name="Normal 129" xfId="21809"/>
    <cellStyle name="Normal 13" xfId="21810"/>
    <cellStyle name="Normal 13 2" xfId="21811"/>
    <cellStyle name="Normal 13 2 2" xfId="21812"/>
    <cellStyle name="Normal 13 2 3" xfId="21813"/>
    <cellStyle name="Normal 13 2 4" xfId="21814"/>
    <cellStyle name="Normal 13 2 5" xfId="21815"/>
    <cellStyle name="Normal 13 3" xfId="21816"/>
    <cellStyle name="Normal 13 3 2" xfId="21817"/>
    <cellStyle name="Normal 13 3 2 2" xfId="21818"/>
    <cellStyle name="Normal 13 3 3" xfId="21819"/>
    <cellStyle name="Normal 13 3 4" xfId="21820"/>
    <cellStyle name="Normal 13 4" xfId="21821"/>
    <cellStyle name="Normal 13 4 2" xfId="21822"/>
    <cellStyle name="Normal 13 4 3" xfId="21823"/>
    <cellStyle name="Normal 13 5" xfId="21824"/>
    <cellStyle name="Normal 130" xfId="21825"/>
    <cellStyle name="Normal 131" xfId="21826"/>
    <cellStyle name="Normal 132" xfId="21827"/>
    <cellStyle name="Normal 133" xfId="21828"/>
    <cellStyle name="Normal 134" xfId="21829"/>
    <cellStyle name="Normal 135" xfId="21830"/>
    <cellStyle name="Normal 136" xfId="21831"/>
    <cellStyle name="Normal 137" xfId="21832"/>
    <cellStyle name="Normal 138" xfId="21833"/>
    <cellStyle name="Normal 139" xfId="21834"/>
    <cellStyle name="Normal 14" xfId="21835"/>
    <cellStyle name="Normal 14 2" xfId="21836"/>
    <cellStyle name="Normal 14 2 2" xfId="21837"/>
    <cellStyle name="Normal 14 2 2 2" xfId="21838"/>
    <cellStyle name="Normal 14 2 2 3" xfId="21839"/>
    <cellStyle name="Normal 14 2 3" xfId="21840"/>
    <cellStyle name="Normal 14 2 4" xfId="21841"/>
    <cellStyle name="Normal 14 3" xfId="21842"/>
    <cellStyle name="Normal 14 4" xfId="21843"/>
    <cellStyle name="Normal 14 4 2" xfId="21844"/>
    <cellStyle name="Normal 14 4 3" xfId="21845"/>
    <cellStyle name="Normal 14 5" xfId="21846"/>
    <cellStyle name="Normal 14 6" xfId="21847"/>
    <cellStyle name="Normal 14 7" xfId="21848"/>
    <cellStyle name="Normal 140" xfId="21849"/>
    <cellStyle name="Normal 141" xfId="21850"/>
    <cellStyle name="Normal 142" xfId="21851"/>
    <cellStyle name="Normal 143" xfId="21852"/>
    <cellStyle name="Normal 144" xfId="21853"/>
    <cellStyle name="Normal 145" xfId="21854"/>
    <cellStyle name="Normal 146" xfId="21855"/>
    <cellStyle name="Normal 147" xfId="21856"/>
    <cellStyle name="Normal 148" xfId="21857"/>
    <cellStyle name="Normal 149" xfId="21858"/>
    <cellStyle name="Normal 15" xfId="21859"/>
    <cellStyle name="Normal 15 2" xfId="21860"/>
    <cellStyle name="Normal 15 2 2" xfId="21861"/>
    <cellStyle name="Normal 15 2 3" xfId="21862"/>
    <cellStyle name="Normal 15 2 4" xfId="21863"/>
    <cellStyle name="Normal 15 2 5" xfId="21864"/>
    <cellStyle name="Normal 15 3" xfId="21865"/>
    <cellStyle name="Normal 15 4" xfId="21866"/>
    <cellStyle name="Normal 15 5" xfId="21867"/>
    <cellStyle name="Normal 150" xfId="21868"/>
    <cellStyle name="Normal 151" xfId="21869"/>
    <cellStyle name="Normal 152" xfId="21870"/>
    <cellStyle name="Normal 153" xfId="21871"/>
    <cellStyle name="Normal 154" xfId="21872"/>
    <cellStyle name="Normal 155" xfId="21873"/>
    <cellStyle name="Normal 156" xfId="21874"/>
    <cellStyle name="Normal 157" xfId="21875"/>
    <cellStyle name="Normal 158" xfId="21876"/>
    <cellStyle name="Normal 159" xfId="21877"/>
    <cellStyle name="Normal 16" xfId="21878"/>
    <cellStyle name="Normal 16 2" xfId="21879"/>
    <cellStyle name="Normal 16 3" xfId="21880"/>
    <cellStyle name="Normal 16 3 2" xfId="21881"/>
    <cellStyle name="Normal 16 3 3" xfId="21882"/>
    <cellStyle name="Normal 16 4" xfId="21883"/>
    <cellStyle name="Normal 16 5" xfId="21884"/>
    <cellStyle name="Normal 160" xfId="21885"/>
    <cellStyle name="Normal 161" xfId="21886"/>
    <cellStyle name="Normal 162" xfId="21887"/>
    <cellStyle name="Normal 163" xfId="21888"/>
    <cellStyle name="Normal 164" xfId="21889"/>
    <cellStyle name="Normal 165" xfId="21890"/>
    <cellStyle name="Normal 166" xfId="21891"/>
    <cellStyle name="Normal 167" xfId="21892"/>
    <cellStyle name="Normal 168" xfId="21893"/>
    <cellStyle name="Normal 169" xfId="21894"/>
    <cellStyle name="Normal 17" xfId="21895"/>
    <cellStyle name="Normal 17 2" xfId="21896"/>
    <cellStyle name="Normal 17 2 2" xfId="21897"/>
    <cellStyle name="Normal 17 2 3" xfId="21898"/>
    <cellStyle name="Normal 17 3" xfId="21899"/>
    <cellStyle name="Normal 17 3 2" xfId="21900"/>
    <cellStyle name="Normal 17 3 3" xfId="21901"/>
    <cellStyle name="Normal 17 4" xfId="21902"/>
    <cellStyle name="Normal 17 5" xfId="21903"/>
    <cellStyle name="Normal 170" xfId="21904"/>
    <cellStyle name="Normal 171" xfId="21905"/>
    <cellStyle name="Normal 172" xfId="21906"/>
    <cellStyle name="Normal 173" xfId="21907"/>
    <cellStyle name="Normal 174" xfId="21908"/>
    <cellStyle name="Normal 175" xfId="21909"/>
    <cellStyle name="Normal 176" xfId="21910"/>
    <cellStyle name="Normal 177" xfId="21911"/>
    <cellStyle name="Normal 178" xfId="21912"/>
    <cellStyle name="Normal 179" xfId="21913"/>
    <cellStyle name="Normal 18" xfId="21914"/>
    <cellStyle name="Normal 18 2" xfId="21915"/>
    <cellStyle name="Normal 18 3" xfId="21916"/>
    <cellStyle name="Normal 18 3 2" xfId="21917"/>
    <cellStyle name="Normal 18 3 3" xfId="21918"/>
    <cellStyle name="Normal 18 4" xfId="21919"/>
    <cellStyle name="Normal 18 5" xfId="21920"/>
    <cellStyle name="Normal 180" xfId="21921"/>
    <cellStyle name="Normal 181" xfId="21922"/>
    <cellStyle name="Normal 182" xfId="21923"/>
    <cellStyle name="Normal 183" xfId="21924"/>
    <cellStyle name="Normal 184" xfId="21925"/>
    <cellStyle name="Normal 185" xfId="21926"/>
    <cellStyle name="Normal 186" xfId="21927"/>
    <cellStyle name="Normal 187" xfId="21928"/>
    <cellStyle name="Normal 188" xfId="21929"/>
    <cellStyle name="Normal 189" xfId="21930"/>
    <cellStyle name="Normal 19" xfId="21931"/>
    <cellStyle name="Normal 19 2" xfId="21932"/>
    <cellStyle name="Normal 19 3" xfId="21933"/>
    <cellStyle name="Normal 19 3 2" xfId="21934"/>
    <cellStyle name="Normal 19 3 3" xfId="21935"/>
    <cellStyle name="Normal 19 4" xfId="21936"/>
    <cellStyle name="Normal 19 5" xfId="21937"/>
    <cellStyle name="Normal 190" xfId="21938"/>
    <cellStyle name="Normal 191" xfId="21939"/>
    <cellStyle name="Normal 192" xfId="21940"/>
    <cellStyle name="Normal 193" xfId="21941"/>
    <cellStyle name="Normal 194" xfId="21942"/>
    <cellStyle name="Normal 195" xfId="21943"/>
    <cellStyle name="Normal 196" xfId="21944"/>
    <cellStyle name="Normal 197" xfId="21945"/>
    <cellStyle name="Normal 198" xfId="21946"/>
    <cellStyle name="Normal 199" xfId="21947"/>
    <cellStyle name="Normal 2" xfId="21948"/>
    <cellStyle name="Normal 2 2" xfId="21949"/>
    <cellStyle name="Normal 2 2 2" xfId="21950"/>
    <cellStyle name="Normal 2 2 2 2" xfId="21951"/>
    <cellStyle name="Normal 2 2 2 3" xfId="21952"/>
    <cellStyle name="Normal 2 2 3" xfId="21953"/>
    <cellStyle name="Normal 2 2 3 2" xfId="21954"/>
    <cellStyle name="Normal 2 2 3 3" xfId="21955"/>
    <cellStyle name="Normal 2 2 3 4" xfId="21956"/>
    <cellStyle name="Normal 2 2 4" xfId="21957"/>
    <cellStyle name="Normal 2 2 4 2" xfId="21958"/>
    <cellStyle name="Normal 2 2 4 3" xfId="21959"/>
    <cellStyle name="Normal 2 2 5" xfId="21960"/>
    <cellStyle name="Normal 2 2 6" xfId="21961"/>
    <cellStyle name="Normal 2 3" xfId="21962"/>
    <cellStyle name="Normal 2 3 2" xfId="21963"/>
    <cellStyle name="Normal 2 3 3" xfId="21964"/>
    <cellStyle name="Normal 2 4" xfId="21965"/>
    <cellStyle name="Normal 2 4 2" xfId="21966"/>
    <cellStyle name="Normal 2 4 2 2" xfId="21967"/>
    <cellStyle name="Normal 2 4 2 3" xfId="21968"/>
    <cellStyle name="Normal 2 4 3" xfId="21969"/>
    <cellStyle name="Normal 2 4 4" xfId="21970"/>
    <cellStyle name="Normal 2 5" xfId="21971"/>
    <cellStyle name="Normal 2 5 2" xfId="21972"/>
    <cellStyle name="Normal 2 5 3" xfId="21973"/>
    <cellStyle name="Normal 2 5 4" xfId="21974"/>
    <cellStyle name="Normal 2 5 5" xfId="21975"/>
    <cellStyle name="Normal 2 6" xfId="21976"/>
    <cellStyle name="Normal 2 7" xfId="21977"/>
    <cellStyle name="Normal 2 8" xfId="21978"/>
    <cellStyle name="Normal 20" xfId="21979"/>
    <cellStyle name="Normal 20 2" xfId="21980"/>
    <cellStyle name="Normal 20 3" xfId="21981"/>
    <cellStyle name="Normal 20 4" xfId="21982"/>
    <cellStyle name="Normal 20 4 2" xfId="21983"/>
    <cellStyle name="Normal 20 4 3" xfId="21984"/>
    <cellStyle name="Normal 20 5" xfId="21985"/>
    <cellStyle name="Normal 20 6" xfId="21986"/>
    <cellStyle name="Normal 200" xfId="21987"/>
    <cellStyle name="Normal 201" xfId="21988"/>
    <cellStyle name="Normal 202" xfId="21989"/>
    <cellStyle name="Normal 203" xfId="21990"/>
    <cellStyle name="Normal 204" xfId="21991"/>
    <cellStyle name="Normal 205" xfId="21992"/>
    <cellStyle name="Normal 206" xfId="21993"/>
    <cellStyle name="Normal 207" xfId="21994"/>
    <cellStyle name="Normal 208" xfId="21995"/>
    <cellStyle name="Normal 209" xfId="21996"/>
    <cellStyle name="Normal 21" xfId="21997"/>
    <cellStyle name="Normal 21 2" xfId="21998"/>
    <cellStyle name="Normal 21 3" xfId="21999"/>
    <cellStyle name="Normal 21 4" xfId="22000"/>
    <cellStyle name="Normal 21 4 2" xfId="22001"/>
    <cellStyle name="Normal 21 4 3" xfId="22002"/>
    <cellStyle name="Normal 21 5" xfId="22003"/>
    <cellStyle name="Normal 21 6" xfId="22004"/>
    <cellStyle name="Normal 210" xfId="22005"/>
    <cellStyle name="Normal 211" xfId="22006"/>
    <cellStyle name="Normal 212" xfId="22007"/>
    <cellStyle name="Normal 213" xfId="22008"/>
    <cellStyle name="Normal 214" xfId="22009"/>
    <cellStyle name="Normal 215" xfId="22010"/>
    <cellStyle name="Normal 216" xfId="22011"/>
    <cellStyle name="Normal 217" xfId="22012"/>
    <cellStyle name="Normal 218" xfId="22013"/>
    <cellStyle name="Normal 219" xfId="22014"/>
    <cellStyle name="Normal 22" xfId="22015"/>
    <cellStyle name="Normal 22 2" xfId="22016"/>
    <cellStyle name="Normal 22 2 2" xfId="22017"/>
    <cellStyle name="Normal 22 2 3" xfId="22018"/>
    <cellStyle name="Normal 22 3" xfId="22019"/>
    <cellStyle name="Normal 22 4" xfId="22020"/>
    <cellStyle name="Normal 220" xfId="22021"/>
    <cellStyle name="Normal 221" xfId="22022"/>
    <cellStyle name="Normal 222" xfId="22023"/>
    <cellStyle name="Normal 223" xfId="22024"/>
    <cellStyle name="Normal 224" xfId="22025"/>
    <cellStyle name="Normal 225" xfId="22026"/>
    <cellStyle name="Normal 226" xfId="22027"/>
    <cellStyle name="Normal 227" xfId="22028"/>
    <cellStyle name="Normal 228" xfId="22029"/>
    <cellStyle name="Normal 229" xfId="22030"/>
    <cellStyle name="Normal 23" xfId="22031"/>
    <cellStyle name="Normal 23 2" xfId="22032"/>
    <cellStyle name="Normal 23 2 2" xfId="22033"/>
    <cellStyle name="Normal 23 2 3" xfId="22034"/>
    <cellStyle name="Normal 23 2 4" xfId="22035"/>
    <cellStyle name="Normal 23 3" xfId="22036"/>
    <cellStyle name="Normal 23 3 2" xfId="22037"/>
    <cellStyle name="Normal 23 3 3" xfId="22038"/>
    <cellStyle name="Normal 23 4" xfId="22039"/>
    <cellStyle name="Normal 230" xfId="22040"/>
    <cellStyle name="Normal 231" xfId="22041"/>
    <cellStyle name="Normal 232" xfId="22042"/>
    <cellStyle name="Normal 233" xfId="22043"/>
    <cellStyle name="Normal 234" xfId="22044"/>
    <cellStyle name="Normal 235" xfId="22045"/>
    <cellStyle name="Normal 236" xfId="22046"/>
    <cellStyle name="Normal 237" xfId="22047"/>
    <cellStyle name="Normal 238" xfId="22048"/>
    <cellStyle name="Normal 239" xfId="22049"/>
    <cellStyle name="Normal 24" xfId="22050"/>
    <cellStyle name="Normal 24 2" xfId="22051"/>
    <cellStyle name="Normal 24 3" xfId="22052"/>
    <cellStyle name="Normal 240" xfId="22053"/>
    <cellStyle name="Normal 241" xfId="22054"/>
    <cellStyle name="Normal 242" xfId="22055"/>
    <cellStyle name="Normal 243" xfId="22056"/>
    <cellStyle name="Normal 244" xfId="22057"/>
    <cellStyle name="Normal 245" xfId="22058"/>
    <cellStyle name="Normal 246" xfId="22059"/>
    <cellStyle name="Normal 247" xfId="22060"/>
    <cellStyle name="Normal 248" xfId="22061"/>
    <cellStyle name="Normal 249" xfId="22062"/>
    <cellStyle name="Normal 25" xfId="22063"/>
    <cellStyle name="Normal 25 2" xfId="22064"/>
    <cellStyle name="Normal 25 3" xfId="22065"/>
    <cellStyle name="Normal 250" xfId="22066"/>
    <cellStyle name="Normal 251" xfId="22067"/>
    <cellStyle name="Normal 252" xfId="22068"/>
    <cellStyle name="Normal 253" xfId="22069"/>
    <cellStyle name="Normal 254" xfId="22070"/>
    <cellStyle name="Normal 255" xfId="22071"/>
    <cellStyle name="Normal 256" xfId="22072"/>
    <cellStyle name="Normal 257" xfId="22073"/>
    <cellStyle name="Normal 258" xfId="22074"/>
    <cellStyle name="Normal 259" xfId="22075"/>
    <cellStyle name="Normal 259 2" xfId="22076"/>
    <cellStyle name="Normal 26" xfId="22077"/>
    <cellStyle name="Normal 26 2" xfId="22078"/>
    <cellStyle name="Normal 26 3" xfId="22079"/>
    <cellStyle name="Normal 260" xfId="22080"/>
    <cellStyle name="Normal 260 2" xfId="22081"/>
    <cellStyle name="Normal 261" xfId="22082"/>
    <cellStyle name="Normal 261 2" xfId="22083"/>
    <cellStyle name="Normal 262" xfId="22084"/>
    <cellStyle name="Normal 262 2" xfId="22085"/>
    <cellStyle name="Normal 263" xfId="22086"/>
    <cellStyle name="Normal 263 2" xfId="22087"/>
    <cellStyle name="Normal 264" xfId="22088"/>
    <cellStyle name="Normal 264 2" xfId="22089"/>
    <cellStyle name="Normal 264 3" xfId="22090"/>
    <cellStyle name="Normal 264 4" xfId="22091"/>
    <cellStyle name="Normal 264 5" xfId="22092"/>
    <cellStyle name="Normal 265" xfId="22093"/>
    <cellStyle name="Normal 265 2" xfId="22094"/>
    <cellStyle name="Normal 265 3" xfId="22095"/>
    <cellStyle name="Normal 265 4" xfId="22096"/>
    <cellStyle name="Normal 266" xfId="22097"/>
    <cellStyle name="Normal 266 2" xfId="22098"/>
    <cellStyle name="Normal 267" xfId="22099"/>
    <cellStyle name="Normal 267 2" xfId="22100"/>
    <cellStyle name="Normal 267 3" xfId="22101"/>
    <cellStyle name="Normal 268" xfId="22102"/>
    <cellStyle name="Normal 268 2" xfId="22103"/>
    <cellStyle name="Normal 268 3" xfId="22104"/>
    <cellStyle name="Normal 269" xfId="22105"/>
    <cellStyle name="Normal 269 2" xfId="22106"/>
    <cellStyle name="Normal 269 3" xfId="22107"/>
    <cellStyle name="Normal 27" xfId="22108"/>
    <cellStyle name="Normal 270" xfId="22109"/>
    <cellStyle name="Normal 270 2" xfId="22110"/>
    <cellStyle name="Normal 271" xfId="22111"/>
    <cellStyle name="Normal 271 2" xfId="22112"/>
    <cellStyle name="Normal 272" xfId="22113"/>
    <cellStyle name="Normal 273" xfId="22114"/>
    <cellStyle name="Normal 274" xfId="22115"/>
    <cellStyle name="Normal 275" xfId="22116"/>
    <cellStyle name="Normal 276" xfId="22117"/>
    <cellStyle name="Normal 277" xfId="22118"/>
    <cellStyle name="Normal 278" xfId="22119"/>
    <cellStyle name="Normal 28" xfId="22120"/>
    <cellStyle name="Normal 280" xfId="25186"/>
    <cellStyle name="Normal 281" xfId="25185"/>
    <cellStyle name="Normal 29" xfId="22121"/>
    <cellStyle name="Normal 3" xfId="1"/>
    <cellStyle name="Normal 3 2" xfId="2"/>
    <cellStyle name="Normal 3 2 2" xfId="22122"/>
    <cellStyle name="Normal 3 2 2 2" xfId="22123"/>
    <cellStyle name="Normal 3 2 2 3" xfId="22124"/>
    <cellStyle name="Normal 3 2 3" xfId="22125"/>
    <cellStyle name="Normal 3 2 3 2" xfId="22126"/>
    <cellStyle name="Normal 3 2 3 3" xfId="22127"/>
    <cellStyle name="Normal 3 2 3 4" xfId="22128"/>
    <cellStyle name="Normal 3 2 3 5" xfId="22129"/>
    <cellStyle name="Normal 3 2 3 6" xfId="22130"/>
    <cellStyle name="Normal 3 2 4" xfId="22131"/>
    <cellStyle name="Normal 3 2 4 2" xfId="22132"/>
    <cellStyle name="Normal 3 2 4 3" xfId="22133"/>
    <cellStyle name="Normal 3 2 5" xfId="22134"/>
    <cellStyle name="Normal 3 2 6" xfId="22135"/>
    <cellStyle name="Normal 3 3" xfId="22136"/>
    <cellStyle name="Normal 3 3 2" xfId="22137"/>
    <cellStyle name="Normal 3 3 2 2" xfId="22138"/>
    <cellStyle name="Normal 3 3 2 3" xfId="22139"/>
    <cellStyle name="Normal 3 3 2 4" xfId="22140"/>
    <cellStyle name="Normal 3 3 3" xfId="22141"/>
    <cellStyle name="Normal 3 3 4" xfId="22142"/>
    <cellStyle name="Normal 3 3 5" xfId="22143"/>
    <cellStyle name="Normal 3 4" xfId="22144"/>
    <cellStyle name="Normal 3 4 2" xfId="22145"/>
    <cellStyle name="Normal 3 4 3" xfId="22146"/>
    <cellStyle name="Normal 3 4 4" xfId="22147"/>
    <cellStyle name="Normal 3 4 5" xfId="22148"/>
    <cellStyle name="Normal 3 5" xfId="22149"/>
    <cellStyle name="Normal 3 5 2" xfId="22150"/>
    <cellStyle name="Normal 3 6" xfId="22151"/>
    <cellStyle name="Normal 3 6 2" xfId="22152"/>
    <cellStyle name="Normal 3 6 3" xfId="22153"/>
    <cellStyle name="Normal 3 6 4" xfId="22154"/>
    <cellStyle name="Normal 3 6 5" xfId="22155"/>
    <cellStyle name="Normal 3 7" xfId="22156"/>
    <cellStyle name="Normal 30" xfId="22157"/>
    <cellStyle name="Normal 31" xfId="22158"/>
    <cellStyle name="Normal 32" xfId="22159"/>
    <cellStyle name="Normal 33" xfId="22160"/>
    <cellStyle name="Normal 34" xfId="22161"/>
    <cellStyle name="Normal 35" xfId="22162"/>
    <cellStyle name="Normal 36" xfId="22163"/>
    <cellStyle name="Normal 37" xfId="22164"/>
    <cellStyle name="Normal 38" xfId="22165"/>
    <cellStyle name="Normal 39" xfId="22166"/>
    <cellStyle name="Normal 39 2" xfId="22167"/>
    <cellStyle name="Normal 39 3" xfId="22168"/>
    <cellStyle name="Normal 4" xfId="22169"/>
    <cellStyle name="Normal 4 2" xfId="22170"/>
    <cellStyle name="Normal 4 3" xfId="22171"/>
    <cellStyle name="Normal 4 4" xfId="22172"/>
    <cellStyle name="Normal 40" xfId="22173"/>
    <cellStyle name="Normal 40 2" xfId="22174"/>
    <cellStyle name="Normal 40 3" xfId="22175"/>
    <cellStyle name="Normal 41" xfId="22176"/>
    <cellStyle name="Normal 41 2" xfId="22177"/>
    <cellStyle name="Normal 41 3" xfId="22178"/>
    <cellStyle name="Normal 42" xfId="22179"/>
    <cellStyle name="Normal 42 2" xfId="22180"/>
    <cellStyle name="Normal 42 3" xfId="22181"/>
    <cellStyle name="Normal 43" xfId="22182"/>
    <cellStyle name="Normal 43 2" xfId="22183"/>
    <cellStyle name="Normal 43 3" xfId="22184"/>
    <cellStyle name="Normal 44" xfId="22185"/>
    <cellStyle name="Normal 44 2" xfId="22186"/>
    <cellStyle name="Normal 44 3" xfId="22187"/>
    <cellStyle name="Normal 45" xfId="22188"/>
    <cellStyle name="Normal 45 2" xfId="22189"/>
    <cellStyle name="Normal 45 3" xfId="22190"/>
    <cellStyle name="Normal 46" xfId="22191"/>
    <cellStyle name="Normal 46 2" xfId="22192"/>
    <cellStyle name="Normal 46 3" xfId="22193"/>
    <cellStyle name="Normal 47" xfId="22194"/>
    <cellStyle name="Normal 47 2" xfId="22195"/>
    <cellStyle name="Normal 47 3" xfId="22196"/>
    <cellStyle name="Normal 48" xfId="22197"/>
    <cellStyle name="Normal 48 2" xfId="22198"/>
    <cellStyle name="Normal 48 3" xfId="22199"/>
    <cellStyle name="Normal 49" xfId="22200"/>
    <cellStyle name="Normal 49 2" xfId="22201"/>
    <cellStyle name="Normal 49 3" xfId="22202"/>
    <cellStyle name="Normal 5" xfId="22203"/>
    <cellStyle name="Normal 5 2" xfId="22204"/>
    <cellStyle name="Normal 5 2 2" xfId="22205"/>
    <cellStyle name="Normal 5 2 3" xfId="22206"/>
    <cellStyle name="Normal 5 3" xfId="22207"/>
    <cellStyle name="Normal 5 3 2" xfId="22208"/>
    <cellStyle name="Normal 5 3 2 2" xfId="22209"/>
    <cellStyle name="Normal 5 3 2 3" xfId="22210"/>
    <cellStyle name="Normal 5 3 3" xfId="22211"/>
    <cellStyle name="Normal 5 3 4" xfId="22212"/>
    <cellStyle name="Normal 5 4" xfId="22213"/>
    <cellStyle name="Normal 50" xfId="22214"/>
    <cellStyle name="Normal 50 2" xfId="22215"/>
    <cellStyle name="Normal 50 3" xfId="22216"/>
    <cellStyle name="Normal 51" xfId="22217"/>
    <cellStyle name="Normal 51 2" xfId="22218"/>
    <cellStyle name="Normal 51 3" xfId="22219"/>
    <cellStyle name="Normal 52" xfId="22220"/>
    <cellStyle name="Normal 52 2" xfId="22221"/>
    <cellStyle name="Normal 52 3" xfId="22222"/>
    <cellStyle name="Normal 53" xfId="22223"/>
    <cellStyle name="Normal 53 2" xfId="22224"/>
    <cellStyle name="Normal 53 3" xfId="22225"/>
    <cellStyle name="Normal 54" xfId="22226"/>
    <cellStyle name="Normal 54 2" xfId="22227"/>
    <cellStyle name="Normal 54 3" xfId="22228"/>
    <cellStyle name="Normal 55" xfId="22229"/>
    <cellStyle name="Normal 55 2" xfId="22230"/>
    <cellStyle name="Normal 55 3" xfId="22231"/>
    <cellStyle name="Normal 56" xfId="22232"/>
    <cellStyle name="Normal 56 2" xfId="22233"/>
    <cellStyle name="Normal 56 3" xfId="22234"/>
    <cellStyle name="Normal 57" xfId="22235"/>
    <cellStyle name="Normal 57 2" xfId="22236"/>
    <cellStyle name="Normal 57 3" xfId="22237"/>
    <cellStyle name="Normal 58" xfId="22238"/>
    <cellStyle name="Normal 58 2" xfId="22239"/>
    <cellStyle name="Normal 58 3" xfId="22240"/>
    <cellStyle name="Normal 59" xfId="22241"/>
    <cellStyle name="Normal 59 2" xfId="22242"/>
    <cellStyle name="Normal 59 3" xfId="22243"/>
    <cellStyle name="Normal 6" xfId="22244"/>
    <cellStyle name="Normal 6 2" xfId="22245"/>
    <cellStyle name="Normal 6 2 2" xfId="22246"/>
    <cellStyle name="Normal 6 2 2 2" xfId="22247"/>
    <cellStyle name="Normal 6 2 2 3" xfId="22248"/>
    <cellStyle name="Normal 6 2 3" xfId="22249"/>
    <cellStyle name="Normal 6 2 4" xfId="22250"/>
    <cellStyle name="Normal 6 3" xfId="22251"/>
    <cellStyle name="Normal 6 3 2" xfId="22252"/>
    <cellStyle name="Normal 6 3 3" xfId="22253"/>
    <cellStyle name="Normal 6 4" xfId="22254"/>
    <cellStyle name="Normal 60" xfId="22255"/>
    <cellStyle name="Normal 60 2" xfId="22256"/>
    <cellStyle name="Normal 60 3" xfId="22257"/>
    <cellStyle name="Normal 60 4" xfId="22258"/>
    <cellStyle name="Normal 60 5" xfId="22259"/>
    <cellStyle name="Normal 61" xfId="22260"/>
    <cellStyle name="Normal 61 2" xfId="22261"/>
    <cellStyle name="Normal 61 3" xfId="22262"/>
    <cellStyle name="Normal 62" xfId="22263"/>
    <cellStyle name="Normal 62 2" xfId="22264"/>
    <cellStyle name="Normal 62 3" xfId="22265"/>
    <cellStyle name="Normal 63" xfId="22266"/>
    <cellStyle name="Normal 63 2" xfId="22267"/>
    <cellStyle name="Normal 63 3" xfId="22268"/>
    <cellStyle name="Normal 64" xfId="22269"/>
    <cellStyle name="Normal 64 2" xfId="22270"/>
    <cellStyle name="Normal 64 3" xfId="22271"/>
    <cellStyle name="Normal 65" xfId="22272"/>
    <cellStyle name="Normal 66" xfId="22273"/>
    <cellStyle name="Normal 67" xfId="22274"/>
    <cellStyle name="Normal 68" xfId="22275"/>
    <cellStyle name="Normal 69" xfId="22276"/>
    <cellStyle name="Normal 69 2" xfId="22277"/>
    <cellStyle name="Normal 69 3" xfId="22278"/>
    <cellStyle name="Normal 69 4" xfId="22279"/>
    <cellStyle name="Normal 7" xfId="22280"/>
    <cellStyle name="Normal 7 2" xfId="22281"/>
    <cellStyle name="Normal 7 2 2" xfId="22282"/>
    <cellStyle name="Normal 7 2 2 2" xfId="22283"/>
    <cellStyle name="Normal 7 2 2 3" xfId="22284"/>
    <cellStyle name="Normal 7 2 3" xfId="22285"/>
    <cellStyle name="Normal 7 2 4" xfId="22286"/>
    <cellStyle name="Normal 7 3" xfId="22287"/>
    <cellStyle name="Normal 7 3 2" xfId="22288"/>
    <cellStyle name="Normal 7 3 3" xfId="22289"/>
    <cellStyle name="Normal 7 4" xfId="22290"/>
    <cellStyle name="Normal 70" xfId="22291"/>
    <cellStyle name="Normal 70 2" xfId="22292"/>
    <cellStyle name="Normal 70 3" xfId="22293"/>
    <cellStyle name="Normal 71" xfId="22294"/>
    <cellStyle name="Normal 72" xfId="22295"/>
    <cellStyle name="Normal 73" xfId="22296"/>
    <cellStyle name="Normal 74" xfId="22297"/>
    <cellStyle name="Normal 75" xfId="22298"/>
    <cellStyle name="Normal 76" xfId="22299"/>
    <cellStyle name="Normal 77" xfId="22300"/>
    <cellStyle name="Normal 78" xfId="22301"/>
    <cellStyle name="Normal 79" xfId="22302"/>
    <cellStyle name="Normal 8" xfId="22303"/>
    <cellStyle name="Normal 8 2" xfId="22304"/>
    <cellStyle name="Normal 8 3" xfId="22305"/>
    <cellStyle name="Normal 8 4" xfId="22306"/>
    <cellStyle name="Normal 80" xfId="22307"/>
    <cellStyle name="Normal 81" xfId="22308"/>
    <cellStyle name="Normal 82" xfId="22309"/>
    <cellStyle name="Normal 83" xfId="22310"/>
    <cellStyle name="Normal 84" xfId="22311"/>
    <cellStyle name="Normal 85" xfId="22312"/>
    <cellStyle name="Normal 86" xfId="22313"/>
    <cellStyle name="Normal 87" xfId="22314"/>
    <cellStyle name="Normal 88" xfId="22315"/>
    <cellStyle name="Normal 89" xfId="22316"/>
    <cellStyle name="Normal 9" xfId="22317"/>
    <cellStyle name="Normal 9 2" xfId="22318"/>
    <cellStyle name="Normal 9 3" xfId="22319"/>
    <cellStyle name="Normal 9 4" xfId="22320"/>
    <cellStyle name="Normal 90" xfId="22321"/>
    <cellStyle name="Normal 91" xfId="22322"/>
    <cellStyle name="Normal 92" xfId="22323"/>
    <cellStyle name="Normal 93" xfId="22324"/>
    <cellStyle name="Normal 94" xfId="22325"/>
    <cellStyle name="Normal 95" xfId="22326"/>
    <cellStyle name="Normal 96" xfId="22327"/>
    <cellStyle name="Normal 97" xfId="22328"/>
    <cellStyle name="Normal 98" xfId="22329"/>
    <cellStyle name="Normal 99" xfId="22330"/>
    <cellStyle name="Normale_1_netsi9" xfId="22331"/>
    <cellStyle name="normální_laroux" xfId="22332"/>
    <cellStyle name="Normalny_Arkusz1" xfId="22333"/>
    <cellStyle name="Note 10" xfId="22334"/>
    <cellStyle name="Note 10 10" xfId="22335"/>
    <cellStyle name="Note 10 11" xfId="22336"/>
    <cellStyle name="Note 10 2" xfId="22337"/>
    <cellStyle name="Note 10 2 2" xfId="22338"/>
    <cellStyle name="Note 10 2 2 2" xfId="22339"/>
    <cellStyle name="Note 10 2 2 3" xfId="22340"/>
    <cellStyle name="Note 10 2 2 4" xfId="22341"/>
    <cellStyle name="Note 10 2 2 5" xfId="22342"/>
    <cellStyle name="Note 10 2 2 6" xfId="22343"/>
    <cellStyle name="Note 10 2 2 7" xfId="22344"/>
    <cellStyle name="Note 10 2 3" xfId="22345"/>
    <cellStyle name="Note 10 2 4" xfId="22346"/>
    <cellStyle name="Note 10 3" xfId="22347"/>
    <cellStyle name="Note 10 3 2" xfId="22348"/>
    <cellStyle name="Note 10 3 3" xfId="22349"/>
    <cellStyle name="Note 10 3 4" xfId="22350"/>
    <cellStyle name="Note 10 3 5" xfId="22351"/>
    <cellStyle name="Note 10 3 6" xfId="22352"/>
    <cellStyle name="Note 10 3 7" xfId="22353"/>
    <cellStyle name="Note 10 4" xfId="22354"/>
    <cellStyle name="Note 10 4 2" xfId="22355"/>
    <cellStyle name="Note 10 4 3" xfId="22356"/>
    <cellStyle name="Note 10 5" xfId="22357"/>
    <cellStyle name="Note 10 5 2" xfId="22358"/>
    <cellStyle name="Note 10 5 3" xfId="22359"/>
    <cellStyle name="Note 10 6" xfId="22360"/>
    <cellStyle name="Note 10 7" xfId="22361"/>
    <cellStyle name="Note 10 8" xfId="22362"/>
    <cellStyle name="Note 10 9" xfId="22363"/>
    <cellStyle name="Note 100" xfId="22364"/>
    <cellStyle name="Note 101" xfId="22365"/>
    <cellStyle name="Note 102" xfId="22366"/>
    <cellStyle name="Note 103" xfId="22367"/>
    <cellStyle name="Note 104" xfId="22368"/>
    <cellStyle name="Note 105" xfId="22369"/>
    <cellStyle name="Note 106" xfId="22370"/>
    <cellStyle name="Note 107" xfId="22371"/>
    <cellStyle name="Note 108" xfId="22372"/>
    <cellStyle name="Note 109" xfId="22373"/>
    <cellStyle name="Note 11" xfId="22374"/>
    <cellStyle name="Note 11 10" xfId="22375"/>
    <cellStyle name="Note 11 11" xfId="22376"/>
    <cellStyle name="Note 11 2" xfId="22377"/>
    <cellStyle name="Note 11 2 2" xfId="22378"/>
    <cellStyle name="Note 11 2 2 2" xfId="22379"/>
    <cellStyle name="Note 11 2 2 3" xfId="22380"/>
    <cellStyle name="Note 11 2 2 4" xfId="22381"/>
    <cellStyle name="Note 11 2 2 5" xfId="22382"/>
    <cellStyle name="Note 11 2 2 6" xfId="22383"/>
    <cellStyle name="Note 11 2 2 7" xfId="22384"/>
    <cellStyle name="Note 11 2 3" xfId="22385"/>
    <cellStyle name="Note 11 2 4" xfId="22386"/>
    <cellStyle name="Note 11 3" xfId="22387"/>
    <cellStyle name="Note 11 3 2" xfId="22388"/>
    <cellStyle name="Note 11 3 3" xfId="22389"/>
    <cellStyle name="Note 11 3 4" xfId="22390"/>
    <cellStyle name="Note 11 3 5" xfId="22391"/>
    <cellStyle name="Note 11 3 6" xfId="22392"/>
    <cellStyle name="Note 11 3 7" xfId="22393"/>
    <cellStyle name="Note 11 4" xfId="22394"/>
    <cellStyle name="Note 11 4 2" xfId="22395"/>
    <cellStyle name="Note 11 4 3" xfId="22396"/>
    <cellStyle name="Note 11 5" xfId="22397"/>
    <cellStyle name="Note 11 5 2" xfId="22398"/>
    <cellStyle name="Note 11 5 3" xfId="22399"/>
    <cellStyle name="Note 11 6" xfId="22400"/>
    <cellStyle name="Note 11 7" xfId="22401"/>
    <cellStyle name="Note 11 8" xfId="22402"/>
    <cellStyle name="Note 11 9" xfId="22403"/>
    <cellStyle name="Note 110" xfId="22404"/>
    <cellStyle name="Note 111" xfId="22405"/>
    <cellStyle name="Note 112" xfId="22406"/>
    <cellStyle name="Note 113" xfId="22407"/>
    <cellStyle name="Note 114" xfId="22408"/>
    <cellStyle name="Note 115" xfId="22409"/>
    <cellStyle name="Note 116" xfId="22410"/>
    <cellStyle name="Note 117" xfId="22411"/>
    <cellStyle name="Note 118" xfId="22412"/>
    <cellStyle name="Note 119" xfId="22413"/>
    <cellStyle name="Note 12" xfId="22414"/>
    <cellStyle name="Note 12 10" xfId="22415"/>
    <cellStyle name="Note 12 11" xfId="22416"/>
    <cellStyle name="Note 12 2" xfId="22417"/>
    <cellStyle name="Note 12 2 2" xfId="22418"/>
    <cellStyle name="Note 12 2 2 2" xfId="22419"/>
    <cellStyle name="Note 12 2 2 3" xfId="22420"/>
    <cellStyle name="Note 12 2 2 4" xfId="22421"/>
    <cellStyle name="Note 12 2 2 5" xfId="22422"/>
    <cellStyle name="Note 12 2 2 6" xfId="22423"/>
    <cellStyle name="Note 12 2 2 7" xfId="22424"/>
    <cellStyle name="Note 12 2 3" xfId="22425"/>
    <cellStyle name="Note 12 2 4" xfId="22426"/>
    <cellStyle name="Note 12 3" xfId="22427"/>
    <cellStyle name="Note 12 3 2" xfId="22428"/>
    <cellStyle name="Note 12 3 3" xfId="22429"/>
    <cellStyle name="Note 12 3 4" xfId="22430"/>
    <cellStyle name="Note 12 3 5" xfId="22431"/>
    <cellStyle name="Note 12 3 6" xfId="22432"/>
    <cellStyle name="Note 12 3 7" xfId="22433"/>
    <cellStyle name="Note 12 4" xfId="22434"/>
    <cellStyle name="Note 12 4 2" xfId="22435"/>
    <cellStyle name="Note 12 4 3" xfId="22436"/>
    <cellStyle name="Note 12 5" xfId="22437"/>
    <cellStyle name="Note 12 5 2" xfId="22438"/>
    <cellStyle name="Note 12 5 3" xfId="22439"/>
    <cellStyle name="Note 12 6" xfId="22440"/>
    <cellStyle name="Note 12 7" xfId="22441"/>
    <cellStyle name="Note 12 8" xfId="22442"/>
    <cellStyle name="Note 12 9" xfId="22443"/>
    <cellStyle name="Note 120" xfId="22444"/>
    <cellStyle name="Note 121" xfId="22445"/>
    <cellStyle name="Note 122" xfId="22446"/>
    <cellStyle name="Note 123" xfId="22447"/>
    <cellStyle name="Note 124" xfId="22448"/>
    <cellStyle name="Note 125" xfId="22449"/>
    <cellStyle name="Note 126" xfId="22450"/>
    <cellStyle name="Note 127" xfId="22451"/>
    <cellStyle name="Note 128" xfId="22452"/>
    <cellStyle name="Note 129" xfId="22453"/>
    <cellStyle name="Note 13" xfId="22454"/>
    <cellStyle name="Note 13 10" xfId="22455"/>
    <cellStyle name="Note 13 2" xfId="22456"/>
    <cellStyle name="Note 13 2 2" xfId="22457"/>
    <cellStyle name="Note 13 2 2 2" xfId="22458"/>
    <cellStyle name="Note 13 2 2 3" xfId="22459"/>
    <cellStyle name="Note 13 2 2 4" xfId="22460"/>
    <cellStyle name="Note 13 2 2 5" xfId="22461"/>
    <cellStyle name="Note 13 2 2 6" xfId="22462"/>
    <cellStyle name="Note 13 2 2 7" xfId="22463"/>
    <cellStyle name="Note 13 2 3" xfId="22464"/>
    <cellStyle name="Note 13 2 4" xfId="22465"/>
    <cellStyle name="Note 13 3" xfId="22466"/>
    <cellStyle name="Note 13 3 2" xfId="22467"/>
    <cellStyle name="Note 13 3 3" xfId="22468"/>
    <cellStyle name="Note 13 3 4" xfId="22469"/>
    <cellStyle name="Note 13 3 5" xfId="22470"/>
    <cellStyle name="Note 13 3 6" xfId="22471"/>
    <cellStyle name="Note 13 3 7" xfId="22472"/>
    <cellStyle name="Note 13 4" xfId="22473"/>
    <cellStyle name="Note 13 4 2" xfId="22474"/>
    <cellStyle name="Note 13 4 3" xfId="22475"/>
    <cellStyle name="Note 13 5" xfId="22476"/>
    <cellStyle name="Note 13 6" xfId="22477"/>
    <cellStyle name="Note 13 7" xfId="22478"/>
    <cellStyle name="Note 13 8" xfId="22479"/>
    <cellStyle name="Note 13 9" xfId="22480"/>
    <cellStyle name="Note 130" xfId="22481"/>
    <cellStyle name="Note 131" xfId="22482"/>
    <cellStyle name="Note 132" xfId="22483"/>
    <cellStyle name="Note 133" xfId="22484"/>
    <cellStyle name="Note 134" xfId="22485"/>
    <cellStyle name="Note 135" xfId="22486"/>
    <cellStyle name="Note 136" xfId="22487"/>
    <cellStyle name="Note 137" xfId="22488"/>
    <cellStyle name="Note 138" xfId="22489"/>
    <cellStyle name="Note 139" xfId="22490"/>
    <cellStyle name="Note 14" xfId="22491"/>
    <cellStyle name="Note 14 10" xfId="22492"/>
    <cellStyle name="Note 14 2" xfId="22493"/>
    <cellStyle name="Note 14 2 2" xfId="22494"/>
    <cellStyle name="Note 14 2 2 2" xfId="22495"/>
    <cellStyle name="Note 14 2 2 3" xfId="22496"/>
    <cellStyle name="Note 14 2 2 4" xfId="22497"/>
    <cellStyle name="Note 14 2 2 5" xfId="22498"/>
    <cellStyle name="Note 14 2 2 6" xfId="22499"/>
    <cellStyle name="Note 14 2 2 7" xfId="22500"/>
    <cellStyle name="Note 14 2 3" xfId="22501"/>
    <cellStyle name="Note 14 2 4" xfId="22502"/>
    <cellStyle name="Note 14 3" xfId="22503"/>
    <cellStyle name="Note 14 3 2" xfId="22504"/>
    <cellStyle name="Note 14 3 3" xfId="22505"/>
    <cellStyle name="Note 14 3 4" xfId="22506"/>
    <cellStyle name="Note 14 3 5" xfId="22507"/>
    <cellStyle name="Note 14 3 6" xfId="22508"/>
    <cellStyle name="Note 14 3 7" xfId="22509"/>
    <cellStyle name="Note 14 4" xfId="22510"/>
    <cellStyle name="Note 14 4 2" xfId="22511"/>
    <cellStyle name="Note 14 4 3" xfId="22512"/>
    <cellStyle name="Note 14 5" xfId="22513"/>
    <cellStyle name="Note 14 6" xfId="22514"/>
    <cellStyle name="Note 14 7" xfId="22515"/>
    <cellStyle name="Note 14 8" xfId="22516"/>
    <cellStyle name="Note 14 9" xfId="22517"/>
    <cellStyle name="Note 140" xfId="22518"/>
    <cellStyle name="Note 141" xfId="22519"/>
    <cellStyle name="Note 142" xfId="22520"/>
    <cellStyle name="Note 143" xfId="22521"/>
    <cellStyle name="Note 144" xfId="22522"/>
    <cellStyle name="Note 145" xfId="22523"/>
    <cellStyle name="Note 146" xfId="22524"/>
    <cellStyle name="Note 147" xfId="22525"/>
    <cellStyle name="Note 148" xfId="22526"/>
    <cellStyle name="Note 149" xfId="22527"/>
    <cellStyle name="Note 15" xfId="22528"/>
    <cellStyle name="Note 15 10" xfId="22529"/>
    <cellStyle name="Note 15 2" xfId="22530"/>
    <cellStyle name="Note 15 2 2" xfId="22531"/>
    <cellStyle name="Note 15 2 2 2" xfId="22532"/>
    <cellStyle name="Note 15 2 2 3" xfId="22533"/>
    <cellStyle name="Note 15 2 2 4" xfId="22534"/>
    <cellStyle name="Note 15 2 2 5" xfId="22535"/>
    <cellStyle name="Note 15 2 2 6" xfId="22536"/>
    <cellStyle name="Note 15 2 2 7" xfId="22537"/>
    <cellStyle name="Note 15 2 3" xfId="22538"/>
    <cellStyle name="Note 15 2 4" xfId="22539"/>
    <cellStyle name="Note 15 3" xfId="22540"/>
    <cellStyle name="Note 15 3 2" xfId="22541"/>
    <cellStyle name="Note 15 3 3" xfId="22542"/>
    <cellStyle name="Note 15 3 4" xfId="22543"/>
    <cellStyle name="Note 15 3 5" xfId="22544"/>
    <cellStyle name="Note 15 3 6" xfId="22545"/>
    <cellStyle name="Note 15 3 7" xfId="22546"/>
    <cellStyle name="Note 15 4" xfId="22547"/>
    <cellStyle name="Note 15 4 2" xfId="22548"/>
    <cellStyle name="Note 15 4 3" xfId="22549"/>
    <cellStyle name="Note 15 5" xfId="22550"/>
    <cellStyle name="Note 15 6" xfId="22551"/>
    <cellStyle name="Note 15 7" xfId="22552"/>
    <cellStyle name="Note 15 8" xfId="22553"/>
    <cellStyle name="Note 15 9" xfId="22554"/>
    <cellStyle name="Note 150" xfId="22555"/>
    <cellStyle name="Note 151" xfId="22556"/>
    <cellStyle name="Note 152" xfId="22557"/>
    <cellStyle name="Note 153" xfId="22558"/>
    <cellStyle name="Note 154" xfId="22559"/>
    <cellStyle name="Note 155" xfId="22560"/>
    <cellStyle name="Note 156" xfId="22561"/>
    <cellStyle name="Note 157" xfId="22562"/>
    <cellStyle name="Note 158" xfId="22563"/>
    <cellStyle name="Note 159" xfId="22564"/>
    <cellStyle name="Note 16" xfId="22565"/>
    <cellStyle name="Note 16 10" xfId="22566"/>
    <cellStyle name="Note 16 2" xfId="22567"/>
    <cellStyle name="Note 16 2 2" xfId="22568"/>
    <cellStyle name="Note 16 2 2 2" xfId="22569"/>
    <cellStyle name="Note 16 2 2 3" xfId="22570"/>
    <cellStyle name="Note 16 2 2 4" xfId="22571"/>
    <cellStyle name="Note 16 2 2 5" xfId="22572"/>
    <cellStyle name="Note 16 2 2 6" xfId="22573"/>
    <cellStyle name="Note 16 2 2 7" xfId="22574"/>
    <cellStyle name="Note 16 2 3" xfId="22575"/>
    <cellStyle name="Note 16 2 4" xfId="22576"/>
    <cellStyle name="Note 16 3" xfId="22577"/>
    <cellStyle name="Note 16 3 2" xfId="22578"/>
    <cellStyle name="Note 16 3 3" xfId="22579"/>
    <cellStyle name="Note 16 3 4" xfId="22580"/>
    <cellStyle name="Note 16 3 5" xfId="22581"/>
    <cellStyle name="Note 16 3 6" xfId="22582"/>
    <cellStyle name="Note 16 3 7" xfId="22583"/>
    <cellStyle name="Note 16 4" xfId="22584"/>
    <cellStyle name="Note 16 4 2" xfId="22585"/>
    <cellStyle name="Note 16 4 3" xfId="22586"/>
    <cellStyle name="Note 16 5" xfId="22587"/>
    <cellStyle name="Note 16 6" xfId="22588"/>
    <cellStyle name="Note 16 7" xfId="22589"/>
    <cellStyle name="Note 16 8" xfId="22590"/>
    <cellStyle name="Note 16 9" xfId="22591"/>
    <cellStyle name="Note 160" xfId="22592"/>
    <cellStyle name="Note 161" xfId="22593"/>
    <cellStyle name="Note 162" xfId="22594"/>
    <cellStyle name="Note 163" xfId="22595"/>
    <cellStyle name="Note 164" xfId="22596"/>
    <cellStyle name="Note 165" xfId="22597"/>
    <cellStyle name="Note 166" xfId="22598"/>
    <cellStyle name="Note 167" xfId="22599"/>
    <cellStyle name="Note 168" xfId="22600"/>
    <cellStyle name="Note 169" xfId="22601"/>
    <cellStyle name="Note 17" xfId="22602"/>
    <cellStyle name="Note 17 10" xfId="22603"/>
    <cellStyle name="Note 17 2" xfId="22604"/>
    <cellStyle name="Note 17 2 2" xfId="22605"/>
    <cellStyle name="Note 17 2 3" xfId="22606"/>
    <cellStyle name="Note 17 3" xfId="22607"/>
    <cellStyle name="Note 17 3 2" xfId="22608"/>
    <cellStyle name="Note 17 3 3" xfId="22609"/>
    <cellStyle name="Note 17 3 4" xfId="22610"/>
    <cellStyle name="Note 17 3 5" xfId="22611"/>
    <cellStyle name="Note 17 3 6" xfId="22612"/>
    <cellStyle name="Note 17 3 7" xfId="22613"/>
    <cellStyle name="Note 17 4" xfId="22614"/>
    <cellStyle name="Note 17 4 2" xfId="22615"/>
    <cellStyle name="Note 17 4 3" xfId="22616"/>
    <cellStyle name="Note 17 5" xfId="22617"/>
    <cellStyle name="Note 17 6" xfId="22618"/>
    <cellStyle name="Note 17 7" xfId="22619"/>
    <cellStyle name="Note 17 8" xfId="22620"/>
    <cellStyle name="Note 17 9" xfId="22621"/>
    <cellStyle name="Note 170" xfId="22622"/>
    <cellStyle name="Note 171" xfId="22623"/>
    <cellStyle name="Note 172" xfId="22624"/>
    <cellStyle name="Note 173" xfId="22625"/>
    <cellStyle name="Note 174" xfId="22626"/>
    <cellStyle name="Note 175" xfId="22627"/>
    <cellStyle name="Note 176" xfId="22628"/>
    <cellStyle name="Note 177" xfId="22629"/>
    <cellStyle name="Note 178" xfId="22630"/>
    <cellStyle name="Note 179" xfId="22631"/>
    <cellStyle name="Note 18" xfId="22632"/>
    <cellStyle name="Note 18 10" xfId="22633"/>
    <cellStyle name="Note 18 2" xfId="22634"/>
    <cellStyle name="Note 18 2 2" xfId="22635"/>
    <cellStyle name="Note 18 2 3" xfId="22636"/>
    <cellStyle name="Note 18 3" xfId="22637"/>
    <cellStyle name="Note 18 3 2" xfId="22638"/>
    <cellStyle name="Note 18 3 3" xfId="22639"/>
    <cellStyle name="Note 18 3 4" xfId="22640"/>
    <cellStyle name="Note 18 3 5" xfId="22641"/>
    <cellStyle name="Note 18 3 6" xfId="22642"/>
    <cellStyle name="Note 18 3 7" xfId="22643"/>
    <cellStyle name="Note 18 4" xfId="22644"/>
    <cellStyle name="Note 18 4 2" xfId="22645"/>
    <cellStyle name="Note 18 4 3" xfId="22646"/>
    <cellStyle name="Note 18 5" xfId="22647"/>
    <cellStyle name="Note 18 6" xfId="22648"/>
    <cellStyle name="Note 18 7" xfId="22649"/>
    <cellStyle name="Note 18 8" xfId="22650"/>
    <cellStyle name="Note 18 9" xfId="22651"/>
    <cellStyle name="Note 180" xfId="22652"/>
    <cellStyle name="Note 181" xfId="22653"/>
    <cellStyle name="Note 182" xfId="22654"/>
    <cellStyle name="Note 183" xfId="22655"/>
    <cellStyle name="Note 184" xfId="22656"/>
    <cellStyle name="Note 185" xfId="22657"/>
    <cellStyle name="Note 186" xfId="22658"/>
    <cellStyle name="Note 187" xfId="22659"/>
    <cellStyle name="Note 188" xfId="22660"/>
    <cellStyle name="Note 189" xfId="22661"/>
    <cellStyle name="Note 19" xfId="22662"/>
    <cellStyle name="Note 19 10" xfId="22663"/>
    <cellStyle name="Note 19 2" xfId="22664"/>
    <cellStyle name="Note 19 2 2" xfId="22665"/>
    <cellStyle name="Note 19 2 3" xfId="22666"/>
    <cellStyle name="Note 19 3" xfId="22667"/>
    <cellStyle name="Note 19 3 2" xfId="22668"/>
    <cellStyle name="Note 19 3 3" xfId="22669"/>
    <cellStyle name="Note 19 3 4" xfId="22670"/>
    <cellStyle name="Note 19 3 5" xfId="22671"/>
    <cellStyle name="Note 19 3 6" xfId="22672"/>
    <cellStyle name="Note 19 3 7" xfId="22673"/>
    <cellStyle name="Note 19 4" xfId="22674"/>
    <cellStyle name="Note 19 4 2" xfId="22675"/>
    <cellStyle name="Note 19 4 3" xfId="22676"/>
    <cellStyle name="Note 19 5" xfId="22677"/>
    <cellStyle name="Note 19 6" xfId="22678"/>
    <cellStyle name="Note 19 7" xfId="22679"/>
    <cellStyle name="Note 19 8" xfId="22680"/>
    <cellStyle name="Note 19 9" xfId="22681"/>
    <cellStyle name="Note 190" xfId="22682"/>
    <cellStyle name="Note 191" xfId="22683"/>
    <cellStyle name="Note 192" xfId="22684"/>
    <cellStyle name="Note 193" xfId="22685"/>
    <cellStyle name="Note 194" xfId="22686"/>
    <cellStyle name="Note 195" xfId="22687"/>
    <cellStyle name="Note 196" xfId="22688"/>
    <cellStyle name="Note 197" xfId="22689"/>
    <cellStyle name="Note 198" xfId="22690"/>
    <cellStyle name="Note 199" xfId="22691"/>
    <cellStyle name="Note 2" xfId="22692"/>
    <cellStyle name="Note 2 10" xfId="22693"/>
    <cellStyle name="Note 2 11" xfId="22694"/>
    <cellStyle name="Note 2 12" xfId="22695"/>
    <cellStyle name="Note 2 13" xfId="22696"/>
    <cellStyle name="Note 2 14" xfId="22697"/>
    <cellStyle name="Note 2 2" xfId="22698"/>
    <cellStyle name="Note 2 2 10" xfId="22699"/>
    <cellStyle name="Note 2 2 11" xfId="22700"/>
    <cellStyle name="Note 2 2 12" xfId="22701"/>
    <cellStyle name="Note 2 2 2" xfId="22702"/>
    <cellStyle name="Note 2 2 2 2" xfId="22703"/>
    <cellStyle name="Note 2 2 2 3" xfId="22704"/>
    <cellStyle name="Note 2 2 2 4" xfId="22705"/>
    <cellStyle name="Note 2 2 2 5" xfId="22706"/>
    <cellStyle name="Note 2 2 2 6" xfId="22707"/>
    <cellStyle name="Note 2 2 2 7" xfId="22708"/>
    <cellStyle name="Note 2 2 3" xfId="22709"/>
    <cellStyle name="Note 2 2 3 2" xfId="22710"/>
    <cellStyle name="Note 2 2 3 3" xfId="22711"/>
    <cellStyle name="Note 2 2 3 4" xfId="22712"/>
    <cellStyle name="Note 2 2 3 5" xfId="22713"/>
    <cellStyle name="Note 2 2 3 6" xfId="22714"/>
    <cellStyle name="Note 2 2 3 7" xfId="22715"/>
    <cellStyle name="Note 2 2 4" xfId="22716"/>
    <cellStyle name="Note 2 2 4 2" xfId="22717"/>
    <cellStyle name="Note 2 2 4 3" xfId="22718"/>
    <cellStyle name="Note 2 2 4 4" xfId="22719"/>
    <cellStyle name="Note 2 2 4 5" xfId="22720"/>
    <cellStyle name="Note 2 2 4 6" xfId="22721"/>
    <cellStyle name="Note 2 2 5" xfId="22722"/>
    <cellStyle name="Note 2 2 5 2" xfId="22723"/>
    <cellStyle name="Note 2 2 5 3" xfId="22724"/>
    <cellStyle name="Note 2 2 6" xfId="22725"/>
    <cellStyle name="Note 2 2 6 2" xfId="22726"/>
    <cellStyle name="Note 2 2 6 3" xfId="22727"/>
    <cellStyle name="Note 2 2 7" xfId="22728"/>
    <cellStyle name="Note 2 2 7 2" xfId="22729"/>
    <cellStyle name="Note 2 2 7 3" xfId="22730"/>
    <cellStyle name="Note 2 2 8" xfId="22731"/>
    <cellStyle name="Note 2 2 8 2" xfId="22732"/>
    <cellStyle name="Note 2 2 9" xfId="22733"/>
    <cellStyle name="Note 2 3" xfId="22734"/>
    <cellStyle name="Note 2 3 2" xfId="22735"/>
    <cellStyle name="Note 2 3 2 2" xfId="22736"/>
    <cellStyle name="Note 2 3 2 3" xfId="22737"/>
    <cellStyle name="Note 2 3 2 4" xfId="22738"/>
    <cellStyle name="Note 2 3 2 5" xfId="22739"/>
    <cellStyle name="Note 2 3 2 6" xfId="22740"/>
    <cellStyle name="Note 2 3 2 7" xfId="22741"/>
    <cellStyle name="Note 2 3 3" xfId="22742"/>
    <cellStyle name="Note 2 3 3 2" xfId="22743"/>
    <cellStyle name="Note 2 3 3 3" xfId="22744"/>
    <cellStyle name="Note 2 3 3 4" xfId="22745"/>
    <cellStyle name="Note 2 3 3 5" xfId="22746"/>
    <cellStyle name="Note 2 3 3 6" xfId="22747"/>
    <cellStyle name="Note 2 3 4" xfId="22748"/>
    <cellStyle name="Note 2 3 4 2" xfId="22749"/>
    <cellStyle name="Note 2 3 4 3" xfId="22750"/>
    <cellStyle name="Note 2 3 5" xfId="22751"/>
    <cellStyle name="Note 2 3 6" xfId="22752"/>
    <cellStyle name="Note 2 3 7" xfId="22753"/>
    <cellStyle name="Note 2 3 8" xfId="22754"/>
    <cellStyle name="Note 2 3 9" xfId="22755"/>
    <cellStyle name="Note 2 4" xfId="22756"/>
    <cellStyle name="Note 2 4 2" xfId="22757"/>
    <cellStyle name="Note 2 4 2 2" xfId="22758"/>
    <cellStyle name="Note 2 4 2 3" xfId="22759"/>
    <cellStyle name="Note 2 4 3" xfId="22760"/>
    <cellStyle name="Note 2 4 4" xfId="22761"/>
    <cellStyle name="Note 2 4 5" xfId="22762"/>
    <cellStyle name="Note 2 4 6" xfId="22763"/>
    <cellStyle name="Note 2 4 7" xfId="22764"/>
    <cellStyle name="Note 2 4 8" xfId="22765"/>
    <cellStyle name="Note 2 5" xfId="22766"/>
    <cellStyle name="Note 2 5 2" xfId="22767"/>
    <cellStyle name="Note 2 5 2 2" xfId="22768"/>
    <cellStyle name="Note 2 5 2 3" xfId="22769"/>
    <cellStyle name="Note 2 5 3" xfId="22770"/>
    <cellStyle name="Note 2 5 4" xfId="22771"/>
    <cellStyle name="Note 2 5 5" xfId="22772"/>
    <cellStyle name="Note 2 5 6" xfId="22773"/>
    <cellStyle name="Note 2 5 7" xfId="22774"/>
    <cellStyle name="Note 2 5 8" xfId="22775"/>
    <cellStyle name="Note 2 6" xfId="22776"/>
    <cellStyle name="Note 2 6 2" xfId="22777"/>
    <cellStyle name="Note 2 6 3" xfId="22778"/>
    <cellStyle name="Note 2 6 4" xfId="22779"/>
    <cellStyle name="Note 2 7" xfId="22780"/>
    <cellStyle name="Note 2 8" xfId="22781"/>
    <cellStyle name="Note 2 9" xfId="22782"/>
    <cellStyle name="Note 20" xfId="22783"/>
    <cellStyle name="Note 20 10" xfId="22784"/>
    <cellStyle name="Note 20 2" xfId="22785"/>
    <cellStyle name="Note 20 2 2" xfId="22786"/>
    <cellStyle name="Note 20 2 3" xfId="22787"/>
    <cellStyle name="Note 20 3" xfId="22788"/>
    <cellStyle name="Note 20 3 2" xfId="22789"/>
    <cellStyle name="Note 20 3 3" xfId="22790"/>
    <cellStyle name="Note 20 3 4" xfId="22791"/>
    <cellStyle name="Note 20 3 5" xfId="22792"/>
    <cellStyle name="Note 20 3 6" xfId="22793"/>
    <cellStyle name="Note 20 3 7" xfId="22794"/>
    <cellStyle name="Note 20 4" xfId="22795"/>
    <cellStyle name="Note 20 4 2" xfId="22796"/>
    <cellStyle name="Note 20 4 3" xfId="22797"/>
    <cellStyle name="Note 20 5" xfId="22798"/>
    <cellStyle name="Note 20 6" xfId="22799"/>
    <cellStyle name="Note 20 7" xfId="22800"/>
    <cellStyle name="Note 20 8" xfId="22801"/>
    <cellStyle name="Note 20 9" xfId="22802"/>
    <cellStyle name="Note 200" xfId="22803"/>
    <cellStyle name="Note 201" xfId="22804"/>
    <cellStyle name="Note 202" xfId="22805"/>
    <cellStyle name="Note 203" xfId="22806"/>
    <cellStyle name="Note 204" xfId="22807"/>
    <cellStyle name="Note 205" xfId="22808"/>
    <cellStyle name="Note 206" xfId="22809"/>
    <cellStyle name="Note 207" xfId="22810"/>
    <cellStyle name="Note 208" xfId="22811"/>
    <cellStyle name="Note 209" xfId="22812"/>
    <cellStyle name="Note 21" xfId="22813"/>
    <cellStyle name="Note 21 2" xfId="22814"/>
    <cellStyle name="Note 21 2 2" xfId="22815"/>
    <cellStyle name="Note 21 2 2 2" xfId="22816"/>
    <cellStyle name="Note 21 2 2 3" xfId="22817"/>
    <cellStyle name="Note 21 2 3" xfId="22818"/>
    <cellStyle name="Note 21 2 3 2" xfId="22819"/>
    <cellStyle name="Note 21 2 3 3" xfId="22820"/>
    <cellStyle name="Note 21 2 4" xfId="22821"/>
    <cellStyle name="Note 21 2 5" xfId="22822"/>
    <cellStyle name="Note 21 2 6" xfId="22823"/>
    <cellStyle name="Note 21 2 7" xfId="22824"/>
    <cellStyle name="Note 21 2 8" xfId="22825"/>
    <cellStyle name="Note 21 3" xfId="22826"/>
    <cellStyle name="Note 21 3 2" xfId="22827"/>
    <cellStyle name="Note 21 3 3" xfId="22828"/>
    <cellStyle name="Note 21 3 4" xfId="22829"/>
    <cellStyle name="Note 21 3 5" xfId="22830"/>
    <cellStyle name="Note 21 3 6" xfId="22831"/>
    <cellStyle name="Note 21 3 7" xfId="22832"/>
    <cellStyle name="Note 21 4" xfId="22833"/>
    <cellStyle name="Note 21 5" xfId="22834"/>
    <cellStyle name="Note 21 6" xfId="22835"/>
    <cellStyle name="Note 21 7" xfId="22836"/>
    <cellStyle name="Note 21 8" xfId="22837"/>
    <cellStyle name="Note 21 9" xfId="22838"/>
    <cellStyle name="Note 210" xfId="22839"/>
    <cellStyle name="Note 211" xfId="22840"/>
    <cellStyle name="Note 212" xfId="22841"/>
    <cellStyle name="Note 213" xfId="22842"/>
    <cellStyle name="Note 214" xfId="22843"/>
    <cellStyle name="Note 215" xfId="22844"/>
    <cellStyle name="Note 216" xfId="22845"/>
    <cellStyle name="Note 217" xfId="22846"/>
    <cellStyle name="Note 218" xfId="22847"/>
    <cellStyle name="Note 219" xfId="22848"/>
    <cellStyle name="Note 22" xfId="22849"/>
    <cellStyle name="Note 22 10" xfId="22850"/>
    <cellStyle name="Note 22 2" xfId="22851"/>
    <cellStyle name="Note 22 2 2" xfId="22852"/>
    <cellStyle name="Note 22 2 3" xfId="22853"/>
    <cellStyle name="Note 22 3" xfId="22854"/>
    <cellStyle name="Note 22 3 2" xfId="22855"/>
    <cellStyle name="Note 22 3 3" xfId="22856"/>
    <cellStyle name="Note 22 3 4" xfId="22857"/>
    <cellStyle name="Note 22 3 5" xfId="22858"/>
    <cellStyle name="Note 22 3 6" xfId="22859"/>
    <cellStyle name="Note 22 3 7" xfId="22860"/>
    <cellStyle name="Note 22 4" xfId="22861"/>
    <cellStyle name="Note 22 4 2" xfId="22862"/>
    <cellStyle name="Note 22 4 3" xfId="22863"/>
    <cellStyle name="Note 22 5" xfId="22864"/>
    <cellStyle name="Note 22 6" xfId="22865"/>
    <cellStyle name="Note 22 7" xfId="22866"/>
    <cellStyle name="Note 22 8" xfId="22867"/>
    <cellStyle name="Note 22 9" xfId="22868"/>
    <cellStyle name="Note 220" xfId="22869"/>
    <cellStyle name="Note 221" xfId="22870"/>
    <cellStyle name="Note 222" xfId="22871"/>
    <cellStyle name="Note 223" xfId="22872"/>
    <cellStyle name="Note 224" xfId="22873"/>
    <cellStyle name="Note 225" xfId="22874"/>
    <cellStyle name="Note 226" xfId="22875"/>
    <cellStyle name="Note 227" xfId="22876"/>
    <cellStyle name="Note 228" xfId="22877"/>
    <cellStyle name="Note 229" xfId="22878"/>
    <cellStyle name="Note 23" xfId="22879"/>
    <cellStyle name="Note 23 10" xfId="22880"/>
    <cellStyle name="Note 23 2" xfId="22881"/>
    <cellStyle name="Note 23 2 2" xfId="22882"/>
    <cellStyle name="Note 23 2 3" xfId="22883"/>
    <cellStyle name="Note 23 3" xfId="22884"/>
    <cellStyle name="Note 23 3 2" xfId="22885"/>
    <cellStyle name="Note 23 3 3" xfId="22886"/>
    <cellStyle name="Note 23 3 4" xfId="22887"/>
    <cellStyle name="Note 23 3 5" xfId="22888"/>
    <cellStyle name="Note 23 3 6" xfId="22889"/>
    <cellStyle name="Note 23 3 7" xfId="22890"/>
    <cellStyle name="Note 23 4" xfId="22891"/>
    <cellStyle name="Note 23 4 2" xfId="22892"/>
    <cellStyle name="Note 23 4 3" xfId="22893"/>
    <cellStyle name="Note 23 5" xfId="22894"/>
    <cellStyle name="Note 23 6" xfId="22895"/>
    <cellStyle name="Note 23 7" xfId="22896"/>
    <cellStyle name="Note 23 8" xfId="22897"/>
    <cellStyle name="Note 23 9" xfId="22898"/>
    <cellStyle name="Note 230" xfId="22899"/>
    <cellStyle name="Note 231" xfId="22900"/>
    <cellStyle name="Note 232" xfId="22901"/>
    <cellStyle name="Note 233" xfId="22902"/>
    <cellStyle name="Note 234" xfId="22903"/>
    <cellStyle name="Note 235" xfId="22904"/>
    <cellStyle name="Note 236" xfId="22905"/>
    <cellStyle name="Note 237" xfId="22906"/>
    <cellStyle name="Note 238" xfId="22907"/>
    <cellStyle name="Note 239" xfId="22908"/>
    <cellStyle name="Note 24" xfId="22909"/>
    <cellStyle name="Note 24 10" xfId="22910"/>
    <cellStyle name="Note 24 2" xfId="22911"/>
    <cellStyle name="Note 24 2 2" xfId="22912"/>
    <cellStyle name="Note 24 2 3" xfId="22913"/>
    <cellStyle name="Note 24 3" xfId="22914"/>
    <cellStyle name="Note 24 3 2" xfId="22915"/>
    <cellStyle name="Note 24 3 3" xfId="22916"/>
    <cellStyle name="Note 24 3 4" xfId="22917"/>
    <cellStyle name="Note 24 3 5" xfId="22918"/>
    <cellStyle name="Note 24 3 6" xfId="22919"/>
    <cellStyle name="Note 24 3 7" xfId="22920"/>
    <cellStyle name="Note 24 4" xfId="22921"/>
    <cellStyle name="Note 24 4 2" xfId="22922"/>
    <cellStyle name="Note 24 4 3" xfId="22923"/>
    <cellStyle name="Note 24 5" xfId="22924"/>
    <cellStyle name="Note 24 6" xfId="22925"/>
    <cellStyle name="Note 24 7" xfId="22926"/>
    <cellStyle name="Note 24 8" xfId="22927"/>
    <cellStyle name="Note 24 9" xfId="22928"/>
    <cellStyle name="Note 240" xfId="22929"/>
    <cellStyle name="Note 241" xfId="22930"/>
    <cellStyle name="Note 242" xfId="22931"/>
    <cellStyle name="Note 243" xfId="22932"/>
    <cellStyle name="Note 244" xfId="22933"/>
    <cellStyle name="Note 245" xfId="22934"/>
    <cellStyle name="Note 246" xfId="22935"/>
    <cellStyle name="Note 247" xfId="22936"/>
    <cellStyle name="Note 248" xfId="22937"/>
    <cellStyle name="Note 249" xfId="22938"/>
    <cellStyle name="Note 25" xfId="22939"/>
    <cellStyle name="Note 25 10" xfId="22940"/>
    <cellStyle name="Note 25 2" xfId="22941"/>
    <cellStyle name="Note 25 2 2" xfId="22942"/>
    <cellStyle name="Note 25 2 3" xfId="22943"/>
    <cellStyle name="Note 25 3" xfId="22944"/>
    <cellStyle name="Note 25 3 2" xfId="22945"/>
    <cellStyle name="Note 25 3 3" xfId="22946"/>
    <cellStyle name="Note 25 3 4" xfId="22947"/>
    <cellStyle name="Note 25 3 5" xfId="22948"/>
    <cellStyle name="Note 25 3 6" xfId="22949"/>
    <cellStyle name="Note 25 3 7" xfId="22950"/>
    <cellStyle name="Note 25 4" xfId="22951"/>
    <cellStyle name="Note 25 4 2" xfId="22952"/>
    <cellStyle name="Note 25 4 3" xfId="22953"/>
    <cellStyle name="Note 25 5" xfId="22954"/>
    <cellStyle name="Note 25 6" xfId="22955"/>
    <cellStyle name="Note 25 7" xfId="22956"/>
    <cellStyle name="Note 25 8" xfId="22957"/>
    <cellStyle name="Note 25 9" xfId="22958"/>
    <cellStyle name="Note 250" xfId="22959"/>
    <cellStyle name="Note 251" xfId="22960"/>
    <cellStyle name="Note 252" xfId="22961"/>
    <cellStyle name="Note 253" xfId="22962"/>
    <cellStyle name="Note 254" xfId="22963"/>
    <cellStyle name="Note 255" xfId="22964"/>
    <cellStyle name="Note 256" xfId="22965"/>
    <cellStyle name="Note 257" xfId="22966"/>
    <cellStyle name="Note 258" xfId="22967"/>
    <cellStyle name="Note 259" xfId="22968"/>
    <cellStyle name="Note 26" xfId="22969"/>
    <cellStyle name="Note 26 10" xfId="22970"/>
    <cellStyle name="Note 26 2" xfId="22971"/>
    <cellStyle name="Note 26 2 2" xfId="22972"/>
    <cellStyle name="Note 26 2 3" xfId="22973"/>
    <cellStyle name="Note 26 3" xfId="22974"/>
    <cellStyle name="Note 26 3 2" xfId="22975"/>
    <cellStyle name="Note 26 3 3" xfId="22976"/>
    <cellStyle name="Note 26 3 4" xfId="22977"/>
    <cellStyle name="Note 26 3 5" xfId="22978"/>
    <cellStyle name="Note 26 3 6" xfId="22979"/>
    <cellStyle name="Note 26 3 7" xfId="22980"/>
    <cellStyle name="Note 26 4" xfId="22981"/>
    <cellStyle name="Note 26 4 2" xfId="22982"/>
    <cellStyle name="Note 26 4 3" xfId="22983"/>
    <cellStyle name="Note 26 5" xfId="22984"/>
    <cellStyle name="Note 26 6" xfId="22985"/>
    <cellStyle name="Note 26 7" xfId="22986"/>
    <cellStyle name="Note 26 8" xfId="22987"/>
    <cellStyle name="Note 26 9" xfId="22988"/>
    <cellStyle name="Note 260" xfId="22989"/>
    <cellStyle name="Note 261" xfId="22990"/>
    <cellStyle name="Note 262" xfId="22991"/>
    <cellStyle name="Note 263" xfId="22992"/>
    <cellStyle name="Note 264" xfId="22993"/>
    <cellStyle name="Note 265" xfId="22994"/>
    <cellStyle name="Note 266" xfId="22995"/>
    <cellStyle name="Note 267" xfId="22996"/>
    <cellStyle name="Note 268" xfId="22997"/>
    <cellStyle name="Note 269" xfId="22998"/>
    <cellStyle name="Note 27" xfId="22999"/>
    <cellStyle name="Note 27 10" xfId="23000"/>
    <cellStyle name="Note 27 2" xfId="23001"/>
    <cellStyle name="Note 27 2 2" xfId="23002"/>
    <cellStyle name="Note 27 2 3" xfId="23003"/>
    <cellStyle name="Note 27 3" xfId="23004"/>
    <cellStyle name="Note 27 3 2" xfId="23005"/>
    <cellStyle name="Note 27 3 3" xfId="23006"/>
    <cellStyle name="Note 27 3 4" xfId="23007"/>
    <cellStyle name="Note 27 3 5" xfId="23008"/>
    <cellStyle name="Note 27 3 6" xfId="23009"/>
    <cellStyle name="Note 27 3 7" xfId="23010"/>
    <cellStyle name="Note 27 4" xfId="23011"/>
    <cellStyle name="Note 27 4 2" xfId="23012"/>
    <cellStyle name="Note 27 4 3" xfId="23013"/>
    <cellStyle name="Note 27 5" xfId="23014"/>
    <cellStyle name="Note 27 6" xfId="23015"/>
    <cellStyle name="Note 27 7" xfId="23016"/>
    <cellStyle name="Note 27 8" xfId="23017"/>
    <cellStyle name="Note 27 9" xfId="23018"/>
    <cellStyle name="Note 270" xfId="23019"/>
    <cellStyle name="Note 271" xfId="23020"/>
    <cellStyle name="Note 272" xfId="23021"/>
    <cellStyle name="Note 273" xfId="23022"/>
    <cellStyle name="Note 274" xfId="23023"/>
    <cellStyle name="Note 275" xfId="23024"/>
    <cellStyle name="Note 275 2" xfId="23025"/>
    <cellStyle name="Note 275 3" xfId="23026"/>
    <cellStyle name="Note 275 4" xfId="23027"/>
    <cellStyle name="Note 275 5" xfId="23028"/>
    <cellStyle name="Note 275 6" xfId="23029"/>
    <cellStyle name="Note 275 7" xfId="23030"/>
    <cellStyle name="Note 276" xfId="23031"/>
    <cellStyle name="Note 276 2" xfId="23032"/>
    <cellStyle name="Note 276 3" xfId="23033"/>
    <cellStyle name="Note 276 4" xfId="23034"/>
    <cellStyle name="Note 276 5" xfId="23035"/>
    <cellStyle name="Note 276 6" xfId="23036"/>
    <cellStyle name="Note 276 7" xfId="23037"/>
    <cellStyle name="Note 277" xfId="23038"/>
    <cellStyle name="Note 277 2" xfId="23039"/>
    <cellStyle name="Note 277 3" xfId="23040"/>
    <cellStyle name="Note 277 4" xfId="23041"/>
    <cellStyle name="Note 277 5" xfId="23042"/>
    <cellStyle name="Note 277 6" xfId="23043"/>
    <cellStyle name="Note 277 7" xfId="23044"/>
    <cellStyle name="Note 278" xfId="23045"/>
    <cellStyle name="Note 278 2" xfId="23046"/>
    <cellStyle name="Note 278 3" xfId="23047"/>
    <cellStyle name="Note 278 4" xfId="23048"/>
    <cellStyle name="Note 278 5" xfId="23049"/>
    <cellStyle name="Note 278 6" xfId="23050"/>
    <cellStyle name="Note 278 7" xfId="23051"/>
    <cellStyle name="Note 279" xfId="23052"/>
    <cellStyle name="Note 279 2" xfId="23053"/>
    <cellStyle name="Note 279 3" xfId="23054"/>
    <cellStyle name="Note 279 4" xfId="23055"/>
    <cellStyle name="Note 279 5" xfId="23056"/>
    <cellStyle name="Note 279 6" xfId="23057"/>
    <cellStyle name="Note 279 7" xfId="23058"/>
    <cellStyle name="Note 28" xfId="23059"/>
    <cellStyle name="Note 28 10" xfId="23060"/>
    <cellStyle name="Note 28 2" xfId="23061"/>
    <cellStyle name="Note 28 2 2" xfId="23062"/>
    <cellStyle name="Note 28 2 3" xfId="23063"/>
    <cellStyle name="Note 28 3" xfId="23064"/>
    <cellStyle name="Note 28 3 2" xfId="23065"/>
    <cellStyle name="Note 28 3 3" xfId="23066"/>
    <cellStyle name="Note 28 3 4" xfId="23067"/>
    <cellStyle name="Note 28 3 5" xfId="23068"/>
    <cellStyle name="Note 28 3 6" xfId="23069"/>
    <cellStyle name="Note 28 3 7" xfId="23070"/>
    <cellStyle name="Note 28 4" xfId="23071"/>
    <cellStyle name="Note 28 4 2" xfId="23072"/>
    <cellStyle name="Note 28 4 3" xfId="23073"/>
    <cellStyle name="Note 28 5" xfId="23074"/>
    <cellStyle name="Note 28 6" xfId="23075"/>
    <cellStyle name="Note 28 7" xfId="23076"/>
    <cellStyle name="Note 28 8" xfId="23077"/>
    <cellStyle name="Note 28 9" xfId="23078"/>
    <cellStyle name="Note 280" xfId="23079"/>
    <cellStyle name="Note 280 2" xfId="23080"/>
    <cellStyle name="Note 280 3" xfId="23081"/>
    <cellStyle name="Note 280 4" xfId="23082"/>
    <cellStyle name="Note 280 5" xfId="23083"/>
    <cellStyle name="Note 280 6" xfId="23084"/>
    <cellStyle name="Note 280 7" xfId="23085"/>
    <cellStyle name="Note 281" xfId="23086"/>
    <cellStyle name="Note 281 2" xfId="23087"/>
    <cellStyle name="Note 281 3" xfId="23088"/>
    <cellStyle name="Note 281 4" xfId="23089"/>
    <cellStyle name="Note 281 5" xfId="23090"/>
    <cellStyle name="Note 281 6" xfId="23091"/>
    <cellStyle name="Note 281 7" xfId="23092"/>
    <cellStyle name="Note 282" xfId="23093"/>
    <cellStyle name="Note 282 2" xfId="23094"/>
    <cellStyle name="Note 282 3" xfId="23095"/>
    <cellStyle name="Note 282 4" xfId="23096"/>
    <cellStyle name="Note 282 5" xfId="23097"/>
    <cellStyle name="Note 282 6" xfId="23098"/>
    <cellStyle name="Note 282 7" xfId="23099"/>
    <cellStyle name="Note 283" xfId="23100"/>
    <cellStyle name="Note 283 2" xfId="23101"/>
    <cellStyle name="Note 283 3" xfId="23102"/>
    <cellStyle name="Note 283 4" xfId="23103"/>
    <cellStyle name="Note 283 5" xfId="23104"/>
    <cellStyle name="Note 283 6" xfId="23105"/>
    <cellStyle name="Note 283 7" xfId="23106"/>
    <cellStyle name="Note 284" xfId="23107"/>
    <cellStyle name="Note 284 2" xfId="23108"/>
    <cellStyle name="Note 284 3" xfId="23109"/>
    <cellStyle name="Note 284 4" xfId="23110"/>
    <cellStyle name="Note 285" xfId="23111"/>
    <cellStyle name="Note 285 2" xfId="23112"/>
    <cellStyle name="Note 286" xfId="23113"/>
    <cellStyle name="Note 286 2" xfId="23114"/>
    <cellStyle name="Note 29" xfId="23115"/>
    <cellStyle name="Note 29 10" xfId="23116"/>
    <cellStyle name="Note 29 2" xfId="23117"/>
    <cellStyle name="Note 29 2 2" xfId="23118"/>
    <cellStyle name="Note 29 2 3" xfId="23119"/>
    <cellStyle name="Note 29 3" xfId="23120"/>
    <cellStyle name="Note 29 3 2" xfId="23121"/>
    <cellStyle name="Note 29 3 3" xfId="23122"/>
    <cellStyle name="Note 29 3 4" xfId="23123"/>
    <cellStyle name="Note 29 3 5" xfId="23124"/>
    <cellStyle name="Note 29 3 6" xfId="23125"/>
    <cellStyle name="Note 29 3 7" xfId="23126"/>
    <cellStyle name="Note 29 4" xfId="23127"/>
    <cellStyle name="Note 29 4 2" xfId="23128"/>
    <cellStyle name="Note 29 4 3" xfId="23129"/>
    <cellStyle name="Note 29 5" xfId="23130"/>
    <cellStyle name="Note 29 6" xfId="23131"/>
    <cellStyle name="Note 29 7" xfId="23132"/>
    <cellStyle name="Note 29 8" xfId="23133"/>
    <cellStyle name="Note 29 9" xfId="23134"/>
    <cellStyle name="Note 3" xfId="23135"/>
    <cellStyle name="Note 3 10" xfId="23136"/>
    <cellStyle name="Note 3 11" xfId="23137"/>
    <cellStyle name="Note 3 12" xfId="23138"/>
    <cellStyle name="Note 3 13" xfId="23139"/>
    <cellStyle name="Note 3 14" xfId="23140"/>
    <cellStyle name="Note 3 2" xfId="23141"/>
    <cellStyle name="Note 3 2 10" xfId="23142"/>
    <cellStyle name="Note 3 2 11" xfId="23143"/>
    <cellStyle name="Note 3 2 12" xfId="23144"/>
    <cellStyle name="Note 3 2 2" xfId="23145"/>
    <cellStyle name="Note 3 2 2 2" xfId="23146"/>
    <cellStyle name="Note 3 2 2 3" xfId="23147"/>
    <cellStyle name="Note 3 2 2 4" xfId="23148"/>
    <cellStyle name="Note 3 2 2 5" xfId="23149"/>
    <cellStyle name="Note 3 2 2 6" xfId="23150"/>
    <cellStyle name="Note 3 2 2 7" xfId="23151"/>
    <cellStyle name="Note 3 2 3" xfId="23152"/>
    <cellStyle name="Note 3 2 3 2" xfId="23153"/>
    <cellStyle name="Note 3 2 3 3" xfId="23154"/>
    <cellStyle name="Note 3 2 3 4" xfId="23155"/>
    <cellStyle name="Note 3 2 3 5" xfId="23156"/>
    <cellStyle name="Note 3 2 3 6" xfId="23157"/>
    <cellStyle name="Note 3 2 3 7" xfId="23158"/>
    <cellStyle name="Note 3 2 4" xfId="23159"/>
    <cellStyle name="Note 3 2 4 2" xfId="23160"/>
    <cellStyle name="Note 3 2 4 3" xfId="23161"/>
    <cellStyle name="Note 3 2 4 4" xfId="23162"/>
    <cellStyle name="Note 3 2 5" xfId="23163"/>
    <cellStyle name="Note 3 2 5 2" xfId="23164"/>
    <cellStyle name="Note 3 2 5 3" xfId="23165"/>
    <cellStyle name="Note 3 2 6" xfId="23166"/>
    <cellStyle name="Note 3 2 6 2" xfId="23167"/>
    <cellStyle name="Note 3 2 6 3" xfId="23168"/>
    <cellStyle name="Note 3 2 7" xfId="23169"/>
    <cellStyle name="Note 3 2 7 2" xfId="23170"/>
    <cellStyle name="Note 3 2 8" xfId="23171"/>
    <cellStyle name="Note 3 2 8 2" xfId="23172"/>
    <cellStyle name="Note 3 2 9" xfId="23173"/>
    <cellStyle name="Note 3 3" xfId="23174"/>
    <cellStyle name="Note 3 3 2" xfId="23175"/>
    <cellStyle name="Note 3 3 2 2" xfId="23176"/>
    <cellStyle name="Note 3 3 2 3" xfId="23177"/>
    <cellStyle name="Note 3 3 2 4" xfId="23178"/>
    <cellStyle name="Note 3 3 2 5" xfId="23179"/>
    <cellStyle name="Note 3 3 2 6" xfId="23180"/>
    <cellStyle name="Note 3 3 2 7" xfId="23181"/>
    <cellStyle name="Note 3 3 3" xfId="23182"/>
    <cellStyle name="Note 3 3 3 2" xfId="23183"/>
    <cellStyle name="Note 3 3 3 3" xfId="23184"/>
    <cellStyle name="Note 3 3 3 4" xfId="23185"/>
    <cellStyle name="Note 3 3 4" xfId="23186"/>
    <cellStyle name="Note 3 3 4 2" xfId="23187"/>
    <cellStyle name="Note 3 3 4 3" xfId="23188"/>
    <cellStyle name="Note 3 3 5" xfId="23189"/>
    <cellStyle name="Note 3 3 6" xfId="23190"/>
    <cellStyle name="Note 3 3 7" xfId="23191"/>
    <cellStyle name="Note 3 3 8" xfId="23192"/>
    <cellStyle name="Note 3 4" xfId="23193"/>
    <cellStyle name="Note 3 4 2" xfId="23194"/>
    <cellStyle name="Note 3 4 3" xfId="23195"/>
    <cellStyle name="Note 3 4 4" xfId="23196"/>
    <cellStyle name="Note 3 4 5" xfId="23197"/>
    <cellStyle name="Note 3 4 6" xfId="23198"/>
    <cellStyle name="Note 3 4 7" xfId="23199"/>
    <cellStyle name="Note 3 5" xfId="23200"/>
    <cellStyle name="Note 3 5 2" xfId="23201"/>
    <cellStyle name="Note 3 5 3" xfId="23202"/>
    <cellStyle name="Note 3 5 4" xfId="23203"/>
    <cellStyle name="Note 3 5 5" xfId="23204"/>
    <cellStyle name="Note 3 5 6" xfId="23205"/>
    <cellStyle name="Note 3 5 7" xfId="23206"/>
    <cellStyle name="Note 3 6" xfId="23207"/>
    <cellStyle name="Note 3 6 2" xfId="23208"/>
    <cellStyle name="Note 3 6 3" xfId="23209"/>
    <cellStyle name="Note 3 6 4" xfId="23210"/>
    <cellStyle name="Note 3 7" xfId="23211"/>
    <cellStyle name="Note 3 8" xfId="23212"/>
    <cellStyle name="Note 3 9" xfId="23213"/>
    <cellStyle name="Note 30" xfId="23214"/>
    <cellStyle name="Note 30 10" xfId="23215"/>
    <cellStyle name="Note 30 2" xfId="23216"/>
    <cellStyle name="Note 30 2 2" xfId="23217"/>
    <cellStyle name="Note 30 2 3" xfId="23218"/>
    <cellStyle name="Note 30 3" xfId="23219"/>
    <cellStyle name="Note 30 3 2" xfId="23220"/>
    <cellStyle name="Note 30 3 3" xfId="23221"/>
    <cellStyle name="Note 30 3 4" xfId="23222"/>
    <cellStyle name="Note 30 3 5" xfId="23223"/>
    <cellStyle name="Note 30 3 6" xfId="23224"/>
    <cellStyle name="Note 30 3 7" xfId="23225"/>
    <cellStyle name="Note 30 4" xfId="23226"/>
    <cellStyle name="Note 30 4 2" xfId="23227"/>
    <cellStyle name="Note 30 4 3" xfId="23228"/>
    <cellStyle name="Note 30 5" xfId="23229"/>
    <cellStyle name="Note 30 6" xfId="23230"/>
    <cellStyle name="Note 30 7" xfId="23231"/>
    <cellStyle name="Note 30 8" xfId="23232"/>
    <cellStyle name="Note 30 9" xfId="23233"/>
    <cellStyle name="Note 31" xfId="23234"/>
    <cellStyle name="Note 31 10" xfId="23235"/>
    <cellStyle name="Note 31 2" xfId="23236"/>
    <cellStyle name="Note 31 2 2" xfId="23237"/>
    <cellStyle name="Note 31 2 3" xfId="23238"/>
    <cellStyle name="Note 31 3" xfId="23239"/>
    <cellStyle name="Note 31 3 2" xfId="23240"/>
    <cellStyle name="Note 31 3 3" xfId="23241"/>
    <cellStyle name="Note 31 3 4" xfId="23242"/>
    <cellStyle name="Note 31 3 5" xfId="23243"/>
    <cellStyle name="Note 31 3 6" xfId="23244"/>
    <cellStyle name="Note 31 3 7" xfId="23245"/>
    <cellStyle name="Note 31 4" xfId="23246"/>
    <cellStyle name="Note 31 4 2" xfId="23247"/>
    <cellStyle name="Note 31 4 3" xfId="23248"/>
    <cellStyle name="Note 31 5" xfId="23249"/>
    <cellStyle name="Note 31 6" xfId="23250"/>
    <cellStyle name="Note 31 7" xfId="23251"/>
    <cellStyle name="Note 31 8" xfId="23252"/>
    <cellStyle name="Note 31 9" xfId="23253"/>
    <cellStyle name="Note 32" xfId="23254"/>
    <cellStyle name="Note 32 2" xfId="23255"/>
    <cellStyle name="Note 32 2 2" xfId="23256"/>
    <cellStyle name="Note 32 2 3" xfId="23257"/>
    <cellStyle name="Note 32 2 4" xfId="23258"/>
    <cellStyle name="Note 32 2 5" xfId="23259"/>
    <cellStyle name="Note 32 2 6" xfId="23260"/>
    <cellStyle name="Note 32 2 7" xfId="23261"/>
    <cellStyle name="Note 32 3" xfId="23262"/>
    <cellStyle name="Note 32 3 2" xfId="23263"/>
    <cellStyle name="Note 32 3 3" xfId="23264"/>
    <cellStyle name="Note 32 4" xfId="23265"/>
    <cellStyle name="Note 32 5" xfId="23266"/>
    <cellStyle name="Note 32 6" xfId="23267"/>
    <cellStyle name="Note 32 7" xfId="23268"/>
    <cellStyle name="Note 32 8" xfId="23269"/>
    <cellStyle name="Note 32 9" xfId="23270"/>
    <cellStyle name="Note 33" xfId="23271"/>
    <cellStyle name="Note 33 2" xfId="23272"/>
    <cellStyle name="Note 33 2 2" xfId="23273"/>
    <cellStyle name="Note 33 2 3" xfId="23274"/>
    <cellStyle name="Note 33 2 4" xfId="23275"/>
    <cellStyle name="Note 33 2 5" xfId="23276"/>
    <cellStyle name="Note 33 2 6" xfId="23277"/>
    <cellStyle name="Note 33 2 7" xfId="23278"/>
    <cellStyle name="Note 33 3" xfId="23279"/>
    <cellStyle name="Note 33 3 2" xfId="23280"/>
    <cellStyle name="Note 33 3 3" xfId="23281"/>
    <cellStyle name="Note 33 4" xfId="23282"/>
    <cellStyle name="Note 33 5" xfId="23283"/>
    <cellStyle name="Note 33 6" xfId="23284"/>
    <cellStyle name="Note 33 7" xfId="23285"/>
    <cellStyle name="Note 33 8" xfId="23286"/>
    <cellStyle name="Note 33 9" xfId="23287"/>
    <cellStyle name="Note 34" xfId="23288"/>
    <cellStyle name="Note 34 2" xfId="23289"/>
    <cellStyle name="Note 34 2 2" xfId="23290"/>
    <cellStyle name="Note 34 2 3" xfId="23291"/>
    <cellStyle name="Note 34 2 4" xfId="23292"/>
    <cellStyle name="Note 34 2 5" xfId="23293"/>
    <cellStyle name="Note 34 2 6" xfId="23294"/>
    <cellStyle name="Note 34 2 7" xfId="23295"/>
    <cellStyle name="Note 34 3" xfId="23296"/>
    <cellStyle name="Note 34 3 2" xfId="23297"/>
    <cellStyle name="Note 34 3 3" xfId="23298"/>
    <cellStyle name="Note 34 4" xfId="23299"/>
    <cellStyle name="Note 34 5" xfId="23300"/>
    <cellStyle name="Note 34 6" xfId="23301"/>
    <cellStyle name="Note 34 7" xfId="23302"/>
    <cellStyle name="Note 34 8" xfId="23303"/>
    <cellStyle name="Note 34 9" xfId="23304"/>
    <cellStyle name="Note 35" xfId="23305"/>
    <cellStyle name="Note 35 2" xfId="23306"/>
    <cellStyle name="Note 35 2 2" xfId="23307"/>
    <cellStyle name="Note 35 2 3" xfId="23308"/>
    <cellStyle name="Note 35 2 4" xfId="23309"/>
    <cellStyle name="Note 35 2 5" xfId="23310"/>
    <cellStyle name="Note 35 2 6" xfId="23311"/>
    <cellStyle name="Note 35 2 7" xfId="23312"/>
    <cellStyle name="Note 35 3" xfId="23313"/>
    <cellStyle name="Note 35 3 2" xfId="23314"/>
    <cellStyle name="Note 35 3 3" xfId="23315"/>
    <cellStyle name="Note 35 4" xfId="23316"/>
    <cellStyle name="Note 35 5" xfId="23317"/>
    <cellStyle name="Note 35 6" xfId="23318"/>
    <cellStyle name="Note 35 7" xfId="23319"/>
    <cellStyle name="Note 35 8" xfId="23320"/>
    <cellStyle name="Note 35 9" xfId="23321"/>
    <cellStyle name="Note 36" xfId="23322"/>
    <cellStyle name="Note 36 2" xfId="23323"/>
    <cellStyle name="Note 36 2 2" xfId="23324"/>
    <cellStyle name="Note 36 2 3" xfId="23325"/>
    <cellStyle name="Note 36 2 4" xfId="23326"/>
    <cellStyle name="Note 36 2 5" xfId="23327"/>
    <cellStyle name="Note 36 2 6" xfId="23328"/>
    <cellStyle name="Note 36 2 7" xfId="23329"/>
    <cellStyle name="Note 36 3" xfId="23330"/>
    <cellStyle name="Note 36 3 2" xfId="23331"/>
    <cellStyle name="Note 36 3 3" xfId="23332"/>
    <cellStyle name="Note 36 4" xfId="23333"/>
    <cellStyle name="Note 36 5" xfId="23334"/>
    <cellStyle name="Note 36 6" xfId="23335"/>
    <cellStyle name="Note 36 7" xfId="23336"/>
    <cellStyle name="Note 36 8" xfId="23337"/>
    <cellStyle name="Note 36 9" xfId="23338"/>
    <cellStyle name="Note 37" xfId="23339"/>
    <cellStyle name="Note 37 2" xfId="23340"/>
    <cellStyle name="Note 37 2 2" xfId="23341"/>
    <cellStyle name="Note 37 2 3" xfId="23342"/>
    <cellStyle name="Note 37 2 4" xfId="23343"/>
    <cellStyle name="Note 37 2 5" xfId="23344"/>
    <cellStyle name="Note 37 2 6" xfId="23345"/>
    <cellStyle name="Note 37 2 7" xfId="23346"/>
    <cellStyle name="Note 37 3" xfId="23347"/>
    <cellStyle name="Note 37 3 2" xfId="23348"/>
    <cellStyle name="Note 37 3 3" xfId="23349"/>
    <cellStyle name="Note 37 4" xfId="23350"/>
    <cellStyle name="Note 37 5" xfId="23351"/>
    <cellStyle name="Note 37 6" xfId="23352"/>
    <cellStyle name="Note 37 7" xfId="23353"/>
    <cellStyle name="Note 37 8" xfId="23354"/>
    <cellStyle name="Note 37 9" xfId="23355"/>
    <cellStyle name="Note 38" xfId="23356"/>
    <cellStyle name="Note 38 2" xfId="23357"/>
    <cellStyle name="Note 38 2 2" xfId="23358"/>
    <cellStyle name="Note 38 2 3" xfId="23359"/>
    <cellStyle name="Note 38 2 4" xfId="23360"/>
    <cellStyle name="Note 38 2 5" xfId="23361"/>
    <cellStyle name="Note 38 2 6" xfId="23362"/>
    <cellStyle name="Note 38 2 7" xfId="23363"/>
    <cellStyle name="Note 38 3" xfId="23364"/>
    <cellStyle name="Note 38 3 2" xfId="23365"/>
    <cellStyle name="Note 38 3 3" xfId="23366"/>
    <cellStyle name="Note 38 4" xfId="23367"/>
    <cellStyle name="Note 38 5" xfId="23368"/>
    <cellStyle name="Note 38 6" xfId="23369"/>
    <cellStyle name="Note 38 7" xfId="23370"/>
    <cellStyle name="Note 38 8" xfId="23371"/>
    <cellStyle name="Note 38 9" xfId="23372"/>
    <cellStyle name="Note 39" xfId="23373"/>
    <cellStyle name="Note 39 2" xfId="23374"/>
    <cellStyle name="Note 39 2 2" xfId="23375"/>
    <cellStyle name="Note 39 2 3" xfId="23376"/>
    <cellStyle name="Note 39 3" xfId="23377"/>
    <cellStyle name="Note 39 4" xfId="23378"/>
    <cellStyle name="Note 39 5" xfId="23379"/>
    <cellStyle name="Note 39 6" xfId="23380"/>
    <cellStyle name="Note 39 7" xfId="23381"/>
    <cellStyle name="Note 39 8" xfId="23382"/>
    <cellStyle name="Note 4" xfId="23383"/>
    <cellStyle name="Note 4 10" xfId="23384"/>
    <cellStyle name="Note 4 11" xfId="23385"/>
    <cellStyle name="Note 4 12" xfId="23386"/>
    <cellStyle name="Note 4 13" xfId="23387"/>
    <cellStyle name="Note 4 2" xfId="23388"/>
    <cellStyle name="Note 4 2 10" xfId="23389"/>
    <cellStyle name="Note 4 2 11" xfId="23390"/>
    <cellStyle name="Note 4 2 2" xfId="23391"/>
    <cellStyle name="Note 4 2 2 2" xfId="23392"/>
    <cellStyle name="Note 4 2 2 3" xfId="23393"/>
    <cellStyle name="Note 4 2 2 4" xfId="23394"/>
    <cellStyle name="Note 4 2 2 5" xfId="23395"/>
    <cellStyle name="Note 4 2 2 6" xfId="23396"/>
    <cellStyle name="Note 4 2 2 7" xfId="23397"/>
    <cellStyle name="Note 4 2 3" xfId="23398"/>
    <cellStyle name="Note 4 2 3 2" xfId="23399"/>
    <cellStyle name="Note 4 2 3 3" xfId="23400"/>
    <cellStyle name="Note 4 2 3 4" xfId="23401"/>
    <cellStyle name="Note 4 2 4" xfId="23402"/>
    <cellStyle name="Note 4 2 4 2" xfId="23403"/>
    <cellStyle name="Note 4 2 4 3" xfId="23404"/>
    <cellStyle name="Note 4 2 5" xfId="23405"/>
    <cellStyle name="Note 4 2 5 2" xfId="23406"/>
    <cellStyle name="Note 4 2 5 3" xfId="23407"/>
    <cellStyle name="Note 4 2 6" xfId="23408"/>
    <cellStyle name="Note 4 2 6 2" xfId="23409"/>
    <cellStyle name="Note 4 2 7" xfId="23410"/>
    <cellStyle name="Note 4 2 7 2" xfId="23411"/>
    <cellStyle name="Note 4 2 8" xfId="23412"/>
    <cellStyle name="Note 4 2 9" xfId="23413"/>
    <cellStyle name="Note 4 3" xfId="23414"/>
    <cellStyle name="Note 4 3 2" xfId="23415"/>
    <cellStyle name="Note 4 3 2 2" xfId="23416"/>
    <cellStyle name="Note 4 3 2 3" xfId="23417"/>
    <cellStyle name="Note 4 3 2 4" xfId="23418"/>
    <cellStyle name="Note 4 3 3" xfId="23419"/>
    <cellStyle name="Note 4 3 3 2" xfId="23420"/>
    <cellStyle name="Note 4 3 3 3" xfId="23421"/>
    <cellStyle name="Note 4 3 4" xfId="23422"/>
    <cellStyle name="Note 4 3 5" xfId="23423"/>
    <cellStyle name="Note 4 3 6" xfId="23424"/>
    <cellStyle name="Note 4 3 7" xfId="23425"/>
    <cellStyle name="Note 4 4" xfId="23426"/>
    <cellStyle name="Note 4 4 2" xfId="23427"/>
    <cellStyle name="Note 4 4 3" xfId="23428"/>
    <cellStyle name="Note 4 4 4" xfId="23429"/>
    <cellStyle name="Note 4 4 5" xfId="23430"/>
    <cellStyle name="Note 4 4 6" xfId="23431"/>
    <cellStyle name="Note 4 4 7" xfId="23432"/>
    <cellStyle name="Note 4 5" xfId="23433"/>
    <cellStyle name="Note 4 5 2" xfId="23434"/>
    <cellStyle name="Note 4 5 3" xfId="23435"/>
    <cellStyle name="Note 4 5 4" xfId="23436"/>
    <cellStyle name="Note 4 6" xfId="23437"/>
    <cellStyle name="Note 4 7" xfId="23438"/>
    <cellStyle name="Note 4 8" xfId="23439"/>
    <cellStyle name="Note 4 9" xfId="23440"/>
    <cellStyle name="Note 40" xfId="23441"/>
    <cellStyle name="Note 40 2" xfId="23442"/>
    <cellStyle name="Note 40 2 2" xfId="23443"/>
    <cellStyle name="Note 40 2 3" xfId="23444"/>
    <cellStyle name="Note 40 3" xfId="23445"/>
    <cellStyle name="Note 40 4" xfId="23446"/>
    <cellStyle name="Note 40 5" xfId="23447"/>
    <cellStyle name="Note 40 6" xfId="23448"/>
    <cellStyle name="Note 40 7" xfId="23449"/>
    <cellStyle name="Note 40 8" xfId="23450"/>
    <cellStyle name="Note 41" xfId="23451"/>
    <cellStyle name="Note 41 2" xfId="23452"/>
    <cellStyle name="Note 41 2 2" xfId="23453"/>
    <cellStyle name="Note 41 2 3" xfId="23454"/>
    <cellStyle name="Note 41 3" xfId="23455"/>
    <cellStyle name="Note 41 4" xfId="23456"/>
    <cellStyle name="Note 41 5" xfId="23457"/>
    <cellStyle name="Note 41 6" xfId="23458"/>
    <cellStyle name="Note 41 7" xfId="23459"/>
    <cellStyle name="Note 41 8" xfId="23460"/>
    <cellStyle name="Note 42" xfId="23461"/>
    <cellStyle name="Note 42 2" xfId="23462"/>
    <cellStyle name="Note 42 2 2" xfId="23463"/>
    <cellStyle name="Note 42 2 3" xfId="23464"/>
    <cellStyle name="Note 42 3" xfId="23465"/>
    <cellStyle name="Note 42 4" xfId="23466"/>
    <cellStyle name="Note 42 5" xfId="23467"/>
    <cellStyle name="Note 42 6" xfId="23468"/>
    <cellStyle name="Note 42 7" xfId="23469"/>
    <cellStyle name="Note 42 8" xfId="23470"/>
    <cellStyle name="Note 43" xfId="23471"/>
    <cellStyle name="Note 43 2" xfId="23472"/>
    <cellStyle name="Note 43 2 2" xfId="23473"/>
    <cellStyle name="Note 43 2 3" xfId="23474"/>
    <cellStyle name="Note 43 3" xfId="23475"/>
    <cellStyle name="Note 43 4" xfId="23476"/>
    <cellStyle name="Note 43 5" xfId="23477"/>
    <cellStyle name="Note 43 6" xfId="23478"/>
    <cellStyle name="Note 43 7" xfId="23479"/>
    <cellStyle name="Note 43 8" xfId="23480"/>
    <cellStyle name="Note 44" xfId="23481"/>
    <cellStyle name="Note 44 2" xfId="23482"/>
    <cellStyle name="Note 44 2 2" xfId="23483"/>
    <cellStyle name="Note 44 2 3" xfId="23484"/>
    <cellStyle name="Note 44 3" xfId="23485"/>
    <cellStyle name="Note 44 4" xfId="23486"/>
    <cellStyle name="Note 44 5" xfId="23487"/>
    <cellStyle name="Note 44 6" xfId="23488"/>
    <cellStyle name="Note 44 7" xfId="23489"/>
    <cellStyle name="Note 44 8" xfId="23490"/>
    <cellStyle name="Note 45" xfId="23491"/>
    <cellStyle name="Note 45 2" xfId="23492"/>
    <cellStyle name="Note 45 2 2" xfId="23493"/>
    <cellStyle name="Note 45 2 3" xfId="23494"/>
    <cellStyle name="Note 45 3" xfId="23495"/>
    <cellStyle name="Note 45 4" xfId="23496"/>
    <cellStyle name="Note 45 5" xfId="23497"/>
    <cellStyle name="Note 45 6" xfId="23498"/>
    <cellStyle name="Note 45 7" xfId="23499"/>
    <cellStyle name="Note 45 8" xfId="23500"/>
    <cellStyle name="Note 46" xfId="23501"/>
    <cellStyle name="Note 46 2" xfId="23502"/>
    <cellStyle name="Note 46 2 2" xfId="23503"/>
    <cellStyle name="Note 46 2 3" xfId="23504"/>
    <cellStyle name="Note 46 3" xfId="23505"/>
    <cellStyle name="Note 46 4" xfId="23506"/>
    <cellStyle name="Note 46 5" xfId="23507"/>
    <cellStyle name="Note 46 6" xfId="23508"/>
    <cellStyle name="Note 46 7" xfId="23509"/>
    <cellStyle name="Note 46 8" xfId="23510"/>
    <cellStyle name="Note 47" xfId="23511"/>
    <cellStyle name="Note 47 2" xfId="23512"/>
    <cellStyle name="Note 47 2 2" xfId="23513"/>
    <cellStyle name="Note 47 2 3" xfId="23514"/>
    <cellStyle name="Note 47 3" xfId="23515"/>
    <cellStyle name="Note 47 4" xfId="23516"/>
    <cellStyle name="Note 47 5" xfId="23517"/>
    <cellStyle name="Note 47 6" xfId="23518"/>
    <cellStyle name="Note 47 7" xfId="23519"/>
    <cellStyle name="Note 47 8" xfId="23520"/>
    <cellStyle name="Note 48" xfId="23521"/>
    <cellStyle name="Note 48 2" xfId="23522"/>
    <cellStyle name="Note 48 2 2" xfId="23523"/>
    <cellStyle name="Note 48 2 3" xfId="23524"/>
    <cellStyle name="Note 48 3" xfId="23525"/>
    <cellStyle name="Note 48 4" xfId="23526"/>
    <cellStyle name="Note 48 5" xfId="23527"/>
    <cellStyle name="Note 48 6" xfId="23528"/>
    <cellStyle name="Note 48 7" xfId="23529"/>
    <cellStyle name="Note 48 8" xfId="23530"/>
    <cellStyle name="Note 49" xfId="23531"/>
    <cellStyle name="Note 49 2" xfId="23532"/>
    <cellStyle name="Note 49 2 2" xfId="23533"/>
    <cellStyle name="Note 49 2 3" xfId="23534"/>
    <cellStyle name="Note 49 3" xfId="23535"/>
    <cellStyle name="Note 49 4" xfId="23536"/>
    <cellStyle name="Note 49 5" xfId="23537"/>
    <cellStyle name="Note 49 6" xfId="23538"/>
    <cellStyle name="Note 49 7" xfId="23539"/>
    <cellStyle name="Note 49 8" xfId="23540"/>
    <cellStyle name="Note 5" xfId="23541"/>
    <cellStyle name="Note 5 10" xfId="23542"/>
    <cellStyle name="Note 5 11" xfId="23543"/>
    <cellStyle name="Note 5 12" xfId="23544"/>
    <cellStyle name="Note 5 2" xfId="23545"/>
    <cellStyle name="Note 5 2 2" xfId="23546"/>
    <cellStyle name="Note 5 2 2 2" xfId="23547"/>
    <cellStyle name="Note 5 2 2 3" xfId="23548"/>
    <cellStyle name="Note 5 2 2 4" xfId="23549"/>
    <cellStyle name="Note 5 2 2 5" xfId="23550"/>
    <cellStyle name="Note 5 2 2 6" xfId="23551"/>
    <cellStyle name="Note 5 2 2 7" xfId="23552"/>
    <cellStyle name="Note 5 2 3" xfId="23553"/>
    <cellStyle name="Note 5 2 4" xfId="23554"/>
    <cellStyle name="Note 5 3" xfId="23555"/>
    <cellStyle name="Note 5 3 2" xfId="23556"/>
    <cellStyle name="Note 5 3 3" xfId="23557"/>
    <cellStyle name="Note 5 3 4" xfId="23558"/>
    <cellStyle name="Note 5 3 5" xfId="23559"/>
    <cellStyle name="Note 5 3 6" xfId="23560"/>
    <cellStyle name="Note 5 3 7" xfId="23561"/>
    <cellStyle name="Note 5 4" xfId="23562"/>
    <cellStyle name="Note 5 4 2" xfId="23563"/>
    <cellStyle name="Note 5 4 3" xfId="23564"/>
    <cellStyle name="Note 5 5" xfId="23565"/>
    <cellStyle name="Note 5 5 2" xfId="23566"/>
    <cellStyle name="Note 5 5 3" xfId="23567"/>
    <cellStyle name="Note 5 5 4" xfId="23568"/>
    <cellStyle name="Note 5 5 5" xfId="23569"/>
    <cellStyle name="Note 5 6" xfId="23570"/>
    <cellStyle name="Note 5 6 2" xfId="23571"/>
    <cellStyle name="Note 5 6 3" xfId="23572"/>
    <cellStyle name="Note 5 7" xfId="23573"/>
    <cellStyle name="Note 5 7 2" xfId="23574"/>
    <cellStyle name="Note 5 8" xfId="23575"/>
    <cellStyle name="Note 5 9" xfId="23576"/>
    <cellStyle name="Note 50" xfId="23577"/>
    <cellStyle name="Note 50 2" xfId="23578"/>
    <cellStyle name="Note 50 2 2" xfId="23579"/>
    <cellStyle name="Note 50 2 3" xfId="23580"/>
    <cellStyle name="Note 50 3" xfId="23581"/>
    <cellStyle name="Note 50 4" xfId="23582"/>
    <cellStyle name="Note 50 5" xfId="23583"/>
    <cellStyle name="Note 50 6" xfId="23584"/>
    <cellStyle name="Note 50 7" xfId="23585"/>
    <cellStyle name="Note 50 8" xfId="23586"/>
    <cellStyle name="Note 51" xfId="23587"/>
    <cellStyle name="Note 51 2" xfId="23588"/>
    <cellStyle name="Note 51 2 2" xfId="23589"/>
    <cellStyle name="Note 51 2 3" xfId="23590"/>
    <cellStyle name="Note 51 3" xfId="23591"/>
    <cellStyle name="Note 51 4" xfId="23592"/>
    <cellStyle name="Note 51 5" xfId="23593"/>
    <cellStyle name="Note 51 6" xfId="23594"/>
    <cellStyle name="Note 51 7" xfId="23595"/>
    <cellStyle name="Note 51 8" xfId="23596"/>
    <cellStyle name="Note 52" xfId="23597"/>
    <cellStyle name="Note 52 2" xfId="23598"/>
    <cellStyle name="Note 52 2 2" xfId="23599"/>
    <cellStyle name="Note 52 2 3" xfId="23600"/>
    <cellStyle name="Note 52 3" xfId="23601"/>
    <cellStyle name="Note 52 4" xfId="23602"/>
    <cellStyle name="Note 52 5" xfId="23603"/>
    <cellStyle name="Note 52 6" xfId="23604"/>
    <cellStyle name="Note 52 7" xfId="23605"/>
    <cellStyle name="Note 52 8" xfId="23606"/>
    <cellStyle name="Note 53" xfId="23607"/>
    <cellStyle name="Note 53 2" xfId="23608"/>
    <cellStyle name="Note 53 2 2" xfId="23609"/>
    <cellStyle name="Note 53 2 3" xfId="23610"/>
    <cellStyle name="Note 53 3" xfId="23611"/>
    <cellStyle name="Note 53 4" xfId="23612"/>
    <cellStyle name="Note 53 5" xfId="23613"/>
    <cellStyle name="Note 53 6" xfId="23614"/>
    <cellStyle name="Note 53 7" xfId="23615"/>
    <cellStyle name="Note 53 8" xfId="23616"/>
    <cellStyle name="Note 54" xfId="23617"/>
    <cellStyle name="Note 54 2" xfId="23618"/>
    <cellStyle name="Note 54 2 2" xfId="23619"/>
    <cellStyle name="Note 54 2 3" xfId="23620"/>
    <cellStyle name="Note 54 3" xfId="23621"/>
    <cellStyle name="Note 54 4" xfId="23622"/>
    <cellStyle name="Note 54 5" xfId="23623"/>
    <cellStyle name="Note 54 6" xfId="23624"/>
    <cellStyle name="Note 54 7" xfId="23625"/>
    <cellStyle name="Note 54 8" xfId="23626"/>
    <cellStyle name="Note 55" xfId="23627"/>
    <cellStyle name="Note 55 2" xfId="23628"/>
    <cellStyle name="Note 55 2 2" xfId="23629"/>
    <cellStyle name="Note 55 2 3" xfId="23630"/>
    <cellStyle name="Note 55 3" xfId="23631"/>
    <cellStyle name="Note 55 4" xfId="23632"/>
    <cellStyle name="Note 55 5" xfId="23633"/>
    <cellStyle name="Note 55 6" xfId="23634"/>
    <cellStyle name="Note 55 7" xfId="23635"/>
    <cellStyle name="Note 55 8" xfId="23636"/>
    <cellStyle name="Note 56" xfId="23637"/>
    <cellStyle name="Note 56 2" xfId="23638"/>
    <cellStyle name="Note 56 2 2" xfId="23639"/>
    <cellStyle name="Note 56 2 3" xfId="23640"/>
    <cellStyle name="Note 56 3" xfId="23641"/>
    <cellStyle name="Note 56 4" xfId="23642"/>
    <cellStyle name="Note 56 5" xfId="23643"/>
    <cellStyle name="Note 56 6" xfId="23644"/>
    <cellStyle name="Note 56 7" xfId="23645"/>
    <cellStyle name="Note 56 8" xfId="23646"/>
    <cellStyle name="Note 57" xfId="23647"/>
    <cellStyle name="Note 57 2" xfId="23648"/>
    <cellStyle name="Note 57 2 2" xfId="23649"/>
    <cellStyle name="Note 57 2 3" xfId="23650"/>
    <cellStyle name="Note 57 3" xfId="23651"/>
    <cellStyle name="Note 57 4" xfId="23652"/>
    <cellStyle name="Note 57 5" xfId="23653"/>
    <cellStyle name="Note 57 6" xfId="23654"/>
    <cellStyle name="Note 57 7" xfId="23655"/>
    <cellStyle name="Note 57 8" xfId="23656"/>
    <cellStyle name="Note 58" xfId="23657"/>
    <cellStyle name="Note 58 2" xfId="23658"/>
    <cellStyle name="Note 58 2 2" xfId="23659"/>
    <cellStyle name="Note 58 2 3" xfId="23660"/>
    <cellStyle name="Note 58 3" xfId="23661"/>
    <cellStyle name="Note 58 4" xfId="23662"/>
    <cellStyle name="Note 58 5" xfId="23663"/>
    <cellStyle name="Note 58 6" xfId="23664"/>
    <cellStyle name="Note 58 7" xfId="23665"/>
    <cellStyle name="Note 58 8" xfId="23666"/>
    <cellStyle name="Note 59" xfId="23667"/>
    <cellStyle name="Note 59 2" xfId="23668"/>
    <cellStyle name="Note 59 2 2" xfId="23669"/>
    <cellStyle name="Note 59 2 3" xfId="23670"/>
    <cellStyle name="Note 59 3" xfId="23671"/>
    <cellStyle name="Note 59 4" xfId="23672"/>
    <cellStyle name="Note 59 5" xfId="23673"/>
    <cellStyle name="Note 59 6" xfId="23674"/>
    <cellStyle name="Note 59 7" xfId="23675"/>
    <cellStyle name="Note 59 8" xfId="23676"/>
    <cellStyle name="Note 6" xfId="23677"/>
    <cellStyle name="Note 6 10" xfId="23678"/>
    <cellStyle name="Note 6 11" xfId="23679"/>
    <cellStyle name="Note 6 2" xfId="23680"/>
    <cellStyle name="Note 6 2 2" xfId="23681"/>
    <cellStyle name="Note 6 2 2 2" xfId="23682"/>
    <cellStyle name="Note 6 2 2 3" xfId="23683"/>
    <cellStyle name="Note 6 2 2 4" xfId="23684"/>
    <cellStyle name="Note 6 2 2 5" xfId="23685"/>
    <cellStyle name="Note 6 2 2 6" xfId="23686"/>
    <cellStyle name="Note 6 2 2 7" xfId="23687"/>
    <cellStyle name="Note 6 2 3" xfId="23688"/>
    <cellStyle name="Note 6 2 4" xfId="23689"/>
    <cellStyle name="Note 6 3" xfId="23690"/>
    <cellStyle name="Note 6 3 2" xfId="23691"/>
    <cellStyle name="Note 6 3 3" xfId="23692"/>
    <cellStyle name="Note 6 3 4" xfId="23693"/>
    <cellStyle name="Note 6 3 5" xfId="23694"/>
    <cellStyle name="Note 6 3 6" xfId="23695"/>
    <cellStyle name="Note 6 3 7" xfId="23696"/>
    <cellStyle name="Note 6 4" xfId="23697"/>
    <cellStyle name="Note 6 4 2" xfId="23698"/>
    <cellStyle name="Note 6 4 3" xfId="23699"/>
    <cellStyle name="Note 6 5" xfId="23700"/>
    <cellStyle name="Note 6 5 2" xfId="23701"/>
    <cellStyle name="Note 6 5 3" xfId="23702"/>
    <cellStyle name="Note 6 6" xfId="23703"/>
    <cellStyle name="Note 6 7" xfId="23704"/>
    <cellStyle name="Note 6 8" xfId="23705"/>
    <cellStyle name="Note 6 9" xfId="23706"/>
    <cellStyle name="Note 60" xfId="23707"/>
    <cellStyle name="Note 60 2" xfId="23708"/>
    <cellStyle name="Note 60 2 2" xfId="23709"/>
    <cellStyle name="Note 60 2 3" xfId="23710"/>
    <cellStyle name="Note 60 3" xfId="23711"/>
    <cellStyle name="Note 60 4" xfId="23712"/>
    <cellStyle name="Note 60 5" xfId="23713"/>
    <cellStyle name="Note 60 6" xfId="23714"/>
    <cellStyle name="Note 60 7" xfId="23715"/>
    <cellStyle name="Note 60 8" xfId="23716"/>
    <cellStyle name="Note 61" xfId="23717"/>
    <cellStyle name="Note 61 2" xfId="23718"/>
    <cellStyle name="Note 61 2 2" xfId="23719"/>
    <cellStyle name="Note 61 2 3" xfId="23720"/>
    <cellStyle name="Note 61 3" xfId="23721"/>
    <cellStyle name="Note 61 4" xfId="23722"/>
    <cellStyle name="Note 61 5" xfId="23723"/>
    <cellStyle name="Note 61 6" xfId="23724"/>
    <cellStyle name="Note 61 7" xfId="23725"/>
    <cellStyle name="Note 61 8" xfId="23726"/>
    <cellStyle name="Note 62" xfId="23727"/>
    <cellStyle name="Note 62 2" xfId="23728"/>
    <cellStyle name="Note 62 2 2" xfId="23729"/>
    <cellStyle name="Note 62 2 3" xfId="23730"/>
    <cellStyle name="Note 62 3" xfId="23731"/>
    <cellStyle name="Note 62 4" xfId="23732"/>
    <cellStyle name="Note 62 5" xfId="23733"/>
    <cellStyle name="Note 62 6" xfId="23734"/>
    <cellStyle name="Note 62 7" xfId="23735"/>
    <cellStyle name="Note 62 8" xfId="23736"/>
    <cellStyle name="Note 63" xfId="23737"/>
    <cellStyle name="Note 63 2" xfId="23738"/>
    <cellStyle name="Note 63 2 2" xfId="23739"/>
    <cellStyle name="Note 63 2 3" xfId="23740"/>
    <cellStyle name="Note 63 3" xfId="23741"/>
    <cellStyle name="Note 63 4" xfId="23742"/>
    <cellStyle name="Note 63 5" xfId="23743"/>
    <cellStyle name="Note 63 6" xfId="23744"/>
    <cellStyle name="Note 63 7" xfId="23745"/>
    <cellStyle name="Note 63 8" xfId="23746"/>
    <cellStyle name="Note 64" xfId="23747"/>
    <cellStyle name="Note 64 2" xfId="23748"/>
    <cellStyle name="Note 64 2 2" xfId="23749"/>
    <cellStyle name="Note 64 2 3" xfId="23750"/>
    <cellStyle name="Note 64 3" xfId="23751"/>
    <cellStyle name="Note 64 4" xfId="23752"/>
    <cellStyle name="Note 64 5" xfId="23753"/>
    <cellStyle name="Note 64 6" xfId="23754"/>
    <cellStyle name="Note 64 7" xfId="23755"/>
    <cellStyle name="Note 64 8" xfId="23756"/>
    <cellStyle name="Note 65" xfId="23757"/>
    <cellStyle name="Note 65 2" xfId="23758"/>
    <cellStyle name="Note 65 2 2" xfId="23759"/>
    <cellStyle name="Note 65 2 3" xfId="23760"/>
    <cellStyle name="Note 65 3" xfId="23761"/>
    <cellStyle name="Note 65 4" xfId="23762"/>
    <cellStyle name="Note 65 5" xfId="23763"/>
    <cellStyle name="Note 65 6" xfId="23764"/>
    <cellStyle name="Note 65 7" xfId="23765"/>
    <cellStyle name="Note 65 8" xfId="23766"/>
    <cellStyle name="Note 66" xfId="23767"/>
    <cellStyle name="Note 66 2" xfId="23768"/>
    <cellStyle name="Note 66 2 2" xfId="23769"/>
    <cellStyle name="Note 66 2 3" xfId="23770"/>
    <cellStyle name="Note 66 3" xfId="23771"/>
    <cellStyle name="Note 66 4" xfId="23772"/>
    <cellStyle name="Note 66 5" xfId="23773"/>
    <cellStyle name="Note 66 6" xfId="23774"/>
    <cellStyle name="Note 66 7" xfId="23775"/>
    <cellStyle name="Note 66 8" xfId="23776"/>
    <cellStyle name="Note 67" xfId="23777"/>
    <cellStyle name="Note 67 2" xfId="23778"/>
    <cellStyle name="Note 67 2 2" xfId="23779"/>
    <cellStyle name="Note 67 2 3" xfId="23780"/>
    <cellStyle name="Note 67 3" xfId="23781"/>
    <cellStyle name="Note 67 4" xfId="23782"/>
    <cellStyle name="Note 67 5" xfId="23783"/>
    <cellStyle name="Note 67 6" xfId="23784"/>
    <cellStyle name="Note 67 7" xfId="23785"/>
    <cellStyle name="Note 67 8" xfId="23786"/>
    <cellStyle name="Note 68" xfId="23787"/>
    <cellStyle name="Note 68 2" xfId="23788"/>
    <cellStyle name="Note 68 2 2" xfId="23789"/>
    <cellStyle name="Note 68 2 3" xfId="23790"/>
    <cellStyle name="Note 68 3" xfId="23791"/>
    <cellStyle name="Note 68 4" xfId="23792"/>
    <cellStyle name="Note 68 5" xfId="23793"/>
    <cellStyle name="Note 68 6" xfId="23794"/>
    <cellStyle name="Note 68 7" xfId="23795"/>
    <cellStyle name="Note 68 8" xfId="23796"/>
    <cellStyle name="Note 69" xfId="23797"/>
    <cellStyle name="Note 69 2" xfId="23798"/>
    <cellStyle name="Note 69 2 2" xfId="23799"/>
    <cellStyle name="Note 69 2 3" xfId="23800"/>
    <cellStyle name="Note 69 3" xfId="23801"/>
    <cellStyle name="Note 69 4" xfId="23802"/>
    <cellStyle name="Note 69 5" xfId="23803"/>
    <cellStyle name="Note 69 6" xfId="23804"/>
    <cellStyle name="Note 69 7" xfId="23805"/>
    <cellStyle name="Note 69 8" xfId="23806"/>
    <cellStyle name="Note 7" xfId="23807"/>
    <cellStyle name="Note 7 10" xfId="23808"/>
    <cellStyle name="Note 7 11" xfId="23809"/>
    <cellStyle name="Note 7 2" xfId="23810"/>
    <cellStyle name="Note 7 2 2" xfId="23811"/>
    <cellStyle name="Note 7 2 2 2" xfId="23812"/>
    <cellStyle name="Note 7 2 2 3" xfId="23813"/>
    <cellStyle name="Note 7 2 2 4" xfId="23814"/>
    <cellStyle name="Note 7 2 2 5" xfId="23815"/>
    <cellStyle name="Note 7 2 2 6" xfId="23816"/>
    <cellStyle name="Note 7 2 2 7" xfId="23817"/>
    <cellStyle name="Note 7 2 3" xfId="23818"/>
    <cellStyle name="Note 7 2 4" xfId="23819"/>
    <cellStyle name="Note 7 3" xfId="23820"/>
    <cellStyle name="Note 7 3 2" xfId="23821"/>
    <cellStyle name="Note 7 3 3" xfId="23822"/>
    <cellStyle name="Note 7 3 4" xfId="23823"/>
    <cellStyle name="Note 7 3 5" xfId="23824"/>
    <cellStyle name="Note 7 3 6" xfId="23825"/>
    <cellStyle name="Note 7 3 7" xfId="23826"/>
    <cellStyle name="Note 7 4" xfId="23827"/>
    <cellStyle name="Note 7 4 2" xfId="23828"/>
    <cellStyle name="Note 7 4 3" xfId="23829"/>
    <cellStyle name="Note 7 5" xfId="23830"/>
    <cellStyle name="Note 7 5 2" xfId="23831"/>
    <cellStyle name="Note 7 5 3" xfId="23832"/>
    <cellStyle name="Note 7 6" xfId="23833"/>
    <cellStyle name="Note 7 7" xfId="23834"/>
    <cellStyle name="Note 7 8" xfId="23835"/>
    <cellStyle name="Note 7 9" xfId="23836"/>
    <cellStyle name="Note 70" xfId="23837"/>
    <cellStyle name="Note 70 2" xfId="23838"/>
    <cellStyle name="Note 70 2 2" xfId="23839"/>
    <cellStyle name="Note 70 2 3" xfId="23840"/>
    <cellStyle name="Note 70 3" xfId="23841"/>
    <cellStyle name="Note 70 4" xfId="23842"/>
    <cellStyle name="Note 70 5" xfId="23843"/>
    <cellStyle name="Note 70 6" xfId="23844"/>
    <cellStyle name="Note 70 7" xfId="23845"/>
    <cellStyle name="Note 70 8" xfId="23846"/>
    <cellStyle name="Note 71" xfId="23847"/>
    <cellStyle name="Note 71 2" xfId="23848"/>
    <cellStyle name="Note 71 2 2" xfId="23849"/>
    <cellStyle name="Note 71 2 3" xfId="23850"/>
    <cellStyle name="Note 71 3" xfId="23851"/>
    <cellStyle name="Note 71 4" xfId="23852"/>
    <cellStyle name="Note 71 5" xfId="23853"/>
    <cellStyle name="Note 71 6" xfId="23854"/>
    <cellStyle name="Note 71 7" xfId="23855"/>
    <cellStyle name="Note 71 8" xfId="23856"/>
    <cellStyle name="Note 72" xfId="23857"/>
    <cellStyle name="Note 72 2" xfId="23858"/>
    <cellStyle name="Note 72 3" xfId="23859"/>
    <cellStyle name="Note 72 4" xfId="23860"/>
    <cellStyle name="Note 72 5" xfId="23861"/>
    <cellStyle name="Note 72 6" xfId="23862"/>
    <cellStyle name="Note 72 7" xfId="23863"/>
    <cellStyle name="Note 72 8" xfId="23864"/>
    <cellStyle name="Note 73" xfId="23865"/>
    <cellStyle name="Note 73 2" xfId="23866"/>
    <cellStyle name="Note 73 3" xfId="23867"/>
    <cellStyle name="Note 73 4" xfId="23868"/>
    <cellStyle name="Note 73 5" xfId="23869"/>
    <cellStyle name="Note 73 6" xfId="23870"/>
    <cellStyle name="Note 73 7" xfId="23871"/>
    <cellStyle name="Note 73 8" xfId="23872"/>
    <cellStyle name="Note 74" xfId="23873"/>
    <cellStyle name="Note 74 2" xfId="23874"/>
    <cellStyle name="Note 74 3" xfId="23875"/>
    <cellStyle name="Note 74 4" xfId="23876"/>
    <cellStyle name="Note 74 5" xfId="23877"/>
    <cellStyle name="Note 74 6" xfId="23878"/>
    <cellStyle name="Note 74 7" xfId="23879"/>
    <cellStyle name="Note 74 8" xfId="23880"/>
    <cellStyle name="Note 75" xfId="23881"/>
    <cellStyle name="Note 75 2" xfId="23882"/>
    <cellStyle name="Note 75 3" xfId="23883"/>
    <cellStyle name="Note 75 4" xfId="23884"/>
    <cellStyle name="Note 75 5" xfId="23885"/>
    <cellStyle name="Note 75 6" xfId="23886"/>
    <cellStyle name="Note 75 7" xfId="23887"/>
    <cellStyle name="Note 75 8" xfId="23888"/>
    <cellStyle name="Note 76" xfId="23889"/>
    <cellStyle name="Note 76 2" xfId="23890"/>
    <cellStyle name="Note 76 3" xfId="23891"/>
    <cellStyle name="Note 76 4" xfId="23892"/>
    <cellStyle name="Note 76 5" xfId="23893"/>
    <cellStyle name="Note 76 6" xfId="23894"/>
    <cellStyle name="Note 76 7" xfId="23895"/>
    <cellStyle name="Note 76 8" xfId="23896"/>
    <cellStyle name="Note 77" xfId="23897"/>
    <cellStyle name="Note 77 2" xfId="23898"/>
    <cellStyle name="Note 77 3" xfId="23899"/>
    <cellStyle name="Note 77 4" xfId="23900"/>
    <cellStyle name="Note 77 5" xfId="23901"/>
    <cellStyle name="Note 77 6" xfId="23902"/>
    <cellStyle name="Note 77 7" xfId="23903"/>
    <cellStyle name="Note 77 8" xfId="23904"/>
    <cellStyle name="Note 78" xfId="23905"/>
    <cellStyle name="Note 78 2" xfId="23906"/>
    <cellStyle name="Note 78 3" xfId="23907"/>
    <cellStyle name="Note 78 4" xfId="23908"/>
    <cellStyle name="Note 78 5" xfId="23909"/>
    <cellStyle name="Note 78 6" xfId="23910"/>
    <cellStyle name="Note 78 7" xfId="23911"/>
    <cellStyle name="Note 78 8" xfId="23912"/>
    <cellStyle name="Note 79" xfId="23913"/>
    <cellStyle name="Note 79 2" xfId="23914"/>
    <cellStyle name="Note 79 3" xfId="23915"/>
    <cellStyle name="Note 79 4" xfId="23916"/>
    <cellStyle name="Note 79 5" xfId="23917"/>
    <cellStyle name="Note 79 6" xfId="23918"/>
    <cellStyle name="Note 79 7" xfId="23919"/>
    <cellStyle name="Note 79 8" xfId="23920"/>
    <cellStyle name="Note 8" xfId="23921"/>
    <cellStyle name="Note 8 10" xfId="23922"/>
    <cellStyle name="Note 8 11" xfId="23923"/>
    <cellStyle name="Note 8 2" xfId="23924"/>
    <cellStyle name="Note 8 2 2" xfId="23925"/>
    <cellStyle name="Note 8 2 2 2" xfId="23926"/>
    <cellStyle name="Note 8 2 2 3" xfId="23927"/>
    <cellStyle name="Note 8 2 2 4" xfId="23928"/>
    <cellStyle name="Note 8 2 2 5" xfId="23929"/>
    <cellStyle name="Note 8 2 2 6" xfId="23930"/>
    <cellStyle name="Note 8 2 2 7" xfId="23931"/>
    <cellStyle name="Note 8 2 3" xfId="23932"/>
    <cellStyle name="Note 8 2 4" xfId="23933"/>
    <cellStyle name="Note 8 3" xfId="23934"/>
    <cellStyle name="Note 8 3 2" xfId="23935"/>
    <cellStyle name="Note 8 3 3" xfId="23936"/>
    <cellStyle name="Note 8 3 4" xfId="23937"/>
    <cellStyle name="Note 8 3 5" xfId="23938"/>
    <cellStyle name="Note 8 3 6" xfId="23939"/>
    <cellStyle name="Note 8 3 7" xfId="23940"/>
    <cellStyle name="Note 8 4" xfId="23941"/>
    <cellStyle name="Note 8 4 2" xfId="23942"/>
    <cellStyle name="Note 8 4 3" xfId="23943"/>
    <cellStyle name="Note 8 5" xfId="23944"/>
    <cellStyle name="Note 8 5 2" xfId="23945"/>
    <cellStyle name="Note 8 5 3" xfId="23946"/>
    <cellStyle name="Note 8 6" xfId="23947"/>
    <cellStyle name="Note 8 7" xfId="23948"/>
    <cellStyle name="Note 8 8" xfId="23949"/>
    <cellStyle name="Note 8 9" xfId="23950"/>
    <cellStyle name="Note 80" xfId="23951"/>
    <cellStyle name="Note 80 2" xfId="23952"/>
    <cellStyle name="Note 80 3" xfId="23953"/>
    <cellStyle name="Note 80 4" xfId="23954"/>
    <cellStyle name="Note 80 5" xfId="23955"/>
    <cellStyle name="Note 80 6" xfId="23956"/>
    <cellStyle name="Note 80 7" xfId="23957"/>
    <cellStyle name="Note 80 8" xfId="23958"/>
    <cellStyle name="Note 81" xfId="23959"/>
    <cellStyle name="Note 81 2" xfId="23960"/>
    <cellStyle name="Note 81 3" xfId="23961"/>
    <cellStyle name="Note 81 4" xfId="23962"/>
    <cellStyle name="Note 81 5" xfId="23963"/>
    <cellStyle name="Note 81 6" xfId="23964"/>
    <cellStyle name="Note 81 7" xfId="23965"/>
    <cellStyle name="Note 81 8" xfId="23966"/>
    <cellStyle name="Note 82" xfId="23967"/>
    <cellStyle name="Note 82 2" xfId="23968"/>
    <cellStyle name="Note 82 3" xfId="23969"/>
    <cellStyle name="Note 82 4" xfId="23970"/>
    <cellStyle name="Note 82 5" xfId="23971"/>
    <cellStyle name="Note 82 6" xfId="23972"/>
    <cellStyle name="Note 82 7" xfId="23973"/>
    <cellStyle name="Note 82 8" xfId="23974"/>
    <cellStyle name="Note 83" xfId="23975"/>
    <cellStyle name="Note 83 2" xfId="23976"/>
    <cellStyle name="Note 83 3" xfId="23977"/>
    <cellStyle name="Note 83 4" xfId="23978"/>
    <cellStyle name="Note 83 5" xfId="23979"/>
    <cellStyle name="Note 83 6" xfId="23980"/>
    <cellStyle name="Note 83 7" xfId="23981"/>
    <cellStyle name="Note 83 8" xfId="23982"/>
    <cellStyle name="Note 84" xfId="23983"/>
    <cellStyle name="Note 84 2" xfId="23984"/>
    <cellStyle name="Note 84 3" xfId="23985"/>
    <cellStyle name="Note 84 4" xfId="23986"/>
    <cellStyle name="Note 84 5" xfId="23987"/>
    <cellStyle name="Note 84 6" xfId="23988"/>
    <cellStyle name="Note 84 7" xfId="23989"/>
    <cellStyle name="Note 84 8" xfId="23990"/>
    <cellStyle name="Note 85" xfId="23991"/>
    <cellStyle name="Note 85 2" xfId="23992"/>
    <cellStyle name="Note 85 3" xfId="23993"/>
    <cellStyle name="Note 85 4" xfId="23994"/>
    <cellStyle name="Note 85 5" xfId="23995"/>
    <cellStyle name="Note 85 6" xfId="23996"/>
    <cellStyle name="Note 85 7" xfId="23997"/>
    <cellStyle name="Note 85 8" xfId="23998"/>
    <cellStyle name="Note 86" xfId="23999"/>
    <cellStyle name="Note 86 2" xfId="24000"/>
    <cellStyle name="Note 86 3" xfId="24001"/>
    <cellStyle name="Note 86 4" xfId="24002"/>
    <cellStyle name="Note 86 5" xfId="24003"/>
    <cellStyle name="Note 86 6" xfId="24004"/>
    <cellStyle name="Note 86 7" xfId="24005"/>
    <cellStyle name="Note 86 8" xfId="24006"/>
    <cellStyle name="Note 87" xfId="24007"/>
    <cellStyle name="Note 87 2" xfId="24008"/>
    <cellStyle name="Note 87 3" xfId="24009"/>
    <cellStyle name="Note 87 4" xfId="24010"/>
    <cellStyle name="Note 87 5" xfId="24011"/>
    <cellStyle name="Note 87 6" xfId="24012"/>
    <cellStyle name="Note 87 7" xfId="24013"/>
    <cellStyle name="Note 87 8" xfId="24014"/>
    <cellStyle name="Note 88" xfId="24015"/>
    <cellStyle name="Note 88 2" xfId="24016"/>
    <cellStyle name="Note 88 3" xfId="24017"/>
    <cellStyle name="Note 88 4" xfId="24018"/>
    <cellStyle name="Note 88 5" xfId="24019"/>
    <cellStyle name="Note 88 6" xfId="24020"/>
    <cellStyle name="Note 88 7" xfId="24021"/>
    <cellStyle name="Note 88 8" xfId="24022"/>
    <cellStyle name="Note 89" xfId="24023"/>
    <cellStyle name="Note 89 2" xfId="24024"/>
    <cellStyle name="Note 89 3" xfId="24025"/>
    <cellStyle name="Note 89 4" xfId="24026"/>
    <cellStyle name="Note 89 5" xfId="24027"/>
    <cellStyle name="Note 89 6" xfId="24028"/>
    <cellStyle name="Note 89 7" xfId="24029"/>
    <cellStyle name="Note 89 8" xfId="24030"/>
    <cellStyle name="Note 9" xfId="24031"/>
    <cellStyle name="Note 9 10" xfId="24032"/>
    <cellStyle name="Note 9 11" xfId="24033"/>
    <cellStyle name="Note 9 2" xfId="24034"/>
    <cellStyle name="Note 9 2 2" xfId="24035"/>
    <cellStyle name="Note 9 2 2 2" xfId="24036"/>
    <cellStyle name="Note 9 2 2 3" xfId="24037"/>
    <cellStyle name="Note 9 2 2 4" xfId="24038"/>
    <cellStyle name="Note 9 2 2 5" xfId="24039"/>
    <cellStyle name="Note 9 2 2 6" xfId="24040"/>
    <cellStyle name="Note 9 2 2 7" xfId="24041"/>
    <cellStyle name="Note 9 2 3" xfId="24042"/>
    <cellStyle name="Note 9 2 4" xfId="24043"/>
    <cellStyle name="Note 9 3" xfId="24044"/>
    <cellStyle name="Note 9 3 2" xfId="24045"/>
    <cellStyle name="Note 9 3 3" xfId="24046"/>
    <cellStyle name="Note 9 3 4" xfId="24047"/>
    <cellStyle name="Note 9 3 5" xfId="24048"/>
    <cellStyle name="Note 9 3 6" xfId="24049"/>
    <cellStyle name="Note 9 3 7" xfId="24050"/>
    <cellStyle name="Note 9 4" xfId="24051"/>
    <cellStyle name="Note 9 4 2" xfId="24052"/>
    <cellStyle name="Note 9 4 3" xfId="24053"/>
    <cellStyle name="Note 9 5" xfId="24054"/>
    <cellStyle name="Note 9 5 2" xfId="24055"/>
    <cellStyle name="Note 9 5 3" xfId="24056"/>
    <cellStyle name="Note 9 6" xfId="24057"/>
    <cellStyle name="Note 9 7" xfId="24058"/>
    <cellStyle name="Note 9 8" xfId="24059"/>
    <cellStyle name="Note 9 9" xfId="24060"/>
    <cellStyle name="Note 90" xfId="24061"/>
    <cellStyle name="Note 90 2" xfId="24062"/>
    <cellStyle name="Note 90 3" xfId="24063"/>
    <cellStyle name="Note 90 4" xfId="24064"/>
    <cellStyle name="Note 90 5" xfId="24065"/>
    <cellStyle name="Note 90 6" xfId="24066"/>
    <cellStyle name="Note 90 7" xfId="24067"/>
    <cellStyle name="Note 90 8" xfId="24068"/>
    <cellStyle name="Note 91" xfId="24069"/>
    <cellStyle name="Note 91 2" xfId="24070"/>
    <cellStyle name="Note 91 3" xfId="24071"/>
    <cellStyle name="Note 91 4" xfId="24072"/>
    <cellStyle name="Note 91 5" xfId="24073"/>
    <cellStyle name="Note 91 6" xfId="24074"/>
    <cellStyle name="Note 91 7" xfId="24075"/>
    <cellStyle name="Note 91 8" xfId="24076"/>
    <cellStyle name="Note 92" xfId="24077"/>
    <cellStyle name="Note 92 2" xfId="24078"/>
    <cellStyle name="Note 92 3" xfId="24079"/>
    <cellStyle name="Note 92 4" xfId="24080"/>
    <cellStyle name="Note 92 5" xfId="24081"/>
    <cellStyle name="Note 92 6" xfId="24082"/>
    <cellStyle name="Note 92 7" xfId="24083"/>
    <cellStyle name="Note 92 8" xfId="24084"/>
    <cellStyle name="Note 93" xfId="24085"/>
    <cellStyle name="Note 94" xfId="24086"/>
    <cellStyle name="Note 95" xfId="24087"/>
    <cellStyle name="Note 96" xfId="24088"/>
    <cellStyle name="Note 97" xfId="24089"/>
    <cellStyle name="Note 98" xfId="24090"/>
    <cellStyle name="Note 99" xfId="24091"/>
    <cellStyle name="omma [0]_Mktg Prog" xfId="24092"/>
    <cellStyle name="ormal_Sheet1_1" xfId="24093"/>
    <cellStyle name="Output 2" xfId="24094"/>
    <cellStyle name="Output 2 2" xfId="24095"/>
    <cellStyle name="Output 2 2 2" xfId="24096"/>
    <cellStyle name="Output 2 2 2 2" xfId="24097"/>
    <cellStyle name="Output 2 2 2 3" xfId="24098"/>
    <cellStyle name="Output 2 2 3" xfId="24099"/>
    <cellStyle name="Output 2 2 3 2" xfId="24100"/>
    <cellStyle name="Output 2 2 4" xfId="24101"/>
    <cellStyle name="Output 2 2 4 2" xfId="24102"/>
    <cellStyle name="Output 2 2 5" xfId="24103"/>
    <cellStyle name="Output 2 2 5 2" xfId="24104"/>
    <cellStyle name="Output 2 2 6" xfId="24105"/>
    <cellStyle name="Output 2 2 6 2" xfId="24106"/>
    <cellStyle name="Output 2 2 7" xfId="24107"/>
    <cellStyle name="Output 2 2 8" xfId="24108"/>
    <cellStyle name="Output 2 3" xfId="24109"/>
    <cellStyle name="Output 2 3 2" xfId="24110"/>
    <cellStyle name="Output 2 3 2 2" xfId="24111"/>
    <cellStyle name="Output 2 3 3" xfId="24112"/>
    <cellStyle name="Output 2 4" xfId="24113"/>
    <cellStyle name="Output 3" xfId="24114"/>
    <cellStyle name="Output 3 2" xfId="24115"/>
    <cellStyle name="Output 3 2 2" xfId="24116"/>
    <cellStyle name="Output 3 2 2 2" xfId="24117"/>
    <cellStyle name="Output 3 2 3" xfId="24118"/>
    <cellStyle name="Output 3 3" xfId="24119"/>
    <cellStyle name="Output 3 3 2" xfId="24120"/>
    <cellStyle name="Output 3 3 3" xfId="24121"/>
    <cellStyle name="Output 3 4" xfId="24122"/>
    <cellStyle name="Output 3 4 2" xfId="24123"/>
    <cellStyle name="Output 3 5" xfId="24124"/>
    <cellStyle name="Output 3 5 2" xfId="24125"/>
    <cellStyle name="Output 3 6" xfId="24126"/>
    <cellStyle name="Output 3 6 2" xfId="24127"/>
    <cellStyle name="Output 3 7" xfId="24128"/>
    <cellStyle name="Output 3 7 2" xfId="24129"/>
    <cellStyle name="Output 3 8" xfId="24130"/>
    <cellStyle name="Output 3 9" xfId="24131"/>
    <cellStyle name="Output 4" xfId="24132"/>
    <cellStyle name="Output 4 2" xfId="24133"/>
    <cellStyle name="Output 4 2 2" xfId="24134"/>
    <cellStyle name="Output 4 2 2 2" xfId="24135"/>
    <cellStyle name="Output 4 2 3" xfId="24136"/>
    <cellStyle name="Output 4 3" xfId="24137"/>
    <cellStyle name="Output 4 3 2" xfId="24138"/>
    <cellStyle name="Output 4 3 3" xfId="24139"/>
    <cellStyle name="Output 4 4" xfId="24140"/>
    <cellStyle name="Output 4 4 2" xfId="24141"/>
    <cellStyle name="Output 4 5" xfId="24142"/>
    <cellStyle name="Output 4 5 2" xfId="24143"/>
    <cellStyle name="Output 4 6" xfId="24144"/>
    <cellStyle name="Output 4 6 2" xfId="24145"/>
    <cellStyle name="Output 4 7" xfId="24146"/>
    <cellStyle name="Output 4 7 2" xfId="24147"/>
    <cellStyle name="Output 4 8" xfId="24148"/>
    <cellStyle name="Output 4 9" xfId="24149"/>
    <cellStyle name="Output 5" xfId="24150"/>
    <cellStyle name="Output 6" xfId="24151"/>
    <cellStyle name="Output 7" xfId="24152"/>
    <cellStyle name="Output 7 2" xfId="24153"/>
    <cellStyle name="Output 7 2 2" xfId="24154"/>
    <cellStyle name="Output 7 2 3" xfId="24155"/>
    <cellStyle name="Output 7 3" xfId="24156"/>
    <cellStyle name="Output 7 3 2" xfId="24157"/>
    <cellStyle name="Output 7 3 3" xfId="24158"/>
    <cellStyle name="Output 7 4" xfId="24159"/>
    <cellStyle name="Output 7 5" xfId="24160"/>
    <cellStyle name="Output 7 6" xfId="24161"/>
    <cellStyle name="Output 7 7" xfId="24162"/>
    <cellStyle name="Output 7 8" xfId="24163"/>
    <cellStyle name="Output 8" xfId="24164"/>
    <cellStyle name="Output 9" xfId="24165"/>
    <cellStyle name="Output Amounts" xfId="24166"/>
    <cellStyle name="Output Column Headings" xfId="24167"/>
    <cellStyle name="Output Line Items" xfId="24168"/>
    <cellStyle name="Output Report Heading" xfId="24169"/>
    <cellStyle name="Output Report Title" xfId="24170"/>
    <cellStyle name="OverHead" xfId="24171"/>
    <cellStyle name="OverHead 2" xfId="24172"/>
    <cellStyle name="OverHead 3" xfId="24173"/>
    <cellStyle name="OverHead 4" xfId="24174"/>
    <cellStyle name="per.style" xfId="24175"/>
    <cellStyle name="Percent [2]" xfId="24176"/>
    <cellStyle name="Percent [2] 10" xfId="24177"/>
    <cellStyle name="Percent [2] 11" xfId="24178"/>
    <cellStyle name="Percent [2] 12" xfId="24179"/>
    <cellStyle name="Percent [2] 13" xfId="24180"/>
    <cellStyle name="Percent [2] 14" xfId="24181"/>
    <cellStyle name="Percent [2] 15" xfId="24182"/>
    <cellStyle name="Percent [2] 16" xfId="24183"/>
    <cellStyle name="Percent [2] 2" xfId="24184"/>
    <cellStyle name="Percent [2] 3" xfId="24185"/>
    <cellStyle name="Percent [2] 4" xfId="24186"/>
    <cellStyle name="Percent [2] 5" xfId="24187"/>
    <cellStyle name="Percent [2] 6" xfId="24188"/>
    <cellStyle name="Percent [2] 7" xfId="24189"/>
    <cellStyle name="Percent [2] 8" xfId="24190"/>
    <cellStyle name="Percent [2] 9" xfId="24191"/>
    <cellStyle name="Percent 2" xfId="24192"/>
    <cellStyle name="Percent 3" xfId="24193"/>
    <cellStyle name="Percent 4" xfId="24194"/>
    <cellStyle name="Percent 5" xfId="24195"/>
    <cellStyle name="PercentHv10R" xfId="24196"/>
    <cellStyle name="PercentHv9" xfId="24197"/>
    <cellStyle name="PercentLt8" xfId="24198"/>
    <cellStyle name="PercentLt9" xfId="24199"/>
    <cellStyle name="PercentMd10R" xfId="24200"/>
    <cellStyle name="PercentMd8" xfId="24201"/>
    <cellStyle name="PercentMd9" xfId="24202"/>
    <cellStyle name="Personnalisé" xfId="24203"/>
    <cellStyle name="Personnalisé 10" xfId="24204"/>
    <cellStyle name="Personnalisé 11" xfId="24205"/>
    <cellStyle name="Personnalisé 12" xfId="24206"/>
    <cellStyle name="Personnalisé 13" xfId="24207"/>
    <cellStyle name="Personnalisé 14" xfId="24208"/>
    <cellStyle name="Personnalisé 15" xfId="24209"/>
    <cellStyle name="Personnalisé 16" xfId="24210"/>
    <cellStyle name="Personnalisé 2" xfId="24211"/>
    <cellStyle name="Personnalisé 3" xfId="24212"/>
    <cellStyle name="Personnalisé 4" xfId="24213"/>
    <cellStyle name="Personnalisé 5" xfId="24214"/>
    <cellStyle name="Personnalisé 6" xfId="24215"/>
    <cellStyle name="Personnalisé 7" xfId="24216"/>
    <cellStyle name="Personnalisé 8" xfId="24217"/>
    <cellStyle name="Personnalisé 9" xfId="24218"/>
    <cellStyle name="pourcent" xfId="24219"/>
    <cellStyle name="Pourcentage_ca52_04_offres" xfId="24220"/>
    <cellStyle name="Prefilled" xfId="24221"/>
    <cellStyle name="Prefilled 2" xfId="24222"/>
    <cellStyle name="Prefilled 3" xfId="24223"/>
    <cellStyle name="Prefilled 4" xfId="24224"/>
    <cellStyle name="price_item" xfId="24225"/>
    <cellStyle name="PriceHv10" xfId="24226"/>
    <cellStyle name="PriceHv9" xfId="24227"/>
    <cellStyle name="Pricelist_level1" xfId="24228"/>
    <cellStyle name="PriceLt8" xfId="24229"/>
    <cellStyle name="PriceLt9" xfId="24230"/>
    <cellStyle name="PriceMd10" xfId="24231"/>
    <cellStyle name="PriceMd8" xfId="24232"/>
    <cellStyle name="PriceMd9" xfId="24233"/>
    <cellStyle name="projet" xfId="24234"/>
    <cellStyle name="ProjName" xfId="24235"/>
    <cellStyle name="PropGenCurrencyFormat" xfId="24236"/>
    <cellStyle name="PropGenCurrencyFormat 10" xfId="24237"/>
    <cellStyle name="PropGenCurrencyFormat 11" xfId="24238"/>
    <cellStyle name="PropGenCurrencyFormat 12" xfId="24239"/>
    <cellStyle name="PropGenCurrencyFormat 13" xfId="24240"/>
    <cellStyle name="PropGenCurrencyFormat 14" xfId="24241"/>
    <cellStyle name="PropGenCurrencyFormat 15" xfId="24242"/>
    <cellStyle name="PropGenCurrencyFormat 16" xfId="24243"/>
    <cellStyle name="PropGenCurrencyFormat 2" xfId="24244"/>
    <cellStyle name="PropGenCurrencyFormat 3" xfId="24245"/>
    <cellStyle name="PropGenCurrencyFormat 4" xfId="24246"/>
    <cellStyle name="PropGenCurrencyFormat 5" xfId="24247"/>
    <cellStyle name="PropGenCurrencyFormat 6" xfId="24248"/>
    <cellStyle name="PropGenCurrencyFormat 7" xfId="24249"/>
    <cellStyle name="PropGenCurrencyFormat 8" xfId="24250"/>
    <cellStyle name="PropGenCurrencyFormat 9" xfId="24251"/>
    <cellStyle name="proposal1" xfId="24252"/>
    <cellStyle name="Protected" xfId="24253"/>
    <cellStyle name="Protected 2" xfId="24254"/>
    <cellStyle name="Protected 3" xfId="24255"/>
    <cellStyle name="Protected 4" xfId="24256"/>
    <cellStyle name="Protected 5" xfId="24257"/>
    <cellStyle name="Protected 6" xfId="24258"/>
    <cellStyle name="Protected 7" xfId="24259"/>
    <cellStyle name="Qt้ calcul้es" xfId="24260"/>
    <cellStyle name="Qt้ calcul้es 2" xfId="24261"/>
    <cellStyle name="Qt้ calcul้es 3" xfId="24262"/>
    <cellStyle name="Qt้ calcul้es 4" xfId="24263"/>
    <cellStyle name="QT้ entr้es" xfId="24264"/>
    <cellStyle name="Qt? calcul?es" xfId="24265"/>
    <cellStyle name="Qt? calcul?es 2" xfId="24266"/>
    <cellStyle name="Qt? calcul?es 3" xfId="24267"/>
    <cellStyle name="Qt? calcul?es 4" xfId="24268"/>
    <cellStyle name="QT? entr?es" xfId="24269"/>
    <cellStyle name="Qté calculées" xfId="24270"/>
    <cellStyle name="Qté calculées 2" xfId="24271"/>
    <cellStyle name="Qté calculées 3" xfId="24272"/>
    <cellStyle name="Qté calculées 4" xfId="24273"/>
    <cellStyle name="QTé entrées" xfId="24274"/>
    <cellStyle name="Quantity" xfId="24275"/>
    <cellStyle name="Quantity 10" xfId="24276"/>
    <cellStyle name="Quantity 10 2" xfId="24277"/>
    <cellStyle name="Quantity 10 3" xfId="24278"/>
    <cellStyle name="Quantity 10 4" xfId="24279"/>
    <cellStyle name="Quantity 11" xfId="24280"/>
    <cellStyle name="Quantity 11 2" xfId="24281"/>
    <cellStyle name="Quantity 11 3" xfId="24282"/>
    <cellStyle name="Quantity 11 4" xfId="24283"/>
    <cellStyle name="Quantity 12" xfId="24284"/>
    <cellStyle name="Quantity 12 2" xfId="24285"/>
    <cellStyle name="Quantity 12 3" xfId="24286"/>
    <cellStyle name="Quantity 12 4" xfId="24287"/>
    <cellStyle name="Quantity 13" xfId="24288"/>
    <cellStyle name="Quantity 13 2" xfId="24289"/>
    <cellStyle name="Quantity 13 3" xfId="24290"/>
    <cellStyle name="Quantity 13 4" xfId="24291"/>
    <cellStyle name="Quantity 14" xfId="24292"/>
    <cellStyle name="Quantity 14 2" xfId="24293"/>
    <cellStyle name="Quantity 14 3" xfId="24294"/>
    <cellStyle name="Quantity 14 4" xfId="24295"/>
    <cellStyle name="Quantity 15" xfId="24296"/>
    <cellStyle name="Quantity 15 2" xfId="24297"/>
    <cellStyle name="Quantity 15 3" xfId="24298"/>
    <cellStyle name="Quantity 15 4" xfId="24299"/>
    <cellStyle name="Quantity 16" xfId="24300"/>
    <cellStyle name="Quantity 16 2" xfId="24301"/>
    <cellStyle name="Quantity 16 3" xfId="24302"/>
    <cellStyle name="Quantity 16 4" xfId="24303"/>
    <cellStyle name="Quantity 17" xfId="24304"/>
    <cellStyle name="Quantity 18" xfId="24305"/>
    <cellStyle name="Quantity 19" xfId="24306"/>
    <cellStyle name="Quantity 2" xfId="24307"/>
    <cellStyle name="Quantity 2 2" xfId="24308"/>
    <cellStyle name="Quantity 2 3" xfId="24309"/>
    <cellStyle name="Quantity 2 4" xfId="24310"/>
    <cellStyle name="Quantity 3" xfId="24311"/>
    <cellStyle name="Quantity 3 2" xfId="24312"/>
    <cellStyle name="Quantity 3 3" xfId="24313"/>
    <cellStyle name="Quantity 3 4" xfId="24314"/>
    <cellStyle name="Quantity 4" xfId="24315"/>
    <cellStyle name="Quantity 4 2" xfId="24316"/>
    <cellStyle name="Quantity 4 3" xfId="24317"/>
    <cellStyle name="Quantity 4 4" xfId="24318"/>
    <cellStyle name="Quantity 5" xfId="24319"/>
    <cellStyle name="Quantity 5 2" xfId="24320"/>
    <cellStyle name="Quantity 5 3" xfId="24321"/>
    <cellStyle name="Quantity 5 4" xfId="24322"/>
    <cellStyle name="Quantity 6" xfId="24323"/>
    <cellStyle name="Quantity 6 2" xfId="24324"/>
    <cellStyle name="Quantity 6 3" xfId="24325"/>
    <cellStyle name="Quantity 6 4" xfId="24326"/>
    <cellStyle name="Quantity 7" xfId="24327"/>
    <cellStyle name="Quantity 7 2" xfId="24328"/>
    <cellStyle name="Quantity 7 3" xfId="24329"/>
    <cellStyle name="Quantity 7 4" xfId="24330"/>
    <cellStyle name="Quantity 8" xfId="24331"/>
    <cellStyle name="Quantity 8 2" xfId="24332"/>
    <cellStyle name="Quantity 8 3" xfId="24333"/>
    <cellStyle name="Quantity 8 4" xfId="24334"/>
    <cellStyle name="Quantity 9" xfId="24335"/>
    <cellStyle name="Quantity 9 2" xfId="24336"/>
    <cellStyle name="Quantity 9 3" xfId="24337"/>
    <cellStyle name="Quantity 9 4" xfId="24338"/>
    <cellStyle name="Rack_kit" xfId="24339"/>
    <cellStyle name="regstoresfromspecstores" xfId="24340"/>
    <cellStyle name="ResCalc" xfId="24341"/>
    <cellStyle name="RevList" xfId="24342"/>
    <cellStyle name="RevList 10" xfId="24343"/>
    <cellStyle name="RevList 11" xfId="24344"/>
    <cellStyle name="RevList 12" xfId="24345"/>
    <cellStyle name="RevList 13" xfId="24346"/>
    <cellStyle name="RevList 14" xfId="24347"/>
    <cellStyle name="RevList 15" xfId="24348"/>
    <cellStyle name="RevList 16" xfId="24349"/>
    <cellStyle name="RevList 2" xfId="24350"/>
    <cellStyle name="RevList 3" xfId="24351"/>
    <cellStyle name="RevList 4" xfId="24352"/>
    <cellStyle name="RevList 5" xfId="24353"/>
    <cellStyle name="RevList 6" xfId="24354"/>
    <cellStyle name="RevList 7" xfId="24355"/>
    <cellStyle name="RevList 8" xfId="24356"/>
    <cellStyle name="RevList 9" xfId="24357"/>
    <cellStyle name="s]_x000d__x000a_load=_x000d__x000a_run=_x000d__x000a_NullPort=None_x000d__x000a_device=HP LaserJet 4 Plus,HPPCL5MS,LPT1:_x000d__x000a__x000d__x000a_[Desktop]_x000d__x000a_Wallpaper=(无)_x000d__x000a_TileWallpaper=0_x000d_" xfId="24358"/>
    <cellStyle name="SDH PROPOSAL" xfId="24359"/>
    <cellStyle name="Separador de milhares [0]_~4390393" xfId="24360"/>
    <cellStyle name="Separador de milhares_~4390393" xfId="24361"/>
    <cellStyle name="SHADEDSTORES" xfId="24362"/>
    <cellStyle name="SHADEDSTORES 2" xfId="24363"/>
    <cellStyle name="SHADEDSTORES 3" xfId="24364"/>
    <cellStyle name="SHADEDSTORES 4" xfId="24365"/>
    <cellStyle name="Shading" xfId="24366"/>
    <cellStyle name="SmallPrint" xfId="24367"/>
    <cellStyle name="Spaltenebene_1_MSC ext. 50k-&gt;75k" xfId="24368"/>
    <cellStyle name="specstores" xfId="24369"/>
    <cellStyle name="ST_06" xfId="24370"/>
    <cellStyle name="STANDARD" xfId="24371"/>
    <cellStyle name="Style 1" xfId="24372"/>
    <cellStyle name="Style 1 10" xfId="24373"/>
    <cellStyle name="Style 1 11" xfId="24374"/>
    <cellStyle name="Style 1 12" xfId="24375"/>
    <cellStyle name="Style 1 13" xfId="24376"/>
    <cellStyle name="Style 1 14" xfId="24377"/>
    <cellStyle name="Style 1 15" xfId="24378"/>
    <cellStyle name="Style 1 16" xfId="24379"/>
    <cellStyle name="Style 1 17" xfId="24380"/>
    <cellStyle name="Style 1 18" xfId="24381"/>
    <cellStyle name="Style 1 2" xfId="24382"/>
    <cellStyle name="Style 1 3" xfId="24383"/>
    <cellStyle name="Style 1 4" xfId="24384"/>
    <cellStyle name="Style 1 5" xfId="24385"/>
    <cellStyle name="Style 1 6" xfId="24386"/>
    <cellStyle name="Style 1 7" xfId="24387"/>
    <cellStyle name="Style 1 8" xfId="24388"/>
    <cellStyle name="Style 1 9" xfId="24389"/>
    <cellStyle name="Style 1_Bilan - VTN - IP MPLS - DO 10.04.07" xfId="24390"/>
    <cellStyle name="subcalc" xfId="24391"/>
    <cellStyle name="subhead" xfId="24392"/>
    <cellStyle name="Subtotal" xfId="24393"/>
    <cellStyle name="SUPPR" xfId="24394"/>
    <cellStyle name="T&amp;C Title" xfId="24395"/>
    <cellStyle name="Table" xfId="24396"/>
    <cellStyle name="Table 2" xfId="24397"/>
    <cellStyle name="Table 3" xfId="24398"/>
    <cellStyle name="Table 4" xfId="24399"/>
    <cellStyle name="TableHeading" xfId="24400"/>
    <cellStyle name="TANAWAT" xfId="24401"/>
    <cellStyle name="Text" xfId="24402"/>
    <cellStyle name="Text 10" xfId="24403"/>
    <cellStyle name="Text 11" xfId="24404"/>
    <cellStyle name="Text 12" xfId="24405"/>
    <cellStyle name="Text 13" xfId="24406"/>
    <cellStyle name="Text 14" xfId="24407"/>
    <cellStyle name="Text 15" xfId="24408"/>
    <cellStyle name="Text 16" xfId="24409"/>
    <cellStyle name="Text 2" xfId="24410"/>
    <cellStyle name="Text 3" xfId="24411"/>
    <cellStyle name="Text 4" xfId="24412"/>
    <cellStyle name="Text 5" xfId="24413"/>
    <cellStyle name="Text 6" xfId="24414"/>
    <cellStyle name="Text 7" xfId="24415"/>
    <cellStyle name="Text 8" xfId="24416"/>
    <cellStyle name="Text 9" xfId="24417"/>
    <cellStyle name="thisPriceDetail" xfId="24418"/>
    <cellStyle name="thisPriceDetail 2" xfId="24419"/>
    <cellStyle name="thisPriceDetail 3" xfId="24420"/>
    <cellStyle name="thisPriceDetail 4" xfId="24421"/>
    <cellStyle name="thisPriceDetailSum" xfId="24422"/>
    <cellStyle name="thisTableHeadSub" xfId="24423"/>
    <cellStyle name="thisTableHeadSub 2" xfId="24424"/>
    <cellStyle name="thisTableHeadSub 3" xfId="24425"/>
    <cellStyle name="thisTableHeadSub 4" xfId="24426"/>
    <cellStyle name="thisTableHeadTot" xfId="24427"/>
    <cellStyle name="Thousand" xfId="24428"/>
    <cellStyle name="Thousand[0]" xfId="24429"/>
    <cellStyle name="Times New Roman" xfId="24430"/>
    <cellStyle name="Title 2" xfId="24431"/>
    <cellStyle name="Title 2 2" xfId="24432"/>
    <cellStyle name="Title 2 2 2" xfId="24433"/>
    <cellStyle name="Title 2 3" xfId="24434"/>
    <cellStyle name="Title 2 4" xfId="24435"/>
    <cellStyle name="Title 3" xfId="24436"/>
    <cellStyle name="Title 3 2" xfId="24437"/>
    <cellStyle name="Title 4" xfId="24438"/>
    <cellStyle name="Title 4 2" xfId="24439"/>
    <cellStyle name="Title 4 3" xfId="24440"/>
    <cellStyle name="Title 5" xfId="24441"/>
    <cellStyle name="Title1" xfId="24442"/>
    <cellStyle name="Title2" xfId="24443"/>
    <cellStyle name="Title3" xfId="24444"/>
    <cellStyle name="Title4" xfId="24445"/>
    <cellStyle name="Titre" xfId="24446"/>
    <cellStyle name="titre1" xfId="24447"/>
    <cellStyle name="Total 2" xfId="24448"/>
    <cellStyle name="Total 2 2" xfId="24449"/>
    <cellStyle name="Total 2 2 2" xfId="24450"/>
    <cellStyle name="Total 2 2 2 2" xfId="24451"/>
    <cellStyle name="Total 2 2 2 3" xfId="24452"/>
    <cellStyle name="Total 2 2 2 4" xfId="24453"/>
    <cellStyle name="Total 2 2 3" xfId="24454"/>
    <cellStyle name="Total 2 2 3 2" xfId="24455"/>
    <cellStyle name="Total 2 2 3 3" xfId="24456"/>
    <cellStyle name="Total 2 2 4" xfId="24457"/>
    <cellStyle name="Total 2 2 4 2" xfId="24458"/>
    <cellStyle name="Total 2 2 5" xfId="24459"/>
    <cellStyle name="Total 2 2 5 2" xfId="24460"/>
    <cellStyle name="Total 2 2 6" xfId="24461"/>
    <cellStyle name="Total 2 2 6 2" xfId="24462"/>
    <cellStyle name="Total 2 2 7" xfId="24463"/>
    <cellStyle name="Total 2 2 8" xfId="24464"/>
    <cellStyle name="Total 2 3" xfId="24465"/>
    <cellStyle name="Total 2 3 2" xfId="24466"/>
    <cellStyle name="Total 2 3 2 2" xfId="24467"/>
    <cellStyle name="Total 2 3 3" xfId="24468"/>
    <cellStyle name="Total 2 3 4" xfId="24469"/>
    <cellStyle name="Total 2 4" xfId="24470"/>
    <cellStyle name="Total 2 5" xfId="24471"/>
    <cellStyle name="Total 2 6" xfId="24472"/>
    <cellStyle name="Total 2 7" xfId="24473"/>
    <cellStyle name="Total 2 8" xfId="24474"/>
    <cellStyle name="Total 2 9" xfId="24475"/>
    <cellStyle name="Total 3" xfId="24476"/>
    <cellStyle name="Total 3 2" xfId="24477"/>
    <cellStyle name="Total 3 2 2" xfId="24478"/>
    <cellStyle name="Total 3 2 2 2" xfId="24479"/>
    <cellStyle name="Total 3 2 3" xfId="24480"/>
    <cellStyle name="Total 3 3" xfId="24481"/>
    <cellStyle name="Total 3 3 2" xfId="24482"/>
    <cellStyle name="Total 3 3 3" xfId="24483"/>
    <cellStyle name="Total 3 4" xfId="24484"/>
    <cellStyle name="Total 3 4 2" xfId="24485"/>
    <cellStyle name="Total 3 5" xfId="24486"/>
    <cellStyle name="Total 3 5 2" xfId="24487"/>
    <cellStyle name="Total 3 6" xfId="24488"/>
    <cellStyle name="Total 3 6 2" xfId="24489"/>
    <cellStyle name="Total 3 7" xfId="24490"/>
    <cellStyle name="Total 3 7 2" xfId="24491"/>
    <cellStyle name="Total 3 8" xfId="24492"/>
    <cellStyle name="Total 3 9" xfId="24493"/>
    <cellStyle name="Total 4" xfId="24494"/>
    <cellStyle name="Total 4 2" xfId="24495"/>
    <cellStyle name="Total 4 2 2" xfId="24496"/>
    <cellStyle name="Total 4 2 2 2" xfId="24497"/>
    <cellStyle name="Total 4 2 3" xfId="24498"/>
    <cellStyle name="Total 4 3" xfId="24499"/>
    <cellStyle name="Total 4 3 2" xfId="24500"/>
    <cellStyle name="Total 4 3 3" xfId="24501"/>
    <cellStyle name="Total 4 4" xfId="24502"/>
    <cellStyle name="Total 4 4 2" xfId="24503"/>
    <cellStyle name="Total 4 5" xfId="24504"/>
    <cellStyle name="Total 4 5 2" xfId="24505"/>
    <cellStyle name="Total 4 6" xfId="24506"/>
    <cellStyle name="Total 4 6 2" xfId="24507"/>
    <cellStyle name="Total 4 7" xfId="24508"/>
    <cellStyle name="Total 4 7 2" xfId="24509"/>
    <cellStyle name="Total 4 8" xfId="24510"/>
    <cellStyle name="Total 4 9" xfId="24511"/>
    <cellStyle name="Total 5" xfId="24512"/>
    <cellStyle name="Total 6" xfId="24513"/>
    <cellStyle name="Total 7" xfId="24514"/>
    <cellStyle name="Total 7 2" xfId="24515"/>
    <cellStyle name="Total 7 2 2" xfId="24516"/>
    <cellStyle name="Total 7 2 3" xfId="24517"/>
    <cellStyle name="Total 7 3" xfId="24518"/>
    <cellStyle name="Total 7 3 2" xfId="24519"/>
    <cellStyle name="Total 7 3 3" xfId="24520"/>
    <cellStyle name="Total 7 4" xfId="24521"/>
    <cellStyle name="Total 7 5" xfId="24522"/>
    <cellStyle name="Total 7 6" xfId="24523"/>
    <cellStyle name="Total 7 7" xfId="24524"/>
    <cellStyle name="Total 7 8" xfId="24525"/>
    <cellStyle name="Total 8" xfId="24526"/>
    <cellStyle name="Total 9" xfId="24527"/>
    <cellStyle name="Totals" xfId="24528"/>
    <cellStyle name="Tusental (0)_AC Interface" xfId="24529"/>
    <cellStyle name="Tusental_AC Interface" xfId="24530"/>
    <cellStyle name="UBPriceLevel3" xfId="24531"/>
    <cellStyle name="Unlocked" xfId="24532"/>
    <cellStyle name="Unlocked 2" xfId="24533"/>
    <cellStyle name="Unlocked 2 2" xfId="24534"/>
    <cellStyle name="Unlocked 2 3" xfId="24535"/>
    <cellStyle name="Unlocked 3" xfId="24536"/>
    <cellStyle name="Unlocked 3 2" xfId="24537"/>
    <cellStyle name="Unlocked 3 3" xfId="24538"/>
    <cellStyle name="Unlocked 4" xfId="24539"/>
    <cellStyle name="Unlocked 4 2" xfId="24540"/>
    <cellStyle name="Unlocked 4 3" xfId="24541"/>
    <cellStyle name="Unlocked 5" xfId="24542"/>
    <cellStyle name="Unlocked 5 2" xfId="24543"/>
    <cellStyle name="Unlocked 5 3" xfId="24544"/>
    <cellStyle name="Unlocked 6" xfId="24545"/>
    <cellStyle name="Unlocked 6 2" xfId="24546"/>
    <cellStyle name="Unlocked 6 3" xfId="24547"/>
    <cellStyle name="Unlocked 7" xfId="24548"/>
    <cellStyle name="Unlocked 7 2" xfId="24549"/>
    <cellStyle name="Unlocked 7 3" xfId="24550"/>
    <cellStyle name="Unlocked 8" xfId="24551"/>
    <cellStyle name="Unlocked 9" xfId="24552"/>
    <cellStyle name="User_Defined_A" xfId="24553"/>
    <cellStyle name="Valuta (0)_1 new STM 16 ring" xfId="24554"/>
    <cellStyle name="Valuta_1 new STM 16 ring" xfId="24555"/>
    <cellStyle name="Vide" xfId="24556"/>
    <cellStyle name="Virgule fixe" xfId="24557"/>
    <cellStyle name="vnbo" xfId="24558"/>
    <cellStyle name="vnbo 2" xfId="24559"/>
    <cellStyle name="vnbo 3" xfId="24560"/>
    <cellStyle name="vnbo 4" xfId="24561"/>
    <cellStyle name="vnhead1" xfId="24562"/>
    <cellStyle name="vnhead1 2" xfId="24563"/>
    <cellStyle name="vnhead1 3" xfId="24564"/>
    <cellStyle name="vnhead1 4" xfId="24565"/>
    <cellStyle name="vnhead2" xfId="24566"/>
    <cellStyle name="vnhead2 2" xfId="24567"/>
    <cellStyle name="vnhead2 3" xfId="24568"/>
    <cellStyle name="vnhead2 4" xfId="24569"/>
    <cellStyle name="vnhead3" xfId="24570"/>
    <cellStyle name="vnhead3 2" xfId="24571"/>
    <cellStyle name="vnhead3 3" xfId="24572"/>
    <cellStyle name="vnhead3 4" xfId="24573"/>
    <cellStyle name="vnhead4" xfId="24574"/>
    <cellStyle name="vntxt1" xfId="24575"/>
    <cellStyle name="vntxt1 2" xfId="24576"/>
    <cellStyle name="vntxt2" xfId="24577"/>
    <cellStyle name="W?hrung [0]_HLR Unit Price (1)" xfId="24578"/>
    <cellStyle name="W?hrung_HLR Unit Price (1)" xfId="24579"/>
    <cellStyle name="Währung [0]_10.13.5 SMC (2)" xfId="24580"/>
    <cellStyle name="Währung_10.13.5 SMC (2)" xfId="24581"/>
    <cellStyle name="Warning" xfId="24582"/>
    <cellStyle name="Warning Text 2" xfId="24583"/>
    <cellStyle name="Warning Text 2 2" xfId="24584"/>
    <cellStyle name="Warning Text 2 2 2" xfId="24585"/>
    <cellStyle name="Warning Text 2 2 3" xfId="24586"/>
    <cellStyle name="Warning Text 2 3" xfId="24587"/>
    <cellStyle name="Warning Text 3" xfId="24588"/>
    <cellStyle name="Warning Text 3 2" xfId="24589"/>
    <cellStyle name="Warning Text 3 3" xfId="24590"/>
    <cellStyle name="Warning Text 4" xfId="24591"/>
    <cellStyle name="Warning Text 4 2" xfId="24592"/>
    <cellStyle name="Warning Text 4 3" xfId="24593"/>
    <cellStyle name="Warning Text 5" xfId="24594"/>
    <cellStyle name="Warning Text 6" xfId="24595"/>
    <cellStyle name="Warning Text 7" xfId="24596"/>
    <cellStyle name="Warning Text 8" xfId="24597"/>
    <cellStyle name="Warning Text 9" xfId="24598"/>
    <cellStyle name="WHead - Style2" xfId="24599"/>
    <cellStyle name="Wдhrung [0]_HLR Unit Price (1)" xfId="24600"/>
    <cellStyle name="Wдhrung_HLR Unit Price (1)" xfId="24601"/>
    <cellStyle name="W鋒rung [0]_Errechnung BSS" xfId="24602"/>
    <cellStyle name="W鋒rung_Errechnung BSS" xfId="24603"/>
    <cellStyle name="xuan" xfId="24604"/>
    <cellStyle name="Year" xfId="24605"/>
    <cellStyle name="ÿÿÿÿÿþÿ_x0011_Normal_BC_SYNCF_1" xfId="24606"/>
    <cellStyle name="Zeilenebene_1_MSC ext. 50k-&gt;75k" xfId="24607"/>
    <cellStyle name="ztyle_InputGen" xfId="24608"/>
    <cellStyle name="Обычный_PriceSum_Ind61_a" xfId="24609"/>
    <cellStyle name="เครื่องหมายจุลภาค [0]_Excel_MD97DL" xfId="24610"/>
    <cellStyle name="เครื่องหมายจุลภาค_Bay-PCons-Link-Sync" xfId="24611"/>
    <cellStyle name="เครื่องหมายสกุลเงิน [0]_Excel_MD97DL" xfId="24612"/>
    <cellStyle name="เครื่องหมายสกุลเงิน_Excel_MD97DL" xfId="24613"/>
    <cellStyle name="น้บะภฒ_95" xfId="24614"/>
    <cellStyle name="ปกติ_020625 PQM-Telkomsel SDH Ring Madan Batam (Micro) -1" xfId="24615"/>
    <cellStyle name="ม๖มคตวม๖ พสภฝ" xfId="24616"/>
    <cellStyle name="ฤธถ [0]_12ฟ๙ภศญ" xfId="24617"/>
    <cellStyle name="ฤธถ_12ฟ๙ภศญ" xfId="24618"/>
    <cellStyle name="ล๋ศญ [0]_12ฟ๙ภศญ" xfId="24619"/>
    <cellStyle name="ล๋ศญ_12ฟ๙ภศญ" xfId="24620"/>
    <cellStyle name="วฅมุ_4ฟ๙ฝวภ๛" xfId="24621"/>
    <cellStyle name=" [0.00]_ Att. 1- Cover" xfId="24622"/>
    <cellStyle name="_ Att. 1- Cover" xfId="24623"/>
    <cellStyle name="?_ Att. 1- Cover" xfId="24624"/>
    <cellStyle name="똿뗦먛귟 [0.00]_PRODUCT DETAIL Q1" xfId="24625"/>
    <cellStyle name="똿뗦먛귟_PRODUCT DETAIL Q1" xfId="24626"/>
    <cellStyle name="믅됞 [0.00]_PRODUCT DETAIL Q1" xfId="24627"/>
    <cellStyle name="믅됞_PRODUCT DETAIL Q1" xfId="24628"/>
    <cellStyle name="백분율_95" xfId="24629"/>
    <cellStyle name="뷭?_BOOKSHIP" xfId="24630"/>
    <cellStyle name="콤마 [0]_ 비목별 월별기술 " xfId="24631"/>
    <cellStyle name="콤마_ 비목별 월별기술 " xfId="24632"/>
    <cellStyle name="통화 [0]_1202" xfId="24633"/>
    <cellStyle name="통화_1202" xfId="24634"/>
    <cellStyle name="표준_(정보부문)월별인원계획" xfId="24635"/>
    <cellStyle name="一般 2" xfId="24636"/>
    <cellStyle name="一般 2 2" xfId="24637"/>
    <cellStyle name="一般 2 2 2" xfId="24638"/>
    <cellStyle name="一般 2 3" xfId="24639"/>
    <cellStyle name="一般_00Q3902REV.1" xfId="24640"/>
    <cellStyle name="千位[0]_laroux" xfId="24641"/>
    <cellStyle name="千位_laroux" xfId="24642"/>
    <cellStyle name="千位分隔 2" xfId="24643"/>
    <cellStyle name="千位分隔 2 2" xfId="24644"/>
    <cellStyle name="千位分隔[0]_2.5G报价模板" xfId="24645"/>
    <cellStyle name="千位分隔_2.5G报价模板" xfId="24646"/>
    <cellStyle name="千分位[0]_00Q3902REV.1" xfId="24647"/>
    <cellStyle name="千分位_00Q3902REV.1" xfId="24648"/>
    <cellStyle name="后继超级链接_~0055202" xfId="24649"/>
    <cellStyle name="好" xfId="24650"/>
    <cellStyle name="好_ERP鸿宇物料总表_2012" xfId="24651"/>
    <cellStyle name="好_ERP鸿宇物料总表_20120" xfId="24652"/>
    <cellStyle name="好_ERP鸿宇物料总表_20120713" xfId="24653"/>
    <cellStyle name="好_ERP鸿宇物料总表_20120718" xfId="24654"/>
    <cellStyle name="好_ERP鸿宇物料总表_20120720" xfId="24655"/>
    <cellStyle name="好_ERP鸿宇物料总表_20120723" xfId="24656"/>
    <cellStyle name="好_ERP鸿宇物料总表_20120724" xfId="24657"/>
    <cellStyle name="好_ERP鸿宇物料总表_20120727" xfId="24658"/>
    <cellStyle name="好_ERP鸿宇物料总表_20120730" xfId="24659"/>
    <cellStyle name="好_ERP鸿宇物料总表_20120731" xfId="24660"/>
    <cellStyle name="好_ERP鸿宇物料总表_20120801" xfId="24661"/>
    <cellStyle name="好_ERP鸿宇物料总表_20120802" xfId="24662"/>
    <cellStyle name="好_ERP鸿宇物料总表_20120808" xfId="24663"/>
    <cellStyle name="好_ERP鸿宇物料总表_2012081" xfId="24664"/>
    <cellStyle name="好_ERP鸿宇物料总表_20120811" xfId="24665"/>
    <cellStyle name="好_ERP鸿宇物料总表_20120815" xfId="24666"/>
    <cellStyle name="好_ERP鸿宇物料总表_20120824" xfId="24667"/>
    <cellStyle name="好_ERP鸿宇物料总表_20120828" xfId="24668"/>
    <cellStyle name="差" xfId="24669"/>
    <cellStyle name="差 10" xfId="24670"/>
    <cellStyle name="差 11" xfId="24671"/>
    <cellStyle name="差 12" xfId="24672"/>
    <cellStyle name="差 13" xfId="24673"/>
    <cellStyle name="差 14" xfId="24674"/>
    <cellStyle name="差 15" xfId="24675"/>
    <cellStyle name="差 2" xfId="24676"/>
    <cellStyle name="差 2 2" xfId="24677"/>
    <cellStyle name="差 2 2 2" xfId="24678"/>
    <cellStyle name="差 2 2 3" xfId="24679"/>
    <cellStyle name="差 2 3" xfId="24680"/>
    <cellStyle name="差 2 4" xfId="24681"/>
    <cellStyle name="差 2 5" xfId="24682"/>
    <cellStyle name="差 2 6" xfId="24683"/>
    <cellStyle name="差 2 7" xfId="24684"/>
    <cellStyle name="差 2 8" xfId="24685"/>
    <cellStyle name="差 3" xfId="24686"/>
    <cellStyle name="差 3 2" xfId="24687"/>
    <cellStyle name="差 4" xfId="24688"/>
    <cellStyle name="差 4 2" xfId="24689"/>
    <cellStyle name="差 4 2 2" xfId="24690"/>
    <cellStyle name="差 5" xfId="24691"/>
    <cellStyle name="差 5 2" xfId="24692"/>
    <cellStyle name="差 6" xfId="24693"/>
    <cellStyle name="差 6 2" xfId="24694"/>
    <cellStyle name="差 7" xfId="24695"/>
    <cellStyle name="差 7 2" xfId="24696"/>
    <cellStyle name="差 8" xfId="24697"/>
    <cellStyle name="差 9" xfId="24698"/>
    <cellStyle name="常规 10" xfId="24699"/>
    <cellStyle name="常规 10 2" xfId="24700"/>
    <cellStyle name="常规 10 2 2" xfId="24701"/>
    <cellStyle name="常规 10 2 2 2" xfId="24702"/>
    <cellStyle name="常规 10 2 3" xfId="24703"/>
    <cellStyle name="常规 10 4" xfId="24704"/>
    <cellStyle name="常规 10 4 10" xfId="24705"/>
    <cellStyle name="常规 10 4 10 2" xfId="24706"/>
    <cellStyle name="常规 10 4 2" xfId="24707"/>
    <cellStyle name="常规 10 4 2 2" xfId="24708"/>
    <cellStyle name="常规 10 4 2 2 2" xfId="24709"/>
    <cellStyle name="常规 10 4 2 2 2 2" xfId="24710"/>
    <cellStyle name="常规 10 4 2 2 3" xfId="24711"/>
    <cellStyle name="常规 10 4 2 3" xfId="24712"/>
    <cellStyle name="常规 10 4 3" xfId="24713"/>
    <cellStyle name="常规 10 4 3 2" xfId="24714"/>
    <cellStyle name="常规 10 4 4" xfId="24715"/>
    <cellStyle name="常规 10 4 4 2" xfId="24716"/>
    <cellStyle name="常规 10 4 5" xfId="24717"/>
    <cellStyle name="常规 10 4 5 2" xfId="24718"/>
    <cellStyle name="常规 10 4 6" xfId="24719"/>
    <cellStyle name="常规 10 4 6 2" xfId="24720"/>
    <cellStyle name="常规 10 4 7" xfId="24721"/>
    <cellStyle name="常规 10 4 7 2" xfId="24722"/>
    <cellStyle name="常规 10 4 8" xfId="24723"/>
    <cellStyle name="常规 10 4 8 2" xfId="24724"/>
    <cellStyle name="常规 10 4 9" xfId="24725"/>
    <cellStyle name="常规 10 4 9 2" xfId="24726"/>
    <cellStyle name="常规 11" xfId="24727"/>
    <cellStyle name="常规 11 2" xfId="24728"/>
    <cellStyle name="常规 11 2 2" xfId="24729"/>
    <cellStyle name="常规 11 2 3" xfId="24730"/>
    <cellStyle name="常规 11 3" xfId="24731"/>
    <cellStyle name="常规 11 4" xfId="24732"/>
    <cellStyle name="常规 11 5" xfId="24733"/>
    <cellStyle name="常规 11 6" xfId="24734"/>
    <cellStyle name="常规 11 7" xfId="24735"/>
    <cellStyle name="常规 11 8" xfId="24736"/>
    <cellStyle name="常规 12" xfId="24737"/>
    <cellStyle name="常规 12 2" xfId="24738"/>
    <cellStyle name="常规 13" xfId="24739"/>
    <cellStyle name="常规 13 2" xfId="24740"/>
    <cellStyle name="常规 13 2 2" xfId="24741"/>
    <cellStyle name="常规 13 3" xfId="24742"/>
    <cellStyle name="常规 14" xfId="24743"/>
    <cellStyle name="常规 14 2" xfId="24744"/>
    <cellStyle name="常规 14 2 2" xfId="24745"/>
    <cellStyle name="常规 14 3" xfId="24746"/>
    <cellStyle name="常规 15" xfId="24747"/>
    <cellStyle name="常规 15 2" xfId="24748"/>
    <cellStyle name="常规 16" xfId="24749"/>
    <cellStyle name="常规 16 2" xfId="24750"/>
    <cellStyle name="常规 17" xfId="24751"/>
    <cellStyle name="常规 17 2" xfId="24752"/>
    <cellStyle name="常规 18" xfId="24753"/>
    <cellStyle name="常规 18 2" xfId="24754"/>
    <cellStyle name="常规 19" xfId="24755"/>
    <cellStyle name="常规 2" xfId="24756"/>
    <cellStyle name="常规 2 10" xfId="24757"/>
    <cellStyle name="常规 2 11" xfId="24758"/>
    <cellStyle name="常规 2 2" xfId="24759"/>
    <cellStyle name="常规 2 2 2" xfId="24760"/>
    <cellStyle name="常规 2 2 2 10" xfId="24761"/>
    <cellStyle name="常规 2 2 2 10 2" xfId="24762"/>
    <cellStyle name="常规 2 2 2 11" xfId="24763"/>
    <cellStyle name="常规 2 2 2 11 2" xfId="24764"/>
    <cellStyle name="常规 2 2 2 12" xfId="24765"/>
    <cellStyle name="常规 2 2 2 12 2" xfId="24766"/>
    <cellStyle name="常规 2 2 2 13" xfId="24767"/>
    <cellStyle name="常规 2 2 2 13 2" xfId="24768"/>
    <cellStyle name="常规 2 2 2 14" xfId="24769"/>
    <cellStyle name="常规 2 2 2 14 2" xfId="24770"/>
    <cellStyle name="常规 2 2 2 2" xfId="24771"/>
    <cellStyle name="常规 2 2 2 2 10" xfId="24772"/>
    <cellStyle name="常规 2 2 2 2 10 2" xfId="24773"/>
    <cellStyle name="常规 2 2 2 2 2" xfId="24774"/>
    <cellStyle name="常规 2 2 2 2 2 10" xfId="24775"/>
    <cellStyle name="常规 2 2 2 2 2 10 2" xfId="24776"/>
    <cellStyle name="常规 2 2 2 2 2 11" xfId="24777"/>
    <cellStyle name="常规 2 2 2 2 2 11 2" xfId="24778"/>
    <cellStyle name="常规 2 2 2 2 2 12" xfId="24779"/>
    <cellStyle name="常规 2 2 2 2 2 12 2" xfId="24780"/>
    <cellStyle name="常规 2 2 2 2 2 13" xfId="24781"/>
    <cellStyle name="常规 2 2 2 2 2 13 2" xfId="24782"/>
    <cellStyle name="常规 2 2 2 2 2 2" xfId="24783"/>
    <cellStyle name="常规 2 2 2 2 2 2 10" xfId="24784"/>
    <cellStyle name="常规 2 2 2 2 2 2 10 2" xfId="24785"/>
    <cellStyle name="常规 2 2 2 2 2 2 2" xfId="24786"/>
    <cellStyle name="常规 2 2 2 2 2 2 2 2" xfId="24787"/>
    <cellStyle name="常规 2 2 2 2 2 2 2 2 2" xfId="24788"/>
    <cellStyle name="常规 2 2 2 2 2 2 2 2 3" xfId="24789"/>
    <cellStyle name="常规 2 2 2 2 2 2 2 3" xfId="24790"/>
    <cellStyle name="常规 2 2 2 2 2 2 2 4" xfId="24791"/>
    <cellStyle name="常规 2 2 2 2 2 2 2 5" xfId="24792"/>
    <cellStyle name="常规 2 2 2 2 2 2 2 6" xfId="24793"/>
    <cellStyle name="常规 2 2 2 2 2 2 2 7" xfId="24794"/>
    <cellStyle name="常规 2 2 2 2 2 2 2 8" xfId="24795"/>
    <cellStyle name="常规 2 2 2 2 2 2 3" xfId="24796"/>
    <cellStyle name="常规 2 2 2 2 2 2 3 2" xfId="24797"/>
    <cellStyle name="常规 2 2 2 2 2 2 3 2 2" xfId="24798"/>
    <cellStyle name="常规 2 2 2 2 2 2 3 3" xfId="24799"/>
    <cellStyle name="常规 2 2 2 2 2 2 4" xfId="24800"/>
    <cellStyle name="常规 2 2 2 2 2 2 4 2" xfId="24801"/>
    <cellStyle name="常规 2 2 2 2 2 2 5" xfId="24802"/>
    <cellStyle name="常规 2 2 2 2 2 2 5 2" xfId="24803"/>
    <cellStyle name="常规 2 2 2 2 2 2 6" xfId="24804"/>
    <cellStyle name="常规 2 2 2 2 2 2 6 2" xfId="24805"/>
    <cellStyle name="常规 2 2 2 2 2 2 7" xfId="24806"/>
    <cellStyle name="常规 2 2 2 2 2 2 7 2" xfId="24807"/>
    <cellStyle name="常规 2 2 2 2 2 2 8" xfId="24808"/>
    <cellStyle name="常规 2 2 2 2 2 2 8 2" xfId="24809"/>
    <cellStyle name="常规 2 2 2 2 2 2 9" xfId="24810"/>
    <cellStyle name="常规 2 2 2 2 2 2 9 2" xfId="24811"/>
    <cellStyle name="常规 2 2 2 2 2 3" xfId="24812"/>
    <cellStyle name="常规 2 2 2 2 2 3 2" xfId="24813"/>
    <cellStyle name="常规 2 2 2 2 2 3 2 2" xfId="24814"/>
    <cellStyle name="常规 2 2 2 2 2 4" xfId="24815"/>
    <cellStyle name="常规 2 2 2 2 2 4 2" xfId="24816"/>
    <cellStyle name="常规 2 2 2 2 2 4 2 2" xfId="24817"/>
    <cellStyle name="常规 2 2 2 2 2 5" xfId="24818"/>
    <cellStyle name="常规 2 2 2 2 2 5 2" xfId="24819"/>
    <cellStyle name="常规 2 2 2 2 2 5 2 2" xfId="24820"/>
    <cellStyle name="常规 2 2 2 2 2 6" xfId="24821"/>
    <cellStyle name="常规 2 2 2 2 2 6 2" xfId="24822"/>
    <cellStyle name="常规 2 2 2 2 2 7" xfId="24823"/>
    <cellStyle name="常规 2 2 2 2 2 7 2" xfId="24824"/>
    <cellStyle name="常规 2 2 2 2 2 8" xfId="24825"/>
    <cellStyle name="常规 2 2 2 2 2 8 2" xfId="24826"/>
    <cellStyle name="常规 2 2 2 2 2 9" xfId="24827"/>
    <cellStyle name="常规 2 2 2 2 2 9 2" xfId="24828"/>
    <cellStyle name="常规 2 2 2 2 2_ERP鸿宇物料总表_20120713" xfId="24829"/>
    <cellStyle name="常规 2 2 2 2 3" xfId="24830"/>
    <cellStyle name="常规 2 2 2 2 3 2" xfId="24831"/>
    <cellStyle name="常规 2 2 2 2 4" xfId="24832"/>
    <cellStyle name="常规 2 2 2 2 4 2" xfId="24833"/>
    <cellStyle name="常规 2 2 2 2 5" xfId="24834"/>
    <cellStyle name="常规 2 2 2 2 5 2" xfId="24835"/>
    <cellStyle name="常规 2 2 2 2 6" xfId="24836"/>
    <cellStyle name="常规 2 2 2 2 6 2" xfId="24837"/>
    <cellStyle name="常规 2 2 2 2 7" xfId="24838"/>
    <cellStyle name="常规 2 2 2 2 7 2" xfId="24839"/>
    <cellStyle name="常规 2 2 2 2 8" xfId="24840"/>
    <cellStyle name="常规 2 2 2 2 8 2" xfId="24841"/>
    <cellStyle name="常规 2 2 2 2 9" xfId="24842"/>
    <cellStyle name="常规 2 2 2 2 9 2" xfId="24843"/>
    <cellStyle name="常规 2 2 2 2_ERP鸿宇物料总表_2012" xfId="24844"/>
    <cellStyle name="常规 2 2 2 3" xfId="24845"/>
    <cellStyle name="常规 2 2 2 3 2" xfId="24846"/>
    <cellStyle name="常规 2 2 2 3 2 2" xfId="24847"/>
    <cellStyle name="常规 2 2 2 4" xfId="24848"/>
    <cellStyle name="常规 2 2 2 4 2" xfId="24849"/>
    <cellStyle name="常规 2 2 2 4 2 2" xfId="24850"/>
    <cellStyle name="常规 2 2 2 5" xfId="24851"/>
    <cellStyle name="常规 2 2 2 5 2" xfId="24852"/>
    <cellStyle name="常规 2 2 2 5 2 2" xfId="24853"/>
    <cellStyle name="常规 2 2 2 6" xfId="24854"/>
    <cellStyle name="常规 2 2 2 6 2" xfId="24855"/>
    <cellStyle name="常规 2 2 2 6 2 2" xfId="24856"/>
    <cellStyle name="常规 2 2 2 7" xfId="24857"/>
    <cellStyle name="常规 2 2 2 7 2" xfId="24858"/>
    <cellStyle name="常规 2 2 2 8" xfId="24859"/>
    <cellStyle name="常规 2 2 2 8 2" xfId="24860"/>
    <cellStyle name="常规 2 2 2 9" xfId="24861"/>
    <cellStyle name="常规 2 2 2 9 2" xfId="24862"/>
    <cellStyle name="常规 2 2 2_ERP鸿宇物料总表_2012" xfId="24863"/>
    <cellStyle name="常规 2 2 3" xfId="24864"/>
    <cellStyle name="常规 2 2 3 2" xfId="24865"/>
    <cellStyle name="常规 2 2_ERP鸿宇物料总表_2012" xfId="24866"/>
    <cellStyle name="常规 2 3" xfId="24867"/>
    <cellStyle name="常规 2 3 2" xfId="24868"/>
    <cellStyle name="常规 2 4" xfId="24869"/>
    <cellStyle name="常规 2 4 2" xfId="24870"/>
    <cellStyle name="常规 2 5" xfId="24871"/>
    <cellStyle name="常规 2 5 2" xfId="24872"/>
    <cellStyle name="常规 2 6" xfId="24873"/>
    <cellStyle name="常规 2 6 2" xfId="24874"/>
    <cellStyle name="常规 2 7" xfId="24875"/>
    <cellStyle name="常规 2 8" xfId="24876"/>
    <cellStyle name="常规 2 9" xfId="24877"/>
    <cellStyle name="常规 2_BOM处理系统" xfId="24878"/>
    <cellStyle name="常规 20" xfId="24879"/>
    <cellStyle name="常规 20 2" xfId="24880"/>
    <cellStyle name="常规 21" xfId="24881"/>
    <cellStyle name="常规 21 2" xfId="24882"/>
    <cellStyle name="常规 22" xfId="24883"/>
    <cellStyle name="常规 22 2" xfId="24884"/>
    <cellStyle name="常规 3" xfId="24885"/>
    <cellStyle name="常规 3 2" xfId="24886"/>
    <cellStyle name="常规 3 2 10" xfId="24887"/>
    <cellStyle name="常规 3 2 10 2" xfId="24888"/>
    <cellStyle name="常规 3 2 11" xfId="24889"/>
    <cellStyle name="常规 3 2 11 2" xfId="24890"/>
    <cellStyle name="常规 3 2 12" xfId="24891"/>
    <cellStyle name="常规 3 2 12 2" xfId="24892"/>
    <cellStyle name="常规 3 2 13" xfId="24893"/>
    <cellStyle name="常规 3 2 13 2" xfId="24894"/>
    <cellStyle name="常规 3 2 14" xfId="24895"/>
    <cellStyle name="常规 3 2 14 2" xfId="24896"/>
    <cellStyle name="常规 3 2 2" xfId="24897"/>
    <cellStyle name="常规 3 2 2 10" xfId="24898"/>
    <cellStyle name="常规 3 2 2 10 2" xfId="24899"/>
    <cellStyle name="常规 3 2 2 11" xfId="24900"/>
    <cellStyle name="常规 3 2 2 11 2" xfId="24901"/>
    <cellStyle name="常规 3 2 2 12" xfId="24902"/>
    <cellStyle name="常规 3 2 2 12 2" xfId="24903"/>
    <cellStyle name="常规 3 2 2 13" xfId="24904"/>
    <cellStyle name="常规 3 2 2 13 2" xfId="24905"/>
    <cellStyle name="常规 3 2 2 2" xfId="24906"/>
    <cellStyle name="常规 3 2 2 2 2" xfId="24907"/>
    <cellStyle name="常规 3 2 2 2 2 2" xfId="24908"/>
    <cellStyle name="常规 3 2 2 2 2 2 2" xfId="24909"/>
    <cellStyle name="常规 3 2 2 2 2 3" xfId="24910"/>
    <cellStyle name="常规 3 2 2 3" xfId="24911"/>
    <cellStyle name="常规 3 2 2 3 2" xfId="24912"/>
    <cellStyle name="常规 3 2 2 3 2 2" xfId="24913"/>
    <cellStyle name="常规 3 2 2 4" xfId="24914"/>
    <cellStyle name="常规 3 2 2 4 2" xfId="24915"/>
    <cellStyle name="常规 3 2 2 4 2 2" xfId="24916"/>
    <cellStyle name="常规 3 2 2 5" xfId="24917"/>
    <cellStyle name="常规 3 2 2 5 2" xfId="24918"/>
    <cellStyle name="常规 3 2 2 5 2 2" xfId="24919"/>
    <cellStyle name="常规 3 2 2 6" xfId="24920"/>
    <cellStyle name="常规 3 2 2 6 2" xfId="24921"/>
    <cellStyle name="常规 3 2 2 7" xfId="24922"/>
    <cellStyle name="常规 3 2 2 7 2" xfId="24923"/>
    <cellStyle name="常规 3 2 2 8" xfId="24924"/>
    <cellStyle name="常规 3 2 2 8 2" xfId="24925"/>
    <cellStyle name="常规 3 2 2 9" xfId="24926"/>
    <cellStyle name="常规 3 2 2 9 2" xfId="24927"/>
    <cellStyle name="常规 3 2 3" xfId="24928"/>
    <cellStyle name="常规 3 2 3 10" xfId="24929"/>
    <cellStyle name="常规 3 2 3 10 2" xfId="24930"/>
    <cellStyle name="常规 3 2 3 2" xfId="24931"/>
    <cellStyle name="常规 3 2 3 2 2" xfId="24932"/>
    <cellStyle name="常规 3 2 3 2 2 2" xfId="24933"/>
    <cellStyle name="常规 3 2 3 2 3" xfId="24934"/>
    <cellStyle name="常规 3 2 3 2 3 2" xfId="24935"/>
    <cellStyle name="常规 3 2 3 2 4" xfId="24936"/>
    <cellStyle name="常规 3 2 3 2 4 2" xfId="24937"/>
    <cellStyle name="常规 3 2 3 2 5" xfId="24938"/>
    <cellStyle name="常规 3 2 3 2 5 2" xfId="24939"/>
    <cellStyle name="常规 3 2 3 2 6" xfId="24940"/>
    <cellStyle name="常规 3 2 3 2 6 2" xfId="24941"/>
    <cellStyle name="常规 3 2 3 2 7" xfId="24942"/>
    <cellStyle name="常规 3 2 3 2 7 2" xfId="24943"/>
    <cellStyle name="常规 3 2 3 2 8" xfId="24944"/>
    <cellStyle name="常规 3 2 3 2 8 2" xfId="24945"/>
    <cellStyle name="常规 3 2 3 2 9" xfId="24946"/>
    <cellStyle name="常规 3 2 3 2 9 2" xfId="24947"/>
    <cellStyle name="常规 3 2 3 3" xfId="24948"/>
    <cellStyle name="常规 3 2 3 3 2" xfId="24949"/>
    <cellStyle name="常规 3 2 3 4" xfId="24950"/>
    <cellStyle name="常规 3 2 3 4 2" xfId="24951"/>
    <cellStyle name="常规 3 2 3 5" xfId="24952"/>
    <cellStyle name="常规 3 2 3 5 2" xfId="24953"/>
    <cellStyle name="常规 3 2 3 6" xfId="24954"/>
    <cellStyle name="常规 3 2 3 6 2" xfId="24955"/>
    <cellStyle name="常规 3 2 3 7" xfId="24956"/>
    <cellStyle name="常规 3 2 3 7 2" xfId="24957"/>
    <cellStyle name="常规 3 2 3 8" xfId="24958"/>
    <cellStyle name="常规 3 2 3 8 2" xfId="24959"/>
    <cellStyle name="常规 3 2 3 9" xfId="24960"/>
    <cellStyle name="常规 3 2 3 9 2" xfId="24961"/>
    <cellStyle name="常规 3 2 4" xfId="24962"/>
    <cellStyle name="常规 3 2 4 2" xfId="24963"/>
    <cellStyle name="常规 3 2 4 2 2" xfId="24964"/>
    <cellStyle name="常规 3 2 5" xfId="24965"/>
    <cellStyle name="常规 3 2 5 2" xfId="24966"/>
    <cellStyle name="常规 3 2 5 2 2" xfId="24967"/>
    <cellStyle name="常规 3 2 6" xfId="24968"/>
    <cellStyle name="常规 3 2 6 2" xfId="24969"/>
    <cellStyle name="常规 3 2 6 2 2" xfId="24970"/>
    <cellStyle name="常规 3 2 7" xfId="24971"/>
    <cellStyle name="常规 3 2 7 2" xfId="24972"/>
    <cellStyle name="常规 3 2 8" xfId="24973"/>
    <cellStyle name="常规 3 2 8 2" xfId="24974"/>
    <cellStyle name="常规 3 2 9" xfId="24975"/>
    <cellStyle name="常规 3 2 9 2" xfId="24976"/>
    <cellStyle name="常规 3 2_ERP鸿宇物料总表_2012" xfId="24977"/>
    <cellStyle name="常规 3 3" xfId="24978"/>
    <cellStyle name="常规 3 3 10" xfId="24979"/>
    <cellStyle name="常规 3 3 10 2" xfId="24980"/>
    <cellStyle name="常规 3 3 2" xfId="24981"/>
    <cellStyle name="常规 3 3 2 2" xfId="24982"/>
    <cellStyle name="常规 3 3 2 2 2" xfId="24983"/>
    <cellStyle name="常规 3 3 2 3" xfId="24984"/>
    <cellStyle name="常规 3 3 3" xfId="24985"/>
    <cellStyle name="常规 3 3 3 2" xfId="24986"/>
    <cellStyle name="常规 3 3 4" xfId="24987"/>
    <cellStyle name="常规 3 3 4 2" xfId="24988"/>
    <cellStyle name="常规 3 3 5" xfId="24989"/>
    <cellStyle name="常规 3 3 5 2" xfId="24990"/>
    <cellStyle name="常规 3 3 6" xfId="24991"/>
    <cellStyle name="常规 3 3 6 2" xfId="24992"/>
    <cellStyle name="常规 3 3 7" xfId="24993"/>
    <cellStyle name="常规 3 3 7 2" xfId="24994"/>
    <cellStyle name="常规 3 3 8" xfId="24995"/>
    <cellStyle name="常规 3 3 8 2" xfId="24996"/>
    <cellStyle name="常规 3 3 9" xfId="24997"/>
    <cellStyle name="常规 3 3 9 2" xfId="24998"/>
    <cellStyle name="常规 3 4" xfId="24999"/>
    <cellStyle name="常规 3 4 2" xfId="25000"/>
    <cellStyle name="常规 3 4 2 2" xfId="25001"/>
    <cellStyle name="常规 3 5" xfId="25002"/>
    <cellStyle name="常规 3 5 2" xfId="25003"/>
    <cellStyle name="常规 3 5 2 2" xfId="25004"/>
    <cellStyle name="常规 3 6" xfId="25005"/>
    <cellStyle name="常规 3 6 2" xfId="25006"/>
    <cellStyle name="常规 3 6 2 2" xfId="25007"/>
    <cellStyle name="常规 3 7" xfId="25008"/>
    <cellStyle name="常规 3 7 2" xfId="25009"/>
    <cellStyle name="常规 3 7 2 2" xfId="25010"/>
    <cellStyle name="常规 3 7 3" xfId="25011"/>
    <cellStyle name="常规 3_ERP鸿宇物料总表_2012" xfId="25012"/>
    <cellStyle name="常规 4" xfId="25013"/>
    <cellStyle name="常规 4 2" xfId="25014"/>
    <cellStyle name="常规 4 2 2" xfId="25015"/>
    <cellStyle name="常规 5" xfId="25016"/>
    <cellStyle name="常规 5 10" xfId="25017"/>
    <cellStyle name="常规 5 10 2" xfId="25018"/>
    <cellStyle name="常规 5 11" xfId="25019"/>
    <cellStyle name="常规 5 11 2" xfId="25020"/>
    <cellStyle name="常规 5 12" xfId="25021"/>
    <cellStyle name="常规 5 12 2" xfId="25022"/>
    <cellStyle name="常规 5 13" xfId="25023"/>
    <cellStyle name="常规 5 13 2" xfId="25024"/>
    <cellStyle name="常规 5 14" xfId="25025"/>
    <cellStyle name="常规 5 14 2" xfId="25026"/>
    <cellStyle name="常规 5 15" xfId="25027"/>
    <cellStyle name="常规 5 2" xfId="25028"/>
    <cellStyle name="常规 5 2 10" xfId="25029"/>
    <cellStyle name="常规 5 2 10 2" xfId="25030"/>
    <cellStyle name="常规 5 2 11" xfId="25031"/>
    <cellStyle name="常规 5 2 11 2" xfId="25032"/>
    <cellStyle name="常规 5 2 12" xfId="25033"/>
    <cellStyle name="常规 5 2 12 2" xfId="25034"/>
    <cellStyle name="常规 5 2 13" xfId="25035"/>
    <cellStyle name="常规 5 2 13 2" xfId="25036"/>
    <cellStyle name="常规 5 2 2" xfId="25037"/>
    <cellStyle name="常规 5 2 2 2" xfId="25038"/>
    <cellStyle name="常规 5 2 2 2 2" xfId="25039"/>
    <cellStyle name="常规 5 2 2 2 2 2" xfId="25040"/>
    <cellStyle name="常规 5 2 2 2 3" xfId="25041"/>
    <cellStyle name="常规 5 2 3" xfId="25042"/>
    <cellStyle name="常规 5 2 3 2" xfId="25043"/>
    <cellStyle name="常规 5 2 3 2 2" xfId="25044"/>
    <cellStyle name="常规 5 2 4" xfId="25045"/>
    <cellStyle name="常规 5 2 4 2" xfId="25046"/>
    <cellStyle name="常规 5 2 4 2 2" xfId="25047"/>
    <cellStyle name="常规 5 2 5" xfId="25048"/>
    <cellStyle name="常规 5 2 5 2" xfId="25049"/>
    <cellStyle name="常规 5 2 5 2 2" xfId="25050"/>
    <cellStyle name="常规 5 2 6" xfId="25051"/>
    <cellStyle name="常规 5 2 6 2" xfId="25052"/>
    <cellStyle name="常规 5 2 7" xfId="25053"/>
    <cellStyle name="常规 5 2 7 2" xfId="25054"/>
    <cellStyle name="常规 5 2 8" xfId="25055"/>
    <cellStyle name="常规 5 2 8 2" xfId="25056"/>
    <cellStyle name="常规 5 2 9" xfId="25057"/>
    <cellStyle name="常规 5 2 9 2" xfId="25058"/>
    <cellStyle name="常规 5 3" xfId="25059"/>
    <cellStyle name="常规 5 3 2" xfId="25060"/>
    <cellStyle name="常规 5 3 2 2" xfId="25061"/>
    <cellStyle name="常规 5 4" xfId="25062"/>
    <cellStyle name="常规 5 4 2" xfId="25063"/>
    <cellStyle name="常规 5 4 2 2" xfId="25064"/>
    <cellStyle name="常规 5 5" xfId="25065"/>
    <cellStyle name="常规 5 5 2" xfId="25066"/>
    <cellStyle name="常规 5 5 2 2" xfId="25067"/>
    <cellStyle name="常规 5 6" xfId="25068"/>
    <cellStyle name="常规 5 6 2" xfId="25069"/>
    <cellStyle name="常规 5 6 2 2" xfId="25070"/>
    <cellStyle name="常规 5 7" xfId="25071"/>
    <cellStyle name="常规 5 7 2" xfId="25072"/>
    <cellStyle name="常规 5 8" xfId="25073"/>
    <cellStyle name="常规 5 8 2" xfId="25074"/>
    <cellStyle name="常规 5 9" xfId="25075"/>
    <cellStyle name="常规 5 9 2" xfId="25076"/>
    <cellStyle name="常规 5_ERP鸿宇物料总表_2012" xfId="25077"/>
    <cellStyle name="常规 6" xfId="25078"/>
    <cellStyle name="常规 6 2" xfId="25079"/>
    <cellStyle name="常规 6 2 2" xfId="25080"/>
    <cellStyle name="常规 7" xfId="25081"/>
    <cellStyle name="常规 7 10" xfId="25082"/>
    <cellStyle name="常规 7 10 2" xfId="25083"/>
    <cellStyle name="常规 7 2" xfId="25084"/>
    <cellStyle name="常规 7 2 10" xfId="25085"/>
    <cellStyle name="常规 7 2 11" xfId="25086"/>
    <cellStyle name="常规 7 2 2" xfId="25087"/>
    <cellStyle name="常规 7 2 2 2" xfId="25088"/>
    <cellStyle name="常规 7 2 3" xfId="25089"/>
    <cellStyle name="常规 7 2 3 2" xfId="25090"/>
    <cellStyle name="常规 7 2 4" xfId="25091"/>
    <cellStyle name="常规 7 2 4 2" xfId="25092"/>
    <cellStyle name="常规 7 2 5" xfId="25093"/>
    <cellStyle name="常规 7 2 5 2" xfId="25094"/>
    <cellStyle name="常规 7 2 5 3" xfId="25095"/>
    <cellStyle name="常规 7 2 6" xfId="25096"/>
    <cellStyle name="常规 7 2 7" xfId="25097"/>
    <cellStyle name="常规 7 2 8" xfId="25098"/>
    <cellStyle name="常规 7 2 9" xfId="25099"/>
    <cellStyle name="常规 7 3" xfId="25100"/>
    <cellStyle name="常规 7 3 2" xfId="25101"/>
    <cellStyle name="常规 7 3 2 2" xfId="25102"/>
    <cellStyle name="常规 7 3 3" xfId="25103"/>
    <cellStyle name="常规 7 4" xfId="25104"/>
    <cellStyle name="常规 7 4 2" xfId="25105"/>
    <cellStyle name="常规 7 5" xfId="25106"/>
    <cellStyle name="常规 7 5 2" xfId="25107"/>
    <cellStyle name="常规 7 6" xfId="25108"/>
    <cellStyle name="常规 7 6 2" xfId="25109"/>
    <cellStyle name="常规 7 7" xfId="25110"/>
    <cellStyle name="常规 7 7 2" xfId="25111"/>
    <cellStyle name="常规 7 8" xfId="25112"/>
    <cellStyle name="常规 7 8 2" xfId="25113"/>
    <cellStyle name="常规 7 9" xfId="25114"/>
    <cellStyle name="常规 7 9 2" xfId="25115"/>
    <cellStyle name="常规 8" xfId="25116"/>
    <cellStyle name="常规 9" xfId="25117"/>
    <cellStyle name="常规 9 2" xfId="25118"/>
    <cellStyle name="常规 9 2 2" xfId="25119"/>
    <cellStyle name="常规_~0053317" xfId="25120"/>
    <cellStyle name="强调文字颜色 1" xfId="25121"/>
    <cellStyle name="强调文字颜色 2" xfId="25122"/>
    <cellStyle name="强调文字颜色 3" xfId="25123"/>
    <cellStyle name="强调文字颜色 4" xfId="25124"/>
    <cellStyle name="强调文字颜色 5" xfId="25125"/>
    <cellStyle name="强调文字颜色 6" xfId="25126"/>
    <cellStyle name="普通_laroux" xfId="25127"/>
    <cellStyle name="未定義" xfId="25128"/>
    <cellStyle name="标题" xfId="25129"/>
    <cellStyle name="标题 1" xfId="25130"/>
    <cellStyle name="标题 2" xfId="25131"/>
    <cellStyle name="标题 3" xfId="25132"/>
    <cellStyle name="标题 4" xfId="25133"/>
    <cellStyle name="样式 1" xfId="25134"/>
    <cellStyle name="桁区切り [0.00]_laroux" xfId="25135"/>
    <cellStyle name="桁区切り_GRASH1" xfId="25136"/>
    <cellStyle name="检查单元格" xfId="25137"/>
    <cellStyle name="標準_94物件" xfId="25138"/>
    <cellStyle name="標準数式" xfId="25139"/>
    <cellStyle name="汇总" xfId="25140"/>
    <cellStyle name="汇总 2" xfId="25141"/>
    <cellStyle name="汇总 3" xfId="25142"/>
    <cellStyle name="注释" xfId="25143"/>
    <cellStyle name="注释 2" xfId="25144"/>
    <cellStyle name="注释 3" xfId="25145"/>
    <cellStyle name="解释性文本" xfId="25146"/>
    <cellStyle name="警告文本" xfId="25147"/>
    <cellStyle name="计算" xfId="25148"/>
    <cellStyle name="计算 2" xfId="25149"/>
    <cellStyle name="计算 3" xfId="25150"/>
    <cellStyle name="貨幣 [0]_00Q3902REV.1" xfId="25151"/>
    <cellStyle name="貨幣[0]_BRE" xfId="25152"/>
    <cellStyle name="貨幣_00Q3902REV.1" xfId="25153"/>
    <cellStyle name="货币[0]_China Telecom 2_300 ACC  mat list ed10" xfId="25154"/>
    <cellStyle name="货币_China Telecom 2_300 ACC  mat list ed10" xfId="25155"/>
    <cellStyle name="超级链接_~0055202" xfId="25156"/>
    <cellStyle name="超链接 2" xfId="25157"/>
    <cellStyle name="超链接 2 10" xfId="25158"/>
    <cellStyle name="超链接 2 11" xfId="25159"/>
    <cellStyle name="超链接 2 12" xfId="25160"/>
    <cellStyle name="超链接 2 2" xfId="25161"/>
    <cellStyle name="超链接 2 2 2" xfId="25162"/>
    <cellStyle name="超链接 2 3" xfId="25163"/>
    <cellStyle name="超链接 2 3 2" xfId="25164"/>
    <cellStyle name="超链接 2 4" xfId="25165"/>
    <cellStyle name="超链接 2 4 2" xfId="25166"/>
    <cellStyle name="超链接 2 5" xfId="25167"/>
    <cellStyle name="超链接 2 5 2" xfId="25168"/>
    <cellStyle name="超链接 2 6" xfId="25169"/>
    <cellStyle name="超链接 2 6 2" xfId="25170"/>
    <cellStyle name="超链接 2 7" xfId="25171"/>
    <cellStyle name="超链接 2 8" xfId="25172"/>
    <cellStyle name="超链接 2 9" xfId="25173"/>
    <cellStyle name="输入" xfId="25174"/>
    <cellStyle name="输入 2" xfId="25175"/>
    <cellStyle name="输入 3" xfId="25176"/>
    <cellStyle name="输出" xfId="25177"/>
    <cellStyle name="输出 2" xfId="25178"/>
    <cellStyle name="输出 3" xfId="25179"/>
    <cellStyle name="适中" xfId="25180"/>
    <cellStyle name="通貨 [0.00]_laroux" xfId="25181"/>
    <cellStyle name="通貨_laroux" xfId="25182"/>
    <cellStyle name="链接单元格" xfId="25183"/>
    <cellStyle name="隨後的超連結_csa064" xfId="25184"/>
  </cellStyles>
  <dxfs count="1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externalLink" Target="externalLinks/externalLink2.xml"/><Relationship Id="rId189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ach%20toan%20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HUONG/My%20Documents/Dropbox/PhuongNM/Hach%20toan%20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dows7/Dropbox%20(Pmc%20Vnpttech)/Nh&#224;%20m&#225;y/DATA%20NM&#272;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IP"/>
      <sheetName val="TBC"/>
      <sheetName val="Teleq"/>
      <sheetName val="ICM"/>
      <sheetName val="Vtech"/>
      <sheetName val="Sheet4"/>
      <sheetName val="Data"/>
      <sheetName val="ADSL1"/>
      <sheetName val="ADSL2"/>
      <sheetName val="ONT"/>
      <sheetName val="ONT2"/>
      <sheetName val="LTS2"/>
      <sheetName val="S2NE"/>
      <sheetName val="S2PRO"/>
      <sheetName val="TVSTB"/>
      <sheetName val="DVBT2"/>
      <sheetName val="ADAP"/>
      <sheetName val="AP"/>
      <sheetName val="POE"/>
      <sheetName val="AVG"/>
      <sheetName val="VTTD"/>
      <sheetName val="Check"/>
      <sheetName val="Tài khoản"/>
      <sheetName val="PO"/>
      <sheetName val="SC"/>
      <sheetName val="Sheet2"/>
      <sheetName val="60K ADAPTER"/>
      <sheetName val="10K ONT2"/>
      <sheetName val="Sheet3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A1" t="str">
            <v>Mã vật tư</v>
          </cell>
          <cell r="B1" t="str">
            <v>Tên vật tư</v>
          </cell>
        </row>
        <row r="2">
          <cell r="A2" t="str">
            <v>02112609</v>
          </cell>
          <cell r="B2" t="str">
            <v>01 SGSN for Hanoi</v>
          </cell>
        </row>
        <row r="3">
          <cell r="A3" t="str">
            <v>02120257</v>
          </cell>
          <cell r="B3" t="str">
            <v>Front-access-maintained Cabinet Power Distribution Box</v>
          </cell>
        </row>
        <row r="4">
          <cell r="A4" t="str">
            <v>02237604</v>
          </cell>
          <cell r="B4" t="str">
            <v>Engineering Required Delivery Accessory Per Assembly Cabinet</v>
          </cell>
        </row>
        <row r="5">
          <cell r="A5" t="str">
            <v>02239792</v>
          </cell>
          <cell r="B5" t="str">
            <v>Expansion Auxiliary Materials Package(10 cables needs 1 package)</v>
          </cell>
        </row>
        <row r="6">
          <cell r="A6" t="str">
            <v>02351883</v>
          </cell>
          <cell r="B6" t="str">
            <v>01 GGSN for Hanoi</v>
          </cell>
        </row>
        <row r="7">
          <cell r="A7" t="str">
            <v>02351885</v>
          </cell>
          <cell r="B7" t="str">
            <v>01 M2000 for Hanoi</v>
          </cell>
        </row>
        <row r="8">
          <cell r="A8" t="str">
            <v>02351886</v>
          </cell>
          <cell r="B8" t="str">
            <v>01 NAU for Hanoi</v>
          </cell>
        </row>
        <row r="9">
          <cell r="A9" t="str">
            <v>02351894</v>
          </cell>
          <cell r="B9" t="str">
            <v>01CG9812 for Hanoi</v>
          </cell>
        </row>
        <row r="10">
          <cell r="A10" t="str">
            <v>03026728</v>
          </cell>
          <cell r="B10" t="str">
            <v>32xE1/T1 Electrical Interface Switching Board(120 Ohm)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</row>
        <row r="12">
          <cell r="A12" t="str">
            <v>03052966</v>
          </cell>
          <cell r="B12" t="str">
            <v>2xSTM-64 Optical Interface Board(S-64.2b,LC)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</row>
        <row r="23">
          <cell r="A23" t="str">
            <v>14130280</v>
          </cell>
          <cell r="B23" t="str">
            <v>Patch cord-LC/PC-SC/PC-Single mode-G.652-2mm-20m-PVC-Yellow</v>
          </cell>
        </row>
        <row r="24">
          <cell r="A24">
            <v>21150574</v>
          </cell>
          <cell r="B24" t="str">
            <v>N66 Cabinet Installation Drawing Template(Cement Floor)</v>
          </cell>
        </row>
        <row r="25">
          <cell r="A25">
            <v>21150584</v>
          </cell>
          <cell r="B25" t="str">
            <v>N6X Cement Floor Mount Kit</v>
          </cell>
        </row>
        <row r="26">
          <cell r="A26" t="str">
            <v>29041060</v>
          </cell>
          <cell r="B26" t="str">
            <v>Signal Cable label</v>
          </cell>
        </row>
        <row r="27">
          <cell r="A27" t="str">
            <v>034060219</v>
          </cell>
          <cell r="B27" t="str">
            <v>01 Power Distribution Frame and Auxiliary</v>
          </cell>
        </row>
        <row r="28">
          <cell r="A28" t="str">
            <v>03020LGW</v>
          </cell>
          <cell r="B28" t="str">
            <v>01 Power System for Hanoi</v>
          </cell>
        </row>
        <row r="29">
          <cell r="A29" t="str">
            <v>03030KQM</v>
          </cell>
          <cell r="B29" t="str">
            <v>63xE1 Service Processing Board(120ohm)</v>
          </cell>
        </row>
        <row r="30">
          <cell r="A30" t="str">
            <v>090-50311-01</v>
          </cell>
          <cell r="B30" t="str">
            <v>TP 5000 I/O Mod w/ 4 x E1 Ports &amp; 2 UTI Ports</v>
          </cell>
        </row>
        <row r="31">
          <cell r="A31" t="str">
            <v>090-50312-01</v>
          </cell>
          <cell r="B31" t="str">
            <v>TP 5000 I/O Mod w/ 2x E1 Ports &amp;10MHz/1pps Ports</v>
          </cell>
        </row>
        <row r="32">
          <cell r="A32" t="str">
            <v>090-50321-01</v>
          </cell>
          <cell r="B32" t="str">
            <v>TP 5000 IOC Card (Module) (Qz)</v>
          </cell>
        </row>
        <row r="33">
          <cell r="A33" t="str">
            <v>090-50331-01</v>
          </cell>
          <cell r="B33" t="str">
            <v>TP 5000 IMC Module with Integrated GPS</v>
          </cell>
        </row>
        <row r="34">
          <cell r="A34" t="str">
            <v>093-00050-000</v>
          </cell>
          <cell r="B34" t="str">
            <v>TimeProvider 5000 Installation kit</v>
          </cell>
        </row>
        <row r="35">
          <cell r="A35" t="str">
            <v>093-00068-000</v>
          </cell>
          <cell r="B35" t="str">
            <v>TimeProvider 5000 Mini-BNC to BNC adapter kit</v>
          </cell>
        </row>
        <row r="36">
          <cell r="A36" t="str">
            <v>121-20621-10-2</v>
          </cell>
          <cell r="B36" t="str">
            <v>Ethernet SFP mod single mode optical (LX 1310nm)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</row>
        <row r="38">
          <cell r="A38" t="str">
            <v>1710-2170MHZ/VET</v>
          </cell>
          <cell r="B38" t="str">
            <v>DUAL-BAND 1800/2100 MHZ ANTENNA</v>
          </cell>
        </row>
        <row r="39">
          <cell r="A39" t="str">
            <v>1AC002010001</v>
          </cell>
          <cell r="B39" t="str">
            <v>Dây nối mạch</v>
          </cell>
        </row>
        <row r="40">
          <cell r="A40" t="str">
            <v>1T8</v>
          </cell>
          <cell r="B40" t="str">
            <v>Bộ chia tín hiệu truyền hình 8 đường</v>
          </cell>
        </row>
        <row r="41">
          <cell r="A41" t="str">
            <v>1VAEZJZ0V80010</v>
          </cell>
          <cell r="B41" t="str">
            <v>VAR,CER,0402,10V,1pF,8KV</v>
          </cell>
        </row>
        <row r="42">
          <cell r="A42" t="str">
            <v>1VASR471K10D</v>
          </cell>
          <cell r="B42" t="str">
            <v>VARISTOR 423V 2.5KA DISC 10MM</v>
          </cell>
        </row>
        <row r="43">
          <cell r="A43" t="str">
            <v>1VBBDLW5BTN142SQ2L</v>
          </cell>
          <cell r="B43" t="str">
            <v>FILTER CHIP 1000 OHM 250MA 0402</v>
          </cell>
        </row>
        <row r="44">
          <cell r="A44" t="str">
            <v>1VBBLM15AG100SN1D</v>
          </cell>
          <cell r="B44" t="str">
            <v>IND,FB,0402,10,25%,1A,50mOHM</v>
          </cell>
        </row>
        <row r="45">
          <cell r="A45" t="str">
            <v>1VBBLM15AG601SN1D</v>
          </cell>
          <cell r="B45" t="str">
            <v>IND,FB,0402,600,25%,300mA,600mohm</v>
          </cell>
        </row>
        <row r="46">
          <cell r="A46" t="str">
            <v>1VBBLM15AX601SN1D</v>
          </cell>
          <cell r="B46" t="str">
            <v>IND,FB,0402,600@100MHz,25%,300mA,600mohm</v>
          </cell>
        </row>
        <row r="47">
          <cell r="A47" t="str">
            <v>1VBBLM18BB750SN1B</v>
          </cell>
          <cell r="B47" t="str">
            <v>IND FER BEAD 75 OHM@100MHZ 500MA 25% 0603</v>
          </cell>
        </row>
        <row r="48">
          <cell r="A48" t="str">
            <v>1VBBLM18EG101TN1D</v>
          </cell>
          <cell r="B48" t="str">
            <v>IND,FB,0603,100@100MHz,25%,2A,45mohm</v>
          </cell>
        </row>
        <row r="49">
          <cell r="A49" t="str">
            <v>1VBBLM18EG601SN1D</v>
          </cell>
          <cell r="B49" t="str">
            <v>IND,FB,0603,600@100MHz,25%,500mA,350mohm</v>
          </cell>
        </row>
        <row r="50">
          <cell r="A50" t="str">
            <v>1VBBLM18PG121SN1D</v>
          </cell>
          <cell r="B50" t="str">
            <v>IND,FB,0603,120@100MHz,25%,2A,50mohm</v>
          </cell>
        </row>
        <row r="51">
          <cell r="A51" t="str">
            <v>1VBBLM18RK471SN1D</v>
          </cell>
          <cell r="B51" t="str">
            <v>IND FB 470 OHM +/-25% 200mA 0603</v>
          </cell>
        </row>
        <row r="52">
          <cell r="A52" t="str">
            <v>1VBBLM18SG121TN1D</v>
          </cell>
          <cell r="B52" t="str">
            <v>IND FER BEAD 120 OHM@100MHZ 3A 25% 0603</v>
          </cell>
        </row>
        <row r="53">
          <cell r="A53" t="str">
            <v>1VBBLM31PG391SN1L</v>
          </cell>
          <cell r="B53" t="str">
            <v>IND FB 2000mA 60mOhm 390 Ohm@100MHz 1206</v>
          </cell>
        </row>
        <row r="54">
          <cell r="A54" t="str">
            <v>1VBBLM41PG181SN1L</v>
          </cell>
          <cell r="B54" t="str">
            <v>IND FER BEAD 180 OHM@100MHZ 3A 25% 1806 SMT</v>
          </cell>
        </row>
        <row r="55">
          <cell r="A55" t="str">
            <v>1VBGZ1005D102TF</v>
          </cell>
          <cell r="B55" t="str">
            <v>Beads,1000ohm±25%,DCR=1.2ohm,Ir=100mA,0402,1.15*0.65*0.65mm</v>
          </cell>
        </row>
        <row r="56">
          <cell r="A56" t="str">
            <v>1VBNCB-H0603R221TR200F</v>
          </cell>
          <cell r="B56" t="str">
            <v>IND,FB,0603,220@100MHz,25%</v>
          </cell>
        </row>
        <row r="57">
          <cell r="A57" t="str">
            <v>1VBNCB-H0805A221TR300F</v>
          </cell>
          <cell r="B57" t="str">
            <v>IND,FB,0805,220@100MHz,25%</v>
          </cell>
        </row>
        <row r="58">
          <cell r="A58" t="str">
            <v>1VBNCB-H0805A601TR150F</v>
          </cell>
          <cell r="B58" t="str">
            <v>IND,FB,0805,600@100MHz,25%</v>
          </cell>
        </row>
        <row r="59">
          <cell r="A59" t="str">
            <v>1VBSZ1005G750TF</v>
          </cell>
          <cell r="B59" t="str">
            <v>Beads,75ohm±25%,0402,DCR=0.3ohm,Imax=600mA,1.15*0.65*0.65mm</v>
          </cell>
        </row>
        <row r="60">
          <cell r="A60" t="str">
            <v>1VC02010R2B1EC0G</v>
          </cell>
          <cell r="B60" t="str">
            <v>CAP CER (HIGH-Q) 0.2pF 25V +/-0.1pF C0G 0201</v>
          </cell>
        </row>
        <row r="61">
          <cell r="A61" t="str">
            <v>1VC02010R5C1EC0G</v>
          </cell>
          <cell r="B61" t="str">
            <v>capcitance,0.5pF,±0.25pF,25V,COG,0201,T=0.3MM,C0201COG0R5C250NT</v>
          </cell>
        </row>
        <row r="62">
          <cell r="A62" t="str">
            <v>1VC0201100J1ENP0</v>
          </cell>
          <cell r="B62" t="str">
            <v>CAP CER 10pF 25V 5% NP0 0201</v>
          </cell>
        </row>
        <row r="63">
          <cell r="A63" t="str">
            <v>1VC0201100J1HC0G</v>
          </cell>
          <cell r="B63" t="str">
            <v>CAP CER 10pF 50V 5% C0G 0201</v>
          </cell>
        </row>
        <row r="64">
          <cell r="A64" t="str">
            <v>1VC0201101J1EC0G</v>
          </cell>
          <cell r="B64" t="str">
            <v>capcitance,100pF,±5%,25V,COG,0201,T=0.3MM,C0201C0G101J250NT,</v>
          </cell>
        </row>
        <row r="65">
          <cell r="A65" t="str">
            <v>1VC0201101J1HC0G</v>
          </cell>
          <cell r="B65" t="str">
            <v>CAP CER 100pF 50V 5% C0G 0201</v>
          </cell>
        </row>
        <row r="66">
          <cell r="A66" t="str">
            <v>1VC0201101K1HALU</v>
          </cell>
          <cell r="B66" t="str">
            <v>Cap,100pF±10%,50V,C0G,0201,0.63*0.33*0.33mm</v>
          </cell>
        </row>
        <row r="67">
          <cell r="A67" t="str">
            <v>1VC0201102K1EX7R</v>
          </cell>
          <cell r="B67" t="str">
            <v>CAP CER 1000pF 25V 10% X7R 0201</v>
          </cell>
        </row>
        <row r="68">
          <cell r="A68" t="str">
            <v>1VC0201102M1AX7R</v>
          </cell>
          <cell r="B68" t="str">
            <v>CAP CER 1000pF 10V 20% X7R 0201</v>
          </cell>
        </row>
        <row r="69">
          <cell r="A69" t="str">
            <v>1VC0201102M1HX7R</v>
          </cell>
          <cell r="B69" t="str">
            <v>Cap,1.0nF±20%,50V,X7R,0201,0.63*0.33*0.33mm</v>
          </cell>
        </row>
        <row r="70">
          <cell r="A70" t="str">
            <v>1VC0201103K1AX7R</v>
          </cell>
          <cell r="B70" t="str">
            <v>CAP CER 0.01uF 10V 10% X7R 0201</v>
          </cell>
        </row>
        <row r="71">
          <cell r="A71" t="str">
            <v>1VC0201103K1CX5R</v>
          </cell>
          <cell r="B71" t="str">
            <v>Cap,10nF±10%,16V,X5R,0201,0.63*0.33*0.33mm</v>
          </cell>
        </row>
        <row r="72">
          <cell r="A72" t="str">
            <v>1VC0201103K1EX5R</v>
          </cell>
          <cell r="B72" t="str">
            <v>CAP CER 10000PF 25V 10% X5R 0201</v>
          </cell>
        </row>
        <row r="73">
          <cell r="A73" t="str">
            <v>1VC0201104K0JX5R</v>
          </cell>
          <cell r="B73" t="str">
            <v>CAP CER 0.1uF 6.3V 10% X5R 0201</v>
          </cell>
        </row>
        <row r="74">
          <cell r="A74" t="str">
            <v>1VC0201104K1AX5R</v>
          </cell>
          <cell r="B74" t="str">
            <v>CAP CER 0.1uF 10V 10% X5R 0201</v>
          </cell>
        </row>
        <row r="75">
          <cell r="A75" t="str">
            <v>1VC0201104M0JX5R</v>
          </cell>
          <cell r="B75" t="str">
            <v>Cap,100nF±20%,6.3V,X5R,0201,0.63*0.33*0.33mm</v>
          </cell>
        </row>
        <row r="76">
          <cell r="A76" t="str">
            <v>1VC0201104M1AX5R</v>
          </cell>
          <cell r="B76" t="str">
            <v>Cap,100nF±20%,10V,X5R,0201,0.63*0.33*0.33mm</v>
          </cell>
        </row>
        <row r="77">
          <cell r="A77" t="str">
            <v>1VC0201105M0JX5R</v>
          </cell>
          <cell r="B77" t="str">
            <v>Cap,1uF±20%,6.3V,X5R,0201,0.63*0.33*0.33mm</v>
          </cell>
        </row>
        <row r="78">
          <cell r="A78" t="str">
            <v>1VC0201150J1HC0G</v>
          </cell>
          <cell r="B78" t="str">
            <v>capcitance,15pF±5%,50V,C0G,0201,C0201C0G150J500NT,</v>
          </cell>
        </row>
        <row r="79">
          <cell r="A79" t="str">
            <v>1VC02011R0B1HC0G</v>
          </cell>
          <cell r="B79" t="str">
            <v>capcitance,1.0pF±0.1pF,50V,C0G,0201,C0201C0G1R0B500NT,</v>
          </cell>
        </row>
        <row r="80">
          <cell r="A80" t="str">
            <v>1VC0201220J1EC0G</v>
          </cell>
          <cell r="B80" t="str">
            <v>capcitance,22pF,±5%,25V,COG,0201,T=0.3MM,C0201COG220J250NT,</v>
          </cell>
        </row>
        <row r="81">
          <cell r="A81" t="str">
            <v>1VC0201220J1HC0G</v>
          </cell>
          <cell r="B81" t="str">
            <v>CAP CER 22pF 50V 5% C0G 0201</v>
          </cell>
        </row>
        <row r="82">
          <cell r="A82" t="str">
            <v>1VC0201221K1EX7R</v>
          </cell>
          <cell r="B82" t="str">
            <v>Cap,220pF±10%,25V,X7R,0201,0.63*0.33*0.33mm</v>
          </cell>
        </row>
        <row r="83">
          <cell r="A83" t="str">
            <v>1VC02012R7C1HC0G</v>
          </cell>
          <cell r="B83" t="str">
            <v>CAP CER 2.7pF 50V +/-0.25pF C0G 0201</v>
          </cell>
        </row>
        <row r="84">
          <cell r="A84" t="str">
            <v>1VC0201330K1HC0G</v>
          </cell>
          <cell r="B84" t="str">
            <v>Cap,33pF±10%,50V,C0G,0201,0.63*0.33*0.33mm</v>
          </cell>
        </row>
        <row r="85">
          <cell r="A85" t="str">
            <v>1VC02013R3C1HC0G</v>
          </cell>
          <cell r="B85" t="str">
            <v>CAP CER 3.3pF 50V +/-0.25pF C0G 0201</v>
          </cell>
        </row>
        <row r="86">
          <cell r="A86" t="str">
            <v>1VC0201470J1HC0G</v>
          </cell>
          <cell r="B86" t="str">
            <v>CAP CER 47pF 50V 5% C0G 0201</v>
          </cell>
        </row>
        <row r="87">
          <cell r="A87" t="str">
            <v>1VC0201472K1CX5R</v>
          </cell>
          <cell r="B87" t="str">
            <v>capcitance,4.7nF,±10%,16V,X5R,0201,T=0.3MM,C0201X5R472K160NT,</v>
          </cell>
        </row>
        <row r="88">
          <cell r="A88" t="str">
            <v>1VC0201472M1CX7R</v>
          </cell>
          <cell r="B88" t="str">
            <v>Cap,4.7nF±20%,16V,X7R,0201,0.63*0.33*0.33mm</v>
          </cell>
        </row>
        <row r="89">
          <cell r="A89" t="str">
            <v>1VC0201474M0JX5R</v>
          </cell>
          <cell r="B89" t="str">
            <v>Cap,470nF±20%,6.3V,X5R,0201,0.63*0.33*0.33mm</v>
          </cell>
        </row>
        <row r="90">
          <cell r="A90" t="str">
            <v>1VC0201560J1HC0G</v>
          </cell>
          <cell r="B90" t="str">
            <v>capcitance,56pF±5％,50V,C0G,0201,C0201C0G560J500NT,</v>
          </cell>
        </row>
        <row r="91">
          <cell r="A91" t="str">
            <v>1VC0201820J1EC0G</v>
          </cell>
          <cell r="B91" t="str">
            <v>capcitance,82pF,±5%,25V,COG,0201,T=0.3MM,C0201COG820J250NT,</v>
          </cell>
        </row>
        <row r="92">
          <cell r="A92" t="str">
            <v>1VC0201820K1HC0G</v>
          </cell>
          <cell r="B92" t="str">
            <v>Cap,82pF±10%,50V,C0G,0201,0.63*0.33*0.33mm</v>
          </cell>
        </row>
        <row r="93">
          <cell r="A93" t="str">
            <v>1VC02018R2C1HC0G</v>
          </cell>
          <cell r="B93" t="str">
            <v>CAP CER 8.2pF 50V +/-0.25pF C0G 0201</v>
          </cell>
        </row>
        <row r="94">
          <cell r="A94" t="str">
            <v>1VC02018R2D1EC0G</v>
          </cell>
          <cell r="B94" t="str">
            <v>CAP CER 8.2pF 25V +/-0.5pF C0G 0201</v>
          </cell>
        </row>
        <row r="95">
          <cell r="A95" t="str">
            <v>1VC04020R2B1HC0G</v>
          </cell>
          <cell r="B95" t="str">
            <v>Cap,0.5pF±0.1pF,50V,C0G,0402,1.05*0.55*0.55mm</v>
          </cell>
        </row>
        <row r="96">
          <cell r="A96" t="str">
            <v>1VC0402100C1HNP0</v>
          </cell>
          <cell r="B96" t="str">
            <v>CAP,CER,0402,10pF,0.25pF,50V,NPO,LOW DISS</v>
          </cell>
        </row>
        <row r="97">
          <cell r="A97" t="str">
            <v>1VC0402101J1HC0G</v>
          </cell>
          <cell r="B97" t="str">
            <v>Cap,100pF±5%,50V,C0G,0402,1.05*0.55*0.55mm</v>
          </cell>
        </row>
        <row r="98">
          <cell r="A98" t="str">
            <v>1VC0402101J1HNP0</v>
          </cell>
          <cell r="B98" t="str">
            <v>CAP,CER,0402,100pF,5%,50V,NPO</v>
          </cell>
        </row>
        <row r="99">
          <cell r="A99" t="str">
            <v>1VC0402102J1HNP0</v>
          </cell>
          <cell r="B99" t="str">
            <v>CAP,CER,0402,1000pF,5%,50V,NP0</v>
          </cell>
        </row>
        <row r="100">
          <cell r="A100" t="str">
            <v>1VC0402102J1HX7R</v>
          </cell>
          <cell r="B100" t="str">
            <v>CAP CER 1000PF 50V 5% X7R 0402</v>
          </cell>
        </row>
        <row r="101">
          <cell r="A101" t="str">
            <v>1VC0402102K1CX7R</v>
          </cell>
          <cell r="B101" t="str">
            <v>CAP,CER,0402,1000pF,10%,16V,X7R</v>
          </cell>
        </row>
        <row r="102">
          <cell r="A102" t="str">
            <v>1VC0402102K1HX7R</v>
          </cell>
          <cell r="B102" t="str">
            <v>Cap,1nF±10%,50V,X7R,0402,1.05*0.55*0.55mm</v>
          </cell>
        </row>
        <row r="103">
          <cell r="A103" t="str">
            <v>1VC0402102M1AX5R</v>
          </cell>
          <cell r="B103" t="str">
            <v>CAP CER 1000pF 10V 20% X5R 0402</v>
          </cell>
        </row>
        <row r="104">
          <cell r="A104" t="str">
            <v>1VC0402103K0JX5R</v>
          </cell>
          <cell r="B104" t="str">
            <v>CAP CER 0.01uF 6.3V 10% X5R 0402</v>
          </cell>
        </row>
        <row r="105">
          <cell r="A105" t="str">
            <v>1VC0402103K1CX7R</v>
          </cell>
          <cell r="B105" t="str">
            <v>CAP,CER,0402,0.01uF,10%,16V,X7R</v>
          </cell>
        </row>
        <row r="106">
          <cell r="A106" t="str">
            <v>1VC0402103K1EX7R</v>
          </cell>
          <cell r="B106" t="str">
            <v>CAP,CER,0402,0.01uF,10%,25V,X7R</v>
          </cell>
        </row>
        <row r="107">
          <cell r="A107" t="str">
            <v>1VC0402104K0JX5R</v>
          </cell>
          <cell r="B107" t="str">
            <v>CAP CER 0.1uF 6.3V 10% X5R 0402</v>
          </cell>
        </row>
        <row r="108">
          <cell r="A108" t="str">
            <v>1VC0402104K1AX5R</v>
          </cell>
          <cell r="B108" t="str">
            <v>capcitance,0402 X5R 100nF ±10% 10V,C0402X5R104K100NY/T,</v>
          </cell>
        </row>
        <row r="109">
          <cell r="A109" t="str">
            <v>1VC0402104K1AX7R</v>
          </cell>
          <cell r="B109" t="str">
            <v>CAP,CER,0402,0.1uF,10%,10V,X7R</v>
          </cell>
        </row>
        <row r="110">
          <cell r="A110" t="str">
            <v>1VC0402104K1CX7R</v>
          </cell>
          <cell r="B110" t="str">
            <v>CAP,CER,0402,0.1uF,10%,16V,X7R</v>
          </cell>
        </row>
        <row r="111">
          <cell r="A111" t="str">
            <v>1VC0402104K1EX5R</v>
          </cell>
          <cell r="B111" t="str">
            <v>CAP,CER,0402,0.1uF,10%,25V,X5R</v>
          </cell>
        </row>
        <row r="112">
          <cell r="A112" t="str">
            <v>1VC0402104M0JY5V</v>
          </cell>
          <cell r="B112" t="str">
            <v>CAP CER 0.1uF 6.3V 20% Y5V 0402</v>
          </cell>
        </row>
        <row r="113">
          <cell r="A113" t="str">
            <v>1VC0402104M1AX5R</v>
          </cell>
          <cell r="B113" t="str">
            <v>Cap,100nF±20%,10V,X5R,0402,1.05*0.55*0.55mm</v>
          </cell>
        </row>
        <row r="114">
          <cell r="A114" t="str">
            <v>1VC0402105K0JX5R</v>
          </cell>
          <cell r="B114" t="str">
            <v>CAP,CER,0402,1uF,10%,6.3V,X5R</v>
          </cell>
        </row>
        <row r="115">
          <cell r="A115" t="str">
            <v>1VC0402105K0JX6S</v>
          </cell>
          <cell r="B115" t="str">
            <v>CAP,CER,0402,1uF,10%,6.3V,X6S</v>
          </cell>
        </row>
        <row r="116">
          <cell r="A116" t="str">
            <v>1VC0402105K1AX5R</v>
          </cell>
          <cell r="B116" t="str">
            <v>CAP,CER,0402,1uF,10%,10V,X5R</v>
          </cell>
        </row>
        <row r="117">
          <cell r="A117" t="str">
            <v>1VC0402105K1CX5R</v>
          </cell>
          <cell r="B117" t="str">
            <v>CAP,CER,0402,1uF,10%,16V,X5R</v>
          </cell>
        </row>
        <row r="118">
          <cell r="A118" t="str">
            <v>1VC0402105M0JX5R</v>
          </cell>
          <cell r="B118" t="str">
            <v>Cap,1uF±20%,6.3V,X5R,0402,1.05*0.55*0.55mm</v>
          </cell>
        </row>
        <row r="119">
          <cell r="A119" t="str">
            <v>1VC0402106M0GX5R</v>
          </cell>
          <cell r="B119" t="str">
            <v>CAP,CER,0402,10uF,20%,4V,X5R</v>
          </cell>
        </row>
        <row r="120">
          <cell r="A120" t="str">
            <v>1VC0402106M0JX5R</v>
          </cell>
          <cell r="B120" t="str">
            <v>CAP,CER,0402,10uF,20%,6.3V,X5R</v>
          </cell>
        </row>
        <row r="121">
          <cell r="A121" t="str">
            <v>1VC0402120J1HNP0</v>
          </cell>
          <cell r="B121" t="str">
            <v>CAP,CER,0402,12pF,5%,50V,NPO</v>
          </cell>
        </row>
        <row r="122">
          <cell r="A122" t="str">
            <v>1VC0402150F1HNP0</v>
          </cell>
          <cell r="B122" t="str">
            <v>CAP,CER,0402,15pF,1%,50V</v>
          </cell>
        </row>
        <row r="123">
          <cell r="A123" t="str">
            <v>1VC0402150J1HC0G</v>
          </cell>
          <cell r="B123" t="str">
            <v>Cap,15pF±5%,50V,C0G,0402,1.05*0.55*0.55mm</v>
          </cell>
        </row>
        <row r="124">
          <cell r="A124" t="str">
            <v>1VC0402150J1HNP0</v>
          </cell>
          <cell r="B124" t="str">
            <v>CAP,CER,0402,15pF,5%,50V,NPO,LOW DISS</v>
          </cell>
        </row>
        <row r="125">
          <cell r="A125" t="str">
            <v>1VC0402151J1HNP0</v>
          </cell>
          <cell r="B125" t="str">
            <v>CAP,CER,0402,150pF,5%,50V,NP0/C0G</v>
          </cell>
        </row>
        <row r="126">
          <cell r="A126" t="str">
            <v>1VC0402153K1CX7R</v>
          </cell>
          <cell r="B126" t="str">
            <v>Cap,15nF±10%,16V,X7R,0402,1.05*0.55*0.55mm</v>
          </cell>
        </row>
        <row r="127">
          <cell r="A127" t="str">
            <v>1VC0402180G1HNP0</v>
          </cell>
          <cell r="B127" t="str">
            <v>CAP,CER,0402,18pF,2%,50V,NPO</v>
          </cell>
        </row>
        <row r="128">
          <cell r="A128" t="str">
            <v>1VC0402180J1ENP0</v>
          </cell>
          <cell r="B128" t="str">
            <v>CAP CER 18PF 25V 5% NP0 0402</v>
          </cell>
        </row>
        <row r="129">
          <cell r="A129" t="str">
            <v>1VC0402180J1HC0G</v>
          </cell>
          <cell r="B129" t="str">
            <v>Cap,18pF±5%,50V,C0G,0402,1.05*0.55*0.55mm</v>
          </cell>
        </row>
        <row r="130">
          <cell r="A130" t="str">
            <v>1VC04021R2B1HC0G</v>
          </cell>
          <cell r="B130" t="str">
            <v>Cap,1.2pF±0.1pF,50V,C0G,0402,1.05*0.55*0.55mm</v>
          </cell>
        </row>
        <row r="131">
          <cell r="A131" t="str">
            <v>1VC04021R8B1HNP0</v>
          </cell>
          <cell r="B131" t="str">
            <v>CAP,CER,0402,1.8pF,0.1pF,50V,NPO</v>
          </cell>
        </row>
        <row r="132">
          <cell r="A132" t="str">
            <v>1VC04021RB1HC0G</v>
          </cell>
          <cell r="B132" t="str">
            <v>Cap,1pF±0.1pF,50V,C0G,0402,1.05*0.55*0.55mm</v>
          </cell>
        </row>
        <row r="133">
          <cell r="A133" t="str">
            <v>1VC0402220J1ENP0</v>
          </cell>
          <cell r="B133" t="str">
            <v>CAP,CER,0402,22pF,10%,25V,X7R</v>
          </cell>
        </row>
        <row r="134">
          <cell r="A134" t="str">
            <v>1VC0402220J1HC0G</v>
          </cell>
          <cell r="B134" t="str">
            <v>Cap,22pF±5%,50V,C0G,0402,1.05*0.55*0.55mm</v>
          </cell>
        </row>
        <row r="135">
          <cell r="A135" t="str">
            <v>1VC0402220J1HNP0</v>
          </cell>
          <cell r="B135" t="str">
            <v>CAP,CER,0402,22pF,5%,50V,NPO</v>
          </cell>
        </row>
        <row r="136">
          <cell r="A136" t="str">
            <v>1VC0402221G1HNP0</v>
          </cell>
          <cell r="B136" t="str">
            <v>CAP,CER,0402,220pF,2%,50V,NPO</v>
          </cell>
        </row>
        <row r="137">
          <cell r="A137" t="str">
            <v>1VC0402221K1HX7R</v>
          </cell>
          <cell r="B137" t="str">
            <v>Cap,220pF±10%,50V,X7R,0402,1.05*0.55*0.55mm</v>
          </cell>
        </row>
        <row r="138">
          <cell r="A138" t="str">
            <v>1VC0402224M1AX5R</v>
          </cell>
          <cell r="B138" t="str">
            <v>Cap,220nF±20%,10V,X5R,0402,1.05*0.55*0.55mm</v>
          </cell>
        </row>
        <row r="139">
          <cell r="A139" t="str">
            <v>1VC0402225K0JX5R</v>
          </cell>
          <cell r="B139" t="str">
            <v>CAP CER 2.2uF 6.3V 10% X5R 0402</v>
          </cell>
        </row>
        <row r="140">
          <cell r="A140" t="str">
            <v>1VC0402225M0GX5R</v>
          </cell>
          <cell r="B140" t="str">
            <v>CAP,CER,0402,2.2uF,20%,4V,X5R</v>
          </cell>
        </row>
        <row r="141">
          <cell r="A141" t="str">
            <v>1VC0402225M0JX5R</v>
          </cell>
          <cell r="B141" t="str">
            <v>CAP,CER,0402,2.2uF,20%,6.3V,X5R</v>
          </cell>
        </row>
        <row r="142">
          <cell r="A142" t="str">
            <v>1VC0402225M0JX7R</v>
          </cell>
          <cell r="B142" t="str">
            <v>CAP CER 2.2uF 6.3V 20% X5R 0402</v>
          </cell>
        </row>
        <row r="143">
          <cell r="A143" t="str">
            <v>1VC0402270J1HNP0</v>
          </cell>
          <cell r="B143" t="str">
            <v>CAP,CER,0402,27pF,5%,50V,NPO</v>
          </cell>
        </row>
        <row r="144">
          <cell r="A144" t="str">
            <v>1VC0402272K1HX7R</v>
          </cell>
          <cell r="B144" t="str">
            <v>CAP,CER,0402,2700pF,10%,50V,X7R</v>
          </cell>
        </row>
        <row r="145">
          <cell r="A145" t="str">
            <v>1VC04022R2B1HC0G</v>
          </cell>
          <cell r="B145" t="str">
            <v>Cap,2.2pF±0.1pF,50V,C0G,0402,1.05*0.55*0.55mm</v>
          </cell>
        </row>
        <row r="146">
          <cell r="A146" t="str">
            <v>1VC04022R2O1HNP0</v>
          </cell>
          <cell r="B146" t="str">
            <v>CAP,CER,0402,2.2pF,0.05pF,50V,NPO/C0G,HI Q</v>
          </cell>
        </row>
        <row r="147">
          <cell r="A147" t="str">
            <v>1VC0402330F1HNP0</v>
          </cell>
          <cell r="B147" t="str">
            <v>CAP,CER,0402,33pF,1%,50V,NP0,ULTRA-HIGH Q</v>
          </cell>
        </row>
        <row r="148">
          <cell r="A148" t="str">
            <v>1VC0402330J1ENP0</v>
          </cell>
          <cell r="B148" t="str">
            <v>CAP CER 33PF 25V 5% NP0 0402</v>
          </cell>
        </row>
        <row r="149">
          <cell r="A149" t="str">
            <v>1VC0402330J1HC0G</v>
          </cell>
          <cell r="B149" t="str">
            <v>Cap,33pF±5%,50V,C0G,0402,1.05*0.55*0.55mm</v>
          </cell>
        </row>
        <row r="150">
          <cell r="A150" t="str">
            <v>1VC0402330K1HC0G</v>
          </cell>
          <cell r="B150" t="str">
            <v>Cap,33pF±10%,50V,C0G,0402,1.05*0.55*0.55mm</v>
          </cell>
        </row>
        <row r="151">
          <cell r="A151" t="str">
            <v>1VC0402332K1HX7R</v>
          </cell>
          <cell r="B151" t="str">
            <v>CAP,CER,0402,3300pF,10%,50V,X7R</v>
          </cell>
        </row>
        <row r="152">
          <cell r="A152" t="str">
            <v>1VC0402333K1AX7R</v>
          </cell>
          <cell r="B152" t="str">
            <v>CAP CER 0.033uF 10V 10% X7R 0402</v>
          </cell>
        </row>
        <row r="153">
          <cell r="A153" t="str">
            <v>1VC0402333K1CX5R</v>
          </cell>
          <cell r="B153" t="str">
            <v>Cap,33nF±10%,16V,X5R,0402,1.05*0.55*0.55mm</v>
          </cell>
        </row>
        <row r="154">
          <cell r="A154" t="str">
            <v>1VC0402333K1CX7R</v>
          </cell>
          <cell r="B154" t="str">
            <v>capcitance,0402 X7R 33nF ±10% 16V,C0402X7R333K160NT,</v>
          </cell>
        </row>
        <row r="155">
          <cell r="A155" t="str">
            <v>1VC0402360G1HNP0</v>
          </cell>
          <cell r="B155" t="str">
            <v>CAP,CER,0402,36pF,2%,50V,NPO</v>
          </cell>
        </row>
        <row r="156">
          <cell r="A156" t="str">
            <v>1VC0402360J1HNP0</v>
          </cell>
          <cell r="B156" t="str">
            <v>CAP CER 36PF 50V 5% NPO 0402</v>
          </cell>
        </row>
        <row r="157">
          <cell r="A157" t="str">
            <v>1VC0402390J1HNP0</v>
          </cell>
          <cell r="B157" t="str">
            <v>CAP,CER,0402,39pF,5%,50V,NPO</v>
          </cell>
        </row>
        <row r="158">
          <cell r="A158" t="str">
            <v>1VC04023R3O1HNP0</v>
          </cell>
          <cell r="B158" t="str">
            <v>CAP,CER,0402,3.3pF,0.05pF,50V,C0G/NPO,HI Q</v>
          </cell>
        </row>
        <row r="159">
          <cell r="A159" t="str">
            <v>1VC04023R9O1HC0G</v>
          </cell>
          <cell r="B159" t="str">
            <v>CAP,CER,0402,3.9pF,0.05pF,50V,C0G/NPO,HI-Q</v>
          </cell>
        </row>
        <row r="160">
          <cell r="A160" t="str">
            <v>1VC0402470J1HC0G</v>
          </cell>
          <cell r="B160" t="str">
            <v>Cap,47pF±5%,50V,C0G,0402,1.05*0.55*0.55mm</v>
          </cell>
        </row>
        <row r="161">
          <cell r="A161" t="str">
            <v>1VC0402470J1HNP0</v>
          </cell>
          <cell r="B161" t="str">
            <v>CAP,CER,0402,47pF,5%,50V,C0G/NPO</v>
          </cell>
        </row>
        <row r="162">
          <cell r="A162" t="str">
            <v>1VC0402471J1ENP0</v>
          </cell>
          <cell r="B162" t="str">
            <v>CAP CER 470PF 25V 5% NP0 0402</v>
          </cell>
        </row>
        <row r="163">
          <cell r="A163" t="str">
            <v>1VC0402471J1HNP0</v>
          </cell>
          <cell r="B163" t="str">
            <v>CAP,CER,0402,470pF,5%,50V,NPO</v>
          </cell>
        </row>
        <row r="164">
          <cell r="A164" t="str">
            <v>1VC0402472K1HX7R</v>
          </cell>
          <cell r="B164" t="str">
            <v>Cap,4.7nF±10%,50V,X7R,0402,1.05*0.55*0.55mm</v>
          </cell>
        </row>
        <row r="165">
          <cell r="A165" t="str">
            <v>1VC0402473K1CX7R</v>
          </cell>
          <cell r="B165" t="str">
            <v>CAP,CER,0402,0.047uF,10%,16V,X7R</v>
          </cell>
        </row>
        <row r="166">
          <cell r="A166" t="str">
            <v>1VC0402473K1EX7R</v>
          </cell>
          <cell r="B166" t="str">
            <v>CAP,CER,0402,0.047uF,10%,25V,X7R</v>
          </cell>
        </row>
        <row r="167">
          <cell r="A167" t="str">
            <v>1VC0402474K1AX5R</v>
          </cell>
          <cell r="B167" t="str">
            <v>CAP,CER,0402,0.47uF,10%,10V,X5R</v>
          </cell>
        </row>
        <row r="168">
          <cell r="A168" t="str">
            <v>1VC0402474M1AX5R</v>
          </cell>
          <cell r="B168" t="str">
            <v>Cap,470nF±20%,10V,X5R,0402,1.05*0.55*0.55mm</v>
          </cell>
        </row>
        <row r="169">
          <cell r="A169" t="str">
            <v>1VC0402475M0JX5R</v>
          </cell>
          <cell r="B169" t="str">
            <v>CAP,CER,0402,4.7uF,20%,6.3V,X5R</v>
          </cell>
        </row>
        <row r="170">
          <cell r="A170" t="str">
            <v>1VC0402510J1HNP0</v>
          </cell>
          <cell r="B170" t="str">
            <v>CAP,CER,0402,51pF,5%,50V,NPO</v>
          </cell>
        </row>
        <row r="171">
          <cell r="A171" t="str">
            <v>1VC0402560J1HC0G</v>
          </cell>
          <cell r="B171" t="str">
            <v>Cap,56pF±5%,50V,C0G,0402,1.05*0.55*0.55mm</v>
          </cell>
        </row>
        <row r="172">
          <cell r="A172" t="str">
            <v>1VC0402561J1HNP0</v>
          </cell>
          <cell r="B172" t="str">
            <v>CAP,CER,0402,560pF,5%,50V,NP0</v>
          </cell>
        </row>
        <row r="173">
          <cell r="A173" t="str">
            <v>1VC04025R6D1HC0G</v>
          </cell>
          <cell r="B173" t="str">
            <v>CAP,CER,0402,5.6pF,0.5pF,50V,C0G/NPO</v>
          </cell>
        </row>
        <row r="174">
          <cell r="A174" t="str">
            <v>1VC0402684K1AX5R</v>
          </cell>
          <cell r="B174" t="str">
            <v>CAP,CER,0402,0.68uF,10%,10V,X5R</v>
          </cell>
        </row>
        <row r="175">
          <cell r="A175" t="str">
            <v>1VC0402820G1HNP0</v>
          </cell>
          <cell r="B175" t="str">
            <v>CAP CER 82PF 50V 2% NPO 0402</v>
          </cell>
        </row>
        <row r="176">
          <cell r="A176" t="str">
            <v>1VC0402820J1HC0G</v>
          </cell>
          <cell r="B176" t="str">
            <v>Cap,82pF±5%,50V,C0G,0402,1.05*0.55*0.55mm</v>
          </cell>
        </row>
        <row r="177">
          <cell r="A177" t="str">
            <v>1VC0402822K1CX7R</v>
          </cell>
          <cell r="B177" t="str">
            <v>CAP,CER,0402,8200pF,10%,16V,X7R</v>
          </cell>
        </row>
        <row r="178">
          <cell r="A178" t="str">
            <v>1VC0402822K1EX7R</v>
          </cell>
          <cell r="B178" t="str">
            <v>CAP CER 8.2nF 25V 10% X7R 0402</v>
          </cell>
        </row>
        <row r="179">
          <cell r="A179" t="str">
            <v>1VC04028R2D1HC0G</v>
          </cell>
          <cell r="B179" t="str">
            <v>Cap,8.2pF±0.5pF,50V,C0G,0402,1.05*0.55*0.55mm</v>
          </cell>
        </row>
        <row r="180">
          <cell r="A180" t="str">
            <v>1VC04028RD1HNP0</v>
          </cell>
          <cell r="B180" t="str">
            <v>CAP,CER,0402,8pF,0.5pF,50V,NPO</v>
          </cell>
        </row>
        <row r="181">
          <cell r="A181" t="str">
            <v>1VC0603100J1HC0G</v>
          </cell>
          <cell r="B181" t="str">
            <v>CAP CER 10pF 50V 5% C0G 0603</v>
          </cell>
        </row>
        <row r="182">
          <cell r="A182" t="str">
            <v>1VC0603101K1HX7R</v>
          </cell>
          <cell r="B182" t="str">
            <v>CAP CER 100pF 50V 10% X7R  0603</v>
          </cell>
        </row>
        <row r="183">
          <cell r="A183" t="str">
            <v>1VC0603102K2AX7R</v>
          </cell>
          <cell r="B183" t="str">
            <v>CAP CER 1nF 100V 10% X7R 0603</v>
          </cell>
        </row>
        <row r="184">
          <cell r="A184" t="str">
            <v>1VC0603103K1HX7R</v>
          </cell>
          <cell r="B184" t="str">
            <v>CAP,CER,0603,0.01uF,10%,50V,X7R</v>
          </cell>
        </row>
        <row r="185">
          <cell r="A185" t="str">
            <v>1VC0603103K2AX7R</v>
          </cell>
          <cell r="B185" t="str">
            <v>CAP CER 10nF 100V 10% X7R 0603</v>
          </cell>
        </row>
        <row r="186">
          <cell r="A186" t="str">
            <v>1VC0603104K1HX7R</v>
          </cell>
          <cell r="B186" t="str">
            <v>CAP,CER,0603,0.1uF,10%,50V,X7R</v>
          </cell>
        </row>
        <row r="187">
          <cell r="A187" t="str">
            <v>1VC0603105K1AX5R</v>
          </cell>
          <cell r="B187" t="str">
            <v>CAP,CER,0603,1uF,10%,10V,X5R</v>
          </cell>
        </row>
        <row r="188">
          <cell r="A188" t="str">
            <v>1VC0603105K1CX5R</v>
          </cell>
          <cell r="B188" t="str">
            <v>CAP,CER,0603,1uF,10%,16V,X5R</v>
          </cell>
        </row>
        <row r="189">
          <cell r="A189" t="str">
            <v>1VC0603105K1CX7R</v>
          </cell>
          <cell r="B189" t="str">
            <v>CAP,CER,0603,1uF,10%,16V,X7R</v>
          </cell>
        </row>
        <row r="190">
          <cell r="A190" t="str">
            <v>1VC0603105K1EX7R</v>
          </cell>
          <cell r="B190" t="str">
            <v>CAP CER 1.0uF 25V 10% X7R 0603</v>
          </cell>
        </row>
        <row r="191">
          <cell r="A191" t="str">
            <v>1VC0603105M1CX5R</v>
          </cell>
          <cell r="B191" t="str">
            <v>Cap,1uF±20%,16V,X5R,0603,1.80*0.95*0.95mm</v>
          </cell>
        </row>
        <row r="192">
          <cell r="A192" t="str">
            <v>1VC0603105M1CX7R</v>
          </cell>
          <cell r="B192" t="str">
            <v>CAP CER 1uF 16V 20% X7R 0603</v>
          </cell>
        </row>
        <row r="193">
          <cell r="A193" t="str">
            <v>1VC0603105M1HX5R</v>
          </cell>
          <cell r="B193" t="str">
            <v>Cap,1uF±20%,50V,X5R,0603,1.80*1.00*1.00mm</v>
          </cell>
        </row>
        <row r="194">
          <cell r="A194" t="str">
            <v>1VC0603106K0JX5R</v>
          </cell>
          <cell r="B194" t="str">
            <v>capcitance,10uF,±10%,6.3V,X5R,0603,CL10A106KQ8NNNC,</v>
          </cell>
        </row>
        <row r="195">
          <cell r="A195" t="str">
            <v>1VC0603106M0JX5R</v>
          </cell>
          <cell r="B195" t="str">
            <v>CAP CER 10uF 6.3V 20% X5R 0603</v>
          </cell>
        </row>
        <row r="196">
          <cell r="A196" t="str">
            <v>1VC0603106M0JX5R-0</v>
          </cell>
          <cell r="B196" t="str">
            <v>CAP,CER,0603,10uF,20%,4.0V,X5R</v>
          </cell>
        </row>
        <row r="197">
          <cell r="A197" t="str">
            <v>1VC0603106M0JX5R-1</v>
          </cell>
          <cell r="B197" t="str">
            <v>CAP,CER,0603,10uF,20%,6.3V,X5R</v>
          </cell>
        </row>
        <row r="198">
          <cell r="A198" t="str">
            <v>1VC0603106M1CX5R</v>
          </cell>
          <cell r="B198" t="str">
            <v>CAP CER 10uF 16V 20% X5R 0603</v>
          </cell>
        </row>
        <row r="199">
          <cell r="A199" t="str">
            <v>1VC0603151J1HNP0</v>
          </cell>
          <cell r="B199" t="str">
            <v>CAP,CER,0603,150pF,5%,50V,NPO</v>
          </cell>
        </row>
        <row r="200">
          <cell r="A200" t="str">
            <v>1VC0603153K1HX7R</v>
          </cell>
          <cell r="B200" t="str">
            <v>CAP CER 15nF 50V 10% X7R 0603</v>
          </cell>
        </row>
        <row r="201">
          <cell r="A201" t="str">
            <v>1VC0603184K1AX5R</v>
          </cell>
          <cell r="B201" t="str">
            <v>CAP,CER,0603,0.18uF,10%,10V,X5R</v>
          </cell>
        </row>
        <row r="202">
          <cell r="A202" t="str">
            <v>1VC0603223K1HX7R</v>
          </cell>
          <cell r="B202" t="str">
            <v>CAP CER 22nF 50V 10% X7R 0603</v>
          </cell>
        </row>
        <row r="203">
          <cell r="A203" t="str">
            <v>1VC0603224K1AX7R</v>
          </cell>
          <cell r="B203" t="str">
            <v>CAP,CER,0603,0.22uF,10%,10V,X7R</v>
          </cell>
        </row>
        <row r="204">
          <cell r="A204" t="str">
            <v>1VC0603225K0JX5R</v>
          </cell>
          <cell r="B204" t="str">
            <v>CAP,CER,0603,2.2uF,10%,6.3V,X5R</v>
          </cell>
        </row>
        <row r="205">
          <cell r="A205" t="str">
            <v>1VC0603225K1AX5R</v>
          </cell>
          <cell r="B205" t="str">
            <v>Cap,2.2uF±10%,10V,X5R,0603,1.80*0.95*0.95mm</v>
          </cell>
        </row>
        <row r="206">
          <cell r="A206" t="str">
            <v>1VC0603225K1AX7R</v>
          </cell>
          <cell r="B206" t="str">
            <v>CAP,CER,0603,2.2uF,10%,10V,X7R</v>
          </cell>
        </row>
        <row r="207">
          <cell r="A207" t="str">
            <v>1VC0603225K1CX5R</v>
          </cell>
          <cell r="B207" t="str">
            <v>CAP,CER,0603,2.2uF,10%,16V,X5R</v>
          </cell>
        </row>
        <row r="208">
          <cell r="A208" t="str">
            <v>1VC0603470K1HX7R</v>
          </cell>
          <cell r="B208" t="str">
            <v>CAP CER 47pF 50V 10% X7R 0603</v>
          </cell>
        </row>
        <row r="209">
          <cell r="A209" t="str">
            <v>1VC0603471J1HNP0</v>
          </cell>
          <cell r="B209" t="str">
            <v>CAP,CER,0603,470pF,5%,50V,NPO</v>
          </cell>
        </row>
        <row r="210">
          <cell r="A210" t="str">
            <v>1VC0603471K1HNP0</v>
          </cell>
          <cell r="B210" t="str">
            <v>CAP,CER,0603,470pF,10%,50V,NPO</v>
          </cell>
        </row>
        <row r="211">
          <cell r="A211" t="str">
            <v>1VC0603474K1EX7R</v>
          </cell>
          <cell r="B211" t="str">
            <v>CAP CER 0.47uF 25V 10% X7R 0603</v>
          </cell>
        </row>
        <row r="212">
          <cell r="A212" t="str">
            <v>1VC0603475K0JX5R</v>
          </cell>
          <cell r="B212" t="str">
            <v>CAP CER 4.7uF 6.3V 10% X5R 0603</v>
          </cell>
        </row>
        <row r="213">
          <cell r="A213" t="str">
            <v>1VC0603475M0JX5R</v>
          </cell>
          <cell r="B213" t="str">
            <v>CAP,CER,0603,4.7uF,20%,6.3V,X5R</v>
          </cell>
        </row>
        <row r="214">
          <cell r="A214" t="str">
            <v>1VC0603475M1AX5R</v>
          </cell>
          <cell r="B214" t="str">
            <v>Cap,4.7uF±20%,10V,X5R,0603,1.80*0.95*0.95mm</v>
          </cell>
        </row>
        <row r="215">
          <cell r="A215" t="str">
            <v>1VC0603681J1HNP0</v>
          </cell>
          <cell r="B215" t="str">
            <v>CAP,CER,0603,680pF,5%, 50V, NPO</v>
          </cell>
        </row>
        <row r="216">
          <cell r="A216" t="str">
            <v>1VC0603681K1HX7R</v>
          </cell>
          <cell r="B216" t="str">
            <v>CAP,CER,0603,680pF,10%, 50V, X7R</v>
          </cell>
        </row>
        <row r="217">
          <cell r="A217" t="str">
            <v>1VC0805100K1HX7R</v>
          </cell>
          <cell r="B217" t="str">
            <v>CAP CER 120pF 50V 10% SMD, 0805, X7R</v>
          </cell>
        </row>
        <row r="218">
          <cell r="A218" t="str">
            <v>1VC0805100M1HX7R</v>
          </cell>
          <cell r="B218" t="str">
            <v>CAP CER 10 PF 50V 20%, SMD, 0805</v>
          </cell>
        </row>
        <row r="219">
          <cell r="A219" t="str">
            <v>1VC0805101K1HX7R</v>
          </cell>
          <cell r="B219" t="str">
            <v>CAP CER 100pF 50V 10% SMD, 0805, X7R</v>
          </cell>
        </row>
        <row r="220">
          <cell r="A220" t="str">
            <v>1VC0805102K2AX7R</v>
          </cell>
          <cell r="B220" t="str">
            <v>CAP CER 1nF 100V 10% X7R  0805</v>
          </cell>
        </row>
        <row r="221">
          <cell r="A221" t="str">
            <v>1VC0805103J1HNP0</v>
          </cell>
          <cell r="B221" t="str">
            <v>CAP,CER,0805,0.01uF,5%,50V,NPO</v>
          </cell>
        </row>
        <row r="222">
          <cell r="A222" t="str">
            <v>1VC0805103K1HX7R</v>
          </cell>
          <cell r="B222" t="str">
            <v>CAP,CER,0805,0.01uF,10%,50V,X7R</v>
          </cell>
        </row>
        <row r="223">
          <cell r="A223" t="str">
            <v>1VC0805104K1HX7R</v>
          </cell>
          <cell r="B223" t="str">
            <v>CAP,CER,0805,0.1uF,10%, 50V, X7R</v>
          </cell>
        </row>
        <row r="224">
          <cell r="A224" t="str">
            <v>1VC0805104K2AX7R</v>
          </cell>
          <cell r="B224" t="str">
            <v>CAP CER 0.1uF 100V 10% X7R 0805</v>
          </cell>
        </row>
        <row r="225">
          <cell r="A225" t="str">
            <v>1VC0805104M1HX7R</v>
          </cell>
          <cell r="B225" t="str">
            <v>CAP CER 100 nF 50V 20%, SMD, 0805</v>
          </cell>
        </row>
        <row r="226">
          <cell r="A226" t="str">
            <v>1VC0805104M2AX7R</v>
          </cell>
          <cell r="B226" t="str">
            <v>CAP CER 100nF 50V 20%, SMD, 0805</v>
          </cell>
        </row>
        <row r="227">
          <cell r="A227" t="str">
            <v>1VC0805105K1CX7R</v>
          </cell>
          <cell r="B227" t="str">
            <v>CAP CER 1uF 16V 10% X7R 0805</v>
          </cell>
        </row>
        <row r="228">
          <cell r="A228" t="str">
            <v>1VC0805105K1EX7R</v>
          </cell>
          <cell r="B228" t="str">
            <v>CAP CER 1uF 25V 10% X7R 0805</v>
          </cell>
        </row>
        <row r="229">
          <cell r="A229" t="str">
            <v>1VC0805105K1HX7R</v>
          </cell>
          <cell r="B229" t="str">
            <v>CAP,CER,0805,1uF,10%,50V,X7R</v>
          </cell>
        </row>
        <row r="230">
          <cell r="A230" t="str">
            <v>1VC0805105M1HX7R</v>
          </cell>
          <cell r="B230" t="str">
            <v>CAP CER 1uF 50V 20% SMD, 0805, X7R</v>
          </cell>
        </row>
        <row r="231">
          <cell r="A231" t="str">
            <v>1VC0805106K0JX5R</v>
          </cell>
          <cell r="B231" t="str">
            <v>CAP CER 10uF 6.3V 10% X5R 0805</v>
          </cell>
        </row>
        <row r="232">
          <cell r="A232" t="str">
            <v>1VC0805106K1CX5R</v>
          </cell>
          <cell r="B232" t="str">
            <v>CAP,CER,0805,10uF,10%,16V,X5R</v>
          </cell>
        </row>
        <row r="233">
          <cell r="A233" t="str">
            <v>1VC0805106K1EX5R</v>
          </cell>
          <cell r="B233" t="str">
            <v>CAP CER 10uF 25V 10% X5R 0805</v>
          </cell>
        </row>
        <row r="234">
          <cell r="A234" t="str">
            <v>1VC0805106M0JX5R</v>
          </cell>
          <cell r="B234" t="str">
            <v>CAP,CER,0805,10uF,20%,6.3V,X5R</v>
          </cell>
        </row>
        <row r="235">
          <cell r="A235" t="str">
            <v>1VC0805123K2AX7R</v>
          </cell>
          <cell r="B235" t="str">
            <v>CAP CER 0.012uF 100V 10% X7R 0805</v>
          </cell>
        </row>
        <row r="236">
          <cell r="A236" t="str">
            <v>1VC0805221J1HNP0</v>
          </cell>
          <cell r="B236" t="str">
            <v>CAP,CER,0805,220pF,5%, NPO, 50V</v>
          </cell>
        </row>
        <row r="237">
          <cell r="A237" t="str">
            <v>1VC0805222M1HX7R</v>
          </cell>
          <cell r="B237" t="str">
            <v>CAP CER 2200 pF 50V 20% SMD, 0805, X7R</v>
          </cell>
        </row>
        <row r="238">
          <cell r="A238" t="str">
            <v>1VC0805226M0JX5R</v>
          </cell>
          <cell r="B238" t="str">
            <v>CAP,CER,0805,22uF,20%,6.3V,X5R</v>
          </cell>
        </row>
        <row r="239">
          <cell r="A239" t="str">
            <v>1VC0805226M1CX5R</v>
          </cell>
          <cell r="B239" t="str">
            <v>CAP CER 22uF 16V 20% X5R 0805</v>
          </cell>
        </row>
        <row r="240">
          <cell r="A240" t="str">
            <v>1VC0805302K2AX7R</v>
          </cell>
          <cell r="B240" t="str">
            <v>CAP CER 3nF 100V 10% X7R 0805</v>
          </cell>
        </row>
        <row r="241">
          <cell r="A241" t="str">
            <v>1VC0805475K0JX5R</v>
          </cell>
          <cell r="B241" t="str">
            <v>CAP,CER,0805,4.7uF,10%,6.3V,X5R</v>
          </cell>
        </row>
        <row r="242">
          <cell r="A242" t="str">
            <v>1VC0805476M0JX5R</v>
          </cell>
          <cell r="B242" t="str">
            <v>CAP,CER,0805,47uF,20%,6.3V,X5R</v>
          </cell>
        </row>
        <row r="243">
          <cell r="A243" t="str">
            <v>1VC0805822J1HNP0</v>
          </cell>
          <cell r="B243" t="str">
            <v>CAP,CER,0805,8200pF,5%,50V,NPO</v>
          </cell>
        </row>
        <row r="244">
          <cell r="A244" t="str">
            <v>1VC100200V337M1JALU</v>
          </cell>
          <cell r="B244" t="str">
            <v>CAP ALUM 330UF 63V 20% RADIAL (10 x 20) pitch 5mm</v>
          </cell>
        </row>
        <row r="245">
          <cell r="A245" t="str">
            <v>1VC1025V226M2GALU</v>
          </cell>
          <cell r="B245" t="str">
            <v>CAP ALUM 22 uF 400V 20% RADIAL (10 x 25) pitch 5mm</v>
          </cell>
        </row>
        <row r="246">
          <cell r="A246" t="str">
            <v>1VC1025V475M2GALU</v>
          </cell>
          <cell r="B246" t="str">
            <v>CAP ALUM 4.7UF 400V 20% RADIAL (8 x 11.5) pitch 5mm</v>
          </cell>
        </row>
        <row r="247">
          <cell r="A247" t="str">
            <v>1VC1206102K2GX7R</v>
          </cell>
          <cell r="B247" t="str">
            <v>CAP CER 1nF 400V 10% SMD, 1206, X7R</v>
          </cell>
        </row>
        <row r="248">
          <cell r="A248" t="str">
            <v>1VC1206102K3DX7R</v>
          </cell>
          <cell r="B248" t="str">
            <v>CAP,CER,1206,1000pF,10%,2KV,X7R</v>
          </cell>
        </row>
        <row r="249">
          <cell r="A249" t="str">
            <v>1VC1206102M2EX7R</v>
          </cell>
          <cell r="B249" t="str">
            <v>CAP CER 1nF 250V 20% SMD, 1206, X7R</v>
          </cell>
        </row>
        <row r="250">
          <cell r="A250" t="str">
            <v>1VC1206106K1EX5R</v>
          </cell>
          <cell r="B250" t="str">
            <v>CAP, CER, 1206,10uF,10%, 25V, X5R</v>
          </cell>
        </row>
        <row r="251">
          <cell r="A251" t="str">
            <v>1VC1206106M1EX5R</v>
          </cell>
          <cell r="B251" t="str">
            <v>CAP,CER,1206,10uF,20%,25V,X5R</v>
          </cell>
        </row>
        <row r="252">
          <cell r="A252" t="str">
            <v>1VC1206106M1EX7R</v>
          </cell>
          <cell r="B252" t="str">
            <v>CAP,CER,1206,10uF,10%,25V,X7R</v>
          </cell>
        </row>
        <row r="253">
          <cell r="A253" t="str">
            <v>1VC1206220J2ANP0</v>
          </cell>
          <cell r="B253" t="str">
            <v>CAP CER 22PF 100V 5% NP0 1206</v>
          </cell>
        </row>
        <row r="254">
          <cell r="A254" t="str">
            <v>1VC1206223K2WX7R</v>
          </cell>
          <cell r="B254" t="str">
            <v>CAP CER 22 nF 500V 10%, SMD, 1206</v>
          </cell>
        </row>
        <row r="255">
          <cell r="A255" t="str">
            <v>1VC1206226K0JX5R</v>
          </cell>
          <cell r="B255" t="str">
            <v>CAP CER 22uF 6.3V 10% X5R 1206</v>
          </cell>
        </row>
        <row r="256">
          <cell r="A256" t="str">
            <v>1VC1206226M1AX5R</v>
          </cell>
          <cell r="B256" t="str">
            <v>CAP,CER,1206,22uF,20%,10V,X5R</v>
          </cell>
        </row>
        <row r="257">
          <cell r="A257" t="str">
            <v>1VC1206226M1CX5R</v>
          </cell>
          <cell r="B257" t="str">
            <v>CAP,CER,1206,22uF,20%,16V,X5R</v>
          </cell>
        </row>
        <row r="258">
          <cell r="A258" t="str">
            <v>1VC1206393J1HNP0</v>
          </cell>
          <cell r="B258" t="str">
            <v>CAP,CER,1206,0.039uF,5%,50V,NPO</v>
          </cell>
        </row>
        <row r="259">
          <cell r="A259" t="str">
            <v>1VC1206472M2EXR7</v>
          </cell>
          <cell r="B259" t="str">
            <v>CAP CER 4700 pF, 20%, 250V, X7R, 1206</v>
          </cell>
        </row>
        <row r="260">
          <cell r="A260" t="str">
            <v>1VC1206473K2EX7R</v>
          </cell>
          <cell r="B260" t="str">
            <v>CAP CER 0.047uF 250V X7R 10% 1206</v>
          </cell>
        </row>
        <row r="261">
          <cell r="A261" t="str">
            <v>1VC1206476M0JX5R</v>
          </cell>
          <cell r="B261" t="str">
            <v>CAP,CER,1206,47uF,20%,6.3V,X5R</v>
          </cell>
        </row>
        <row r="262">
          <cell r="A262" t="str">
            <v>1VC1210105K2AX7R</v>
          </cell>
          <cell r="B262" t="str">
            <v>CAP CER 1uF 100V 10% X7R 1210</v>
          </cell>
        </row>
        <row r="263">
          <cell r="A263" t="str">
            <v>1VC1210222K3DX7R</v>
          </cell>
          <cell r="B263" t="str">
            <v>CAP,CER,1210,2200pF,10%,2KV,X7R</v>
          </cell>
        </row>
        <row r="264">
          <cell r="A264" t="str">
            <v>1VC1210226M1CX7R</v>
          </cell>
          <cell r="B264" t="str">
            <v>CAP CER 22uF 16V 20% X7R 1210</v>
          </cell>
        </row>
        <row r="265">
          <cell r="A265" t="str">
            <v>1VC1210393J1HNP0</v>
          </cell>
          <cell r="B265" t="str">
            <v>CAP,CER,1210,0.039uF,5%,50V,NPO</v>
          </cell>
        </row>
        <row r="266">
          <cell r="A266" t="str">
            <v>1VC1210476K1CX5R</v>
          </cell>
          <cell r="B266" t="str">
            <v>CAP CER 47uF 16V 10% X5R 1210</v>
          </cell>
        </row>
        <row r="267">
          <cell r="A267" t="str">
            <v>1VC150180V683K2YFLM</v>
          </cell>
          <cell r="B267" t="str">
            <v>CAP,FLM,RAD,0.068uF,10% Pitch 15mm</v>
          </cell>
        </row>
        <row r="268">
          <cell r="A268" t="str">
            <v>1VC1509104M2YFLM</v>
          </cell>
          <cell r="B268" t="str">
            <v>CAP FILM 100 nF 630V ( 275VAC) 20%, RADIAL, pitch 10 or 15 mm</v>
          </cell>
        </row>
        <row r="269">
          <cell r="A269" t="str">
            <v>1VC1540V476M0JALU</v>
          </cell>
          <cell r="B269" t="str">
            <v>CAP ALUM 47UF 6.3V 20% RADIAL,6.3V,1.5x4x7mm,46mA</v>
          </cell>
        </row>
        <row r="270">
          <cell r="A270" t="str">
            <v>1VC160250476M2GALU</v>
          </cell>
          <cell r="B270" t="str">
            <v>CAP ALUM 47UF 400 20% RADIAL (16 x 25) pitch 5mm</v>
          </cell>
        </row>
        <row r="271">
          <cell r="A271" t="str">
            <v>1VC1812222K3DX7R</v>
          </cell>
          <cell r="B271" t="str">
            <v>CAP CER 2200pF 2KV 10% X7R 1812</v>
          </cell>
        </row>
        <row r="272">
          <cell r="A272" t="str">
            <v>1VC1812C332J1GACTU</v>
          </cell>
          <cell r="B272" t="str">
            <v>CAP CER 3.3nF 100V 10% X7R 1812</v>
          </cell>
        </row>
        <row r="273">
          <cell r="A273" t="str">
            <v>1VC2050V107M0JALU</v>
          </cell>
          <cell r="B273" t="str">
            <v>CAP ALUM 100UF 6.3V 20% RADIAL,6.3V,2x5x12mm,130mA</v>
          </cell>
        </row>
        <row r="274">
          <cell r="A274" t="str">
            <v>1VC2050V107M1CALU</v>
          </cell>
          <cell r="B274" t="str">
            <v>CAP,ELC,RAD,100uF,20%, 16V, 5x11x2mm</v>
          </cell>
        </row>
        <row r="275">
          <cell r="A275" t="str">
            <v>1VC2050V227M0JALU</v>
          </cell>
          <cell r="B275" t="str">
            <v>CAP ALUM 220UF 6.3V 20% RADIAL,6.3V,2x5x12mm,240mA</v>
          </cell>
        </row>
        <row r="276">
          <cell r="A276" t="str">
            <v>1VC2050V476M1EALU</v>
          </cell>
          <cell r="B276" t="str">
            <v>CAP,ELC,RAD,47uF,20%,25V,5x11x2mm,300mOHM,250mA</v>
          </cell>
        </row>
        <row r="277">
          <cell r="A277" t="str">
            <v>1VC2550V107M1AALU</v>
          </cell>
          <cell r="B277" t="str">
            <v>CAP,ELC,RAD,100uF,20%, 10V, 2.5mm lead space</v>
          </cell>
        </row>
        <row r="278">
          <cell r="A278" t="str">
            <v>1VC2550V107M1CALU</v>
          </cell>
          <cell r="B278" t="str">
            <v>CAP,ELC,RAD,100uF,20%, 16V, 2.5mm lead space</v>
          </cell>
        </row>
        <row r="279">
          <cell r="A279" t="str">
            <v>1VC2563V227M1AALU</v>
          </cell>
          <cell r="B279" t="str">
            <v>CAP,TNT,7343,220uF,20%,10V,CASE H,LO-ESR</v>
          </cell>
        </row>
        <row r="280">
          <cell r="A280" t="str">
            <v>1VC2563V227M1CALU</v>
          </cell>
          <cell r="B280" t="str">
            <v>CAP,ELC,RAD,220uF,20%,16V,6.3x11x2.5mm,94mOHM,540mA</v>
          </cell>
        </row>
        <row r="281">
          <cell r="A281" t="str">
            <v>1VC261785334K2YMF</v>
          </cell>
          <cell r="B281" t="str">
            <v>CAP 0.33uF 275V, 10%, X2 (8.5 x 17x 26.5) Pitch 22.5 mm</v>
          </cell>
        </row>
        <row r="282">
          <cell r="A282" t="str">
            <v>1VC3216107M0JTAN</v>
          </cell>
          <cell r="B282" t="str">
            <v>Tantalum capacitors,100uF±20%,6.3V,A Case,ESR=0.8 ohm,3.40*1.80*1.80mm</v>
          </cell>
        </row>
        <row r="283">
          <cell r="A283" t="str">
            <v>1VC3580V108M1AALU</v>
          </cell>
          <cell r="B283" t="str">
            <v>Cap Elec RD 10V 1000uf 20%, 5.0mm lead space</v>
          </cell>
        </row>
        <row r="284">
          <cell r="A284" t="str">
            <v>1VC3580V477M1CALU</v>
          </cell>
          <cell r="B284" t="str">
            <v>CAP,ELC,RAD,470uF,20%,16V,8X11.5X5mm</v>
          </cell>
        </row>
        <row r="285">
          <cell r="A285" t="str">
            <v>1VC50110V226M1HALU</v>
          </cell>
          <cell r="B285" t="str">
            <v>CAP ALUM 22UF 50V 20% RADIAL (5 x 11)</v>
          </cell>
        </row>
        <row r="286">
          <cell r="A286" t="str">
            <v>1VC5055V226K1ECER</v>
          </cell>
          <cell r="B286" t="str">
            <v>CAP,CER,DIF,22uF 25V 20%</v>
          </cell>
        </row>
        <row r="287">
          <cell r="A287" t="str">
            <v>1VC5058225M1EALU</v>
          </cell>
          <cell r="B287" t="str">
            <v>CAP ALU 22uF 25V 20%</v>
          </cell>
        </row>
        <row r="288">
          <cell r="A288" t="str">
            <v>1VC5080V477M1CALU</v>
          </cell>
          <cell r="B288" t="str">
            <v>Cap Elec Radial 16V 470uf 20%</v>
          </cell>
        </row>
        <row r="289">
          <cell r="A289" t="str">
            <v>1VC58V477M1CALU</v>
          </cell>
          <cell r="B289" t="str">
            <v>CAP ALUM 470 uF 16V 20% RADIAL (8 x 11.5) pitch 5mm</v>
          </cell>
        </row>
        <row r="290">
          <cell r="A290" t="str">
            <v>1VC60100V102K3DCER</v>
          </cell>
          <cell r="B290" t="str">
            <v>CAP CER 1000 PF 2KV 10% RADIAL</v>
          </cell>
        </row>
        <row r="291">
          <cell r="A291" t="str">
            <v>1VC6355227M1CALU</v>
          </cell>
          <cell r="B291" t="str">
            <v>CAP ALUM 220UF 16V 20% SMD</v>
          </cell>
        </row>
        <row r="292">
          <cell r="A292" t="str">
            <v>1VC6666106M1CALU</v>
          </cell>
          <cell r="B292" t="str">
            <v>CAP ALU 100uF 16V FK series 20%</v>
          </cell>
        </row>
        <row r="293">
          <cell r="A293" t="str">
            <v>1VC7343687M0JTAN</v>
          </cell>
          <cell r="B293" t="str">
            <v>CAP TANT 680uF ESR=0.018 OHMS 6.3V 20% -- 7343-43</v>
          </cell>
        </row>
        <row r="294">
          <cell r="A294" t="str">
            <v>1VC7580V222K3DCER</v>
          </cell>
          <cell r="B294" t="str">
            <v>CAP CER 2200 PF 2KV 10% RADIAL Y-CAP</v>
          </cell>
        </row>
        <row r="295">
          <cell r="A295" t="str">
            <v>1VC8010225M2AALU</v>
          </cell>
          <cell r="B295" t="str">
            <v>CAP ALU 22uF 100V +/-20%</v>
          </cell>
        </row>
        <row r="296">
          <cell r="A296" t="str">
            <v>1VC80115V475M2GALU</v>
          </cell>
          <cell r="B296" t="str">
            <v>CAP ALUM 4.7UF 400V 20% RADIAL (8 x 11.5) pitch 5mm</v>
          </cell>
        </row>
        <row r="297">
          <cell r="A297" t="str">
            <v>1VCRD10476M1EALU</v>
          </cell>
          <cell r="B297" t="str">
            <v>CAP ALUM 470uF 25V 20% SMD</v>
          </cell>
        </row>
        <row r="298">
          <cell r="A298" t="str">
            <v>1VD11-22/R6G6C-A01/2T</v>
          </cell>
          <cell r="B298" t="str">
            <v>Green-Red LED,SMD,2V,20mA</v>
          </cell>
        </row>
        <row r="299">
          <cell r="A299" t="str">
            <v>1VD2RK1000M-4</v>
          </cell>
          <cell r="B299" t="str">
            <v>SPD,GDT,SMT,1000V,20%,500mA,1pF,4.2x4.2x4.4mm</v>
          </cell>
        </row>
        <row r="300">
          <cell r="A300" t="str">
            <v>1VDBAS16-215SOT23</v>
          </cell>
          <cell r="B300" t="str">
            <v>Diode Switching 75V 200mA</v>
          </cell>
        </row>
        <row r="301">
          <cell r="A301" t="str">
            <v>1VDBAV99-215SOT23</v>
          </cell>
          <cell r="B301" t="str">
            <v>Diode Dual Ultra Fast Series 200mA 70V</v>
          </cell>
        </row>
        <row r="302">
          <cell r="A302" t="str">
            <v>1VDBZX84C12LT1GSOT23</v>
          </cell>
          <cell r="B302" t="str">
            <v>Diode Zenner 12V</v>
          </cell>
        </row>
        <row r="303">
          <cell r="A303" t="str">
            <v>1VDLG N971-KN-1</v>
          </cell>
          <cell r="B303" t="str">
            <v>Green, 2.1V, 20mA, Surface Mount,3.20mm L x 1.60mm W</v>
          </cell>
        </row>
        <row r="304">
          <cell r="A304" t="str">
            <v>1VDLGQ971-KN-10603</v>
          </cell>
          <cell r="B304" t="str">
            <v>LED CHIPLED 570NM GREEN 0603 SMD</v>
          </cell>
        </row>
        <row r="305">
          <cell r="A305" t="str">
            <v>1VDLGR971-KN-10805</v>
          </cell>
          <cell r="B305" t="str">
            <v>Diode LED GREEN 2V 850-mcd SM</v>
          </cell>
        </row>
        <row r="306">
          <cell r="A306" t="str">
            <v>1VDLSQ976-NR-10603</v>
          </cell>
          <cell r="B306" t="str">
            <v>LED CHIPLED 633NM RED 0603 SMD</v>
          </cell>
        </row>
        <row r="307">
          <cell r="A307" t="str">
            <v>1VDLYQ971-H1L2-360603</v>
          </cell>
          <cell r="B307" t="str">
            <v>LED CHIPLED 587NM YLW 0603 SMD</v>
          </cell>
        </row>
        <row r="308">
          <cell r="A308" t="str">
            <v>1VDMBR0540SOD123</v>
          </cell>
          <cell r="B308" t="str">
            <v>DIODE PWR SCH RECT 0.5A 40V SOD-123</v>
          </cell>
        </row>
        <row r="309">
          <cell r="A309" t="str">
            <v>1VDMMBD7000LT1G</v>
          </cell>
          <cell r="B309" t="str">
            <v>DIO,SWH,SOT23,100V,200mA,4nS,1.5pF</v>
          </cell>
        </row>
        <row r="310">
          <cell r="A310" t="str">
            <v>1VDSMAJ58A-E3/61SMA</v>
          </cell>
          <cell r="B310" t="str">
            <v>Diode TVS 58V 1W</v>
          </cell>
        </row>
        <row r="311">
          <cell r="A311" t="str">
            <v>1VDSMAJ58A-E3-61SMA</v>
          </cell>
          <cell r="B311" t="str">
            <v>Diode TVS 58V 1W</v>
          </cell>
        </row>
        <row r="312">
          <cell r="A312" t="str">
            <v>1VDSMLJ78CA-TPSMDJ</v>
          </cell>
          <cell r="B312" t="str">
            <v>TVS Diode Bi-Direction Maximum Peak Pulse Current 291.3A</v>
          </cell>
        </row>
        <row r="313">
          <cell r="A313" t="str">
            <v>1VDSS1H10-E3/61TSMA</v>
          </cell>
          <cell r="B313" t="str">
            <v>Diode Schottky 1A 100V</v>
          </cell>
        </row>
        <row r="314">
          <cell r="A314" t="str">
            <v>1VDSS1H10-E3-61TSMA</v>
          </cell>
          <cell r="B314" t="str">
            <v>Diode Schottky 1A 100V</v>
          </cell>
        </row>
        <row r="315">
          <cell r="A315" t="str">
            <v>1VDTPD4E001DBVRSOT23-500</v>
          </cell>
          <cell r="B315" t="str">
            <v>ESD Suppressors Low-cap 4Ch+-15k V ESD</v>
          </cell>
        </row>
        <row r="316">
          <cell r="A316" t="str">
            <v>1VDTPD4E001DBVRSOT23-6L</v>
          </cell>
          <cell r="B316" t="str">
            <v>TVS DIODE 5V 4CH BI SOT23-6</v>
          </cell>
        </row>
        <row r="317">
          <cell r="A317" t="str">
            <v>1VDTPD4E001DCKRSC-70</v>
          </cell>
          <cell r="B317" t="str">
            <v>TVS DIODE 5V 4CH BI SC-70</v>
          </cell>
        </row>
        <row r="318">
          <cell r="A318" t="str">
            <v>1VDTPD4E001DCKRSOT23-6L</v>
          </cell>
          <cell r="B318" t="str">
            <v>TVS DIODE 5V 4CH BI SOT23-6</v>
          </cell>
        </row>
        <row r="319">
          <cell r="A319" t="str">
            <v>1VEDLW21SN181SQ2L</v>
          </cell>
          <cell r="B319" t="str">
            <v>IND,COM,DLW21S,180@100MHz,25%,330mA,350mohm,50V</v>
          </cell>
        </row>
        <row r="320">
          <cell r="A320" t="str">
            <v>1VEDLW5BTN142SQ2L</v>
          </cell>
          <cell r="B320" t="str">
            <v>IND CHK 800 OHM@100MHZ 1.0A -- SMD</v>
          </cell>
        </row>
        <row r="321">
          <cell r="A321" t="str">
            <v>1VEMS8551</v>
          </cell>
          <cell r="B321" t="str">
            <v>Common Mode Choke Coil  3.9mH 0.75A 80V</v>
          </cell>
        </row>
        <row r="322">
          <cell r="A322" t="str">
            <v>1VFLFB185G37CF2D114</v>
          </cell>
          <cell r="B322" t="str">
            <v>RF_SPEC BAND PASS FILTER 5370 MHz WIFI 1608</v>
          </cell>
        </row>
        <row r="323">
          <cell r="A323" t="str">
            <v>1VFLFB2H2G45CC1D005</v>
          </cell>
          <cell r="B323" t="str">
            <v>RF_SPEC BAND PASS FILTER 2.45 GHz 4P 1008</v>
          </cell>
        </row>
        <row r="324">
          <cell r="A324" t="str">
            <v>1VFLFH0Q5G37RC1D560</v>
          </cell>
          <cell r="B324" t="str">
            <v>RF_SPEC High Pass Filter for 5GHz Wi-fi 4Pin 0201</v>
          </cell>
        </row>
        <row r="325">
          <cell r="A325" t="str">
            <v>1VFLFL152G45TC1A219</v>
          </cell>
          <cell r="B325" t="str">
            <v>FLT,SMT,0402,2.45GHz,0.55dB,21dB ATT,50 OHM,3W,1x0.5x0.4mm</v>
          </cell>
        </row>
        <row r="326">
          <cell r="A326" t="str">
            <v>1VI1085101M</v>
          </cell>
          <cell r="B326" t="str">
            <v>IND 100uH 20% 1A RADIAL, DRUM</v>
          </cell>
        </row>
        <row r="327">
          <cell r="A327" t="str">
            <v>1VIND0606V10R24</v>
          </cell>
          <cell r="B327" t="str">
            <v>IND, 10uH, 2.4A, SMD, 6x6, NRS6045T100MMGK</v>
          </cell>
        </row>
        <row r="328">
          <cell r="A328" t="str">
            <v>1VINFU98223</v>
          </cell>
          <cell r="B328" t="str">
            <v>COMMON MODE CHOKE, 22mH, 30%, 0.20A, 3.5 Ohm</v>
          </cell>
        </row>
        <row r="329">
          <cell r="A329" t="str">
            <v>1VL0201100F507J160</v>
          </cell>
          <cell r="B329" t="str">
            <v>inductance,10nH±5%,0201,I=160mA,RDC=0.8ohm,SDCL0603Q10NJT02,</v>
          </cell>
        </row>
        <row r="330">
          <cell r="A330" t="str">
            <v>1VL0201150F507J160</v>
          </cell>
          <cell r="B330" t="str">
            <v>inductance,15nH±5%,0201,I=160mA,RDC=0.85ohm,SDCL0603Q15NJT02B01,</v>
          </cell>
        </row>
        <row r="331">
          <cell r="A331" t="str">
            <v>1VL0201152F000A250</v>
          </cell>
          <cell r="B331" t="str">
            <v>IND FILM 1.5nH +/-0.2nH 0201</v>
          </cell>
        </row>
        <row r="332">
          <cell r="A332" t="str">
            <v>1VL02011R5F107I500</v>
          </cell>
          <cell r="B332" t="str">
            <v>inductance,1.5nH±0.3nH,0201,I=500mA,RDC=0.2ohm,SDCL0603C1N5STDF,</v>
          </cell>
        </row>
        <row r="333">
          <cell r="A333" t="str">
            <v>1VL02011R8F507I380</v>
          </cell>
          <cell r="B333" t="str">
            <v>inductance,1.8nH±0.3nH,0201,I=380mA,RDC=0.15ohm,SDCL0603Q1N8ST02,</v>
          </cell>
        </row>
        <row r="334">
          <cell r="A334" t="str">
            <v>1VL02012R0F507I300</v>
          </cell>
          <cell r="B334" t="str">
            <v>inductance,2.0nH±0.3nH,0201,I=300mA,RDC=0.23ohm,SDCL0603Q2N0ST02</v>
          </cell>
        </row>
        <row r="335">
          <cell r="A335" t="str">
            <v>1VL02012R2F507I290</v>
          </cell>
          <cell r="B335" t="str">
            <v>inductance,2.2nH±0.3nH,0201,I=290mA,RDC=0.25ohmSDCL0603Q2N2ST02,</v>
          </cell>
        </row>
        <row r="336">
          <cell r="A336" t="str">
            <v>1VL0201330F107J80</v>
          </cell>
          <cell r="B336" t="str">
            <v>inductance,33nH±5%,0201,I=80mA,RDC=2.2ohm,SDCL0603C33NJTDF,</v>
          </cell>
        </row>
        <row r="337">
          <cell r="A337" t="str">
            <v>1VL02013R3F507I270</v>
          </cell>
          <cell r="B337" t="str">
            <v>inductance,3.3nH±0.3nH,0201,I=270mA,RDC=0.30ohm,SDCL0603Q3N3ST02,</v>
          </cell>
        </row>
        <row r="338">
          <cell r="A338" t="str">
            <v>1VL02013R6F107I300</v>
          </cell>
          <cell r="B338" t="str">
            <v>inductance,3.6nH±0.3nH,0201,I=300mA,RDC=0.35ohm,SDCL0603C3N6STDF,</v>
          </cell>
        </row>
        <row r="339">
          <cell r="A339" t="str">
            <v>1VL02013R9F507I230</v>
          </cell>
          <cell r="B339" t="str">
            <v>inductance,3.9nH±0.3nH,0201,SDCL0603Q3N9ST02,</v>
          </cell>
        </row>
        <row r="340">
          <cell r="A340" t="str">
            <v>1VL02014R7F507I220</v>
          </cell>
          <cell r="B340" t="str">
            <v>inductance,4.7nH,±0.3nH,0201,SDCL0603Q4N7ST02B01,</v>
          </cell>
        </row>
        <row r="341">
          <cell r="A341" t="str">
            <v>1VL02015R6F507I210</v>
          </cell>
          <cell r="B341" t="str">
            <v>inductance,5.6nH±0.3nH,0201,I=210mA,RDC=0.46ohmSDCL0603Q5N6ST02,</v>
          </cell>
        </row>
        <row r="342">
          <cell r="A342" t="str">
            <v>1VL02018R2F507J170</v>
          </cell>
          <cell r="B342" t="str">
            <v>inductance,8.2nH±5%,0201,I=170mA,RDC=0.72ohm,SDCL0603Q8N2JT02,</v>
          </cell>
        </row>
        <row r="343">
          <cell r="A343" t="str">
            <v>1VL0402100F000J300</v>
          </cell>
          <cell r="B343" t="str">
            <v>IND,10nH±5%,0402,DCR=0.40ohm,Imax=300mA,1.15*0.65*0.65mm</v>
          </cell>
        </row>
        <row r="344">
          <cell r="A344" t="str">
            <v>1VL0402120F000J300</v>
          </cell>
          <cell r="B344" t="str">
            <v>IND,12nH±5%,0402,DCR=0.50ohm,Imax=300mA,1.15*0.65*0.65mm</v>
          </cell>
        </row>
        <row r="345">
          <cell r="A345" t="str">
            <v>1VL0402150F000G460</v>
          </cell>
          <cell r="B345" t="str">
            <v>IND,FXD,0402,15nH,2%,460mA,160mOHM</v>
          </cell>
        </row>
        <row r="346">
          <cell r="A346" t="str">
            <v>1VL0402150F000J150</v>
          </cell>
          <cell r="B346" t="str">
            <v>IND,150nH±5%,0402,DCR=3.2ohm,Imax=150mA,1.15*0.65*0.65mm</v>
          </cell>
        </row>
        <row r="347">
          <cell r="A347" t="str">
            <v>1VL0402150F000J300</v>
          </cell>
          <cell r="B347" t="str">
            <v>IND,15nH±5%,0402,DCR=0.50ohm,Imax=300mA,1.15*0.65*0.65mm</v>
          </cell>
        </row>
        <row r="348">
          <cell r="A348" t="str">
            <v>1VL0402151F107J100</v>
          </cell>
          <cell r="B348" t="str">
            <v>inductance,150NH,±5%,0402,SDCL1005CR15JTDF,</v>
          </cell>
        </row>
        <row r="349">
          <cell r="A349" t="str">
            <v>1VL0402180F000J300</v>
          </cell>
          <cell r="B349" t="str">
            <v>IND,18nH±5%,0402,DCR=0.60ohm,Imax=300mA,1.15*0.65*0.65mm</v>
          </cell>
        </row>
        <row r="350">
          <cell r="A350" t="str">
            <v>1VL04021R5F000I300</v>
          </cell>
          <cell r="B350" t="str">
            <v>IND,1.5nH±0.3nH,0402,DCR=0.10ohm,Imax=300mA,1.15*0.65*0.65mm</v>
          </cell>
        </row>
        <row r="351">
          <cell r="A351" t="str">
            <v>1VL04021R8F000I300</v>
          </cell>
          <cell r="B351" t="str">
            <v>IND,1.8nH±0.3nH,0402,DCR=0.10ohm,Imax=300mA,1.15*0.65*0.65mm</v>
          </cell>
        </row>
        <row r="352">
          <cell r="A352" t="str">
            <v>1VL0402220F000J300</v>
          </cell>
          <cell r="B352" t="str">
            <v>IND,FXD,0402,22nH,5%,300mA,580mohm</v>
          </cell>
        </row>
        <row r="353">
          <cell r="A353" t="str">
            <v>1VL0402222F107J300</v>
          </cell>
          <cell r="B353" t="str">
            <v>IND,FXD,0402,22nH,5%,300mA,420mohm</v>
          </cell>
        </row>
        <row r="354">
          <cell r="A354" t="str">
            <v>1VL0402270F000J300</v>
          </cell>
          <cell r="B354" t="str">
            <v>IND,27nH±5%,0402,DCR=0.70ohm,Imax=300mA,1.15*0.65*0.65mm</v>
          </cell>
        </row>
        <row r="355">
          <cell r="A355" t="str">
            <v>1VL04022R0F000I300</v>
          </cell>
          <cell r="B355" t="str">
            <v>IND,2.0nH±0.3nH,0402,DCR=0.20ohm,Imax=300mA,1.15*0.65*0.65mm</v>
          </cell>
        </row>
        <row r="356">
          <cell r="A356" t="str">
            <v>1VL04022R2F000I300</v>
          </cell>
          <cell r="B356" t="str">
            <v>IND,2.2nH±0.3nH,0402,DCR=0.20ohm,Imax=300mA,1.15*0.65*0.65mm</v>
          </cell>
        </row>
        <row r="357">
          <cell r="A357" t="str">
            <v>1VL04022R4F000I300</v>
          </cell>
          <cell r="B357" t="str">
            <v>IND,2.4nH±0.3nH,0402,DCR=0.20ohm,Imax=300mA,1.15*0.65*0.65mm</v>
          </cell>
        </row>
        <row r="358">
          <cell r="A358" t="str">
            <v>1VL0402330F000J200</v>
          </cell>
          <cell r="B358" t="str">
            <v>IND,33nH±5%,0402,DCR=0.80ohm,Imax=200mA,1.15*0.65*0.65mm</v>
          </cell>
        </row>
        <row r="359">
          <cell r="A359" t="str">
            <v>1VL0402390F000J200</v>
          </cell>
          <cell r="B359" t="str">
            <v>IND,39nH±5%,0402,DCR=1.00ohm,Imax=200mA,1.15*0.65*0.65mm</v>
          </cell>
        </row>
        <row r="360">
          <cell r="A360" t="str">
            <v>1VL0402390F107J200</v>
          </cell>
          <cell r="B360" t="str">
            <v>inductance,39nH,±5%,0402,SDCL1005C39NJTDF,</v>
          </cell>
        </row>
        <row r="361">
          <cell r="A361" t="str">
            <v>1VL04023R0F000I300</v>
          </cell>
          <cell r="B361" t="str">
            <v>IND,3.0nH±0.3nH,0402,DCR=0.20Ohm,Imax=300mA,1.15*0.65*0.65mm</v>
          </cell>
        </row>
        <row r="362">
          <cell r="A362" t="str">
            <v>1VL04023R3F000I300</v>
          </cell>
          <cell r="B362" t="str">
            <v>IND,3.3nH±0.3nH,0402,DCR=0.20ohm,Imax=300mA,1.15*0.65*0.65mm</v>
          </cell>
        </row>
        <row r="363">
          <cell r="A363" t="str">
            <v>1VL0402470F107G200</v>
          </cell>
          <cell r="B363" t="str">
            <v>IND,FXD,0402,47nH,5%,200mA,720mOHM</v>
          </cell>
        </row>
        <row r="364">
          <cell r="A364" t="str">
            <v>1VL0402472F000I300</v>
          </cell>
          <cell r="B364" t="str">
            <v>IND ML 4.7nH +/-0.3nH 300mA 0402</v>
          </cell>
        </row>
        <row r="365">
          <cell r="A365" t="str">
            <v>1VL0402472F107I300</v>
          </cell>
          <cell r="B365" t="str">
            <v>IND,FXD,4.7nH,0.3nH,300mA,180mOHM,0402</v>
          </cell>
        </row>
        <row r="366">
          <cell r="A366" t="str">
            <v>1VL04024R3F000I300</v>
          </cell>
          <cell r="B366" t="str">
            <v>IND,4.3nH±0.3nH,0402,DCR=0.20Ohm,Imax=300mA,1.15*0.65*0.65mm</v>
          </cell>
        </row>
        <row r="367">
          <cell r="A367" t="str">
            <v>1VL04024R7F000I300</v>
          </cell>
          <cell r="B367" t="str">
            <v>IND,4.7nH±0.3nH,0402,DCR=0.20ohm,Imax=300mA,1.15*0.65*0.65mm</v>
          </cell>
        </row>
        <row r="368">
          <cell r="A368" t="str">
            <v>1VL04025R1F000I300</v>
          </cell>
          <cell r="B368" t="str">
            <v>IND,5.1nH±0.3nH,0402,DCR=0.3ohm,Imax=300mA,1.15*0.65*0.65mm</v>
          </cell>
        </row>
        <row r="369">
          <cell r="A369" t="str">
            <v>1VL04025R6F000I300</v>
          </cell>
          <cell r="B369" t="str">
            <v>Inductance,5.6nH±0.3nH,0402,DCR=0.30ohm,Imax=300mA,1.15*0.65*0.65mm</v>
          </cell>
        </row>
        <row r="370">
          <cell r="A370" t="str">
            <v>1VL04025R6F107G800</v>
          </cell>
          <cell r="B370" t="str">
            <v>IND,FXD,0402,5.6nH,2%,800mA,51mOHM</v>
          </cell>
        </row>
        <row r="371">
          <cell r="A371" t="str">
            <v>1VL04026R8F000J300</v>
          </cell>
          <cell r="B371" t="str">
            <v>IND,6.8nH±5%,0402,DCR=0.30ohm,Imax=300mA,1.15*0.65*0.65mm</v>
          </cell>
        </row>
        <row r="372">
          <cell r="A372" t="str">
            <v>1VL04026R8F107G1450</v>
          </cell>
          <cell r="B372" t="str">
            <v>IND,FXD,0402,6.8nH,2%,1.45A,68mOHM,0402HP</v>
          </cell>
        </row>
        <row r="373">
          <cell r="A373" t="str">
            <v>1VL04027R5F000J300</v>
          </cell>
          <cell r="B373" t="str">
            <v>IND,7.5nH±5%,0402,DCR=0.40ohm,Imax=300mA,1.15*0.65*0.65mm</v>
          </cell>
        </row>
        <row r="374">
          <cell r="A374" t="str">
            <v>1VL04027R5F107J300</v>
          </cell>
          <cell r="B374" t="str">
            <v>inductance,7.5NH,±5%,0402,SDCL1005C7N5JTDF,</v>
          </cell>
        </row>
        <row r="375">
          <cell r="A375" t="str">
            <v>1VL0402820F000J150</v>
          </cell>
          <cell r="B375" t="str">
            <v>IND,82nH±5%,0402,DCR=2.40ohm,Imax=150mA,1.15*0.65*0.65mm</v>
          </cell>
        </row>
        <row r="376">
          <cell r="A376" t="str">
            <v>1VL0402820F107J150</v>
          </cell>
          <cell r="B376" t="str">
            <v>inductance,82nH,±5%,I=150MA,RDC=2.2ohm,0402,SDCL1005C82NJTDF,</v>
          </cell>
        </row>
        <row r="377">
          <cell r="A377" t="str">
            <v>1VL04028R2F107G1500</v>
          </cell>
          <cell r="B377" t="str">
            <v>IND,FXD,0402,8.2nH,2%,1500mA,69mOHM,0402HP</v>
          </cell>
        </row>
        <row r="378">
          <cell r="A378" t="str">
            <v>1VL1008185F795J300</v>
          </cell>
          <cell r="B378" t="str">
            <v>IND,FXD,1008,1.8uH,5%,300mA,26mohm</v>
          </cell>
        </row>
        <row r="379">
          <cell r="A379" t="str">
            <v>1VL1008225F000M1300</v>
          </cell>
          <cell r="B379" t="str">
            <v>IND ML 2.2uH +/-20% 1300mA 1008</v>
          </cell>
        </row>
        <row r="380">
          <cell r="A380" t="str">
            <v>1VL1008820F506G1000</v>
          </cell>
          <cell r="B380" t="str">
            <v>IND,FXD,1008,82nH,2%,1000mA,220mOHM</v>
          </cell>
        </row>
        <row r="381">
          <cell r="A381" t="str">
            <v>1VL120120225F000M3800</v>
          </cell>
          <cell r="B381" t="str">
            <v>IND 22uH 4.1A 43 mOhms (or: 3.8A 33mOhms)  SMT 0.492 inch sq</v>
          </cell>
        </row>
        <row r="382">
          <cell r="A382" t="str">
            <v>1VL2520105F107M2100</v>
          </cell>
          <cell r="B382" t="str">
            <v>IND,PWR,1uH,20%,2.1A,82mOHM,2.5x2.0mm</v>
          </cell>
        </row>
        <row r="383">
          <cell r="A383" t="str">
            <v>1VL2520223F000M450</v>
          </cell>
          <cell r="B383" t="str">
            <v>Power inductors, 22uH ± 20%, 2520, DCR=1.09ohm, Isat (max) =0.45A, 2.7*2.2*1.2mm</v>
          </cell>
        </row>
        <row r="384">
          <cell r="A384" t="str">
            <v>1VL2520681F000M3200</v>
          </cell>
          <cell r="B384" t="str">
            <v>Power inductors, 0.68uH ± 20%, 2520, DCR = 0.065ohm, Imax = 3200mA, 2.5 * 2.0 * 1.0mm</v>
          </cell>
        </row>
        <row r="385">
          <cell r="A385" t="str">
            <v>1VL2R52R0681F000Q2500</v>
          </cell>
          <cell r="B385" t="str">
            <v>power inductor,0.68uH,±30%,2.5*2.0*1.0mm,2.5A,MDMK2020TR68MM,</v>
          </cell>
        </row>
        <row r="386">
          <cell r="A386" t="str">
            <v>1VL3225155F000M475</v>
          </cell>
          <cell r="B386" t="str">
            <v>IND 15uH 700mA Mini Drum SMD 3.2x2.5mm</v>
          </cell>
        </row>
        <row r="387">
          <cell r="A387" t="str">
            <v>1VL4040155F000M920</v>
          </cell>
          <cell r="B387" t="str">
            <v>FIXED IND 15UH 850MA 252 MOHM</v>
          </cell>
        </row>
        <row r="388">
          <cell r="A388" t="str">
            <v>1VL4040475F000M1700</v>
          </cell>
          <cell r="B388" t="str">
            <v>INDUCTOR POWER 4.7UH 1700MA 1515</v>
          </cell>
        </row>
        <row r="389">
          <cell r="A389" t="str">
            <v>1VL4540108F000K90</v>
          </cell>
          <cell r="B389" t="str">
            <v>IND 1mH 100mA 16.3 Ohms SMT 0.169x0.169 inch</v>
          </cell>
        </row>
        <row r="390">
          <cell r="A390" t="str">
            <v>1VL4540155F000M920</v>
          </cell>
          <cell r="B390" t="str">
            <v>IND 15uH 700mA Mini Drum SMD 4 x 4.5 mm</v>
          </cell>
        </row>
        <row r="391">
          <cell r="A391" t="str">
            <v>1VL4949155F104Z4500</v>
          </cell>
          <cell r="B391" t="str">
            <v>IND,PWR,SMT,1.5uH,30%,3.5A-4.1A,28mohm</v>
          </cell>
        </row>
        <row r="392">
          <cell r="A392" t="str">
            <v>1VL4949155F104Z5200</v>
          </cell>
          <cell r="B392" t="str">
            <v>IND,PWR,SMT,1.5uH,30%,5.2A,22mohm</v>
          </cell>
        </row>
        <row r="393">
          <cell r="A393" t="str">
            <v>1VL4949225F104Z3700</v>
          </cell>
          <cell r="B393" t="str">
            <v>IND,PWR,SMT,2.2uH,30%,3.9A,28mohm</v>
          </cell>
        </row>
        <row r="394">
          <cell r="A394" t="str">
            <v>1VL5050335F104Z1530</v>
          </cell>
          <cell r="B394" t="str">
            <v>IND 3.3uH 1.53A 32 mOhms  SMT 5.1x5.1mm</v>
          </cell>
        </row>
        <row r="395">
          <cell r="A395" t="str">
            <v>1VL6060106F104M1600</v>
          </cell>
          <cell r="B395" t="str">
            <v>IND, 10uH, 1.6A, SMD, 6x6 mm</v>
          </cell>
        </row>
        <row r="396">
          <cell r="A396" t="str">
            <v>1VL6060225F104Z4200</v>
          </cell>
          <cell r="B396" t="str">
            <v>IND,PWR,2.2uH,20%,4.2A,26mOHM,,6.0x6.0mm</v>
          </cell>
        </row>
        <row r="397">
          <cell r="A397" t="str">
            <v>1VL6060225F104Z6750</v>
          </cell>
          <cell r="B397" t="str">
            <v>IND,PWR,2.2uH,20%,3.3A,27mOHM,,6.3x6.3mm</v>
          </cell>
        </row>
        <row r="398">
          <cell r="A398" t="str">
            <v>1VL6060335F104Z2800</v>
          </cell>
          <cell r="B398" t="str">
            <v>IND,PWR,SMT,3.3uH,30%,2.8A,40mohm</v>
          </cell>
        </row>
        <row r="399">
          <cell r="A399" t="str">
            <v>1VL6060305F104Z3600</v>
          </cell>
          <cell r="B399" t="str">
            <v>IND,PWR,3.0uH,20%,3.6A,29.9mOHM,6.0x6.0mm</v>
          </cell>
        </row>
        <row r="400">
          <cell r="A400" t="str">
            <v>1VL6060335F104Z3630</v>
          </cell>
          <cell r="B400" t="str">
            <v>IND,PWR,3.3uH,20%,2.57A,21.4mOHM,6.0x6.0mm</v>
          </cell>
        </row>
        <row r="401">
          <cell r="A401" t="str">
            <v>1VL6060475F104Z3000</v>
          </cell>
          <cell r="B401" t="str">
            <v>IND,PWR,SMT,4.7uH,20%,3.0A,40mohm</v>
          </cell>
        </row>
        <row r="402">
          <cell r="A402" t="str">
            <v>1VL7266105F000M11000</v>
          </cell>
          <cell r="B402" t="str">
            <v>INDUCTOR POWER 1.0UH 11A SMD</v>
          </cell>
        </row>
        <row r="403">
          <cell r="A403" t="str">
            <v>1VL7266225F000M8000</v>
          </cell>
          <cell r="B403" t="str">
            <v>INDUCTOR POWER 2.2UH 8A SMD</v>
          </cell>
        </row>
        <row r="404">
          <cell r="A404" t="str">
            <v>1VL7266335F000M7000</v>
          </cell>
          <cell r="B404" t="str">
            <v>INDUCTOR POWER 3.3UH 7A SMD</v>
          </cell>
        </row>
        <row r="405">
          <cell r="A405" t="str">
            <v>1VL7266475F000M5500</v>
          </cell>
          <cell r="B405" t="str">
            <v>INDUCTOR POWER 4.7UH 5.5A SMD</v>
          </cell>
        </row>
        <row r="406">
          <cell r="A406" t="str">
            <v>1VL7570684F104M15500</v>
          </cell>
          <cell r="B406" t="str">
            <v>IND PWR 0.68UH@100KHZ 15.5A 20% SMT</v>
          </cell>
        </row>
        <row r="407">
          <cell r="A407" t="str">
            <v>1VL8080225F104Z4800</v>
          </cell>
          <cell r="B407" t="str">
            <v>IND,PWR,SMT,2.2uH,20%,4.8A 19.5mOHM 8x8x3mm</v>
          </cell>
        </row>
        <row r="408">
          <cell r="A408" t="str">
            <v>1VL8080475F104Z5400</v>
          </cell>
          <cell r="B408" t="str">
            <v>IND,PWR,SMT,4.7uH,30%,5.4A,18mohm</v>
          </cell>
        </row>
        <row r="409">
          <cell r="A409" t="str">
            <v>1VL8R08R0475F000M352</v>
          </cell>
          <cell r="B409" t="str">
            <v>IND,PWR,SMT,4.7uH,3.5A,20%</v>
          </cell>
        </row>
        <row r="410">
          <cell r="A410" t="str">
            <v>1VLBLM18AG121SN1D</v>
          </cell>
          <cell r="B410" t="str">
            <v>IND,FB,0603,120@100MHz,25%,500mA,100mohm</v>
          </cell>
        </row>
        <row r="411">
          <cell r="A411" t="str">
            <v>1VLBLM18AG601SN1D</v>
          </cell>
          <cell r="B411" t="str">
            <v>IND,FB,0603,600,25%,200mA,500mohm</v>
          </cell>
        </row>
        <row r="412">
          <cell r="A412" t="str">
            <v>1VLBLM18HE152SN1D</v>
          </cell>
          <cell r="B412" t="str">
            <v>IND,FB,0603,1500,25%,500mA,500mOHM</v>
          </cell>
        </row>
        <row r="413">
          <cell r="A413" t="str">
            <v>1VLBLM18KG260TN1D</v>
          </cell>
          <cell r="B413" t="str">
            <v>IND,FB,0603,26@100MHz,25%,6A,7mohm</v>
          </cell>
        </row>
        <row r="414">
          <cell r="A414" t="str">
            <v>1VLBLM18PG471SN1D</v>
          </cell>
          <cell r="B414" t="str">
            <v>IND,FB,0603,470 OHM,25%,1A,200mOHM,BLM18P</v>
          </cell>
        </row>
        <row r="415">
          <cell r="A415" t="str">
            <v>1VLBLM21AG601SN1D</v>
          </cell>
          <cell r="B415" t="str">
            <v>IND,FB,0805,600@100MHz,25%,1.5A,100mohm</v>
          </cell>
        </row>
        <row r="416">
          <cell r="A416" t="str">
            <v>1VLBLM31PG330SN1L</v>
          </cell>
          <cell r="B416" t="str">
            <v>IND,FB,SMT,33@100MHz,25%,6A,10mohm</v>
          </cell>
        </row>
        <row r="417">
          <cell r="A417" t="str">
            <v>1VLFBMH1608HM600T</v>
          </cell>
          <cell r="B417" t="str">
            <v>IND,FB,0603,60@100MHz,25%,3.5A,20mohm</v>
          </cell>
        </row>
        <row r="418">
          <cell r="A418" t="str">
            <v>1VLNFU105682</v>
          </cell>
          <cell r="B418" t="str">
            <v>COMM CHOKE 6.8 mH, 1A</v>
          </cell>
        </row>
        <row r="419">
          <cell r="A419" t="str">
            <v>1VMALUI010GC</v>
          </cell>
          <cell r="B419" t="str">
            <v>PCBA SFU I-010G-C</v>
          </cell>
        </row>
        <row r="420">
          <cell r="A420" t="str">
            <v>1VR02010RJ03</v>
          </cell>
          <cell r="B420" t="str">
            <v>Res,0ohm±5%,1/20W,0201,0.63*0.33*0.26mm</v>
          </cell>
        </row>
        <row r="421">
          <cell r="A421" t="str">
            <v>1VR02010RJ04</v>
          </cell>
          <cell r="B421" t="str">
            <v>resistance,0 ohm,±5%,1/16W,0201,RC0201JR-070RL,</v>
          </cell>
        </row>
        <row r="422">
          <cell r="A422" t="str">
            <v>1VR0201100KF04</v>
          </cell>
          <cell r="B422" t="str">
            <v>resistance,100K ohm,±1%,1/16W,0201,RC0201FR-07100KL,</v>
          </cell>
        </row>
        <row r="423">
          <cell r="A423" t="str">
            <v>1VR0201100RJ03</v>
          </cell>
          <cell r="B423" t="str">
            <v>resistance,100 ohm,±5%,1/20W,0201,RC0201JR-07100RL,</v>
          </cell>
        </row>
        <row r="424">
          <cell r="A424" t="str">
            <v>1VR020110KJ03</v>
          </cell>
          <cell r="B424" t="str">
            <v>RES 10K 5% 1/20W 0201</v>
          </cell>
        </row>
        <row r="425">
          <cell r="A425" t="str">
            <v>1VR020110KJ04</v>
          </cell>
          <cell r="B425" t="str">
            <v>resistance,10K ohm,±5%,1/16W,0201,RC0201JR-0710KL,</v>
          </cell>
        </row>
        <row r="426">
          <cell r="A426" t="str">
            <v>1VR020110RJ03</v>
          </cell>
          <cell r="B426" t="str">
            <v>RES 10R 5% 1/20W 0201</v>
          </cell>
        </row>
        <row r="427">
          <cell r="A427" t="str">
            <v>1VR020115KJ03</v>
          </cell>
          <cell r="B427" t="str">
            <v>RES 15K 5% 1/20W 0201</v>
          </cell>
        </row>
        <row r="428">
          <cell r="A428" t="str">
            <v>1VR020116K9F03</v>
          </cell>
          <cell r="B428" t="str">
            <v>resistance,16.9K ohm,±1%,1/20W,0201,RC0201FR-0716K9L,</v>
          </cell>
        </row>
        <row r="429">
          <cell r="A429" t="str">
            <v>1VR0201180KJ03</v>
          </cell>
          <cell r="B429" t="str">
            <v>RES 180K 5% 1/20W 0201</v>
          </cell>
        </row>
        <row r="430">
          <cell r="A430" t="str">
            <v>1VR0201180RJ03</v>
          </cell>
          <cell r="B430" t="str">
            <v>RES,THK,0201,180,5%</v>
          </cell>
        </row>
        <row r="431">
          <cell r="A431" t="str">
            <v>1VR02011K5F03</v>
          </cell>
          <cell r="B431" t="str">
            <v>resistance,1.5K,±1%,0.05W,0201,RC0201FR-071K5L,</v>
          </cell>
        </row>
        <row r="432">
          <cell r="A432" t="str">
            <v>1VR02011KF03</v>
          </cell>
          <cell r="B432" t="str">
            <v>resistance,1K ohm,±1%,1/20W,0201,RC0201FR-071KL,</v>
          </cell>
        </row>
        <row r="433">
          <cell r="A433" t="str">
            <v>1VR0201240RF04</v>
          </cell>
          <cell r="B433" t="str">
            <v>resistance,240 ohm,±1%,1/16W,0201,RC0201FR-07240RL,</v>
          </cell>
        </row>
        <row r="434">
          <cell r="A434" t="str">
            <v>1VR020124KJ03</v>
          </cell>
          <cell r="B434" t="str">
            <v>resistance,24K ohm,±5%,1/20W,0201,RC0201JR-0724KL</v>
          </cell>
        </row>
        <row r="435">
          <cell r="A435" t="str">
            <v>1VR020127KF03</v>
          </cell>
          <cell r="B435" t="str">
            <v>resistance,27K ohm,±1%,1/20W,0201,RC0201FR-0727KL,</v>
          </cell>
        </row>
        <row r="436">
          <cell r="A436" t="str">
            <v>1VR020127RJ03</v>
          </cell>
          <cell r="B436" t="str">
            <v>resistance,27 ohm,±5%,1/20W,0201,RC0201JR-0727RL</v>
          </cell>
        </row>
        <row r="437">
          <cell r="A437" t="str">
            <v>1VR02012K2F03</v>
          </cell>
          <cell r="B437" t="str">
            <v>resistance,2.2K ohm,±1%,1/20W,0201,RC0201FR-072K2L,</v>
          </cell>
        </row>
        <row r="438">
          <cell r="A438" t="str">
            <v>1VR0201330KF04</v>
          </cell>
          <cell r="B438" t="str">
            <v>resistance,330K ohm,±1%,1/16W,0201,RC0201FR-07330KL,</v>
          </cell>
        </row>
        <row r="439">
          <cell r="A439" t="str">
            <v>1VR020136KJ03</v>
          </cell>
          <cell r="B439" t="str">
            <v>RES 36K 5% 1/20W 0201</v>
          </cell>
        </row>
        <row r="440">
          <cell r="A440" t="str">
            <v>1VR020136RJ03</v>
          </cell>
          <cell r="B440" t="str">
            <v>resistance,36 ohm,±5%,1/20W,0201,RC0201JR-0736RL,</v>
          </cell>
        </row>
        <row r="441">
          <cell r="A441" t="str">
            <v>1VR020139K2F03</v>
          </cell>
          <cell r="B441" t="str">
            <v>RES 39.2K 1% 1/20W 0201</v>
          </cell>
        </row>
        <row r="442">
          <cell r="A442" t="str">
            <v>1VR020139KF04</v>
          </cell>
          <cell r="B442" t="str">
            <v>resistance,39K ohm,±1%,1/16W,0201,RC0201FR-0739KL,</v>
          </cell>
        </row>
        <row r="443">
          <cell r="A443" t="str">
            <v>1VR020139RJ03</v>
          </cell>
          <cell r="B443" t="str">
            <v>RES 39R 5% 1/20W 0201</v>
          </cell>
        </row>
        <row r="444">
          <cell r="A444" t="str">
            <v>1VR02013K3F04</v>
          </cell>
          <cell r="B444" t="str">
            <v>resistance,3.3K ohm,±1%,1/16W,0201,RC0201FR-073K3L</v>
          </cell>
        </row>
        <row r="445">
          <cell r="A445" t="str">
            <v>1VR0201470KF04</v>
          </cell>
          <cell r="B445" t="str">
            <v>resistance,470K ohm,±1%,1/16W,0201,RC0201FR-07470KL</v>
          </cell>
        </row>
        <row r="446">
          <cell r="A446" t="str">
            <v>1VR020151RJ04</v>
          </cell>
          <cell r="B446" t="str">
            <v>resistance,51 ohm,±5%,1/16W,0201,RC0201JR-0751RL</v>
          </cell>
        </row>
        <row r="447">
          <cell r="A447" t="str">
            <v>1VR02015K1F04</v>
          </cell>
          <cell r="B447" t="str">
            <v>resistance,5.1K ohm,±1%,1/16W,0201,RC0201FR-075K1L,</v>
          </cell>
        </row>
        <row r="448">
          <cell r="A448" t="str">
            <v>1VR02016K19F03</v>
          </cell>
          <cell r="B448" t="str">
            <v>RES 6.19K 1% 1/20W 0201</v>
          </cell>
        </row>
        <row r="449">
          <cell r="A449" t="str">
            <v>1VR020173K2F03</v>
          </cell>
          <cell r="B449" t="str">
            <v>RES 73.2K 1% 1/20W 0201</v>
          </cell>
        </row>
        <row r="450">
          <cell r="A450" t="str">
            <v>1VR020175RF03</v>
          </cell>
          <cell r="B450" t="str">
            <v>RES,THK,0201,75,1%</v>
          </cell>
        </row>
        <row r="451">
          <cell r="A451" t="str">
            <v>1VR02018K2F03</v>
          </cell>
          <cell r="B451" t="str">
            <v>resistance,8.2K ohm,±1%,1/20W,0201,RC0201FR-078K2L</v>
          </cell>
        </row>
        <row r="452">
          <cell r="A452" t="str">
            <v>1VR020191RJ03</v>
          </cell>
          <cell r="B452" t="str">
            <v>RES 91R 5% 1/20W 0201</v>
          </cell>
        </row>
        <row r="453">
          <cell r="A453" t="str">
            <v>1VR04020R0N04</v>
          </cell>
          <cell r="B453" t="str">
            <v>RES,THK,0402,0,5%,63mW,50V</v>
          </cell>
        </row>
        <row r="454">
          <cell r="A454" t="str">
            <v>1VR04020RJ04</v>
          </cell>
          <cell r="B454" t="str">
            <v>RES,THK,0402,0,5%</v>
          </cell>
        </row>
        <row r="455">
          <cell r="A455" t="str">
            <v>1VR0402100KF04</v>
          </cell>
          <cell r="B455" t="str">
            <v>RES,THK,0402,100K,1%</v>
          </cell>
        </row>
        <row r="456">
          <cell r="A456" t="str">
            <v>1VR0402100KJ04</v>
          </cell>
          <cell r="B456" t="str">
            <v>RES,THK,0402,100K,5%,63mW</v>
          </cell>
        </row>
        <row r="457">
          <cell r="A457" t="str">
            <v>1VR0402100RF04</v>
          </cell>
          <cell r="B457" t="str">
            <v>RES 100 OHM 1/16W 1% 0402 SMD</v>
          </cell>
        </row>
        <row r="458">
          <cell r="A458" t="str">
            <v>1VR0402100RJ04</v>
          </cell>
          <cell r="B458" t="str">
            <v>RES,THK,0402,100,5%</v>
          </cell>
        </row>
        <row r="459">
          <cell r="A459" t="str">
            <v>1VR040210KF04</v>
          </cell>
          <cell r="B459" t="str">
            <v>RES,THK,0402,10k,1%</v>
          </cell>
        </row>
        <row r="460">
          <cell r="A460" t="str">
            <v>1VR040210KJ04</v>
          </cell>
          <cell r="B460" t="str">
            <v>RES,THK,0402,10K,5%</v>
          </cell>
        </row>
        <row r="461">
          <cell r="A461" t="str">
            <v>1VR040210RF04</v>
          </cell>
          <cell r="B461" t="str">
            <v>RES,THK,0402,10,1%,63mW</v>
          </cell>
        </row>
        <row r="462">
          <cell r="A462" t="str">
            <v>1VR040210RJ04</v>
          </cell>
          <cell r="B462" t="str">
            <v>RES,THK,0402,10,5%</v>
          </cell>
        </row>
        <row r="463">
          <cell r="A463" t="str">
            <v>1VR040211KF04</v>
          </cell>
          <cell r="B463" t="str">
            <v>RES 11.0K OHM 1/16W 1% 0402 SMD</v>
          </cell>
        </row>
        <row r="464">
          <cell r="A464" t="str">
            <v>1VR0402120RJ04</v>
          </cell>
          <cell r="B464" t="str">
            <v>RES,THK,0402,120,5%,63mW</v>
          </cell>
        </row>
        <row r="465">
          <cell r="A465" t="str">
            <v>1VR0402121KF04</v>
          </cell>
          <cell r="B465" t="str">
            <v>RES,THK,0402,121K,1%,63mW</v>
          </cell>
        </row>
        <row r="466">
          <cell r="A466" t="str">
            <v>1VR0402121KJ04</v>
          </cell>
          <cell r="B466" t="str">
            <v>RES 121K OHM 1/16W 1% 0402 SMD</v>
          </cell>
        </row>
        <row r="467">
          <cell r="A467" t="str">
            <v>1VR0402121RF04</v>
          </cell>
          <cell r="B467" t="str">
            <v>RES,THK,0402,121,1%,63mW</v>
          </cell>
        </row>
        <row r="468">
          <cell r="A468" t="str">
            <v>1VR0402124KF04</v>
          </cell>
          <cell r="B468" t="str">
            <v>RES 124K OHM 1/16W 1% 0402 SMD</v>
          </cell>
        </row>
        <row r="469">
          <cell r="A469" t="str">
            <v>1VR040214K7F04</v>
          </cell>
          <cell r="B469" t="str">
            <v>RES 14.7K OHM 1/16W 1% SMD 0402</v>
          </cell>
        </row>
        <row r="470">
          <cell r="A470" t="str">
            <v>1VR0402150KF04</v>
          </cell>
          <cell r="B470" t="str">
            <v>Res,150Kohm±1%,1/16W,0402,1.05*0.55*0.4mm</v>
          </cell>
        </row>
        <row r="471">
          <cell r="A471" t="str">
            <v>1VR0402150RJ04</v>
          </cell>
          <cell r="B471" t="str">
            <v>RES,THK,0402,150,5%</v>
          </cell>
        </row>
        <row r="472">
          <cell r="A472" t="str">
            <v>1VR040215KF04</v>
          </cell>
          <cell r="B472" t="str">
            <v>RES,THK,0402,15K,1%</v>
          </cell>
        </row>
        <row r="473">
          <cell r="A473" t="str">
            <v>1VR040216K9F04</v>
          </cell>
          <cell r="B473" t="str">
            <v>Res,16.9Kohm±1%,1/16W,0402,1.05*0.55*0.4mm</v>
          </cell>
        </row>
        <row r="474">
          <cell r="A474" t="str">
            <v>1VR0402180KF04</v>
          </cell>
          <cell r="B474" t="str">
            <v>RES,THK,0402,180K,1%</v>
          </cell>
        </row>
        <row r="475">
          <cell r="A475" t="str">
            <v>1VR040218RJ04</v>
          </cell>
          <cell r="B475" t="str">
            <v>RES,THK,0402,18,5%,63mW</v>
          </cell>
        </row>
        <row r="476">
          <cell r="A476" t="str">
            <v>1VR04021K24F04</v>
          </cell>
          <cell r="B476" t="str">
            <v>RES,THK,0402,1.24K,1%</v>
          </cell>
        </row>
        <row r="477">
          <cell r="A477" t="str">
            <v>1VR04021K3J04</v>
          </cell>
          <cell r="B477" t="str">
            <v>RES 1.30K OHM 1/16W 1% SMD 0402</v>
          </cell>
        </row>
        <row r="478">
          <cell r="A478" t="str">
            <v>1VR04021K5F04</v>
          </cell>
          <cell r="B478" t="str">
            <v>Res,1.5Kohm±1%,1/16W,0402,1.05*0.55*0.4mm</v>
          </cell>
        </row>
        <row r="479">
          <cell r="A479" t="str">
            <v>1VR04021K5J04</v>
          </cell>
          <cell r="B479" t="str">
            <v>Res,1.5Kohm±5%,1/16W,0402,1.05*0.55*0.4mm</v>
          </cell>
        </row>
        <row r="480">
          <cell r="A480" t="str">
            <v>1VR04021K69F04</v>
          </cell>
          <cell r="B480" t="str">
            <v>RES,THK,0402,1.69K,1%,63mW</v>
          </cell>
        </row>
        <row r="481">
          <cell r="A481" t="str">
            <v>1VR04021KF04</v>
          </cell>
          <cell r="B481" t="str">
            <v>RES,THK,0402,1K,1%</v>
          </cell>
        </row>
        <row r="482">
          <cell r="A482" t="str">
            <v>1VR04021KJ04</v>
          </cell>
          <cell r="B482" t="str">
            <v>RES,THK,0402,1K,5%</v>
          </cell>
        </row>
        <row r="483">
          <cell r="A483" t="str">
            <v>1VR04021RJ04</v>
          </cell>
          <cell r="B483" t="str">
            <v>RES 1.00M OHM 1/16W 1% 0402 SMD</v>
          </cell>
        </row>
        <row r="484">
          <cell r="A484" t="str">
            <v>1VR0402200RF04</v>
          </cell>
          <cell r="B484" t="str">
            <v>RES 200 OHM 1/16W 1% 0402 SMD</v>
          </cell>
        </row>
        <row r="485">
          <cell r="A485" t="str">
            <v>1VR040220KF04</v>
          </cell>
          <cell r="B485" t="str">
            <v>RES,THK,0402,20K,1%,63mW</v>
          </cell>
        </row>
        <row r="486">
          <cell r="A486" t="str">
            <v>1VR040221K5F04</v>
          </cell>
          <cell r="B486" t="str">
            <v>RES,THK,0402,21.5K,1%,63mW</v>
          </cell>
        </row>
        <row r="487">
          <cell r="A487" t="str">
            <v>1VR0402220RJ04</v>
          </cell>
          <cell r="B487" t="str">
            <v>RES,THK,0402,220,5%,63mW</v>
          </cell>
        </row>
        <row r="488">
          <cell r="A488" t="str">
            <v>1VR040222K1F04</v>
          </cell>
          <cell r="B488" t="str">
            <v>RES 22.1K OHM 1/16W 1% 0402 SMD</v>
          </cell>
        </row>
        <row r="489">
          <cell r="A489" t="str">
            <v>1VR040222KF04</v>
          </cell>
          <cell r="B489" t="str">
            <v>RES 22.0K OHM 1/16W 1% 0402 SMD</v>
          </cell>
        </row>
        <row r="490">
          <cell r="A490" t="str">
            <v>1VR040222RJ04</v>
          </cell>
          <cell r="B490" t="str">
            <v>RES,THK,0402,22,5%,63mW</v>
          </cell>
        </row>
        <row r="491">
          <cell r="A491" t="str">
            <v>1VR0402240KF04</v>
          </cell>
          <cell r="B491" t="str">
            <v>RES,THK,0402,240K,1%</v>
          </cell>
        </row>
        <row r="492">
          <cell r="A492" t="str">
            <v>1VR0402240RF04</v>
          </cell>
          <cell r="B492" t="str">
            <v>Res,240ohm±1%,1/16W,0402,1.05*0.55*0.4mm</v>
          </cell>
        </row>
        <row r="493">
          <cell r="A493" t="str">
            <v>1VR040224K3F04</v>
          </cell>
          <cell r="B493" t="str">
            <v>RES,THK,0402,24.3K,1%,63mW</v>
          </cell>
        </row>
        <row r="494">
          <cell r="A494" t="str">
            <v>1VR040224KJ04</v>
          </cell>
          <cell r="B494" t="str">
            <v>Res,24Kohm±5%,1/16W,0402,1.05*0.55*0.4mm</v>
          </cell>
        </row>
        <row r="495">
          <cell r="A495" t="str">
            <v>1VR0402261RF04</v>
          </cell>
          <cell r="B495" t="str">
            <v>RES 261 OHM 1/16W 1% SMD 0402</v>
          </cell>
        </row>
        <row r="496">
          <cell r="A496" t="str">
            <v>1VR040226K1F04</v>
          </cell>
          <cell r="B496" t="str">
            <v>RES 26.1K OHM 1/16W 1% 0402 SMD</v>
          </cell>
        </row>
        <row r="497">
          <cell r="A497" t="str">
            <v>1VR040226R1F04</v>
          </cell>
          <cell r="B497" t="str">
            <v>Res,26.1ohm±1%,1/16W,0402,1.05*0.55*0.4mm</v>
          </cell>
        </row>
        <row r="498">
          <cell r="A498" t="str">
            <v>1VR040227KF04</v>
          </cell>
          <cell r="B498" t="str">
            <v>Res,27Kohm±1%,1/16W,0402,1.05*0.55*0.4mm</v>
          </cell>
        </row>
        <row r="499">
          <cell r="A499" t="str">
            <v>1VR040227KJ04</v>
          </cell>
          <cell r="B499" t="str">
            <v>RES,THK,0402,27K,5%,63mW</v>
          </cell>
        </row>
        <row r="500">
          <cell r="A500" t="str">
            <v>1VR040227KL04</v>
          </cell>
          <cell r="B500" t="str">
            <v>RES,THN,0402,27K,0.1%,63mW,25PPM</v>
          </cell>
        </row>
        <row r="501">
          <cell r="A501" t="str">
            <v>1VR04022K2J04</v>
          </cell>
          <cell r="B501" t="str">
            <v>Res,2.2Kohm±5%,1/16W,0402,1.05*0.55*0.4mm</v>
          </cell>
        </row>
        <row r="502">
          <cell r="A502" t="str">
            <v>1VR04022K37F04</v>
          </cell>
          <cell r="B502" t="str">
            <v>RES 2.37K OHM 1/16W 1% 0402 SMD</v>
          </cell>
        </row>
        <row r="503">
          <cell r="A503" t="str">
            <v>1VR04022K7J04</v>
          </cell>
          <cell r="B503" t="str">
            <v>RES,THK,0402,2.7K,5%,63mW</v>
          </cell>
        </row>
        <row r="504">
          <cell r="A504" t="str">
            <v>1VR04022KF04</v>
          </cell>
          <cell r="B504" t="str">
            <v>Res,2Kohm±1%,1/16W,0402,1.05*0.55*0.4mm</v>
          </cell>
        </row>
        <row r="505">
          <cell r="A505" t="str">
            <v>1VR04022KJ04</v>
          </cell>
          <cell r="B505" t="str">
            <v>RES,THK,0402,2K,5%,63mW</v>
          </cell>
        </row>
        <row r="506">
          <cell r="A506" t="str">
            <v>1VR0402300RF04</v>
          </cell>
          <cell r="B506" t="str">
            <v>RES,THK,0402,300,1%,63mW</v>
          </cell>
        </row>
        <row r="507">
          <cell r="A507" t="str">
            <v>1VR0402300RJ04</v>
          </cell>
          <cell r="B507" t="str">
            <v>RES,THK,0402,300,5%</v>
          </cell>
        </row>
        <row r="508">
          <cell r="A508" t="str">
            <v>1VR040230KF04</v>
          </cell>
          <cell r="B508" t="str">
            <v>RES,THK,0402,30K,1%,63mW</v>
          </cell>
        </row>
        <row r="509">
          <cell r="A509" t="str">
            <v>1VR0402330KF04</v>
          </cell>
          <cell r="B509" t="str">
            <v>Res,330Kohm±1%,1/16W,0402,1.05*0.55*0.4mm</v>
          </cell>
        </row>
        <row r="510">
          <cell r="A510" t="str">
            <v>1VR0402330RJ04</v>
          </cell>
          <cell r="B510" t="str">
            <v>RES,THK,0402,330,5%</v>
          </cell>
        </row>
        <row r="511">
          <cell r="A511" t="str">
            <v>1VR040233K2F04</v>
          </cell>
          <cell r="B511" t="str">
            <v>RES,THK,0402,33.2K,1%,63mW</v>
          </cell>
        </row>
        <row r="512">
          <cell r="A512" t="str">
            <v>1VR040233RF04</v>
          </cell>
          <cell r="B512" t="str">
            <v>RES 33.0 OHM 1/16W 1% 0402 SMD</v>
          </cell>
        </row>
        <row r="513">
          <cell r="A513" t="str">
            <v>1VR040233RJ04</v>
          </cell>
          <cell r="B513" t="str">
            <v>RES,THK,0402,33,5%</v>
          </cell>
        </row>
        <row r="514">
          <cell r="A514" t="str">
            <v>1VR040234KF04</v>
          </cell>
          <cell r="B514" t="str">
            <v>RES,THK,0402,34K,1%,63mW</v>
          </cell>
        </row>
        <row r="515">
          <cell r="A515" t="str">
            <v>1VR040234R8F04</v>
          </cell>
          <cell r="B515" t="str">
            <v>Res,34.8ohm±1%,1/16W,0402,1.05*0.55*0.4mm</v>
          </cell>
        </row>
        <row r="516">
          <cell r="A516" t="str">
            <v>1VR0402390RJ04</v>
          </cell>
          <cell r="B516" t="str">
            <v>RES,THK,0402,390,5%</v>
          </cell>
        </row>
        <row r="517">
          <cell r="A517" t="str">
            <v>1VR040239K2F04</v>
          </cell>
          <cell r="B517" t="str">
            <v>RES,THK,0402,39.2K,1%</v>
          </cell>
        </row>
        <row r="518">
          <cell r="A518" t="str">
            <v>1VR040239KF04</v>
          </cell>
          <cell r="B518" t="str">
            <v>Res,39Kohm±1%,1/16W,0402,1.05*0.55*0.4mm</v>
          </cell>
        </row>
        <row r="519">
          <cell r="A519" t="str">
            <v>1VR04023K3J04</v>
          </cell>
          <cell r="B519" t="str">
            <v>RES,THK,0402,3.3K,5%,63mW</v>
          </cell>
        </row>
        <row r="520">
          <cell r="A520" t="str">
            <v>1VR04023K9J04</v>
          </cell>
          <cell r="B520" t="str">
            <v>RES,THK,0402,3.9K,5%,63mW</v>
          </cell>
        </row>
        <row r="521">
          <cell r="A521" t="str">
            <v>1VR04023KF04</v>
          </cell>
          <cell r="B521" t="str">
            <v>Res,3Kohm±1%,1/16W,0402,1.05*0.55*0.4mm</v>
          </cell>
        </row>
        <row r="522">
          <cell r="A522" t="str">
            <v>1VR04023KJ04</v>
          </cell>
          <cell r="B522" t="str">
            <v>RES,THK,0402,3K,5%</v>
          </cell>
        </row>
        <row r="523">
          <cell r="A523" t="str">
            <v>1VR040240R2F04</v>
          </cell>
          <cell r="B523" t="str">
            <v>RES 40.2 OHM 1/16W 1% 0402 SMD</v>
          </cell>
        </row>
        <row r="524">
          <cell r="A524" t="str">
            <v>1VR0402422RF04</v>
          </cell>
          <cell r="B524" t="str">
            <v>RES,THK,0402,422,1%</v>
          </cell>
        </row>
        <row r="525">
          <cell r="A525" t="str">
            <v>1VR0402470KJ04</v>
          </cell>
          <cell r="B525" t="str">
            <v>Res,470Kohm±5%,1/16W,0402,1.05*0.55*0.4mm</v>
          </cell>
        </row>
        <row r="526">
          <cell r="A526" t="str">
            <v>1VR0402470RJ04</v>
          </cell>
          <cell r="B526" t="str">
            <v>RES,THK,0402,470,5%</v>
          </cell>
        </row>
        <row r="527">
          <cell r="A527" t="str">
            <v>1VR0402475RJ04</v>
          </cell>
          <cell r="B527" t="str">
            <v>RES 475 OHM 1/16W 1% 0402 SMD</v>
          </cell>
        </row>
        <row r="528">
          <cell r="A528" t="str">
            <v>1VR040247KJ04</v>
          </cell>
          <cell r="B528" t="str">
            <v>RES,THK,0402,47K,5%,63mW</v>
          </cell>
        </row>
        <row r="529">
          <cell r="A529" t="str">
            <v>1VR040247RF04</v>
          </cell>
          <cell r="B529" t="str">
            <v>RES 47 OHM 1/16W 1% 0402 SMD</v>
          </cell>
        </row>
        <row r="530">
          <cell r="A530" t="str">
            <v>1VR040249R9F06</v>
          </cell>
          <cell r="B530" t="str">
            <v>RES 49.9 OHM 1/10W 1% 0402 SMD</v>
          </cell>
        </row>
        <row r="531">
          <cell r="A531" t="str">
            <v>1VR04024K32F04</v>
          </cell>
          <cell r="B531" t="str">
            <v>RES,THK,0402,4.32K,1%</v>
          </cell>
        </row>
        <row r="532">
          <cell r="A532" t="str">
            <v>1VR04024K7F04</v>
          </cell>
          <cell r="B532" t="str">
            <v>RES,THK,0402,4.7K,1%,63mW</v>
          </cell>
        </row>
        <row r="533">
          <cell r="A533" t="str">
            <v>1VR04024K7J04</v>
          </cell>
          <cell r="B533" t="str">
            <v>RES,THK,0402,4.7K,5%</v>
          </cell>
        </row>
        <row r="534">
          <cell r="A534" t="str">
            <v>1VR0402510RJ04</v>
          </cell>
          <cell r="B534" t="str">
            <v>RES,THK,0402,510,5%,63mW</v>
          </cell>
        </row>
        <row r="535">
          <cell r="A535" t="str">
            <v>1VR040251K1F04</v>
          </cell>
          <cell r="B535" t="str">
            <v>RES 51.1K OHM 1/16W 1% 0402 SMD</v>
          </cell>
        </row>
        <row r="536">
          <cell r="A536" t="str">
            <v>1VR040251RF04</v>
          </cell>
          <cell r="B536" t="str">
            <v>Res,51ohm±1%,1/16W,0402,1.05*0.55*0.4mm</v>
          </cell>
        </row>
        <row r="537">
          <cell r="A537" t="str">
            <v>1VR040251RJ04</v>
          </cell>
          <cell r="B537" t="str">
            <v>RES,THK,0402,51,5%,63mW</v>
          </cell>
        </row>
        <row r="538">
          <cell r="A538" t="str">
            <v>1VR0402562RF04</v>
          </cell>
          <cell r="B538" t="str">
            <v>RES,THK,0402,562,1%,63mW</v>
          </cell>
        </row>
        <row r="539">
          <cell r="A539" t="str">
            <v>1VR040256KJ04</v>
          </cell>
          <cell r="B539" t="str">
            <v>RES,THK,0402,56K,5%,63mW</v>
          </cell>
        </row>
        <row r="540">
          <cell r="A540" t="str">
            <v>1VR040256RJ04</v>
          </cell>
          <cell r="B540" t="str">
            <v>RES,THK,0402,56,5%,63mW</v>
          </cell>
        </row>
        <row r="541">
          <cell r="A541" t="str">
            <v>1VR04025K1F04</v>
          </cell>
          <cell r="B541" t="str">
            <v>Res,5.1Kohm±1%,1/16W,0402,1.05*0.55*0.4mm</v>
          </cell>
        </row>
        <row r="542">
          <cell r="A542" t="str">
            <v>1VR04025K62F04</v>
          </cell>
          <cell r="B542" t="str">
            <v>RES,THK,0402,5.62K,1%,63mW</v>
          </cell>
        </row>
        <row r="543">
          <cell r="A543" t="str">
            <v>1VR04025R1F04</v>
          </cell>
          <cell r="B543" t="str">
            <v>Res,5.1ohm±1%,1/16W,0402,1.05*0.55*0.5mm</v>
          </cell>
        </row>
        <row r="544">
          <cell r="A544" t="str">
            <v>1VR04025R1J04</v>
          </cell>
          <cell r="B544" t="str">
            <v>RES 5.1 OHM 1/16W 5% 0402 SMD</v>
          </cell>
        </row>
        <row r="545">
          <cell r="A545" t="str">
            <v>1VR040261K9F04</v>
          </cell>
          <cell r="B545" t="str">
            <v>RES 61.9K OHM 1/16W 1% 0402 SMD</v>
          </cell>
        </row>
        <row r="546">
          <cell r="A546" t="str">
            <v>1VR040264K9F04</v>
          </cell>
          <cell r="B546" t="str">
            <v>RES,THK,0402,64.9K,1%</v>
          </cell>
        </row>
        <row r="547">
          <cell r="A547" t="str">
            <v>1VR040268K1F04</v>
          </cell>
          <cell r="B547" t="str">
            <v>RES,THK,0402,68.1K,1%,63mW</v>
          </cell>
        </row>
        <row r="548">
          <cell r="A548" t="str">
            <v>1VR04026K04F04</v>
          </cell>
          <cell r="B548" t="str">
            <v>RES,THK,0402,6.04K,1%</v>
          </cell>
        </row>
        <row r="549">
          <cell r="A549" t="str">
            <v>1VR04026K81F04</v>
          </cell>
          <cell r="B549" t="str">
            <v>RES,THK,0402,6.81K,1%,63mW</v>
          </cell>
        </row>
        <row r="550">
          <cell r="A550" t="str">
            <v>1VR04026K8J04</v>
          </cell>
          <cell r="B550" t="str">
            <v>RES,THK,0402,6.8K,5%,63mW,50V</v>
          </cell>
        </row>
        <row r="551">
          <cell r="A551" t="str">
            <v>1VR040273K2F04</v>
          </cell>
          <cell r="B551" t="str">
            <v>RES,THK,0402,73.2K,1%,63mW</v>
          </cell>
        </row>
        <row r="552">
          <cell r="A552" t="str">
            <v>1VR0402750KF04</v>
          </cell>
          <cell r="B552" t="str">
            <v>RES,THK,0402,750K,1%</v>
          </cell>
        </row>
        <row r="553">
          <cell r="A553" t="str">
            <v>1VR040275KJ04</v>
          </cell>
          <cell r="B553" t="str">
            <v>RES 75K OHM 1/16W 1% 0402 SMD</v>
          </cell>
        </row>
        <row r="554">
          <cell r="A554" t="str">
            <v>1VR040275RF04</v>
          </cell>
          <cell r="B554" t="str">
            <v>RES,THK,0402,75,1%,63mW</v>
          </cell>
        </row>
        <row r="555">
          <cell r="A555" t="str">
            <v>1VR040275RJ04</v>
          </cell>
          <cell r="B555" t="str">
            <v>RES,THK,0402,75,5%,63mW</v>
          </cell>
        </row>
        <row r="556">
          <cell r="A556" t="str">
            <v>1VR040280R6F04</v>
          </cell>
          <cell r="B556" t="str">
            <v>RES,THK,0402,80.6,1%,63mW</v>
          </cell>
        </row>
        <row r="557">
          <cell r="A557" t="str">
            <v>1VR0402820RJ04</v>
          </cell>
          <cell r="B557" t="str">
            <v>RES,THK,0402,820R,5%,63mW</v>
          </cell>
        </row>
        <row r="558">
          <cell r="A558" t="str">
            <v>1VR040282RJ04</v>
          </cell>
          <cell r="B558" t="str">
            <v>RES,THK,0402,82,5%,63mW</v>
          </cell>
        </row>
        <row r="559">
          <cell r="A559" t="str">
            <v>1VR04028K25F04</v>
          </cell>
          <cell r="B559" t="str">
            <v>RES,THK,0402,8.25K,1%,63mW</v>
          </cell>
        </row>
        <row r="560">
          <cell r="A560" t="str">
            <v>1VR04028K2F04</v>
          </cell>
          <cell r="B560" t="str">
            <v>Res,8.2Kohm±1%,1/16W,0402,1.05*0.55*0.4mm</v>
          </cell>
        </row>
        <row r="561">
          <cell r="A561" t="str">
            <v>1VR04028K2J04</v>
          </cell>
          <cell r="B561" t="str">
            <v>Res,8.2Kohm±5%,1/16W,0402,1.05*0.55*0.4mm</v>
          </cell>
        </row>
        <row r="562">
          <cell r="A562" t="str">
            <v>1VR06030R0N15</v>
          </cell>
          <cell r="B562" t="str">
            <v>RES,THK,0603,jumper,100mW</v>
          </cell>
        </row>
        <row r="563">
          <cell r="A563" t="str">
            <v>1VR06030RF05</v>
          </cell>
          <cell r="B563" t="str">
            <v>RES 0R 1/16W 1% 0603</v>
          </cell>
        </row>
        <row r="564">
          <cell r="A564" t="str">
            <v>1VR06030RJ05</v>
          </cell>
          <cell r="B564" t="str">
            <v>RES 0.0 OHM 1/10W JUMP 0603 SMD</v>
          </cell>
        </row>
        <row r="565">
          <cell r="A565" t="str">
            <v>1VR06030RJ15</v>
          </cell>
          <cell r="B565" t="str">
            <v>Res,0ohm±5%,1/10W,0603,1.70*0.90*0.6mm</v>
          </cell>
        </row>
        <row r="566">
          <cell r="A566" t="str">
            <v>1VR0603100KJ06</v>
          </cell>
          <cell r="B566" t="str">
            <v>RES 100K OHM 1/10W 5% 0603 SMD</v>
          </cell>
        </row>
        <row r="567">
          <cell r="A567" t="str">
            <v>1VR060310KF05</v>
          </cell>
          <cell r="B567" t="str">
            <v>RES 10K 1/16W 1% 0603</v>
          </cell>
        </row>
        <row r="568">
          <cell r="A568" t="str">
            <v>1VR060310RF05</v>
          </cell>
          <cell r="B568" t="str">
            <v>RES 10R 1/16W 1% 0603</v>
          </cell>
        </row>
        <row r="569">
          <cell r="A569" t="str">
            <v>1VR060311KF05</v>
          </cell>
          <cell r="B569" t="str">
            <v>RES 11.0K 1/16W 1% 0603</v>
          </cell>
        </row>
        <row r="570">
          <cell r="A570" t="str">
            <v>1VR060311RJ05</v>
          </cell>
          <cell r="B570" t="str">
            <v>RES,THK,0603,11,5%</v>
          </cell>
        </row>
        <row r="571">
          <cell r="A571" t="str">
            <v>1VR06031K5F05</v>
          </cell>
          <cell r="B571" t="str">
            <v>RES 1.5K 1/16W 1% 0603</v>
          </cell>
        </row>
        <row r="572">
          <cell r="A572" t="str">
            <v>1VR06031KF05</v>
          </cell>
          <cell r="B572" t="str">
            <v>RES 1K 1/16W 1% 0603</v>
          </cell>
        </row>
        <row r="573">
          <cell r="A573" t="str">
            <v>1VR06031RJ06</v>
          </cell>
          <cell r="B573" t="str">
            <v>RES 1.0 OHM 1/10W 5% 0603 SMD</v>
          </cell>
        </row>
        <row r="574">
          <cell r="A574" t="str">
            <v>1VR060324K9F05</v>
          </cell>
          <cell r="B574" t="str">
            <v>RES 24.9K 1/16W 1% 0603</v>
          </cell>
        </row>
        <row r="575">
          <cell r="A575" t="str">
            <v>1VR060324RJ15</v>
          </cell>
          <cell r="B575" t="str">
            <v>Res,24ohm±5%,1/10W,0603,1.70*0.90*0.6mm</v>
          </cell>
        </row>
        <row r="576">
          <cell r="A576" t="str">
            <v>1VR06032K49F05</v>
          </cell>
          <cell r="B576" t="str">
            <v>RES 2.49K 1/16W 1% 0603</v>
          </cell>
        </row>
        <row r="577">
          <cell r="A577" t="str">
            <v>1VR0603348RF05</v>
          </cell>
          <cell r="B577" t="str">
            <v>RES 348R 1/16W 1% 0603</v>
          </cell>
        </row>
        <row r="578">
          <cell r="A578" t="str">
            <v>1VR060334KF04</v>
          </cell>
          <cell r="B578" t="str">
            <v>RES,THK,0603,34K,1%,100mW</v>
          </cell>
        </row>
        <row r="579">
          <cell r="A579" t="str">
            <v>1VR060341K2F05</v>
          </cell>
          <cell r="B579" t="str">
            <v>RES 41.2K 1/16W 1% 0603</v>
          </cell>
        </row>
        <row r="580">
          <cell r="A580" t="str">
            <v>1VR060349R9F05</v>
          </cell>
          <cell r="B580" t="str">
            <v>RES 49.9R 1/16W 1% 0603</v>
          </cell>
        </row>
        <row r="581">
          <cell r="A581" t="str">
            <v>1VR06034K7J15</v>
          </cell>
          <cell r="B581" t="str">
            <v>RES,THK,0603,4.7K,5%,100mW</v>
          </cell>
        </row>
        <row r="582">
          <cell r="A582" t="str">
            <v>1VR060363K4F05</v>
          </cell>
          <cell r="B582" t="str">
            <v>RES 63.4K 1/16W 1% 0603</v>
          </cell>
        </row>
        <row r="583">
          <cell r="A583" t="str">
            <v>1VR060369K8F05</v>
          </cell>
          <cell r="B583" t="str">
            <v>RES 69.8K OHM 1/10W 1% 0603 SMD</v>
          </cell>
        </row>
        <row r="584">
          <cell r="A584" t="str">
            <v>1VR060375RF06</v>
          </cell>
          <cell r="B584" t="str">
            <v>RES 75.0 OHM 1/10W 1% 0603 SMD</v>
          </cell>
        </row>
        <row r="585">
          <cell r="A585" t="str">
            <v>1VR060380K6F05</v>
          </cell>
          <cell r="B585" t="str">
            <v>RES 80.6K 1/16W 1% 0603</v>
          </cell>
        </row>
        <row r="586">
          <cell r="A586" t="str">
            <v>1VR08050R0P06</v>
          </cell>
          <cell r="B586" t="str">
            <v>RES,THK,0805,0R,Jumper,125mW</v>
          </cell>
        </row>
        <row r="587">
          <cell r="A587" t="str">
            <v>1VR08050R2F09</v>
          </cell>
          <cell r="B587" t="str">
            <v>Res,0.2ohm±1%,1/4W,0805,2.10*1.35*0.65mm</v>
          </cell>
        </row>
        <row r="588">
          <cell r="A588" t="str">
            <v>1VR08050RJ06</v>
          </cell>
          <cell r="B588" t="str">
            <v>RES,THK,0805,0,5%</v>
          </cell>
        </row>
        <row r="589">
          <cell r="A589" t="str">
            <v>1VR0805100KF06</v>
          </cell>
          <cell r="B589" t="str">
            <v>RES 100K OHM, 1%, SMD,  0805</v>
          </cell>
        </row>
        <row r="590">
          <cell r="A590" t="str">
            <v>1VR0805100RF06</v>
          </cell>
          <cell r="B590" t="str">
            <v>RES,THK,0805,100R,1%</v>
          </cell>
        </row>
        <row r="591">
          <cell r="A591" t="str">
            <v>1VR080510KF06</v>
          </cell>
          <cell r="B591" t="str">
            <v>RES,THK,0805,10K,1%</v>
          </cell>
        </row>
        <row r="592">
          <cell r="A592" t="str">
            <v>1VR080510KF07</v>
          </cell>
          <cell r="B592" t="str">
            <v>RES 10K OHM, 1%, SMD, 0805</v>
          </cell>
        </row>
        <row r="593">
          <cell r="A593" t="str">
            <v>1VR080510RF06</v>
          </cell>
          <cell r="B593" t="str">
            <v>RES 10 OHM, 1%,SMD, 0805</v>
          </cell>
        </row>
        <row r="594">
          <cell r="A594" t="str">
            <v>1VR080515KF06</v>
          </cell>
          <cell r="B594" t="str">
            <v>RES 15K OHM, 1%,SMD, 0805</v>
          </cell>
        </row>
        <row r="595">
          <cell r="A595" t="str">
            <v>1VR0805180KF06</v>
          </cell>
          <cell r="B595" t="str">
            <v>RES 180K OHM, 1%, SMD,  0805</v>
          </cell>
        </row>
        <row r="596">
          <cell r="A596" t="str">
            <v>1VR0805180RF06</v>
          </cell>
          <cell r="B596" t="str">
            <v>RES 180 OHM, 1%,SMD, 0805</v>
          </cell>
        </row>
        <row r="597">
          <cell r="A597" t="str">
            <v>1VR08051K2F06</v>
          </cell>
          <cell r="B597" t="str">
            <v>RES 1.2K OHM, 1%,SMD, 0805</v>
          </cell>
        </row>
        <row r="598">
          <cell r="A598" t="str">
            <v>1VR08051KF06</v>
          </cell>
          <cell r="B598" t="str">
            <v>RES,THK,0805,1K,1%</v>
          </cell>
        </row>
        <row r="599">
          <cell r="A599" t="str">
            <v>1VR0805220RF06</v>
          </cell>
          <cell r="B599" t="str">
            <v>RES,THK,0805,220R,1%</v>
          </cell>
        </row>
        <row r="600">
          <cell r="A600" t="str">
            <v>1VR080522RF06</v>
          </cell>
          <cell r="B600" t="str">
            <v>RES 22 OHM, 1%,SMD, 0805</v>
          </cell>
        </row>
        <row r="601">
          <cell r="A601" t="str">
            <v>1VR080527KF06</v>
          </cell>
          <cell r="B601" t="str">
            <v>RES 27K OHM, 1%,SMD, 0805</v>
          </cell>
        </row>
        <row r="602">
          <cell r="A602" t="str">
            <v>1VR0805294RF06</v>
          </cell>
          <cell r="B602" t="str">
            <v>RES,THK,0805,294,1%</v>
          </cell>
        </row>
        <row r="603">
          <cell r="A603" t="str">
            <v>1VR08052K2F06</v>
          </cell>
          <cell r="B603" t="str">
            <v>RES 2.2K OHM, 1%,SMD, 0805</v>
          </cell>
        </row>
        <row r="604">
          <cell r="A604" t="str">
            <v>1VR0805330RF06</v>
          </cell>
          <cell r="B604" t="str">
            <v>RES 330 OHM, 1%, SMD,  0805</v>
          </cell>
        </row>
        <row r="605">
          <cell r="A605" t="str">
            <v>1VR080533KF06</v>
          </cell>
          <cell r="B605" t="str">
            <v>RES 33K OHM, 1%,SMD, 0805</v>
          </cell>
        </row>
        <row r="606">
          <cell r="A606" t="str">
            <v>1VR08053K9F06</v>
          </cell>
          <cell r="B606" t="str">
            <v>RES 3.9K OHM, 1%,SMD, 0805</v>
          </cell>
        </row>
        <row r="607">
          <cell r="A607" t="str">
            <v>1VR080547KF06</v>
          </cell>
          <cell r="B607" t="str">
            <v>RES,THK,0805,47K,1%</v>
          </cell>
        </row>
        <row r="608">
          <cell r="A608" t="str">
            <v>1VR080547RF06</v>
          </cell>
          <cell r="B608" t="str">
            <v>RES 47 OHM, 1%,SMD, 0805</v>
          </cell>
        </row>
        <row r="609">
          <cell r="A609" t="str">
            <v>1VR0805499RF06</v>
          </cell>
          <cell r="B609" t="str">
            <v>RES,THK,0805,499,1%</v>
          </cell>
        </row>
        <row r="610">
          <cell r="A610" t="str">
            <v>1VR08054K7F06</v>
          </cell>
          <cell r="B610" t="str">
            <v>RES,THK,0805,4.7K,1%</v>
          </cell>
        </row>
        <row r="611">
          <cell r="A611" t="str">
            <v>1VR08054R7F06</v>
          </cell>
          <cell r="B611" t="str">
            <v>RES 4.7 OHM, 1%,SMD, 0805</v>
          </cell>
        </row>
        <row r="612">
          <cell r="A612" t="str">
            <v>1VR0805560RF06</v>
          </cell>
          <cell r="B612" t="str">
            <v>RES,THK,0805,560R,1%</v>
          </cell>
        </row>
        <row r="613">
          <cell r="A613" t="str">
            <v>1VR080556KF06</v>
          </cell>
          <cell r="B613" t="str">
            <v>RES 56K OHM, 1%, SMD, 0805</v>
          </cell>
        </row>
        <row r="614">
          <cell r="A614" t="str">
            <v>1VR08055K6F06</v>
          </cell>
          <cell r="B614" t="str">
            <v>RES 5.6K OHM, 1%,SMD, 0805</v>
          </cell>
        </row>
        <row r="615">
          <cell r="A615" t="str">
            <v>1VR0805634RF06</v>
          </cell>
          <cell r="B615" t="str">
            <v>RES,THK,0805,634,1%</v>
          </cell>
        </row>
        <row r="616">
          <cell r="A616" t="str">
            <v>1VR080563R4F06</v>
          </cell>
          <cell r="B616" t="str">
            <v>RES 63.4R 1/10W 1% 0805</v>
          </cell>
        </row>
        <row r="617">
          <cell r="A617" t="str">
            <v>1VR0805680RF06</v>
          </cell>
          <cell r="B617" t="str">
            <v>RES 680 OHM, 1%,SMD, 0805</v>
          </cell>
        </row>
        <row r="618">
          <cell r="A618" t="str">
            <v>1VR08056K49F06</v>
          </cell>
          <cell r="B618" t="str">
            <v>RES 6.49K 1/10W 1% 0805</v>
          </cell>
        </row>
        <row r="619">
          <cell r="A619" t="str">
            <v>1VR08056R2J06</v>
          </cell>
          <cell r="B619" t="str">
            <v>RES,THK,0805,6.2,5%</v>
          </cell>
        </row>
        <row r="620">
          <cell r="A620" t="str">
            <v>1VR080571R5F06</v>
          </cell>
          <cell r="B620" t="str">
            <v>RES,THK,0805,71.5,1%</v>
          </cell>
        </row>
        <row r="621">
          <cell r="A621" t="str">
            <v>1VR0805732RF06</v>
          </cell>
          <cell r="B621" t="str">
            <v>RES,THK,0805,732,1%</v>
          </cell>
        </row>
        <row r="622">
          <cell r="A622" t="str">
            <v>1VR0805820RF06</v>
          </cell>
          <cell r="B622" t="str">
            <v>RES 680 OHM, 1%,SMD, 0805</v>
          </cell>
        </row>
        <row r="623">
          <cell r="A623" t="str">
            <v>1VR080582KF06</v>
          </cell>
          <cell r="B623" t="str">
            <v>RES 82K OHM, 1%,SMD, 0805</v>
          </cell>
        </row>
        <row r="624">
          <cell r="A624" t="str">
            <v>1VR080597R6F06</v>
          </cell>
          <cell r="B624" t="str">
            <v>RES,THK,0805,97.6,1%</v>
          </cell>
        </row>
        <row r="625">
          <cell r="A625" t="str">
            <v>1VR12060R12F07</v>
          </cell>
          <cell r="B625" t="str">
            <v>RES 0.12R 1/4W 1% 1206</v>
          </cell>
        </row>
        <row r="626">
          <cell r="A626" t="str">
            <v>1VR12060RF07</v>
          </cell>
          <cell r="B626" t="str">
            <v>RES,THK,1206,0,1%</v>
          </cell>
        </row>
        <row r="627">
          <cell r="A627" t="str">
            <v>1VR12060RJ07</v>
          </cell>
          <cell r="B627" t="str">
            <v>RES,THK,1206,0,5%</v>
          </cell>
        </row>
        <row r="628">
          <cell r="A628" t="str">
            <v>1VR1206100KF07</v>
          </cell>
          <cell r="B628" t="str">
            <v>RES 100K OHM, 1%, SMD,  1206</v>
          </cell>
        </row>
        <row r="629">
          <cell r="A629" t="str">
            <v>1VR120610RF07</v>
          </cell>
          <cell r="B629" t="str">
            <v>RES 10 OHM, 1%, SMD, 1206</v>
          </cell>
        </row>
        <row r="630">
          <cell r="A630" t="str">
            <v>1VR12061K8F07</v>
          </cell>
          <cell r="B630" t="str">
            <v>RES 1.8K OHM, 1%, SMD, 1206</v>
          </cell>
        </row>
        <row r="631">
          <cell r="A631" t="str">
            <v>1VR12061KJ17</v>
          </cell>
          <cell r="B631" t="str">
            <v>RES,NET,SMT,1K,5%,63mW,4-ISO,CONC</v>
          </cell>
        </row>
        <row r="632">
          <cell r="A632" t="str">
            <v>1VR12061R5F07</v>
          </cell>
          <cell r="B632" t="str">
            <v>RES 1.5 OHM, 1%,SMD, 1206</v>
          </cell>
        </row>
        <row r="633">
          <cell r="A633" t="str">
            <v>1VR12061RF07</v>
          </cell>
          <cell r="B633" t="str">
            <v>RES 1 OHM, 1%,SMD, 1206</v>
          </cell>
        </row>
        <row r="634">
          <cell r="A634" t="str">
            <v>1VR1206220KF07</v>
          </cell>
          <cell r="B634" t="str">
            <v>RES 220K OHM, 1%, SMD,  1206</v>
          </cell>
        </row>
        <row r="635">
          <cell r="A635" t="str">
            <v>1VR12062R7F07</v>
          </cell>
          <cell r="B635" t="str">
            <v>RES 2.7 OHM, 1%,SMD, 1206</v>
          </cell>
        </row>
        <row r="636">
          <cell r="A636" t="str">
            <v>1VR12062R7J07</v>
          </cell>
          <cell r="B636" t="str">
            <v>RES,THK,1206,2.7,5%</v>
          </cell>
        </row>
        <row r="637">
          <cell r="A637" t="str">
            <v>1VR1206330RF07</v>
          </cell>
          <cell r="B637" t="str">
            <v>RES 330 OHM, 1%, SMD, 1206</v>
          </cell>
        </row>
        <row r="638">
          <cell r="A638" t="str">
            <v>1VR120633RF07</v>
          </cell>
          <cell r="B638" t="str">
            <v>RES 33 OHM, 1%, SMD, 1206</v>
          </cell>
        </row>
        <row r="639">
          <cell r="A639" t="str">
            <v>1VR12065R6F07</v>
          </cell>
          <cell r="B639" t="str">
            <v>RES 5.6 OHM, 1%,SMD, 1206</v>
          </cell>
        </row>
        <row r="640">
          <cell r="A640" t="str">
            <v>1VR120675RF07</v>
          </cell>
          <cell r="B640" t="str">
            <v>RES, 75 OHM, 1%, SMD, 1206</v>
          </cell>
        </row>
        <row r="641">
          <cell r="A641" t="str">
            <v>1VRC1206JR-072KL</v>
          </cell>
          <cell r="B641" t="str">
            <v>RES 2K 1/4W 5% 1206</v>
          </cell>
        </row>
        <row r="642">
          <cell r="A642" t="str">
            <v>1VRN040256RJ04</v>
          </cell>
          <cell r="B642" t="str">
            <v>RES,NET,SMT,56,5%,31mW,4-ISO,CONV</v>
          </cell>
        </row>
        <row r="643">
          <cell r="A643" t="str">
            <v>1VRNTC5D11</v>
          </cell>
          <cell r="B643" t="str">
            <v>RESISTOR NEGATIVE THERMAL COFF   NTC 5D-11</v>
          </cell>
        </row>
        <row r="644">
          <cell r="A644" t="str">
            <v>1VSSDV1005H260C0R5YPTF</v>
          </cell>
          <cell r="B644" t="str">
            <v>ESD, varistors, Vwdc=26V, 0.5pF, 0402,1.15*0.65*0.65mm</v>
          </cell>
        </row>
        <row r="645">
          <cell r="A645" t="str">
            <v>1VSSSDV1005E180C500NPTF</v>
          </cell>
          <cell r="B645" t="str">
            <v>ESD, varistors, Vwdc = 18V, 50pF, 0402,1.15 * 0.65 * 0.65mm</v>
          </cell>
        </row>
        <row r="646">
          <cell r="A646" t="str">
            <v>1VSSSDV1005S5R5C100NPTF</v>
          </cell>
          <cell r="B646" t="str">
            <v>ESD, varistors, Vwdc = 5.5V, 10pF, 0402,1.15 * 0.65 * 0.65mm</v>
          </cell>
        </row>
        <row r="647">
          <cell r="A647" t="str">
            <v>1VSSSIG8D5.0ST5G</v>
          </cell>
          <cell r="B647" t="str">
            <v>ESD 双极性TVS管,10pF,5V,1.05*0.65*0.37mm</v>
          </cell>
        </row>
        <row r="648">
          <cell r="A648" t="str">
            <v>1VSTB3100L-13-FSMB</v>
          </cell>
          <cell r="B648" t="str">
            <v>SIDACtor 275-350V Peak Pulse Current Max 150A</v>
          </cell>
        </row>
        <row r="649">
          <cell r="A649" t="str">
            <v>1VT750510284</v>
          </cell>
          <cell r="B649" t="str">
            <v>XFMR,ADSL,SMT,1:1/4.25:1,1500V,W1+W2/850mOHM,400uH</v>
          </cell>
        </row>
        <row r="650">
          <cell r="A650" t="str">
            <v>1VTH1164NLT</v>
          </cell>
          <cell r="B650" t="str">
            <v>XFMR,LAN,SMT,12-18dB,1500V,10/100 BASE,QUAD</v>
          </cell>
        </row>
        <row r="651">
          <cell r="A651" t="str">
            <v>1VTHR051154</v>
          </cell>
          <cell r="B651" t="str">
            <v>Transformer Foward 100uH 12V 2.5A</v>
          </cell>
        </row>
        <row r="652">
          <cell r="A652" t="str">
            <v>1VTHSC-1607-R</v>
          </cell>
          <cell r="B652" t="str">
            <v>Fast Ethernet XFRM Single</v>
          </cell>
        </row>
        <row r="653">
          <cell r="A653" t="str">
            <v>1VTHX6098NL</v>
          </cell>
          <cell r="B653" t="str">
            <v>XFMR ISO MAG 350UH CT 1000BASE-T POE SGL PORT SMT</v>
          </cell>
        </row>
        <row r="654">
          <cell r="A654" t="str">
            <v>1VTHY052476</v>
          </cell>
          <cell r="B654" t="str">
            <v>XFMR,ADSL,SMT,1:1/4.25:1,1500V,W1+W2/850mOHM,400uH</v>
          </cell>
        </row>
        <row r="655">
          <cell r="A655" t="str">
            <v>1VTMD1628W</v>
          </cell>
          <cell r="B655" t="str">
            <v>Tranformer Forward 100uH 12V 2.5A</v>
          </cell>
        </row>
        <row r="656">
          <cell r="A656" t="str">
            <v>1VTMS1533</v>
          </cell>
          <cell r="B656" t="str">
            <v>XFMR,LAN,SMT,12-18dB,1500V,100/1000 BASE,QUAD</v>
          </cell>
        </row>
        <row r="657">
          <cell r="A657" t="str">
            <v>1VTMS1642NL</v>
          </cell>
          <cell r="B657" t="str">
            <v>XFMR,LAN,SMT,12-18dB,1500V,10/100 BASE,QUAD</v>
          </cell>
        </row>
        <row r="658">
          <cell r="A658" t="str">
            <v>1VTPA2649NL</v>
          </cell>
          <cell r="B658" t="str">
            <v>Transformer Foward 100uH 12V 2.5A</v>
          </cell>
        </row>
        <row r="659">
          <cell r="A659" t="str">
            <v>1VTV0333B</v>
          </cell>
          <cell r="B659" t="str">
            <v xml:space="preserve">FLYBACK TRANSFORMER VT 0333B  </v>
          </cell>
        </row>
        <row r="660">
          <cell r="A660" t="str">
            <v>1VTV0432A</v>
          </cell>
          <cell r="B660" t="str">
            <v>FLYBACK TRANSFORMER VT 0432A</v>
          </cell>
        </row>
        <row r="661">
          <cell r="A661" t="str">
            <v>1VTVT0449</v>
          </cell>
          <cell r="B661" t="str">
            <v>Flyback Transfomer, 1.82 mH, EE13</v>
          </cell>
        </row>
        <row r="662">
          <cell r="A662" t="str">
            <v>1VTVT0452</v>
          </cell>
          <cell r="B662" t="str">
            <v>FLYBACK TRANSFORMER VT 0452</v>
          </cell>
        </row>
        <row r="663">
          <cell r="A663" t="str">
            <v>1VVA07275V175KA</v>
          </cell>
          <cell r="B663" t="str">
            <v>VARISTOR 387V 1.75KA DISC 7MM, RADIAL</v>
          </cell>
        </row>
        <row r="664">
          <cell r="A664" t="str">
            <v>1VVMOV-07D121KTR</v>
          </cell>
          <cell r="B664" t="str">
            <v>Varistor Zinc Oxide 100V 1200A</v>
          </cell>
        </row>
        <row r="665">
          <cell r="A665" t="str">
            <v>1VVSDV1005S5R5C100NPT</v>
          </cell>
          <cell r="B665" t="str">
            <v>piezoresistor,5V,10PF,0402,SDV1005S5R5C100NPT(f),</v>
          </cell>
        </row>
        <row r="666">
          <cell r="A666" t="str">
            <v>1VY32251616</v>
          </cell>
          <cell r="B666" t="str">
            <v>XTL,FXD,SMT,16.000MHz,30PPM,3.2x2.5x0.8mm,16pF,FUND,100uW,-20/70C</v>
          </cell>
        </row>
        <row r="667">
          <cell r="A667" t="str">
            <v>1VY32252563018</v>
          </cell>
          <cell r="B667" t="str">
            <v>XTAL,25MHz,SMD,18pF load, 20 ppm</v>
          </cell>
        </row>
        <row r="668">
          <cell r="A668" t="str">
            <v>1VY35255418</v>
          </cell>
          <cell r="B668" t="str">
            <v>XTL,FXD,SMT,54.000000MHz,10/20PPM,3.2x2.5x1.2mm,18pF</v>
          </cell>
        </row>
        <row r="669">
          <cell r="A669" t="str">
            <v>1VY7M-40.000MEEQ-T</v>
          </cell>
          <cell r="B669" t="str">
            <v>XTAL 40MHz 10ppm SMD 4pin 3.2X2.5mm</v>
          </cell>
        </row>
        <row r="670">
          <cell r="A670" t="str">
            <v>1VYABM10-20.000MHZ-1-A10-T</v>
          </cell>
          <cell r="B670" t="str">
            <v>XTL,FXD,SMT,20.000MHz,7/10PPM,8pF,2.5x2x0.55mm,-20/70c</v>
          </cell>
        </row>
        <row r="671">
          <cell r="A671" t="str">
            <v>1VYABM3C-25.000MHZ-D4Y-T</v>
          </cell>
          <cell r="B671" t="str">
            <v>CRYSTAL 25MHZ 18PF SMD</v>
          </cell>
        </row>
        <row r="672">
          <cell r="A672" t="str">
            <v>1VYASFL1-66.666MHZ-EC-T</v>
          </cell>
          <cell r="B672" t="str">
            <v>OSCILLATOR 66.6660 MHZ 3.3V SMD</v>
          </cell>
        </row>
        <row r="673">
          <cell r="A673" t="str">
            <v>1VYCT2520DB26000C0FZZA1</v>
          </cell>
          <cell r="B673" t="str">
            <v>crystal,26MHz(2520),7pF,±10ppm,CT2520DB26000C0FZZA1,</v>
          </cell>
        </row>
        <row r="674">
          <cell r="A674" t="str">
            <v>1VYEXS00A-CS05258</v>
          </cell>
          <cell r="B674" t="str">
            <v>With thermistor crystals, 26M, 7.0pF, 10ppm, 2.5*2.0*0.95mm</v>
          </cell>
        </row>
        <row r="675">
          <cell r="A675" t="str">
            <v>1VYHHJTCRST25</v>
          </cell>
          <cell r="B675" t="str">
            <v>XTL,FXD,SMT,25.000MHz,18pF,2-SMD</v>
          </cell>
        </row>
        <row r="676">
          <cell r="A676" t="str">
            <v>1VYKT2520P26000ACW28TAA</v>
          </cell>
          <cell r="B676" t="str">
            <v>TCXO,26MHz,2520,2.8V,0.5PPM,KT2520P26000ACW28TAA//KT2520F26000ZAW18TAK,KYOCERA</v>
          </cell>
        </row>
        <row r="677">
          <cell r="A677" t="str">
            <v>1VYTB-125.000MBD-T</v>
          </cell>
          <cell r="B677" t="str">
            <v>OSC 125MHZ PROG 3.3V SMT</v>
          </cell>
        </row>
        <row r="678">
          <cell r="A678" t="str">
            <v>1VYTC50L5I32K7680</v>
          </cell>
          <cell r="B678" t="str">
            <v>OSCILLATOR 32.768 KHZ 3.3V SMD</v>
          </cell>
        </row>
        <row r="679">
          <cell r="A679" t="str">
            <v>2AZ0400100260</v>
          </cell>
          <cell r="B679" t="str">
            <v>Decal MZ0102 (40x10) mm</v>
          </cell>
        </row>
        <row r="680">
          <cell r="A680" t="str">
            <v>2VDI125410SYGDS530E2</v>
          </cell>
          <cell r="B680" t="str">
            <v>Led uni-color yel 1254-10SYGD/S530-E2</v>
          </cell>
        </row>
        <row r="681">
          <cell r="A681" t="str">
            <v>2VDI12597SURSYGWS530A3</v>
          </cell>
          <cell r="B681" t="str">
            <v>3.0mm multi-col 1259-7SURSYGW/S530-A3</v>
          </cell>
        </row>
        <row r="682">
          <cell r="A682" t="str">
            <v>2VDI19217G7CAL1M2B3T</v>
          </cell>
          <cell r="B682" t="str">
            <v>DIO,LED,0603,2.2V,20mA,GREEN</v>
          </cell>
        </row>
        <row r="683">
          <cell r="A683" t="str">
            <v>2VDI19217R6CP1Q23T</v>
          </cell>
          <cell r="B683" t="str">
            <v>DIO,LED,0603,2.2V,20mA,RED,STR,130DEG,CLR</v>
          </cell>
        </row>
        <row r="684">
          <cell r="A684" t="str">
            <v>2VDI1N4007</v>
          </cell>
          <cell r="B684" t="str">
            <v>DIODE 800V 1A</v>
          </cell>
        </row>
        <row r="685">
          <cell r="A685" t="str">
            <v>2VDI1N4148W</v>
          </cell>
          <cell r="B685" t="str">
            <v>DIODE FAST REC 100V 100mA, SMD, MiniMELF</v>
          </cell>
        </row>
        <row r="686">
          <cell r="A686" t="str">
            <v>2VDI1N4752A</v>
          </cell>
          <cell r="B686" t="str">
            <v>DIODE ZENER 33V 1W , MELF 1N4752ATR</v>
          </cell>
        </row>
        <row r="687">
          <cell r="A687" t="str">
            <v>2VDIBAV99LT1G</v>
          </cell>
          <cell r="B687" t="str">
            <v>DIO,SWH,SOT23,70V,215mA,6nS,DUAL SERIES CONNECTION</v>
          </cell>
        </row>
        <row r="688">
          <cell r="A688" t="str">
            <v>2VDIBK23000702M</v>
          </cell>
          <cell r="B688" t="str">
            <v>SPD,MSA,SMT,140V,30%,1000A,0.8pF,5.5x2.8mm</v>
          </cell>
        </row>
        <row r="689">
          <cell r="A689" t="str">
            <v>2VDIDL4752A</v>
          </cell>
          <cell r="B689" t="str">
            <v>DIODE ZENER 33V 1W , SMD, MELF</v>
          </cell>
        </row>
        <row r="690">
          <cell r="A690" t="str">
            <v>2VDIESD112B102ELSE6327</v>
          </cell>
          <cell r="B690" t="str">
            <v>DIO,TVS,TSSLP-2-1,16V,3A,0.2nH,7V,0.2pF,20KV ESD</v>
          </cell>
        </row>
        <row r="691">
          <cell r="A691" t="str">
            <v>2VDIESDBL5V0Y1</v>
          </cell>
          <cell r="B691" t="str">
            <v>TVS,double-way ESD protecting diode,5V,12pf,1.0×0.6×0.5mm,ESDBL5V0Y1,</v>
          </cell>
        </row>
        <row r="692">
          <cell r="A692" t="str">
            <v>2VDIF415SURWAS530A3</v>
          </cell>
          <cell r="B692" t="str">
            <v>0.4 digit display F415SURWA/S530-A3</v>
          </cell>
        </row>
        <row r="693">
          <cell r="A693" t="str">
            <v>2VDIHD06</v>
          </cell>
          <cell r="B693" t="str">
            <v>SURFACE MOUNT GLASS PASSIVATED BRIDGE RECTIFIER  600V, 0.8A</v>
          </cell>
        </row>
        <row r="694">
          <cell r="A694" t="str">
            <v>2VDIHD06/DF06S-E3/77</v>
          </cell>
          <cell r="B694" t="str">
            <v>SURFACE MOUNT GLASS PASSIVATED BRIDGE RECTIFIER  600V, 0.8A</v>
          </cell>
        </row>
        <row r="695">
          <cell r="A695" t="str">
            <v>2VDIKBP3A</v>
          </cell>
          <cell r="B695" t="str">
            <v>DIODE BRIDGE KBP-3A</v>
          </cell>
        </row>
        <row r="696">
          <cell r="A696" t="str">
            <v>2VDILH N974-KN-1</v>
          </cell>
          <cell r="B696" t="str">
            <v>RED, 2.1V, 20mA, Surface Mount,3.20mm L x 1.60mm W</v>
          </cell>
        </row>
        <row r="697">
          <cell r="A697" t="str">
            <v>2VDILXES2TBCC4028</v>
          </cell>
          <cell r="B697" t="str">
            <v>DIO,ESD,SMT,10/15KV,1.5uA,2.5x1x0.55mm,4 LINES,0.5pF,W/TVS,HDMI</v>
          </cell>
        </row>
        <row r="698">
          <cell r="A698" t="str">
            <v>2VDIRGF1J</v>
          </cell>
          <cell r="B698" t="str">
            <v>DIODE FAST REC 600V 1A, SMD, MiniMELF</v>
          </cell>
        </row>
        <row r="699">
          <cell r="A699" t="str">
            <v>2VDISB5200</v>
          </cell>
          <cell r="B699" t="str">
            <v>DIODE SCHOTTKY 5A 200V DO-201AD</v>
          </cell>
        </row>
        <row r="700">
          <cell r="A700" t="str">
            <v>2VDISB560</v>
          </cell>
          <cell r="B700" t="str">
            <v>DIODE SCHOTTKY 5A 60V, DO-201AD</v>
          </cell>
        </row>
        <row r="701">
          <cell r="A701" t="str">
            <v>2VDISD057</v>
          </cell>
          <cell r="B701" t="str">
            <v>DIO,TVS,SOD323,5V,24A,14.5V,200pF</v>
          </cell>
        </row>
        <row r="702">
          <cell r="A702" t="str">
            <v>2VDISIG3Z5V1T1G</v>
          </cell>
          <cell r="B702" t="str">
            <v>TVS,If=5mA,Vz=5.1V,500mW,SOD-323,2.7*1.35*1.1mm</v>
          </cell>
        </row>
        <row r="703">
          <cell r="A703" t="str">
            <v>2VDISIG635E30T1G</v>
          </cell>
          <cell r="B703" t="str">
            <v>Schottky diode, 500mA, 30V, SOD-323,2.7*1.35*1mm</v>
          </cell>
        </row>
        <row r="704">
          <cell r="A704" t="str">
            <v>2VI122JAX3L9</v>
          </cell>
          <cell r="B704" t="str">
            <v xml:space="preserve">IND, AXIAL, 1.2 mH, 5%, D=3mm, L=9mm </v>
          </cell>
        </row>
        <row r="705">
          <cell r="A705" t="str">
            <v>2VIC BMA222E</v>
          </cell>
          <cell r="B705" t="str">
            <v>acceleration sensor,8bit,2*2*1mm, BMA222E(F),Bosch</v>
          </cell>
        </row>
        <row r="706">
          <cell r="A706" t="str">
            <v>2VIC DP1608-V1524CAT</v>
          </cell>
          <cell r="B706" t="str">
            <v>GPS/WIFI Diplexer,DP1608-V1524CAT,</v>
          </cell>
        </row>
        <row r="707">
          <cell r="A707" t="str">
            <v>2VIC MT6627N</v>
          </cell>
          <cell r="B707" t="str">
            <v>WIFI+BT+FM+GPS four in one IC,QFN40,5mm*5mm,MT6627N,MTK</v>
          </cell>
        </row>
        <row r="708">
          <cell r="A708" t="str">
            <v>2VIC557G-03LF</v>
          </cell>
          <cell r="B708" t="str">
            <v>IC CLK GEN 25-200MHZ 3.3V TSSOP16</v>
          </cell>
        </row>
        <row r="709">
          <cell r="A709" t="str">
            <v>2VICAP6684NS2</v>
          </cell>
          <cell r="B709" t="str">
            <v>4W TRX+4GPRS TX FEM,6*6*1.0MM,AP6684,AIROHA</v>
          </cell>
        </row>
        <row r="710">
          <cell r="A710" t="str">
            <v>2VICAP6684-R95MOG</v>
          </cell>
          <cell r="B710" t="str">
            <v>GSM/GPRS/Downlink EDGE PA,850/900/1800/1900,4TRX,6*6*0.99mm</v>
          </cell>
        </row>
        <row r="711">
          <cell r="A711" t="str">
            <v>2VICAP7158NS2</v>
          </cell>
          <cell r="B711" t="str">
            <v>RF PA,AP7158 Broadband power amplifier module for WCDMA HSDPA/HSUPA/HSPA+,3x4.2x0.9mm</v>
          </cell>
        </row>
        <row r="712">
          <cell r="A712" t="str">
            <v>2VICAP7158-R95MOGH0</v>
          </cell>
          <cell r="B712" t="str">
            <v>WCDMA/HSDPA/HSUPA/HSPA+(BANDⅠ,Ⅱ,Ⅴ,Ⅷ) PA,4.2*3.0*1.07mm</v>
          </cell>
        </row>
        <row r="713">
          <cell r="A713" t="str">
            <v>2VICAR8035</v>
          </cell>
          <cell r="B713" t="str">
            <v>AR8035</v>
          </cell>
        </row>
        <row r="714">
          <cell r="A714" t="str">
            <v>2VICAR8159</v>
          </cell>
          <cell r="B714" t="str">
            <v>GPS LNA low noise amplifier, AR8159,</v>
          </cell>
        </row>
        <row r="715">
          <cell r="A715" t="str">
            <v>2VICAR9590-AR1A</v>
          </cell>
          <cell r="B715" t="str">
            <v>AR9590A,802.11N,2.4/5GHz,3x3,SST3,ENTERPRISE VER,COMMERCIAL,QFN</v>
          </cell>
        </row>
        <row r="716">
          <cell r="A716" t="str">
            <v>2VICAS4C64M16D3L12BCN</v>
          </cell>
          <cell r="B716" t="str">
            <v>IC,SDRAM,FBGA96,2Gb,1866Mbps,128Mx16,1.5V,DDR3-1866</v>
          </cell>
        </row>
        <row r="717">
          <cell r="A717" t="str">
            <v>2VICAW5005DNR</v>
          </cell>
          <cell r="B717" t="str">
            <v>Low noise amplifier for, GNSS, XS0N6,1.5*1.0*0.6mm</v>
          </cell>
        </row>
        <row r="718">
          <cell r="A718" t="str">
            <v>2VICAW8145CSR</v>
          </cell>
          <cell r="B718" t="str">
            <v>Class D audio power amplifier, 1.47*1.47*0.695mm, CSP9</v>
          </cell>
        </row>
        <row r="719">
          <cell r="A719" t="str">
            <v>2VICAW8736FCR</v>
          </cell>
          <cell r="B719" t="str">
            <v>K assonance frequency power, 2.0*2.0*0.9mm</v>
          </cell>
        </row>
        <row r="720">
          <cell r="A720" t="str">
            <v>2VICBCM43217TKMLG</v>
          </cell>
          <cell r="B720" t="str">
            <v>2.4/5 GHz IEEE 802.11n MAC/PHY/Radio Chip</v>
          </cell>
        </row>
        <row r="721">
          <cell r="A721" t="str">
            <v>2VICBCM53125SKMMLG</v>
          </cell>
          <cell r="B721" t="str">
            <v>Multiport Gigabit Ethernet Switches</v>
          </cell>
        </row>
        <row r="722">
          <cell r="A722" t="str">
            <v>2VICBCM6301KSG</v>
          </cell>
          <cell r="B722" t="str">
            <v>5V ADSL Line Driver</v>
          </cell>
        </row>
        <row r="723">
          <cell r="A723" t="str">
            <v>2VICBCM6318KMMLG</v>
          </cell>
          <cell r="B723" t="str">
            <v>Chip ADSL2+ router</v>
          </cell>
        </row>
        <row r="724">
          <cell r="A724" t="str">
            <v>2VICBCM7241</v>
          </cell>
          <cell r="B724" t="str">
            <v>MAIN CHIPSET</v>
          </cell>
        </row>
        <row r="725">
          <cell r="A725" t="str">
            <v>2VICBCM7563ZZKFEB03G</v>
          </cell>
          <cell r="B725" t="str">
            <v>SINGLE CHIP DVB-T2/T TERRESTRIAL TUNER AND DECODER,324 FCBGA 15X15 4L</v>
          </cell>
        </row>
        <row r="726">
          <cell r="A726" t="str">
            <v>2VICBD2012-20L0820TLF</v>
          </cell>
          <cell r="B726" t="str">
            <v>double way BALUN filter (GSM/DCS), special for MTK,BD2012-20L0820T/LF,ACX</v>
          </cell>
        </row>
        <row r="727">
          <cell r="A727" t="str">
            <v>2VICBGU7044115</v>
          </cell>
          <cell r="B727" t="str">
            <v>IC,AMP,SOT363,14dB,40/1000MHz,3.1/3.5V,34mA,2.8dB NF</v>
          </cell>
        </row>
        <row r="728">
          <cell r="A728" t="str">
            <v>2VICBMA223</v>
          </cell>
          <cell r="B728" t="str">
            <v>Three axis acceleration sensor, to, ± 2G ± 16g, 2*2*0.9mm</v>
          </cell>
        </row>
        <row r="729">
          <cell r="A729" t="str">
            <v>2VICCAT24C32VP2I-GT3DFN8</v>
          </cell>
          <cell r="B729" t="str">
            <v>IC Memory  EEPROM 32K x8 2.5V MLP8</v>
          </cell>
        </row>
        <row r="730">
          <cell r="A730" t="str">
            <v>2VICCDNBS08-SLVU2.8-4SOIC8</v>
          </cell>
          <cell r="B730" t="str">
            <v>IC TVS ARRAY 4-LINE 2.8V 8SOIC</v>
          </cell>
        </row>
        <row r="731">
          <cell r="A731" t="str">
            <v>2VICDIO5311CST6</v>
          </cell>
          <cell r="B731" t="str">
            <v>Constant current 40V White-LEDs driver,TSOT-23-6,3.02*2.95*0.95mm</v>
          </cell>
        </row>
        <row r="732">
          <cell r="A732" t="str">
            <v>2VICDRV602PWR</v>
          </cell>
          <cell r="B732" t="str">
            <v>IC,DRV,TSSOP14,STEREO,3/5.5V,DIRECTPATH,3Vrms,ADJ-GAIN</v>
          </cell>
        </row>
        <row r="733">
          <cell r="A733" t="str">
            <v>2VICEHP-C04-NT21A-P01-TR</v>
          </cell>
          <cell r="B733" t="str">
            <v>Flash, IF=350mA, 2.04*1.64*0.7mm</v>
          </cell>
        </row>
        <row r="734">
          <cell r="A734" t="str">
            <v>2VICEUP3618JIR1</v>
          </cell>
          <cell r="B734" t="str">
            <v>The flash drive IC, Imax=700mA, TDFN-3X3-10L, 3.1*3.1*0.8mm</v>
          </cell>
        </row>
        <row r="735">
          <cell r="A735" t="str">
            <v>2VICFOD817ASDSMD</v>
          </cell>
          <cell r="B735" t="str">
            <v>IC Optocoupler 6V 80-160% CTR</v>
          </cell>
        </row>
        <row r="736">
          <cell r="A736" t="str">
            <v>2VICH9TP32A4GDBCPR-KGM</v>
          </cell>
          <cell r="B736" t="str">
            <v>4GB eNAND (X8,MMC) +4Gb LPDDR2-S4B (X32) 162-ball FBGA,0.5 pitch,11.5*13*0.9mm</v>
          </cell>
        </row>
        <row r="737">
          <cell r="A737" t="str">
            <v>2VICH9TP32A4GDCCPR-KGM</v>
          </cell>
          <cell r="B737" t="str">
            <v>4GB eNAND (X8,MMC) +4Gb LPDDR2-S4B (X32) 162-ball FBGA,0.5 pitch,11.5*13*0.9mm(4+4 EMMC+LPDDR2  新制程 4.5版)</v>
          </cell>
        </row>
        <row r="738">
          <cell r="A738" t="str">
            <v>2VICLMV321IDCKR</v>
          </cell>
          <cell r="B738" t="str">
            <v>IC,AMP,SC70/5,65dB,1.2MHz,2.7/5.5V,17dB GAIN,RAIL-RAIL</v>
          </cell>
        </row>
        <row r="739">
          <cell r="A739" t="str">
            <v>2VICMAX6370KA-TSOT238</v>
          </cell>
          <cell r="B739" t="str">
            <v>IC PIN-SELECTABLE WATCHDOG TIMER 2.5-5.5V SOT23-8</v>
          </cell>
        </row>
        <row r="740">
          <cell r="A740" t="str">
            <v>2VICMAX811SEUS-SOT143</v>
          </cell>
          <cell r="B740" t="str">
            <v>IC VOLTAGE MONITOR 4PIN SOT143</v>
          </cell>
        </row>
        <row r="741">
          <cell r="A741" t="str">
            <v>2VICMMC34160PJ</v>
          </cell>
          <cell r="B741" t="str">
            <v>Geomagnetic sensor, three axis, 14/16 bit, 1.7*1.7*0.78mm</v>
          </cell>
        </row>
        <row r="742">
          <cell r="A742" t="str">
            <v>2VICMSP430G2203IPW28R</v>
          </cell>
          <cell r="B742" t="str">
            <v>MCU 16-bit 16MHz, TSSOP28</v>
          </cell>
        </row>
        <row r="743">
          <cell r="A743" t="str">
            <v>2VICMT29F16G08CBACAWPC</v>
          </cell>
          <cell r="B743" t="str">
            <v>NAND,1GB FLASH</v>
          </cell>
        </row>
        <row r="744">
          <cell r="A744" t="str">
            <v>2VICMT41K256M16HA125E</v>
          </cell>
          <cell r="B744" t="str">
            <v>IC,SDRAM,FBGA96,4Gb,1866Mbps,256Mx16,1.5V,DDR3-1866</v>
          </cell>
        </row>
        <row r="745">
          <cell r="A745" t="str">
            <v>2VICMT41K256M8DA-125-KFBGA78</v>
          </cell>
          <cell r="B745" t="str">
            <v>IC MEM DDR3 SDRAM 2Gb 256MX8 1.5V FBGA78</v>
          </cell>
        </row>
        <row r="746">
          <cell r="A746" t="str">
            <v>2VICMT46V16M16P-5B:M</v>
          </cell>
          <cell r="B746" t="str">
            <v>IC,SDRAM,TSOP66,256Mb,5nS</v>
          </cell>
        </row>
        <row r="747">
          <cell r="A747" t="str">
            <v>2VICMT6166NS2</v>
          </cell>
          <cell r="B747" t="str">
            <v>2G/3G RF transciver,TFBGA 11x11, 4.6mm*4.6mm,MT6166,MTK</v>
          </cell>
        </row>
        <row r="748">
          <cell r="A748" t="str">
            <v>2VICMT6166V/A</v>
          </cell>
          <cell r="B748" t="str">
            <v>MTK 2G/3G-FDD/TDD Transceiver,4.6*4.6*0.9mm</v>
          </cell>
        </row>
        <row r="749">
          <cell r="A749" t="str">
            <v>2VICMT6323NS2</v>
          </cell>
          <cell r="B749" t="str">
            <v>MTK power manager ,5.8X5.8mm,MT6323,MTK</v>
          </cell>
        </row>
        <row r="750">
          <cell r="A750" t="str">
            <v>2VICMT6323GA</v>
          </cell>
          <cell r="B750" t="str">
            <v>MTK PMIC,VFBGA-145L,5.8*5.8*1mm</v>
          </cell>
        </row>
        <row r="751">
          <cell r="A751" t="str">
            <v>2VICMT6572A/X</v>
          </cell>
          <cell r="B751" t="str">
            <v>MT6572M WCDMA smartphone application processor,10.7*10.7*1.1mm,,428 balls</v>
          </cell>
        </row>
        <row r="752">
          <cell r="A752" t="str">
            <v>2VICMT6572AX</v>
          </cell>
          <cell r="B752" t="str">
            <v>MTK chipset, support WCDMA,HVGA,10.6x10.6x1.1,MT6572A/X,MTK</v>
          </cell>
        </row>
        <row r="753">
          <cell r="A753" t="str">
            <v>2VICMT6582V/X</v>
          </cell>
          <cell r="B753" t="str">
            <v>MT6582M WCDMA smartphone application processor,10.6*11*1mm,,475 balls</v>
          </cell>
        </row>
        <row r="754">
          <cell r="A754" t="str">
            <v>2VICMT6627N/A</v>
          </cell>
          <cell r="B754" t="str">
            <v>MTK WLAN/Bluetooth/FM/GPS 4-in-1 IC,5.0*5.0*0.9mm</v>
          </cell>
        </row>
        <row r="755">
          <cell r="A755" t="str">
            <v>2VICP1020NSE2HFB</v>
          </cell>
          <cell r="B755" t="str">
            <v>IC MPU P1020E -- TEPBGA689</v>
          </cell>
        </row>
        <row r="756">
          <cell r="A756" t="str">
            <v>2VICPESDSC9D5VU</v>
          </cell>
          <cell r="B756" t="str">
            <v>single trackTVS tube,5V,0.5pF,PESDSC9D5VU,PACKAGE:SOD-923,</v>
          </cell>
        </row>
        <row r="757">
          <cell r="A757" t="str">
            <v>2VICRFBLN2012090BM5T25</v>
          </cell>
          <cell r="B757" t="str">
            <v>Dual Balun, 869-960MHz, 1805-1990MHz, 2.1 * 1.35 * 1.05mm</v>
          </cell>
        </row>
        <row r="758">
          <cell r="A758" t="str">
            <v>2VICRFDIP1608060TM7T62</v>
          </cell>
          <cell r="B758" t="str">
            <v>GPS-BT/WLAN diplexer, 1.6*0.8*0.6mm</v>
          </cell>
        </row>
        <row r="759">
          <cell r="A759" t="str">
            <v>2VICRT500QFN20</v>
          </cell>
          <cell r="B759" t="str">
            <v>IC,MODULATOR,QFN20,AUDIO/VIDEO,471.25MHz,3.3/5V,NTSC/PAL/SECAM-L,I2C</v>
          </cell>
        </row>
        <row r="760">
          <cell r="A760" t="str">
            <v>2VICRT500-QFN20</v>
          </cell>
          <cell r="B760" t="str">
            <v>IC,MODULATOR,QFN20,AUDIO/VIDEO,471.25MHz,3.3/5V,NTSC/PAL/SECAM-L,I2C</v>
          </cell>
        </row>
        <row r="761">
          <cell r="A761" t="str">
            <v>2VICS25FL164K0XBHI020</v>
          </cell>
          <cell r="B761" t="str">
            <v>IC,FLASH,BGA24,128Mb,133MHz,MULTI I/O,2.7/3.6V,SPI</v>
          </cell>
        </row>
        <row r="762">
          <cell r="A762" t="str">
            <v>2VICS25FL164K0XMFI011</v>
          </cell>
          <cell r="B762" t="str">
            <v>IC,FLASH,SO8,64Mb,108MHz</v>
          </cell>
        </row>
        <row r="763">
          <cell r="A763" t="str">
            <v>2VICS34ML02G100TFI003TSOP48</v>
          </cell>
          <cell r="B763" t="str">
            <v>IC MEM NAND FLASH 256MX8 2.7-3.6V TSOP48</v>
          </cell>
        </row>
        <row r="764">
          <cell r="A764" t="str">
            <v>2VICSAFEB1G57KE0F00NS2</v>
          </cell>
          <cell r="B764" t="str">
            <v>SAW Filter for GPS,1.35*1.05*0.6mm,SAFEB1G57KE0F00,Murata</v>
          </cell>
        </row>
        <row r="765">
          <cell r="A765" t="str">
            <v>2VICSAFEB1G57KE0F00R15</v>
          </cell>
          <cell r="B765" t="str">
            <v>GPS SAW,1.35*1.05*0.6mm</v>
          </cell>
        </row>
        <row r="766">
          <cell r="A766" t="str">
            <v>2VICSAYFH836MCC0F0A</v>
          </cell>
          <cell r="B766" t="str">
            <v>BAW/SAW Duplexer WCDMA BAND Ⅴ 2*1.6*0.55mm</v>
          </cell>
        </row>
        <row r="767">
          <cell r="A767" t="str">
            <v>2VICSAYFH897MHC0F0AR05</v>
          </cell>
          <cell r="B767" t="str">
            <v>BAW/SAW Duplexer WCDMA BAND Ⅷ 2*1.6*0.55mm</v>
          </cell>
        </row>
        <row r="768">
          <cell r="A768" t="str">
            <v>2VICSAYRF1G95HQ0F0A</v>
          </cell>
          <cell r="B768" t="str">
            <v>BAW/SAW Duplexer WCDMA BAND Ⅰ 2*1.6*0.6mm</v>
          </cell>
        </row>
        <row r="769">
          <cell r="A769" t="str">
            <v>2VICSFX897WZ102</v>
          </cell>
          <cell r="B769" t="str">
            <v>BAW/SAW Duplexer WCDMA BAND Ⅷ 2*1.6*0.6mm</v>
          </cell>
        </row>
        <row r="770">
          <cell r="A770" t="str">
            <v>2VICSFXG50UZ502</v>
          </cell>
          <cell r="B770" t="str">
            <v>BAW/SAW Duplexer WCDMA BAND Ⅰ 2*1.6*0.65mm</v>
          </cell>
        </row>
        <row r="771">
          <cell r="A771" t="str">
            <v>2VICSKY13370-374LF6DFN</v>
          </cell>
          <cell r="B771" t="str">
            <v>RF_SWI GAAS SPDT 0.5-6 GHz TSON6</v>
          </cell>
        </row>
        <row r="772">
          <cell r="A772" t="str">
            <v>2VICSKY65174MCM10</v>
          </cell>
          <cell r="B772" t="str">
            <v>RF_SPEC PA SKY65174 2.4-2.5GHz QFN</v>
          </cell>
        </row>
        <row r="773">
          <cell r="A773" t="str">
            <v>2VICSKY77584-11</v>
          </cell>
          <cell r="B773" t="str">
            <v>GSM/GPRS/Downlink EDGE PA,850/900/1800/1900,4TRX,6*6*0.95mm</v>
          </cell>
        </row>
        <row r="774">
          <cell r="A774" t="str">
            <v>2VICSKY77758-21</v>
          </cell>
          <cell r="B774" t="str">
            <v>WCDMA/HSDPA/HSUPA/HSPA+(BANDⅠ,Ⅱ,Ⅴ,Ⅷ) PA,3*4.2*0.9mm</v>
          </cell>
        </row>
        <row r="775">
          <cell r="A775" t="str">
            <v>2VICSN74LVC1G125DCKRSOT353</v>
          </cell>
          <cell r="B775" t="str">
            <v>IC BUF TS 1.65-5.5V SC-70</v>
          </cell>
        </row>
        <row r="776">
          <cell r="A776" t="str">
            <v>2VICSN74LVC1G17DBVR</v>
          </cell>
          <cell r="B776" t="str">
            <v>IC,BUFFER,SCHMIT,TRIG,SOT23-5</v>
          </cell>
        </row>
        <row r="777">
          <cell r="A777" t="str">
            <v>2VICSN74LVC2G17DCKR</v>
          </cell>
          <cell r="B777" t="str">
            <v>IC,LGC,SC70/6,BUFFER,1.65/5.5V,DUAL,SCHMITT TRIGGER INPUT</v>
          </cell>
        </row>
        <row r="778">
          <cell r="A778" t="str">
            <v>2VICTHS7314DR</v>
          </cell>
          <cell r="B778" t="str">
            <v>IC,FLT,SO8,4thORDER,5V,3CHN SD VIDEO FLT DRIVER</v>
          </cell>
        </row>
        <row r="779">
          <cell r="A779" t="str">
            <v>2VICTL431ACDBVRSOT235</v>
          </cell>
          <cell r="B779" t="str">
            <v>IC Shunt Regulator 2.49V ref 36V 10mA 1%</v>
          </cell>
        </row>
        <row r="780">
          <cell r="A780" t="str">
            <v>2VICTLV62080DSGR</v>
          </cell>
          <cell r="B780" t="str">
            <v>SW,~2MHz,BUCK,SYNC,TS,UVLO,Enable, Light Load Efficiency, Power Good</v>
          </cell>
        </row>
        <row r="781">
          <cell r="A781" t="str">
            <v>2VICTLV62130ARGTR</v>
          </cell>
          <cell r="B781" t="str">
            <v>IC,REG,QFN16,ADJ,3A,SW,2.5MHz,BUCK,SYNC</v>
          </cell>
        </row>
        <row r="782">
          <cell r="A782" t="str">
            <v>2VICTLV70025DSER</v>
          </cell>
          <cell r="B782" t="str">
            <v>IC,REG,WSON6,2.5V,200mA,LDO,175mV,OCP,TSD</v>
          </cell>
        </row>
        <row r="783">
          <cell r="A783" t="str">
            <v>2VICTLV70033DDCR</v>
          </cell>
          <cell r="B783" t="str">
            <v>IC,REG,SOT23/5,3.3V,200mA,LDO, 175mV</v>
          </cell>
        </row>
        <row r="784">
          <cell r="A784" t="str">
            <v>2VICTLV70212DBVR</v>
          </cell>
          <cell r="B784" t="str">
            <v>LDO,220mV,5SOT-23</v>
          </cell>
        </row>
        <row r="785">
          <cell r="A785" t="str">
            <v>2VICTMP411ADGKRSOIC8</v>
          </cell>
          <cell r="B785" t="str">
            <v>TMP411ADGKR</v>
          </cell>
        </row>
        <row r="786">
          <cell r="A786" t="str">
            <v>2VICTPS2051BDBVR</v>
          </cell>
          <cell r="B786" t="str">
            <v>IC,POWER-DISTRIBUTION SWITCHES,70mOHM,2.7-5.5V,500mA,SING CHANNEL</v>
          </cell>
        </row>
        <row r="787">
          <cell r="A787" t="str">
            <v>2VICTPS2061DBVR</v>
          </cell>
          <cell r="B787" t="str">
            <v>IC,SWH,DBV PACKET,PWR DISTRIBUTION,USB/HI SIDE PROTECTION,2.7/5.5V,70-mOhm,ACTIVE LOW,1A LI</v>
          </cell>
        </row>
        <row r="788">
          <cell r="A788" t="str">
            <v>2VICTPS22945DCKR</v>
          </cell>
          <cell r="B788" t="str">
            <v>IC,SWH,SC70/5,LOAD SWITCH,0.4/0.8mOHM,1.62/5.5V,TH-SHTDN,AUTORESTART</v>
          </cell>
        </row>
        <row r="789">
          <cell r="A789" t="str">
            <v>2VICTPS23754PWPPWP20</v>
          </cell>
          <cell r="B789" t="str">
            <v>IC IEEE 802.3at PoE Interface and Isolated Converter Controller</v>
          </cell>
        </row>
        <row r="790">
          <cell r="A790" t="str">
            <v>2VICTPS2552DBVR1</v>
          </cell>
          <cell r="B790" t="str">
            <v>IC,SWH,SOT23/6,PWR DISTRIBUTION,LATCH OFF,2.5/6.5V,1.2A,ACTIVE LOW</v>
          </cell>
        </row>
        <row r="791">
          <cell r="A791" t="str">
            <v>2VICTPS51116PWPTSSOP20</v>
          </cell>
          <cell r="B791" t="str">
            <v>IC LIN VREG VREF 400KHZ SYNC LDO 0.75-3.0V 3A 4.75-5.25V HTTSOP 20</v>
          </cell>
        </row>
        <row r="792">
          <cell r="A792" t="str">
            <v>2VICTPS54226PWPR</v>
          </cell>
          <cell r="B792" t="str">
            <v>IC,REG,HTSSOP14,ADJ,2A,4.5/18VIN,W/ECO-MODE,SW,700KHz,BUCK,SYN,ASS,PGO</v>
          </cell>
        </row>
        <row r="793">
          <cell r="A793" t="str">
            <v>2VICTPS542941PWPR</v>
          </cell>
          <cell r="B793" t="str">
            <v>IC,REG,BUCK,SYNC,ADJ,DL,16HTSSOP</v>
          </cell>
        </row>
        <row r="794">
          <cell r="A794" t="str">
            <v>2VICTPS54394PWPRTSSOP16</v>
          </cell>
          <cell r="B794" t="str">
            <v>TPS54394PWPR</v>
          </cell>
        </row>
        <row r="795">
          <cell r="A795" t="str">
            <v>2VICTPS54620RGYR</v>
          </cell>
          <cell r="B795" t="str">
            <v>IC,REG,QFN14,ADJ,6A,SW,0.2/1.6MHz,BUCK,PGOM</v>
          </cell>
        </row>
        <row r="796">
          <cell r="A796" t="str">
            <v>2VICTPS54628DDASOIC8</v>
          </cell>
          <cell r="B796" t="str">
            <v>TPS54628DDAR</v>
          </cell>
        </row>
        <row r="797">
          <cell r="A797" t="str">
            <v>2VICTPS71710DCKR</v>
          </cell>
          <cell r="B797" t="str">
            <v>IC,REG,SC70/5,1.0V,150mA,LDO,170mV,W ENABLE</v>
          </cell>
        </row>
        <row r="798">
          <cell r="A798" t="str">
            <v>2VICTSOP38238</v>
          </cell>
          <cell r="B798" t="str">
            <v>IC,IR,T/H,RCVR,38KHz,2.5V-5.5V,0.45mA,45m,0.35mW/m2</v>
          </cell>
        </row>
        <row r="799">
          <cell r="A799" t="str">
            <v>2VICUCC28630</v>
          </cell>
          <cell r="B799" t="str">
            <v>GREEN-MODE FLYBACK CONTROLLER UCC28710</v>
          </cell>
        </row>
        <row r="800">
          <cell r="A800" t="str">
            <v>2VICUCC28710</v>
          </cell>
          <cell r="B800" t="str">
            <v>GREEN-MODE FLYBACK CONTROLLER UCC28710</v>
          </cell>
        </row>
        <row r="801">
          <cell r="A801" t="str">
            <v>2VICUCC28710DR</v>
          </cell>
          <cell r="B801" t="str">
            <v>GREEN-MODE FLYBACK CONTROLLER UCC28710</v>
          </cell>
        </row>
        <row r="802">
          <cell r="A802" t="str">
            <v>2VICXC95144XL-10TQG100CTQFP100</v>
          </cell>
          <cell r="B802" t="str">
            <v>XC95144XL-10TQG100C</v>
          </cell>
        </row>
        <row r="803">
          <cell r="A803" t="str">
            <v>2VICZL2006ALNFT1QFN36</v>
          </cell>
          <cell r="B803" t="str">
            <v>IC DC-DC SMPS PMBus 0.5-5.5V QFN36</v>
          </cell>
        </row>
        <row r="804">
          <cell r="A804" t="str">
            <v>2VTB2SA1162GRLFT</v>
          </cell>
          <cell r="B804" t="str">
            <v>XSTR,GP,TO236MOD,-50V,150mA,PNP,70HFE</v>
          </cell>
        </row>
        <row r="805">
          <cell r="A805" t="str">
            <v>2VDI2DB1182Q13</v>
          </cell>
          <cell r="B805" t="str">
            <v>XSTR,PWR,SC63,-32V,2A,PNP,120-270hFE</v>
          </cell>
        </row>
        <row r="806">
          <cell r="A806" t="str">
            <v>2VTB2SB1188-T100Q</v>
          </cell>
          <cell r="B806" t="str">
            <v>XSTR,PWR,SC62,32V,2A</v>
          </cell>
        </row>
        <row r="807">
          <cell r="A807" t="str">
            <v>2VTBBFR740L3RHSOT833</v>
          </cell>
          <cell r="B807" t="str">
            <v>RF_SPEC TRANS SiGe HF TSLP-3-9</v>
          </cell>
        </row>
        <row r="808">
          <cell r="A808" t="str">
            <v>2VTBMMBT3904LT1G</v>
          </cell>
          <cell r="B808" t="str">
            <v>XSTR,SIG,SOT23,40V,200mA,NPN,100HFE</v>
          </cell>
        </row>
        <row r="809">
          <cell r="A809" t="str">
            <v>2VTBMMBTA06LT3GSOT23</v>
          </cell>
          <cell r="B809" t="str">
            <v>Bipolar NPN 80V 500mA</v>
          </cell>
        </row>
        <row r="810">
          <cell r="A810" t="str">
            <v>2VTBSBT5853PT2G</v>
          </cell>
          <cell r="B810" t="str">
            <v>PNP transistor, Ic (max) = 2A, TSOP-6,3.10 * 3.00 * 1.10mm</v>
          </cell>
        </row>
        <row r="811">
          <cell r="A811" t="str">
            <v>2VTBSIS502NT1G</v>
          </cell>
          <cell r="B811" t="str">
            <v>N channel MOS tube,SIS502NT1G,sig</v>
          </cell>
        </row>
        <row r="812">
          <cell r="A812" t="str">
            <v>2VTBWPT2F30-6TR</v>
          </cell>
          <cell r="B812" t="str">
            <v>charging MOS,charge transistor,PNP,WPT2F30-6/TR,WILL</v>
          </cell>
        </row>
        <row r="813">
          <cell r="A813" t="str">
            <v>2VTF2SK9A60D</v>
          </cell>
          <cell r="B813" t="str">
            <v>MOSFET N-CH 600V 9A TO-220</v>
          </cell>
        </row>
        <row r="814">
          <cell r="A814" t="str">
            <v>2VTFAO6601</v>
          </cell>
          <cell r="B814" t="str">
            <v>XSTR,MOS,TSOP6,-30/30V,2.3/3.4A,PCH/NCH,150/70mOHM,DUAL</v>
          </cell>
        </row>
        <row r="815">
          <cell r="A815" t="str">
            <v>2VTFAO6602L</v>
          </cell>
          <cell r="B815" t="str">
            <v>XSTR,MOS,TSOP6,-30/30V,2.7/3.5A,PCH/NCH,150/70mOHM,DUAL</v>
          </cell>
        </row>
        <row r="816">
          <cell r="A816" t="str">
            <v>2VTFIPU60R2K0C6</v>
          </cell>
          <cell r="B816" t="str">
            <v>MOSFET N-CH 600V 2.4A TO-251</v>
          </cell>
        </row>
        <row r="817">
          <cell r="A817" t="str">
            <v>2VTFIRF7821PBF</v>
          </cell>
          <cell r="B817" t="str">
            <v>TRAN NMOS PWR 11A 30V SO8</v>
          </cell>
        </row>
        <row r="818">
          <cell r="A818" t="str">
            <v>2VTFIRF7832PBF</v>
          </cell>
          <cell r="B818" t="str">
            <v>TRAN NMOS PWR 16A 30V SO8</v>
          </cell>
        </row>
        <row r="819">
          <cell r="A819" t="str">
            <v>2VTFNTK3134NT5G</v>
          </cell>
          <cell r="B819" t="str">
            <v>XSTR,MOS,SOT723,20V,640/890mA,Vgs(th)=&lt;1.2V@250uA,NCH,200mOHM</v>
          </cell>
        </row>
        <row r="820">
          <cell r="A820" t="str">
            <v>2VTFNTR4501NT1G</v>
          </cell>
          <cell r="B820" t="str">
            <v>XSTR,MOS,SOT23,20V,3.2A,NCH,85mOHM</v>
          </cell>
        </row>
        <row r="821">
          <cell r="A821" t="str">
            <v>2VTFSi2325DSSOT23</v>
          </cell>
          <cell r="B821" t="str">
            <v>MOSFET P-Channel -150V 690mA 1.2 Ohms</v>
          </cell>
        </row>
        <row r="822">
          <cell r="A822" t="str">
            <v>2VTFSi4848DYSO8</v>
          </cell>
          <cell r="B822" t="str">
            <v>Mosfet N-Channel 150V 3.7A 85 mOhm</v>
          </cell>
        </row>
        <row r="823">
          <cell r="A823" t="str">
            <v>2VTFSi4850EYSO8</v>
          </cell>
          <cell r="B823" t="str">
            <v>Mosfet N-Channel 60V 8.5A 22 mOhm</v>
          </cell>
        </row>
        <row r="824">
          <cell r="A824" t="str">
            <v>2VTFSi7852DPPWRPAK_SO8</v>
          </cell>
          <cell r="B824" t="str">
            <v>Mosfet N-Channel 80V 12A 16 mOhm</v>
          </cell>
        </row>
        <row r="825">
          <cell r="A825" t="str">
            <v>2VTFSi7852DPPWRPAK-SO8</v>
          </cell>
          <cell r="B825" t="str">
            <v>Mosfet N-Channel 80V 12A 16 mOhm</v>
          </cell>
        </row>
        <row r="826">
          <cell r="A826" t="str">
            <v>2VTFSIS502NT1G</v>
          </cell>
          <cell r="B826" t="str">
            <v>N-Channel MOS with diode,Vgs(th)=0.45~0.9V,SC-89,1.70*1.70*0.8mm</v>
          </cell>
        </row>
        <row r="827">
          <cell r="A827" t="str">
            <v>3AS029026026P</v>
          </cell>
          <cell r="B827" t="str">
            <v>Decal Switching Adaptor (29x26,5) mm</v>
          </cell>
        </row>
        <row r="828">
          <cell r="A828" t="str">
            <v>3CBNFMMCRA150RG316</v>
          </cell>
          <cell r="B828" t="str">
            <v>N female-MMCX R/A with
150mm RG316 cable</v>
          </cell>
        </row>
        <row r="829">
          <cell r="A829" t="str">
            <v>3CBNFMMCRA250RG316</v>
          </cell>
          <cell r="B829" t="str">
            <v>N female-MMCX R/A with
250mm RG316 cable</v>
          </cell>
        </row>
        <row r="830">
          <cell r="A830" t="str">
            <v>3CBNMNM20001/4</v>
          </cell>
          <cell r="B830" t="str">
            <v>2M N-Male to N-Male 1/4 Cable</v>
          </cell>
        </row>
        <row r="831">
          <cell r="A831" t="str">
            <v>3CBNMNM20001-4</v>
          </cell>
          <cell r="B831" t="str">
            <v>2M N-Male to N-Male 1/4 Cable</v>
          </cell>
        </row>
        <row r="832">
          <cell r="A832" t="str">
            <v>3MOPCBAPoEAT4812G</v>
          </cell>
          <cell r="B832" t="str">
            <v>Module PoE 802.3 at, 48V, 3A</v>
          </cell>
        </row>
        <row r="833">
          <cell r="A833" t="str">
            <v>3MOPCBPoEAT4812G</v>
          </cell>
          <cell r="B833" t="str">
            <v>PoE PCB</v>
          </cell>
        </row>
        <row r="834">
          <cell r="A834" t="str">
            <v>3VACSOCKET2P</v>
          </cell>
          <cell r="B834" t="str">
            <v>AC SOCKET MALE ( Ổ CẮM AC VÀO, 2 CHÂN, ĐỰC)</v>
          </cell>
        </row>
        <row r="835">
          <cell r="A835" t="str">
            <v>3VAN5DB2G4115</v>
          </cell>
          <cell r="B835" t="str">
            <v>wireless antenna, 2.4 Ghz, 5dBi, white color, 115mm cable length</v>
          </cell>
        </row>
        <row r="836">
          <cell r="A836" t="str">
            <v>3VAN5DB2G4135</v>
          </cell>
          <cell r="B836" t="str">
            <v>wireless antenna, 2.4 Ghz, 5dBi, white color, 135mm cable length</v>
          </cell>
        </row>
        <row r="837">
          <cell r="A837" t="str">
            <v>3VAN5DB2G4155</v>
          </cell>
          <cell r="B837" t="str">
            <v>wireless antenna, 2.4 Ghz, 5dBi, white color, 155mm cable length</v>
          </cell>
        </row>
        <row r="838">
          <cell r="A838" t="str">
            <v>3VAN5DB2G4295</v>
          </cell>
          <cell r="B838" t="str">
            <v>wireless antenna, 2.4 Ghz, 5dBi, white color, 295mm cable length</v>
          </cell>
        </row>
        <row r="839">
          <cell r="A839" t="str">
            <v>3VAN5DB2G4385</v>
          </cell>
          <cell r="B839" t="str">
            <v>wireless antenna, 2.4 Ghz, 5dBi, white color, 385mm cable length</v>
          </cell>
        </row>
        <row r="840">
          <cell r="A840" t="str">
            <v>3VAN5DB2G4400</v>
          </cell>
          <cell r="B840" t="str">
            <v>wireless antenna, 2.4 Ghz, 5dBi, white color, 400mm cable length</v>
          </cell>
        </row>
        <row r="841">
          <cell r="A841" t="str">
            <v>3VANBIO-F020-05B</v>
          </cell>
          <cell r="B841" t="str">
            <v>Freq: 2.4~2.5GHz, Gain: 2-2.5dBi,Whip: 1/4 Wave, Swivel, Tilt (Right Angle),135mm Black</v>
          </cell>
        </row>
        <row r="842">
          <cell r="A842" t="str">
            <v>3VANBIO-F020-05W</v>
          </cell>
          <cell r="B842" t="str">
            <v>Freq: 2.4~2.5GHz, Gain: 2-2.5dBi,Whip: 1/4 Wave, Swivel, Tilt (Right Angle),135mm White</v>
          </cell>
        </row>
        <row r="843">
          <cell r="A843" t="str">
            <v>3VANBIO-F020-06B</v>
          </cell>
          <cell r="B843" t="str">
            <v>Freq: 2.4~2.5GHz, Gain: 2-2.5dBi,Whip: 1/4 Wave, Swivel, Tilt (Right Angle),252mm Black</v>
          </cell>
        </row>
        <row r="844">
          <cell r="A844" t="str">
            <v>3VANBIO-F020-06W</v>
          </cell>
          <cell r="B844" t="str">
            <v>Freq: 2.4~2.5GHz, Gain: 2-2.5dBi,Whip: 1/4 Wave, Swivel, Tilt (Right Angle),252mm White</v>
          </cell>
        </row>
        <row r="845">
          <cell r="A845" t="str">
            <v>3VANSPDB-2400-14DX90X3</v>
          </cell>
          <cell r="B845" t="str">
            <v>2.4GHz Dual Pol Panel Antena</v>
          </cell>
        </row>
        <row r="846">
          <cell r="A846" t="str">
            <v>3VATTRAN10500</v>
          </cell>
          <cell r="B846" t="str">
            <v>Băng dính không màu 10x50mm</v>
          </cell>
        </row>
        <row r="847">
          <cell r="A847" t="str">
            <v>3VBGPE200160</v>
          </cell>
          <cell r="B847" t="str">
            <v>Túi nylon 200 x 160 mm</v>
          </cell>
        </row>
        <row r="848">
          <cell r="A848" t="str">
            <v>3VBGPE300160</v>
          </cell>
          <cell r="B848" t="str">
            <v>Túi PE 300x160mm</v>
          </cell>
        </row>
        <row r="849">
          <cell r="A849" t="str">
            <v>3VBGPE400200</v>
          </cell>
          <cell r="B849" t="str">
            <v>Túi nilon 400x200mm</v>
          </cell>
        </row>
        <row r="850">
          <cell r="A850" t="str">
            <v>3VCB12MRJ45ETH</v>
          </cell>
          <cell r="B850" t="str">
            <v>Cáp Ethernet 2 đầu RJ45, dài 1.2m</v>
          </cell>
        </row>
        <row r="851">
          <cell r="A851" t="str">
            <v>3VCB1M0DC55X21</v>
          </cell>
          <cell r="B851" t="str">
            <v>DC cable 5.5*2.1mm, end is strip
with Strain Relief , UL 2464 18AWG ,1m</v>
          </cell>
        </row>
        <row r="852">
          <cell r="A852" t="str">
            <v>3VCB1MRJ11L70</v>
          </cell>
          <cell r="B852" t="str">
            <v>Line cable double head RJ11, 0.7 metter length</v>
          </cell>
        </row>
        <row r="853">
          <cell r="A853" t="str">
            <v>3VCB1MRJ45ETH</v>
          </cell>
          <cell r="B853" t="str">
            <v>Ethernet cable double head RJ45, 1 metter length</v>
          </cell>
        </row>
        <row r="854">
          <cell r="A854" t="str">
            <v>3VCB31010402001</v>
          </cell>
          <cell r="B854" t="str">
            <v>Dây cáp nối 4 sợi, connector 2 đầu</v>
          </cell>
        </row>
        <row r="855">
          <cell r="A855" t="str">
            <v>3VCBF1U-C28G14D01525-3</v>
          </cell>
          <cell r="B855" t="str">
            <v>1.27MM Flat cable, one reel=152.5m/Reel</v>
          </cell>
        </row>
        <row r="856">
          <cell r="A856" t="str">
            <v>3VCB-RJ11-100</v>
          </cell>
          <cell r="B856" t="str">
            <v>Line cable double head RJ11, 1 metter length</v>
          </cell>
        </row>
        <row r="857">
          <cell r="A857" t="str">
            <v>3VCN02-032113U-A</v>
          </cell>
          <cell r="B857" t="str">
            <v>1.5H thin plate type shrapnel battery connector, 3PIN, Picth=3.0, L*W*H=9.60*6.0*1.5</v>
          </cell>
        </row>
        <row r="858">
          <cell r="A858" t="str">
            <v>3VCN03-202112Q</v>
          </cell>
          <cell r="B858" t="str">
            <v>3.65H anyway interpolating dual SIM card + T-CARD, L * W * H = 52.75 * 16.1 * H3.65mm, booster 1.8H</v>
          </cell>
        </row>
        <row r="859">
          <cell r="A859" t="str">
            <v>3VCN0734150961</v>
          </cell>
          <cell r="B859" t="str">
            <v>CON,Micro-Miniature Coaxial</v>
          </cell>
        </row>
        <row r="860">
          <cell r="A860" t="str">
            <v>3VCN1004PWHITE</v>
          </cell>
          <cell r="B860" t="str">
            <v>CON,HDR,T/H,STR,1X4P,2.54 mm</v>
          </cell>
        </row>
        <row r="861">
          <cell r="A861" t="str">
            <v>3VCN1120-1207G0S11001</v>
          </cell>
          <cell r="B861" t="str">
            <v>2.54mm Pin header, H=2.0, 2*7P, Straight, L=11.0/3.0, Gold flash, PBT black</v>
          </cell>
        </row>
        <row r="862">
          <cell r="A862" t="str">
            <v>3VCN181614RJ45NOLED</v>
          </cell>
          <cell r="B862" t="str">
            <v>CONN MOD JACK R/A 8P8C</v>
          </cell>
        </row>
        <row r="863">
          <cell r="A863" t="str">
            <v>3VCN1ROWHEADER4H20</v>
          </cell>
          <cell r="B863" t="str">
            <v>JUMP MALE, HEADER,  4-Pin, 20 mm lenght</v>
          </cell>
        </row>
        <row r="864">
          <cell r="A864" t="str">
            <v>3VCN2101-0104010102</v>
          </cell>
          <cell r="B864" t="str">
            <v>CON,RJ45,T/H,F,R/A,1x4PORT,63.8x13.1x15.7mm,10 100M,Au,G Y LED,SHLD</v>
          </cell>
        </row>
        <row r="865">
          <cell r="A865" t="str">
            <v>3VCN2101-0501010103</v>
          </cell>
          <cell r="B865" t="str">
            <v>CON,RJ25,T/H,F,R/A,1X1PORT,CAT3,GOLD,6 CONTACT</v>
          </cell>
        </row>
        <row r="866">
          <cell r="A866" t="str">
            <v>3VCN220105060101</v>
          </cell>
          <cell r="B866" t="str">
            <v>CONN,HEADER,VERT,1x6P,2.54mm</v>
          </cell>
        </row>
        <row r="867">
          <cell r="A867" t="str">
            <v>3VCN220105060201</v>
          </cell>
          <cell r="B867" t="str">
            <v>CON,HDR,T/H,M,STR,1x6P, 2.54 mm</v>
          </cell>
        </row>
        <row r="868">
          <cell r="A868" t="str">
            <v>3VCN3002P20A300V</v>
          </cell>
          <cell r="B868" t="str">
            <v>CẦU NỐI 2 CHÂN, 300V, 6A</v>
          </cell>
        </row>
        <row r="869">
          <cell r="A869" t="str">
            <v>3VCN3006-01010102</v>
          </cell>
          <cell r="B869" t="str">
            <v>CON,PWR,T/H,M,R/A, 3 TERMINAL, 2.1 X 5 MM</v>
          </cell>
        </row>
        <row r="870">
          <cell r="A870" t="str">
            <v>3VCN300601020102</v>
          </cell>
          <cell r="B870" t="str">
            <v>CON,PWR,T/H,M,R/A,3TERMINAL,2mm/ID,NICKEL,6.5mm/OD,16V,2.5</v>
          </cell>
        </row>
        <row r="871">
          <cell r="A871" t="str">
            <v>3VCN31010601501</v>
          </cell>
          <cell r="B871" t="str">
            <v>WIRE,HAR,2.5-2.5mm,15cm</v>
          </cell>
        </row>
        <row r="872">
          <cell r="A872" t="str">
            <v>3VCN5002541927</v>
          </cell>
          <cell r="B872" t="str">
            <v>CON,HDMI,SMT,R/A,19P,0.5mm,GOLD,40V,500mA</v>
          </cell>
        </row>
        <row r="873">
          <cell r="A873" t="str">
            <v>3VCN5211-14DBS0BN01</v>
          </cell>
          <cell r="B873" t="str">
            <v>2.54mm IDC connetor, 14p, Sel.Gold/Nie, PBT black, Tray packing</v>
          </cell>
        </row>
        <row r="874">
          <cell r="A874" t="str">
            <v>3VCN818000001</v>
          </cell>
          <cell r="B874" t="str">
            <v>RF test, 3.0*3.0*1.75mm</v>
          </cell>
        </row>
        <row r="875">
          <cell r="A875" t="str">
            <v>3VCN818000157</v>
          </cell>
          <cell r="B875" t="str">
            <v>Coaxial connector (female, third), L*W*H=1.7*1.7*0.8</v>
          </cell>
        </row>
        <row r="876">
          <cell r="A876" t="str">
            <v>3VCNA02CZA006</v>
          </cell>
          <cell r="B876" t="str">
            <v>TRANSMITTER,FBR,OPT,IR,PHOTOLINK</v>
          </cell>
        </row>
        <row r="877">
          <cell r="A877" t="str">
            <v>3VCNALP-3041515P23-RY05</v>
          </cell>
          <cell r="B877" t="str">
            <v>Antenna shrapnel, height H=1.0mm, L*W*H=3.5*1.5*1.4mm</v>
          </cell>
        </row>
        <row r="878">
          <cell r="A878" t="str">
            <v>3VCNALP-3041525P23-RY02</v>
          </cell>
          <cell r="B878" t="str">
            <v>Antenna shrapnel, working height H = 2.0mm, L * W * H = 3.5 * 1.5 * 2.5mm</v>
          </cell>
        </row>
        <row r="879">
          <cell r="A879" t="str">
            <v>3VCNALP-JCK6-Q3508M-4-1</v>
          </cell>
          <cell r="B879" t="str">
            <v>Oblique 3.5 headset seat, sink plate 0.8mm, 6pin full DIP pin type, L * W * H = 12.5 * 6.35 * 4.2mm</v>
          </cell>
        </row>
        <row r="880">
          <cell r="A880" t="str">
            <v>3VCNALP-USB5-B64</v>
          </cell>
          <cell r="B880" t="str">
            <v>SMT DIP type front foot column-free 5pin-microUSB seat, L * W * H = 7.4 * 5.0 * 2.40</v>
          </cell>
        </row>
        <row r="881">
          <cell r="A881" t="str">
            <v>3VCNA-SIM06X-003</v>
          </cell>
          <cell r="B881" t="str">
            <v>1.5H general bridge with a gear SIM card, fixed ground pad in, 6PIN, L*W*H=16.40*16.30*H1.50</v>
          </cell>
        </row>
        <row r="882">
          <cell r="A882" t="str">
            <v>3VCNA-TFS08X-012</v>
          </cell>
          <cell r="B882" t="str">
            <v>Flip T-F card, 8pin, 1.1pitch, L*W*H=13.60*13.40*H1.60mm</v>
          </cell>
        </row>
        <row r="883">
          <cell r="A883" t="str">
            <v>3VCNB05QCA013</v>
          </cell>
          <cell r="B883" t="str">
            <v>CON,PWR,T/H,M,R/A,3TERMINAL,2mm/ID,NICKEL,6.5mm/OD,16V,2.5</v>
          </cell>
        </row>
        <row r="884">
          <cell r="A884" t="str">
            <v>3VCNB09-AB03F15E</v>
          </cell>
          <cell r="B884" t="str">
            <v>1.5H thin plate-type battery connector shrapnel, shrapnel upturned, 3PIN, Picth = 3.0, L * W * H = 9.60 * 6.0 * 1.55mm</v>
          </cell>
        </row>
        <row r="885">
          <cell r="A885" t="str">
            <v>3VCNBAF04-30093-0500</v>
          </cell>
          <cell r="B885" t="str">
            <v>30pin board to board connector female seat (Panasonic F4 standard, no four fixed foot), H=0.9, pitch=0.4, L*W*H=8.4*4.4*0.87mm Ontology</v>
          </cell>
        </row>
        <row r="886">
          <cell r="A886" t="str">
            <v>3VCNBL509-06G31-TAH1</v>
          </cell>
          <cell r="B886" t="str">
            <v>ZIFconnector,5*3.2*0.9MMH,PITCH0.5,back lock,6PIN,BL509-06G31-TAH1,</v>
          </cell>
        </row>
        <row r="887">
          <cell r="A887" t="str">
            <v>3VCNC02SDA087</v>
          </cell>
          <cell r="B887" t="str">
            <v>PUSH BUT,12V,7.7x24.9mm,+/- 0.2%</v>
          </cell>
        </row>
        <row r="888">
          <cell r="A888" t="str">
            <v>3VCNDC-005D</v>
          </cell>
          <cell r="B888" t="str">
            <v>CON,PWR,T/H,M,R/A,3TERMINAL,2mm/ID,NICKEL,6.5mm/OD,16V,2.5</v>
          </cell>
        </row>
        <row r="889">
          <cell r="A889" t="str">
            <v>3VCNE5566-Q0LK22-L</v>
          </cell>
          <cell r="B889" t="str">
            <v>CONN MOD JACK 6P6C R/A UNSHLD</v>
          </cell>
        </row>
        <row r="890">
          <cell r="A890" t="str">
            <v>3VCNFP243AH-006G10M</v>
          </cell>
          <cell r="B890" t="str">
            <v>6PIN-ZIF connector, 0.5pitch, L * W * H = 5 * 2.9 * 1mm</v>
          </cell>
        </row>
        <row r="891">
          <cell r="A891" t="str">
            <v>3VCNFP270H-015G1AM</v>
          </cell>
          <cell r="B891" t="str">
            <v>15PIN-ZIF connector,0.6pitch,L*W*H=6*3.6*1mm</v>
          </cell>
        </row>
        <row r="892">
          <cell r="A892" t="str">
            <v>3VCNFP270H-025G1AM</v>
          </cell>
          <cell r="B892" t="str">
            <v>25PIN-ZIF连接器,0.6pitch,L*W*H=9*3.6*1mm</v>
          </cell>
        </row>
        <row r="893">
          <cell r="A893" t="str">
            <v>3VCNG5210-14DB01</v>
          </cell>
          <cell r="B893" t="str">
            <v>2.54mm IDC SR, PBT Black</v>
          </cell>
        </row>
        <row r="894">
          <cell r="A894" t="str">
            <v>3VCNH04CZA010</v>
          </cell>
          <cell r="B894" t="str">
            <v>CONN,MAGJACK,1PORT,100 BASE-TX,90° Right Angle,Green - Yellow</v>
          </cell>
        </row>
        <row r="895">
          <cell r="A895" t="str">
            <v>3VCNH15CZA002</v>
          </cell>
          <cell r="B895" t="str">
            <v>CON,AUD,SMT,F,R/A,1PORT,MONO,SLVR,3.5mm,W/4COND</v>
          </cell>
        </row>
        <row r="896">
          <cell r="A896" t="str">
            <v>3VCNJ24CZA003</v>
          </cell>
          <cell r="B896" t="str">
            <v>CON,HDR,T/H,M,STR,1X4P,2.54mm,GOLD,BREAKAWAY</v>
          </cell>
        </row>
        <row r="897">
          <cell r="A897" t="str">
            <v>3VCNJU13105</v>
          </cell>
          <cell r="B897" t="str">
            <v>Type A, Receptacle,Through Hole, Right Angle, Horizontal</v>
          </cell>
        </row>
        <row r="898">
          <cell r="A898" t="str">
            <v>3VCNMM60-52B1-G1-R850</v>
          </cell>
          <cell r="B898" t="str">
            <v>CON 2X26 MINI PCI EXPRESS SMT 0.8MM SP 1291H</v>
          </cell>
        </row>
        <row r="899">
          <cell r="A899" t="str">
            <v>3VCNP03-AB001F140</v>
          </cell>
          <cell r="B899" t="str">
            <v>FPC antenna feed point connector,3.5*1.6*2.5;ROHS,P03-AB001F140,</v>
          </cell>
        </row>
        <row r="900">
          <cell r="A900" t="str">
            <v>3VCNPH8-6B05F35B</v>
          </cell>
          <cell r="B900" t="str">
            <v>3.5 the medium oblique mouth earphone seat, rear obstacle, 6pin, L*W*H=12.5*6.35*4.2mm</v>
          </cell>
        </row>
        <row r="901">
          <cell r="A901" t="str">
            <v>3VCNRJHSE-5384RJ45</v>
          </cell>
          <cell r="B901" t="str">
            <v>CON 8 RJ-45 SHLD RA TH Y/G LEDS 40MIL SP 530H AU</v>
          </cell>
        </row>
        <row r="902">
          <cell r="A902" t="str">
            <v>3VCNRS409</v>
          </cell>
          <cell r="B902" t="str">
            <v>RCA Jack, Connector 4 Port (2x2), Right Angle, Through Hole,</v>
          </cell>
        </row>
        <row r="903">
          <cell r="A903" t="str">
            <v>3VCNS23-0B20F36A</v>
          </cell>
          <cell r="B903" t="str">
            <v>SIM connector with 3 slots,1.8MM,52.75*16.1*3.65MMH,S23-0B20F36A,</v>
          </cell>
        </row>
        <row r="904">
          <cell r="A904" t="str">
            <v>3VCN-SNAP-ANTENNA</v>
          </cell>
          <cell r="B904" t="str">
            <v>Cổ ăng-ten ADSL</v>
          </cell>
        </row>
        <row r="905">
          <cell r="A905" t="str">
            <v>3VCNUAF95-05254-S125</v>
          </cell>
          <cell r="B905" t="str">
            <v>MICRO USB connector,5PIN,0.65PITCH,2.5MMH,7.5x5.5x2.5MMH,UAF95-05254-S125,LCN</v>
          </cell>
        </row>
        <row r="906">
          <cell r="A906" t="str">
            <v>3VCNUB3112CK14F</v>
          </cell>
          <cell r="B906" t="str">
            <v>CON,USB,T/H,F,UPRIGHT,4P,7.12x,TYPE A,GOLD,SHLD</v>
          </cell>
        </row>
        <row r="907">
          <cell r="A907" t="str">
            <v>3VCNX15USB002</v>
          </cell>
          <cell r="B907" t="str">
            <v>CON,USB,T/H,F,UPRIGHT,4P,7.12x,TYPE A,GOLD,SHLD</v>
          </cell>
        </row>
        <row r="908">
          <cell r="A908" t="str">
            <v>3VCNX15USB003</v>
          </cell>
          <cell r="B908" t="str">
            <v>CON,HDMI,SMT,R/A,19P,0.5mm,GOLD,40V,500mA</v>
          </cell>
        </row>
        <row r="909">
          <cell r="A909" t="str">
            <v>3VCNX18XPL001</v>
          </cell>
          <cell r="B909" t="str">
            <v>HSN,BGA,21x21x11.4mm,ALM,BLK,21MM BGA</v>
          </cell>
        </row>
        <row r="910">
          <cell r="A910" t="str">
            <v>3VCONIDC2x7-CBFLAT95</v>
          </cell>
          <cell r="B910" t="str">
            <v>IDC Connector 2*7pins 2.54mm pitch with Flat Cable 1.27mm pitch 95mm length</v>
          </cell>
        </row>
        <row r="911">
          <cell r="A911" t="str">
            <v>3VCV-LTS2-4ULC-BB</v>
          </cell>
          <cell r="B911" t="str">
            <v>H302_BB cover，32.41*25.81*1.55MMH</v>
          </cell>
        </row>
        <row r="912">
          <cell r="A912" t="str">
            <v>3VCV-LTS2-4ULC-GPS</v>
          </cell>
          <cell r="B912" t="str">
            <v>H302 GPS cover,12.23*8.43*1.4MMH</v>
          </cell>
        </row>
        <row r="913">
          <cell r="A913" t="str">
            <v>3VCV-LTS2-4ULC-RF</v>
          </cell>
          <cell r="B913" t="str">
            <v>H302_RF cover, 21.33*15.32*1.55MMH</v>
          </cell>
        </row>
        <row r="914">
          <cell r="A914" t="str">
            <v>3VESJS850892-0300</v>
          </cell>
          <cell r="B914" t="str">
            <v>S190_BB shielding cover, 33.32*33.07*1.50mm, copper nickel zinc alloy</v>
          </cell>
        </row>
        <row r="915">
          <cell r="A915" t="str">
            <v>3VESJS850893-0300</v>
          </cell>
          <cell r="B915" t="str">
            <v>S190_RF shielding cover, 22.26*21.32*1.50mm, copper nickel zinc alloy</v>
          </cell>
        </row>
        <row r="916">
          <cell r="A916" t="str">
            <v>3VESJS850894-0300</v>
          </cell>
          <cell r="B916" t="str">
            <v>S190_WIFI shielding cover, 15.37*8.93*1.3mm, copper nickel zinc alloy</v>
          </cell>
        </row>
        <row r="917">
          <cell r="A917" t="str">
            <v>3VESSTB09</v>
          </cell>
          <cell r="B917" t="str">
            <v>SHLD,FENCE,33.5x48.6x15.3mm,(2 Connector Openings)</v>
          </cell>
        </row>
        <row r="918">
          <cell r="A918" t="str">
            <v>3VESXK76016Y-S180TV</v>
          </cell>
          <cell r="B918" t="str">
            <v>S180_DTV shield cover, 12.23 * 8.23 ​​* 1.4mm, Nickel Silver</v>
          </cell>
        </row>
        <row r="919">
          <cell r="A919" t="str">
            <v>3VESXK76027Y-S302BB</v>
          </cell>
          <cell r="B919" t="str">
            <v>S302_BB shield cover, 32.41 * 25.81 * 1.55mm, foreign white</v>
          </cell>
        </row>
        <row r="920">
          <cell r="A920" t="str">
            <v>3VESXK76028Y-S302RF</v>
          </cell>
          <cell r="B920" t="str">
            <v>S302_RF shield cover, 21.33 * 15.32 * 1.55mm, foreign white</v>
          </cell>
        </row>
        <row r="921">
          <cell r="A921" t="str">
            <v>3VF5AMINIATURE</v>
          </cell>
          <cell r="B921" t="str">
            <v>FUSE 5A</v>
          </cell>
        </row>
        <row r="922">
          <cell r="A922" t="str">
            <v>3VFIXROD15CU</v>
          </cell>
          <cell r="B922" t="str">
            <v>Cọc chống mạch 15 mm, Cu</v>
          </cell>
        </row>
        <row r="923">
          <cell r="A923" t="str">
            <v>3VFUMINIATURE</v>
          </cell>
          <cell r="B923" t="str">
            <v xml:space="preserve">FUSE HOLDER  </v>
          </cell>
        </row>
        <row r="924">
          <cell r="A924" t="str">
            <v>3VGBIGAW300N</v>
          </cell>
          <cell r="B924" t="str">
            <v>Hộp carton đựng modem và phụ kiện</v>
          </cell>
        </row>
        <row r="925">
          <cell r="A925" t="str">
            <v>3VGBIGW040</v>
          </cell>
          <cell r="B925" t="str">
            <v>Hộp carton đựng ONT 285 x 215 x 55 mm</v>
          </cell>
        </row>
        <row r="926">
          <cell r="A926" t="str">
            <v>3VGL-HS-100</v>
          </cell>
          <cell r="B926" t="str">
            <v>Keo tản nhiệt, 100ml/tuyp</v>
          </cell>
        </row>
        <row r="927">
          <cell r="A927" t="str">
            <v>3VGL-HS-STARS-922-5</v>
          </cell>
          <cell r="B927" t="str">
            <v>Keo tản nhiệt, Stars-922, 5g/tuyp</v>
          </cell>
        </row>
        <row r="928">
          <cell r="A928" t="str">
            <v>3VGL-HS-STARS-922-85</v>
          </cell>
          <cell r="B928" t="str">
            <v>Keo tản nhiệt, Stars-922, 85g/tuyp</v>
          </cell>
        </row>
        <row r="929">
          <cell r="A929" t="str">
            <v>3VHE1120-1204G0S11001</v>
          </cell>
          <cell r="B929" t="str">
            <v>Conn Header, 8 Pos, 2 Row, 0.1'' Pitch</v>
          </cell>
        </row>
        <row r="930">
          <cell r="A930" t="str">
            <v>3VHE1120-1206G0S11001</v>
          </cell>
          <cell r="B930" t="str">
            <v>Conn Header, 12 Pos, 2 Row, 0.1'' Pitch</v>
          </cell>
        </row>
        <row r="931">
          <cell r="A931" t="str">
            <v>3VHE2185-204SG0AYNA1</v>
          </cell>
          <cell r="B931" t="str">
            <v>Conn Female Header, 8 Pos, 2 Row, 0.1'' Pitch</v>
          </cell>
        </row>
        <row r="932">
          <cell r="A932" t="str">
            <v>3VHE2185-206SG0AYNA1</v>
          </cell>
          <cell r="B932" t="str">
            <v>Conn Female Header, 12 Pos, 2 Row, 0.1'' Pitch</v>
          </cell>
        </row>
        <row r="933">
          <cell r="A933" t="str">
            <v>3VHS121215</v>
          </cell>
          <cell r="B933" t="str">
            <v>square aluminium heatsink,12*12*15mm, without Glue</v>
          </cell>
        </row>
        <row r="934">
          <cell r="A934" t="str">
            <v>3VHS151508</v>
          </cell>
          <cell r="B934" t="str">
            <v>Square aluminium heatsink, 15*15*8mm</v>
          </cell>
        </row>
        <row r="935">
          <cell r="A935" t="str">
            <v>3VHS21-17-1.5ALU</v>
          </cell>
          <cell r="B935" t="str">
            <v>Aluminum piece 20 x 20mm</v>
          </cell>
        </row>
        <row r="936">
          <cell r="A936" t="str">
            <v>3VLBAP0201MB</v>
          </cell>
          <cell r="B936" t="str">
            <v>Decan dán thùng 5 sản phẩm AP</v>
          </cell>
        </row>
        <row r="937">
          <cell r="A937" t="str">
            <v>3VLBIGAW300NB</v>
          </cell>
          <cell r="B937" t="str">
            <v>Tem master dán nắp dưới 74x28mm</v>
          </cell>
        </row>
        <row r="938">
          <cell r="A938" t="str">
            <v>3VLBIGAW300NMAC</v>
          </cell>
          <cell r="B938" t="str">
            <v>Tem MAC 40x10mm</v>
          </cell>
        </row>
        <row r="939">
          <cell r="A939" t="str">
            <v>3VLBIGAW300NSER</v>
          </cell>
          <cell r="B939" t="str">
            <v>Tem serial 40x10mm</v>
          </cell>
        </row>
        <row r="940">
          <cell r="A940" t="str">
            <v>3VLBIGAW300NW</v>
          </cell>
          <cell r="B940" t="str">
            <v>Tem vỡ chống mở dán trên modem 20x10mm</v>
          </cell>
        </row>
        <row r="941">
          <cell r="A941" t="str">
            <v>3VLBIGGW040W</v>
          </cell>
          <cell r="B941" t="str">
            <v>Tem vỡ bảo hành chống mở dán trên modem 20 mm x 10 mm</v>
          </cell>
        </row>
        <row r="942">
          <cell r="A942" t="str">
            <v>3VLBIGW040M</v>
          </cell>
          <cell r="B942" t="str">
            <v>Tem to dán nắp dưới 65.0x40.63mm</v>
          </cell>
        </row>
        <row r="943">
          <cell r="A943" t="str">
            <v>3VLBPO4010WH</v>
          </cell>
          <cell r="B943" t="str">
            <v>Tem MAC &amp; SER 40.0x10.0mm</v>
          </cell>
        </row>
        <row r="944">
          <cell r="A944" t="str">
            <v>3VLBPO83140WH</v>
          </cell>
          <cell r="B944" t="str">
            <v>Tem dán thùng 20 sản phẩm, poliester 82.84mm x 140.00mm</v>
          </cell>
        </row>
        <row r="945">
          <cell r="A945" t="str">
            <v>3VMBIGAW300N</v>
          </cell>
          <cell r="B945" t="str">
            <v>Hộp carton 5 lớp đựng 20 modem iGate AW300N</v>
          </cell>
        </row>
        <row r="946">
          <cell r="A946" t="str">
            <v>3VMBIGW040</v>
          </cell>
          <cell r="B946" t="str">
            <v>Hộp master 20 sản phẩm</v>
          </cell>
        </row>
        <row r="947">
          <cell r="A947" t="str">
            <v>3VMNUT3MM</v>
          </cell>
          <cell r="B947" t="str">
            <v>Ecrou 3mm</v>
          </cell>
        </row>
        <row r="948">
          <cell r="A948" t="str">
            <v>3VMO72900203</v>
          </cell>
          <cell r="B948" t="str">
            <v>DVB-T2 Main PCB</v>
          </cell>
        </row>
        <row r="949">
          <cell r="A949" t="str">
            <v>3VMO72900241</v>
          </cell>
          <cell r="B949" t="str">
            <v>DVB-T2 Front panel PCB</v>
          </cell>
        </row>
        <row r="950">
          <cell r="A950" t="str">
            <v>3VMOAD013</v>
          </cell>
          <cell r="B950" t="str">
            <v>PCBA 12V1250</v>
          </cell>
        </row>
        <row r="951">
          <cell r="A951" t="str">
            <v>3VMOAD023</v>
          </cell>
          <cell r="B951" t="str">
            <v>PCBA 5V2000</v>
          </cell>
        </row>
        <row r="952">
          <cell r="A952" t="str">
            <v>3VMOAD5V2A</v>
          </cell>
          <cell r="B952" t="str">
            <v>Eu Plug 5V2A Power Adapter</v>
          </cell>
        </row>
        <row r="953">
          <cell r="A953" t="str">
            <v>3VMODBVT2001</v>
          </cell>
          <cell r="B953" t="str">
            <v>DVBT2 main PCBA</v>
          </cell>
        </row>
        <row r="954">
          <cell r="A954" t="str">
            <v>3VMOHSB71900222</v>
          </cell>
          <cell r="B954" t="str">
            <v>Mainboard PCB,FR4,0.063 inch,DSR-8000,Green,Imersion silver</v>
          </cell>
        </row>
        <row r="955">
          <cell r="A955" t="str">
            <v>3VMOIPSTB001</v>
          </cell>
          <cell r="B955" t="str">
            <v>PCBA Mother Board IP STB</v>
          </cell>
        </row>
        <row r="956">
          <cell r="A956" t="str">
            <v>3VMOONT014NU1X</v>
          </cell>
          <cell r="B956" t="str">
            <v>PCBA ONT.01.4NU.1X</v>
          </cell>
        </row>
        <row r="957">
          <cell r="A957" t="str">
            <v>3VMOPCBAP1020MB01</v>
          </cell>
          <cell r="B957" t="str">
            <v>Main board, p1020, 1GB RAM, 256MB NAND</v>
          </cell>
        </row>
        <row r="958">
          <cell r="A958" t="str">
            <v>3VMOPCBARF2GGNHPW</v>
          </cell>
          <cell r="B958" t="str">
            <v>Module Radio 802.11bgn, 2.4 GHz, mimo 3x3, AR9590</v>
          </cell>
        </row>
        <row r="959">
          <cell r="A959" t="str">
            <v>3VMOPCBFIX2.4GHZ</v>
          </cell>
          <cell r="B959" t="str">
            <v xml:space="preserve">Board test 2.4GHz PCB </v>
          </cell>
        </row>
        <row r="960">
          <cell r="A960" t="str">
            <v>3VMOPCB-LTS2-4ULC</v>
          </cell>
          <cell r="B960" t="str">
            <v xml:space="preserve">PCB,H302_MB_V1.1,6 layer 1阶板,four makeup, single dimension: 109.30*58.10*0.80mm, panel size:154.70*116.00*0.80MM </v>
          </cell>
        </row>
        <row r="961">
          <cell r="A961" t="str">
            <v>3VMOPCBP1020MB01</v>
          </cell>
          <cell r="B961" t="str">
            <v>Main Board PCB Access Point</v>
          </cell>
        </row>
        <row r="962">
          <cell r="A962" t="str">
            <v>3VMOPCBRF2GGNHPW</v>
          </cell>
          <cell r="B962" t="str">
            <v>802.11bgn 2.4GHz radio PCB</v>
          </cell>
        </row>
        <row r="963">
          <cell r="A963" t="str">
            <v>3VMOPOE001</v>
          </cell>
          <cell r="B963" t="str">
            <v>Main Board PCB 2 layers</v>
          </cell>
        </row>
        <row r="964">
          <cell r="A964" t="str">
            <v>3VMOPOE002</v>
          </cell>
          <cell r="B964" t="str">
            <v>Module PCB 2 layers</v>
          </cell>
        </row>
        <row r="965">
          <cell r="A965" t="str">
            <v>3VMOS191-MB-V1.11</v>
          </cell>
          <cell r="B965" t="str">
            <v>PCB, S191_MB_V1.11, 60.00* board of 48.20*0.80mm, a four board 122.00*85.30*0.80mm, 8 layers of a step plate</v>
          </cell>
        </row>
        <row r="966">
          <cell r="A966" t="str">
            <v>3VMOS302-MB-V2.1</v>
          </cell>
          <cell r="B966" t="str">
            <v>PCB, S302_MB_V2.1, 109.30*58.10*0.80mm board, a four board, 154.70*116.00*0.80mm, 4 layer 1 order plate</v>
          </cell>
        </row>
        <row r="967">
          <cell r="A967" t="str">
            <v>3VMOSP202</v>
          </cell>
          <cell r="B967" t="str">
            <v>ADSL Spliter with lightening arrester</v>
          </cell>
        </row>
        <row r="968">
          <cell r="A968" t="str">
            <v>3VMSCREW3X6</v>
          </cell>
          <cell r="B968" t="str">
            <v>Screw 3 mm</v>
          </cell>
        </row>
        <row r="969">
          <cell r="A969" t="str">
            <v>3VPCB-CON-MB-SFU</v>
          </cell>
          <cell r="B969" t="str">
            <v>Mạch in phụ 2 lớp: KT 2.04dm x 1.43dm</v>
          </cell>
        </row>
        <row r="970">
          <cell r="A970" t="str">
            <v>3VPCBVNTADP</v>
          </cell>
          <cell r="B970" t="str">
            <v>PCB for adaptor</v>
          </cell>
        </row>
        <row r="971">
          <cell r="A971" t="str">
            <v>3VPLIGAW300NBB</v>
          </cell>
          <cell r="B971" t="str">
            <v>Nắp dưới đen</v>
          </cell>
        </row>
        <row r="972">
          <cell r="A972" t="str">
            <v>3VPLIGAW300NBW</v>
          </cell>
          <cell r="B972" t="str">
            <v>Nắp dưới trắng</v>
          </cell>
        </row>
        <row r="973">
          <cell r="A973" t="str">
            <v>3VPLIGAW300NTB</v>
          </cell>
          <cell r="B973" t="str">
            <v>Cụm nắp trên + dẫn sáng+ nút bấm gắn sẵn đen</v>
          </cell>
        </row>
        <row r="974">
          <cell r="A974" t="str">
            <v>3VPLIGAW300NTW</v>
          </cell>
          <cell r="B974" t="str">
            <v>Cụm nắp trên + dẫn sáng+ nút bấm gắn sẵn trắng</v>
          </cell>
        </row>
        <row r="975">
          <cell r="A975" t="str">
            <v>3VPLIGW040BOT</v>
          </cell>
          <cell r="B975" t="str">
            <v>Nắp dưới GPON ONT</v>
          </cell>
        </row>
        <row r="976">
          <cell r="A976" t="str">
            <v>3VPLIGW040LIG</v>
          </cell>
          <cell r="B976" t="str">
            <v>Dẫn sáng GPON ONT</v>
          </cell>
        </row>
        <row r="977">
          <cell r="A977" t="str">
            <v>3VPLIGW040TOP</v>
          </cell>
          <cell r="B977" t="str">
            <v>Nắp trên GPON ONT</v>
          </cell>
        </row>
        <row r="978">
          <cell r="A978" t="str">
            <v>3VPOEACCORD15</v>
          </cell>
          <cell r="B978" t="str">
            <v>AC CORD DÂY CẮM NGUỒN AC, 2 CHÂN, DÀI 1.5 M</v>
          </cell>
        </row>
        <row r="979">
          <cell r="A979" t="str">
            <v>3VPOECASE001</v>
          </cell>
          <cell r="B979" t="str">
            <v>PLASTIC CASE ABS  200 X 120 X 55, HỘP NHỰA ABS ĐÚC SẴN</v>
          </cell>
        </row>
        <row r="980">
          <cell r="A980" t="str">
            <v>3VPTIGAW300N</v>
          </cell>
          <cell r="B980" t="str">
            <v>Khay carton chia ngăn</v>
          </cell>
        </row>
        <row r="981">
          <cell r="A981" t="str">
            <v>3VPTIGW040</v>
          </cell>
          <cell r="B981" t="str">
            <v>Khay đỡ carton chia ô</v>
          </cell>
        </row>
        <row r="982">
          <cell r="A982" t="str">
            <v>3VRNIGAW300N</v>
          </cell>
          <cell r="B982" t="str">
            <v>Nút chân đế silicon</v>
          </cell>
        </row>
        <row r="983">
          <cell r="A983" t="str">
            <v>3VRNIGAW300-SMP</v>
          </cell>
          <cell r="B983" t="str">
            <v>Nút chân đế silicon (mẫu thử)</v>
          </cell>
        </row>
        <row r="984">
          <cell r="A984" t="str">
            <v>3VRNIGW040</v>
          </cell>
          <cell r="B984" t="str">
            <v>Chân đế cao su GPON ONT</v>
          </cell>
        </row>
        <row r="985">
          <cell r="A985" t="str">
            <v>3VSCM2.5L08ST-K</v>
          </cell>
          <cell r="B985" t="str">
            <v>Vít M2.5 L08 tự khoan màu đen</v>
          </cell>
        </row>
        <row r="986">
          <cell r="A986" t="str">
            <v>3VSCM2.5L10ST</v>
          </cell>
          <cell r="B986" t="str">
            <v>Ốc lắp vỏ D2.5 x 10</v>
          </cell>
        </row>
        <row r="987">
          <cell r="A987" t="str">
            <v>3VSCM2.5L10ST-K</v>
          </cell>
          <cell r="B987" t="str">
            <v>Vít M2.5 x 0.45 L10 tự khoan ren màu đen</v>
          </cell>
        </row>
        <row r="988">
          <cell r="A988" t="str">
            <v>3VSCM2.5L10ST-W</v>
          </cell>
          <cell r="B988" t="str">
            <v>Vít M2.5 x 0.45 L10 tự khoan ren màu trắng</v>
          </cell>
        </row>
        <row r="989">
          <cell r="A989" t="str">
            <v>3VSLPP2535</v>
          </cell>
          <cell r="B989" t="str">
            <v>Tem chống mở 25.0x35.0mm</v>
          </cell>
        </row>
        <row r="990">
          <cell r="A990" t="str">
            <v>3VSSCREW3x8</v>
          </cell>
          <cell r="B990" t="str">
            <v>Screw M8x3 self cuting</v>
          </cell>
        </row>
        <row r="991">
          <cell r="A991" t="str">
            <v>3VSW18259107</v>
          </cell>
          <cell r="B991" t="str">
            <v>SWITCH TACTILE SPST-NO 0.05A 12V</v>
          </cell>
        </row>
        <row r="992">
          <cell r="A992" t="str">
            <v>3VSWC90P101-0000M-H</v>
          </cell>
          <cell r="B992" t="str">
            <v>coaxial switch,matte tin,3*3*1.75mm-6pin,C90P101-0000M-H,</v>
          </cell>
        </row>
        <row r="993">
          <cell r="A993" t="str">
            <v>3VSWEVQ-PSD02K</v>
          </cell>
          <cell r="B993" t="str">
            <v>SWITCH TACTILE SPST-NO 0.05A 12V</v>
          </cell>
        </row>
        <row r="994">
          <cell r="A994" t="str">
            <v>3VSWTACT22001</v>
          </cell>
          <cell r="B994" t="str">
            <v>SWH,PSH,T/H,STR,SPST,12V,50mA</v>
          </cell>
        </row>
        <row r="995">
          <cell r="A995" t="str">
            <v>3VSWTACTTHDP09-070BB</v>
          </cell>
          <cell r="B995" t="str">
            <v>SWH,PSH,T/H,R/A,SPST</v>
          </cell>
        </row>
        <row r="996">
          <cell r="A996" t="str">
            <v>3VSWTACTTHDP09-095BB</v>
          </cell>
          <cell r="B996" t="str">
            <v>SWH,PSH,T/H,R/A,SPST</v>
          </cell>
        </row>
        <row r="997">
          <cell r="A997" t="str">
            <v>3VTEA1721AT</v>
          </cell>
          <cell r="B997" t="str">
            <v>HV STARTUP FLYBACK CONTROLLER BUILT-IN MOSFET</v>
          </cell>
        </row>
        <row r="998">
          <cell r="A998" t="str">
            <v>3VTP-HS-40</v>
          </cell>
          <cell r="B998" t="str">
            <v>Băng dính tản nhiệt, bề rộng 4cm, hiệu 3M, độ truyền nhiệt tốt</v>
          </cell>
        </row>
        <row r="999">
          <cell r="A999" t="str">
            <v>3VUMIGAW300N</v>
          </cell>
          <cell r="B999" t="str">
            <v>Hướng dẫn sử dụng modem</v>
          </cell>
        </row>
        <row r="1000">
          <cell r="A1000" t="str">
            <v>3VUMIGW040</v>
          </cell>
          <cell r="B1000" t="str">
            <v>Hướng dẫn sử dụng nhanh ONT</v>
          </cell>
        </row>
        <row r="1001">
          <cell r="A1001" t="str">
            <v>3VVNT12V1250</v>
          </cell>
          <cell r="B1001" t="str">
            <v>Bộ nguồn AC/DC  AC 100~240V DC 12V 1.25A</v>
          </cell>
        </row>
        <row r="1002">
          <cell r="A1002" t="str">
            <v>3VWR0550TINNED</v>
          </cell>
          <cell r="B1002" t="str">
            <v>0.5 mm2 Cu, multi strain, PVC cladding electric wire,  50 mm length</v>
          </cell>
        </row>
        <row r="1003">
          <cell r="A1003" t="str">
            <v>3VWSIGAW300N</v>
          </cell>
          <cell r="B1003" t="str">
            <v>Phiếu bảo hành modem</v>
          </cell>
        </row>
        <row r="1004">
          <cell r="A1004" t="str">
            <v>3X4.0SQMM</v>
          </cell>
          <cell r="B1004" t="str">
            <v>Cáp nguồn AC 3x4mm2 từ Server đến tủ nguồn</v>
          </cell>
        </row>
        <row r="1005">
          <cell r="A1005" t="str">
            <v>470-960MHZ/1710</v>
          </cell>
          <cell r="B1005" t="str">
            <v>DUAL-BAND COMBINER (DIPLEXER)</v>
          </cell>
        </row>
        <row r="1006">
          <cell r="A1006" t="str">
            <v>4V4ULCE001-WHL</v>
          </cell>
          <cell r="B1006" t="str">
            <v>Màn hình cảm ứng điện dung CTP đen không in Logo VIVAS S2 Ulc</v>
          </cell>
        </row>
        <row r="1007">
          <cell r="A1007" t="str">
            <v>4V4ULCE001-WTL</v>
          </cell>
          <cell r="B1007" t="str">
            <v>Màn hình cảm ứng điện dung CTP đen có in Logo VIVAS S2 Ulc</v>
          </cell>
        </row>
        <row r="1008">
          <cell r="A1008" t="str">
            <v>4V4ULCE002</v>
          </cell>
          <cell r="B1008" t="str">
            <v>Màn hình hiển thị LCD 3.97" S2 Ulc</v>
          </cell>
        </row>
        <row r="1009">
          <cell r="A1009" t="str">
            <v>4V4ULCE003</v>
          </cell>
          <cell r="B1009" t="str">
            <v>Cụm camera trước sau và đèn flash S2 Ulc</v>
          </cell>
        </row>
        <row r="1010">
          <cell r="A1010" t="str">
            <v>4V4ULCE004</v>
          </cell>
          <cell r="B1010" t="str">
            <v>Cảm biến ánh sáng và khoảng cách S2 Ulc</v>
          </cell>
        </row>
        <row r="1011">
          <cell r="A1011" t="str">
            <v>4V4ULCE005</v>
          </cell>
          <cell r="B1011" t="str">
            <v>Nút bấm FPC tăt/mở có chất liên kết dính S2 Ulc</v>
          </cell>
        </row>
        <row r="1012">
          <cell r="A1012" t="str">
            <v>4V4ULCE006</v>
          </cell>
          <cell r="B1012" t="str">
            <v>Nút bấm FPC âm thanh có chất liên kết dính S2 Ulc</v>
          </cell>
        </row>
        <row r="1013">
          <cell r="A1013" t="str">
            <v>4V4ULCE007</v>
          </cell>
          <cell r="B1013" t="str">
            <v>Nút bấm FPC tương ứng với 3 phím chức năng trên màn hình cảm ứng S2 Ulc</v>
          </cell>
        </row>
        <row r="1014">
          <cell r="A1014" t="str">
            <v>4V4ULCE008</v>
          </cell>
          <cell r="B1014" t="str">
            <v>Loa ngoài S2 Ulc</v>
          </cell>
        </row>
        <row r="1015">
          <cell r="A1015" t="str">
            <v>4V4ULCE009</v>
          </cell>
          <cell r="B1015" t="str">
            <v>Loa trong S2 Ulc</v>
          </cell>
        </row>
        <row r="1016">
          <cell r="A1016" t="str">
            <v>4V4ULCE010</v>
          </cell>
          <cell r="B1016" t="str">
            <v>Microphone S2 Ulc</v>
          </cell>
        </row>
        <row r="1017">
          <cell r="A1017" t="str">
            <v>4V4ULCE011</v>
          </cell>
          <cell r="B1017" t="str">
            <v>Mô tơ rung S2 Ulc</v>
          </cell>
        </row>
        <row r="1018">
          <cell r="A1018" t="str">
            <v>4V4ULCE012</v>
          </cell>
          <cell r="B1018" t="str">
            <v>Ăng ten GSM S2 Ulc</v>
          </cell>
        </row>
        <row r="1019">
          <cell r="A1019" t="str">
            <v>4V4ULCE013</v>
          </cell>
          <cell r="B1019" t="str">
            <v>Tổ hợp ăng ten Bluetooth/WIFI/GPS S2 Ulc</v>
          </cell>
        </row>
        <row r="1020">
          <cell r="A1020" t="str">
            <v>4V4ULCP001</v>
          </cell>
          <cell r="B1020" t="str">
            <v>Pin S403 vỏ nhôm 1400mAh S2 Ulc</v>
          </cell>
        </row>
        <row r="1021">
          <cell r="A1021" t="str">
            <v>4V4ULCP002</v>
          </cell>
          <cell r="B1021" t="str">
            <v>Tem chữ A chống mở máy đường kính 2.5mm S2</v>
          </cell>
        </row>
        <row r="1022">
          <cell r="A1022" t="str">
            <v>4V4ULCP003</v>
          </cell>
          <cell r="B1022" t="str">
            <v>Tem imei và serial number S2 18x50mm</v>
          </cell>
        </row>
        <row r="1023">
          <cell r="A1023" t="str">
            <v>4V4ULCP004</v>
          </cell>
          <cell r="B1023" t="str">
            <v>Tem chống nước S2</v>
          </cell>
        </row>
        <row r="1024">
          <cell r="A1024" t="str">
            <v>4V4ULCP005</v>
          </cell>
          <cell r="B1024" t="str">
            <v>Tem vỡ chống mở hộp S2 25x35mm</v>
          </cell>
        </row>
        <row r="1025">
          <cell r="A1025" t="str">
            <v>4V4ULCP006</v>
          </cell>
          <cell r="B1025" t="str">
            <v>Thẻ bảo hành S2 Ulc 90x55mm</v>
          </cell>
        </row>
        <row r="1026">
          <cell r="A1026" t="str">
            <v>4V4ULCP007-B</v>
          </cell>
          <cell r="B1026" t="str">
            <v>Tem chỉ định màu xanh đường kính 10mm S2</v>
          </cell>
        </row>
        <row r="1027">
          <cell r="A1027" t="str">
            <v>4V4ULCP007-K</v>
          </cell>
          <cell r="B1027" t="str">
            <v>Tem chỉ định màu đen đường kính 10mm S2</v>
          </cell>
        </row>
        <row r="1028">
          <cell r="A1028" t="str">
            <v>4V4ULCP007-P</v>
          </cell>
          <cell r="B1028" t="str">
            <v>Tem chỉ định màu hồng đường kính 10mm S2</v>
          </cell>
        </row>
        <row r="1029">
          <cell r="A1029" t="str">
            <v>4V4ULCP007-W</v>
          </cell>
          <cell r="B1029" t="str">
            <v>Tem chỉ định màu trắng đường kính 10mm S2</v>
          </cell>
        </row>
        <row r="1030">
          <cell r="A1030" t="str">
            <v>4V4ULCP007-Y</v>
          </cell>
          <cell r="B1030" t="str">
            <v>Tem chỉ định màu vàng đường kính 10mm S2</v>
          </cell>
        </row>
        <row r="1031">
          <cell r="A1031" t="str">
            <v>4V4ULCP008</v>
          </cell>
          <cell r="B1031" t="str">
            <v>Tem serial number S2 40x10mm</v>
          </cell>
        </row>
        <row r="1032">
          <cell r="A1032" t="str">
            <v>4V4ULCP009</v>
          </cell>
          <cell r="B1032" t="str">
            <v>Nhãn pin S2 Ulc 54x59.3mm</v>
          </cell>
        </row>
        <row r="1033">
          <cell r="A1033" t="str">
            <v>4V4ULCP010</v>
          </cell>
          <cell r="B1033" t="str">
            <v>Tem ICT trên vỏ hộp S2 35x25mm</v>
          </cell>
        </row>
        <row r="1034">
          <cell r="A1034" t="str">
            <v>4V4ULCP011</v>
          </cell>
          <cell r="B1034" t="str">
            <v>Vỏ hộp đựng máy và phụ kiện S2 Ulc</v>
          </cell>
        </row>
        <row r="1035">
          <cell r="A1035" t="str">
            <v>4V4ULCP012</v>
          </cell>
          <cell r="B1035" t="str">
            <v>Thùng carton đựng 30 sản phẩm S2 Ulc</v>
          </cell>
        </row>
        <row r="1036">
          <cell r="A1036" t="str">
            <v>4V4ULCP013</v>
          </cell>
          <cell r="B1036" t="str">
            <v>Tem dán trên thùng carton S2 Ulc</v>
          </cell>
        </row>
        <row r="1037">
          <cell r="A1037" t="str">
            <v>4V4ULCP014</v>
          </cell>
          <cell r="B1037" t="str">
            <v>Sách hướng dẫn sử dụng S2 Ulc</v>
          </cell>
        </row>
        <row r="1038">
          <cell r="A1038" t="str">
            <v>4V4ULCP015</v>
          </cell>
          <cell r="B1038" t="str">
            <v>Túi nilong đựng S2 có in logo công ty</v>
          </cell>
        </row>
        <row r="1039">
          <cell r="A1039" t="str">
            <v>4V4ULCP016</v>
          </cell>
          <cell r="B1039" t="str">
            <v>Miếng dán bảo vệ màn hình rời S2 Ulc</v>
          </cell>
        </row>
        <row r="1040">
          <cell r="A1040" t="str">
            <v>4V4ULCP017</v>
          </cell>
          <cell r="B1040" t="str">
            <v>Tai nghe S2 Ulc</v>
          </cell>
        </row>
        <row r="1041">
          <cell r="A1041" t="str">
            <v>4V4ULCS001</v>
          </cell>
          <cell r="B1041" t="str">
            <v>Băng dính dán trên mối hàn của volume S2 Ulc 20x7x0.1mm</v>
          </cell>
        </row>
        <row r="1042">
          <cell r="A1042" t="str">
            <v>4V4ULCS002</v>
          </cell>
          <cell r="B1042" t="str">
            <v>Băng dính dán trên mối hàn của camera S2 Ulc 32x7x0.1mm</v>
          </cell>
        </row>
        <row r="1043">
          <cell r="A1043" t="str">
            <v>4V4ULCS003</v>
          </cell>
          <cell r="B1043" t="str">
            <v>Miếng dẫn điện PCBA S2 Ulc 35x22x0.1mm</v>
          </cell>
        </row>
        <row r="1044">
          <cell r="A1044" t="str">
            <v>4V4ULCS004</v>
          </cell>
          <cell r="B1044" t="str">
            <v>Miếng chắn sáng nút bấm TP S2 Ulc 4.7x5.7mm</v>
          </cell>
        </row>
        <row r="1045">
          <cell r="A1045" t="str">
            <v>4V4ULCS005</v>
          </cell>
          <cell r="B1045" t="str">
            <v>Vải dẫn điện LCD S2 Ulc 43x12x0.1mm</v>
          </cell>
        </row>
        <row r="1046">
          <cell r="A1046" t="str">
            <v>4V4ULCS006</v>
          </cell>
          <cell r="B1046" t="str">
            <v>Vải dẫn điện cố định mic S2 Ulc 25x10x0.1mm</v>
          </cell>
        </row>
        <row r="1047">
          <cell r="A1047" t="str">
            <v>4V4ULCS007</v>
          </cell>
          <cell r="B1047" t="str">
            <v>Xốp dẫn điện PCBA ngắn S2 Ulc 8x5x0.5mm</v>
          </cell>
        </row>
        <row r="1048">
          <cell r="A1048" t="str">
            <v>4V4ULCS008</v>
          </cell>
          <cell r="B1048" t="str">
            <v>Xốp dẫn điện PCBA dài S2 Ulc 14x3x0.1mm</v>
          </cell>
        </row>
        <row r="1049">
          <cell r="A1049" t="str">
            <v>4V4ULCS009</v>
          </cell>
          <cell r="B1049" t="str">
            <v>Ốc vít vỏ ngắn 1.4x2.5mm S2 Ulc</v>
          </cell>
        </row>
        <row r="1050">
          <cell r="A1050" t="str">
            <v>4V4ULCS010</v>
          </cell>
          <cell r="B1050" t="str">
            <v>Ốc vít vỏ dài 1.4x3mm S2 Ulc</v>
          </cell>
        </row>
        <row r="1051">
          <cell r="A1051" t="str">
            <v>4V4ULCS011</v>
          </cell>
          <cell r="B1051" t="str">
            <v>Băng dính cách điện ăng-ten RF S2 Ulc 20x10x0.1mm</v>
          </cell>
        </row>
        <row r="1052">
          <cell r="A1052" t="str">
            <v>4V4ULCS012</v>
          </cell>
          <cell r="B1052" t="str">
            <v>Màn dẫn điện shield PCBA S2 Ulc 22x12x0.1mm</v>
          </cell>
        </row>
        <row r="1053">
          <cell r="A1053" t="str">
            <v>4V4ULCS013</v>
          </cell>
          <cell r="B1053" t="str">
            <v>Miếng đệm dán đỡ màn hình PVC S2 Ulc 82.6x56.76x0.3mmm</v>
          </cell>
        </row>
        <row r="1054">
          <cell r="A1054" t="str">
            <v>4V4ULCS100-B</v>
          </cell>
          <cell r="B1054" t="str">
            <v>Cụm nắp trên S2 Ulc xanh</v>
          </cell>
        </row>
        <row r="1055">
          <cell r="A1055" t="str">
            <v>4V4ULCS100-K</v>
          </cell>
          <cell r="B1055" t="str">
            <v>Cụm nắp trên S2 Ulc đen</v>
          </cell>
        </row>
        <row r="1056">
          <cell r="A1056" t="str">
            <v>4V4ULCS100-P</v>
          </cell>
          <cell r="B1056" t="str">
            <v>Cụm nắp trên S2 Ulc hồng</v>
          </cell>
        </row>
        <row r="1057">
          <cell r="A1057" t="str">
            <v>4V4ULCS100-W</v>
          </cell>
          <cell r="B1057" t="str">
            <v>Cụm nắp trên S2 Ulc trắng</v>
          </cell>
        </row>
        <row r="1058">
          <cell r="A1058" t="str">
            <v>4V4ULCS100-Y</v>
          </cell>
          <cell r="B1058" t="str">
            <v>Cụm nắp trên S2 Ulc vàng</v>
          </cell>
        </row>
        <row r="1059">
          <cell r="A1059" t="str">
            <v>4V4ULCS101</v>
          </cell>
          <cell r="B1059" t="str">
            <v>Vỏ S2 Ulc</v>
          </cell>
        </row>
        <row r="1060">
          <cell r="A1060" t="str">
            <v>4V4ULCS102</v>
          </cell>
          <cell r="B1060" t="str">
            <v>Ốc chịu nhiệt S2 Ulc</v>
          </cell>
        </row>
        <row r="1061">
          <cell r="A1061" t="str">
            <v>4V4ULCS104</v>
          </cell>
          <cell r="B1061" t="str">
            <v>Băng dính TP (trên) S2 Ulc</v>
          </cell>
        </row>
        <row r="1062">
          <cell r="A1062" t="str">
            <v>4V4ULCS105</v>
          </cell>
          <cell r="B1062" t="str">
            <v>Băng dính TP (trung) S2 Ulc</v>
          </cell>
        </row>
        <row r="1063">
          <cell r="A1063" t="str">
            <v>4V4ULCS106</v>
          </cell>
          <cell r="B1063" t="str">
            <v>Băng dính TP (dưới) S2 Ulc</v>
          </cell>
        </row>
        <row r="1064">
          <cell r="A1064" t="str">
            <v>4V4ULCS107</v>
          </cell>
          <cell r="B1064" t="str">
            <v>Màng chống bụi (đen) S2 Ulc</v>
          </cell>
        </row>
        <row r="1065">
          <cell r="A1065" t="str">
            <v>4V4ULCS200</v>
          </cell>
          <cell r="B1065" t="str">
            <v>Cụm nắp dưới S2 Ulc</v>
          </cell>
        </row>
        <row r="1066">
          <cell r="A1066" t="str">
            <v>4V4ULCS201</v>
          </cell>
          <cell r="B1066" t="str">
            <v>Nắp dưới S2 Ulc</v>
          </cell>
        </row>
        <row r="1067">
          <cell r="A1067" t="str">
            <v>4V4ULCS202</v>
          </cell>
          <cell r="B1067" t="str">
            <v>Đèn flash S2 Ulc</v>
          </cell>
        </row>
        <row r="1068">
          <cell r="A1068" t="str">
            <v>4V4ULCS203</v>
          </cell>
          <cell r="B1068" t="str">
            <v>Lưới che loa nắp dưới S2 Ulc</v>
          </cell>
        </row>
        <row r="1069">
          <cell r="A1069" t="str">
            <v>4V4ULCS204</v>
          </cell>
          <cell r="B1069" t="str">
            <v>Miếng đệm TP-IC S2 Ulc</v>
          </cell>
        </row>
        <row r="1070">
          <cell r="A1070" t="str">
            <v>4V4ULCS205</v>
          </cell>
          <cell r="B1070" t="str">
            <v>Miếng đệm kết nối TP S2 Ulc</v>
          </cell>
        </row>
        <row r="1071">
          <cell r="A1071" t="str">
            <v>4V4ULCS206</v>
          </cell>
          <cell r="B1071" t="str">
            <v>Miếng đệm nén MIC S2 Ulc</v>
          </cell>
        </row>
        <row r="1072">
          <cell r="A1072" t="str">
            <v>4V4ULCS207</v>
          </cell>
          <cell r="B1072" t="str">
            <v>Băng dính ống kính camera S2 Ulc</v>
          </cell>
        </row>
        <row r="1073">
          <cell r="A1073" t="str">
            <v>4V4ULCS208</v>
          </cell>
          <cell r="B1073" t="str">
            <v>Màng chống bụi loa S2 Ulc 13.8x7.8x0.1mm</v>
          </cell>
        </row>
        <row r="1074">
          <cell r="A1074" t="str">
            <v>4V4ULCS209</v>
          </cell>
          <cell r="B1074" t="str">
            <v>Băng keo đen S2 Ulc 49x13.2x0.5mm</v>
          </cell>
        </row>
        <row r="1075">
          <cell r="A1075" t="str">
            <v>4V4ULCS300-B-NO VNPT</v>
          </cell>
          <cell r="B1075" t="str">
            <v>Cụm nắp pin xanh không in "VNPT" S2 Ulc</v>
          </cell>
        </row>
        <row r="1076">
          <cell r="A1076" t="str">
            <v>4V4ULCS300-B-VNPT</v>
          </cell>
          <cell r="B1076" t="str">
            <v>Cụm nắp pin xanh có in "VNPT" S2 Ulc</v>
          </cell>
        </row>
        <row r="1077">
          <cell r="A1077" t="str">
            <v>4V4ULCS300-K-NO VNPT</v>
          </cell>
          <cell r="B1077" t="str">
            <v>Cụm nắp pin đen không in "VNPT" S2 Ulc</v>
          </cell>
        </row>
        <row r="1078">
          <cell r="A1078" t="str">
            <v>4V4ULCS300-K-VNPT</v>
          </cell>
          <cell r="B1078" t="str">
            <v>Cụm nắp pin đen có in "VNPT" S2 Ulc</v>
          </cell>
        </row>
        <row r="1079">
          <cell r="A1079" t="str">
            <v>4V4ULCS300-P-NO VNPT</v>
          </cell>
          <cell r="B1079" t="str">
            <v>Cụm nắp pin hồng không in "VNPT" S2 Ulc</v>
          </cell>
        </row>
        <row r="1080">
          <cell r="A1080" t="str">
            <v>4V4ULCS300-P-VNPT</v>
          </cell>
          <cell r="B1080" t="str">
            <v>Cụm nắp pin hồng có in "VNPT" S2 Ulc</v>
          </cell>
        </row>
        <row r="1081">
          <cell r="A1081" t="str">
            <v>4V4ULCS300-W-NO VNPT</v>
          </cell>
          <cell r="B1081" t="str">
            <v>Cụm nắp pin trắng không in "VNPT" S2 Ulc</v>
          </cell>
        </row>
        <row r="1082">
          <cell r="A1082" t="str">
            <v>4V4ULCS300-W-VNPT</v>
          </cell>
          <cell r="B1082" t="str">
            <v>Cụm nắp pin trắng có in "VNPT" S2 Ulc</v>
          </cell>
        </row>
        <row r="1083">
          <cell r="A1083" t="str">
            <v>4V4ULCS300-Y-NO VNPT</v>
          </cell>
          <cell r="B1083" t="str">
            <v>Cụm nắp pin vàng không in "VNPT" S2 Ulc</v>
          </cell>
        </row>
        <row r="1084">
          <cell r="A1084" t="str">
            <v>4V4ULCS300-Y-VNPT</v>
          </cell>
          <cell r="B1084" t="str">
            <v>Cụm nắp pin vàng có in "VNPT" S2 Ulc</v>
          </cell>
        </row>
        <row r="1085">
          <cell r="A1085" t="str">
            <v>4V4ULCS301</v>
          </cell>
          <cell r="B1085" t="str">
            <v>Nắp pin nhựa S2 Ulc</v>
          </cell>
        </row>
        <row r="1086">
          <cell r="A1086" t="str">
            <v>4V4ULCS302</v>
          </cell>
          <cell r="B1086" t="str">
            <v>Băng dính logo S2 Ulc</v>
          </cell>
        </row>
        <row r="1087">
          <cell r="A1087" t="str">
            <v>4V4ULCS303-B</v>
          </cell>
          <cell r="B1087" t="str">
            <v>Nút bấm tắt mở S2 Ulc xanh</v>
          </cell>
        </row>
        <row r="1088">
          <cell r="A1088" t="str">
            <v>4V4ULCS303-K</v>
          </cell>
          <cell r="B1088" t="str">
            <v>Nút bấm tắt mở S2 Ulc đen</v>
          </cell>
        </row>
        <row r="1089">
          <cell r="A1089" t="str">
            <v>4V4ULCS303-P</v>
          </cell>
          <cell r="B1089" t="str">
            <v>Nút bấm tắt mở S2 Ulc hồng</v>
          </cell>
        </row>
        <row r="1090">
          <cell r="A1090" t="str">
            <v>4V4ULCS303-W</v>
          </cell>
          <cell r="B1090" t="str">
            <v>Nút bấm tắt mở S2 Ulc trắng</v>
          </cell>
        </row>
        <row r="1091">
          <cell r="A1091" t="str">
            <v>4V4ULCS303-Y</v>
          </cell>
          <cell r="B1091" t="str">
            <v>Nút bấm tắt mở S2 Ulc vàng</v>
          </cell>
        </row>
        <row r="1092">
          <cell r="A1092" t="str">
            <v>4V4ULCS304-B</v>
          </cell>
          <cell r="B1092" t="str">
            <v>Phím tăng giảm âm S2 Ulc xanh</v>
          </cell>
        </row>
        <row r="1093">
          <cell r="A1093" t="str">
            <v>4V4ULCS304-K</v>
          </cell>
          <cell r="B1093" t="str">
            <v>Phím tăng giảm âm S2 Ulc đen</v>
          </cell>
        </row>
        <row r="1094">
          <cell r="A1094" t="str">
            <v>4V4ULCS304-P</v>
          </cell>
          <cell r="B1094" t="str">
            <v>Phím tăng giảm âm S2 Ulc hồng</v>
          </cell>
        </row>
        <row r="1095">
          <cell r="A1095" t="str">
            <v>4V4ULCS304-W</v>
          </cell>
          <cell r="B1095" t="str">
            <v>Phím tăng giảm âm S2 Ulc trắng</v>
          </cell>
        </row>
        <row r="1096">
          <cell r="A1096" t="str">
            <v>4V4ULCS304-Y</v>
          </cell>
          <cell r="B1096" t="str">
            <v>Phím tăng giảm âm S2 Ulc vàng</v>
          </cell>
        </row>
        <row r="1097">
          <cell r="A1097" t="str">
            <v>4V4ULCS305</v>
          </cell>
          <cell r="B1097" t="str">
            <v>Khay đỡ loa S2 Ulc</v>
          </cell>
        </row>
        <row r="1098">
          <cell r="A1098" t="str">
            <v>4V4ULCS307</v>
          </cell>
          <cell r="B1098" t="str">
            <v>Xốp đệm sensor S2 Ulc</v>
          </cell>
        </row>
        <row r="1099">
          <cell r="A1099" t="str">
            <v>4V4ULCS308</v>
          </cell>
          <cell r="B1099" t="str">
            <v>Miếng bảo vệ camera sau S2 Ulc 8x8x0.5mm</v>
          </cell>
        </row>
        <row r="1100">
          <cell r="A1100" t="str">
            <v>4VAD0131</v>
          </cell>
          <cell r="B1100" t="str">
            <v>CASE, TOP, Plastic ABS, Moulding, 12V1250, black</v>
          </cell>
        </row>
        <row r="1101">
          <cell r="A1101" t="str">
            <v>4VAD013F</v>
          </cell>
          <cell r="B1101" t="str">
            <v>CASE, TOP, Plastic ABS, Moulding, 12V1250, white</v>
          </cell>
        </row>
        <row r="1102">
          <cell r="A1102" t="str">
            <v>4VAD0231</v>
          </cell>
          <cell r="B1102" t="str">
            <v>CASE, TOP, Plastic ABS, Moulding, 5V2000, black</v>
          </cell>
        </row>
        <row r="1103">
          <cell r="A1103" t="str">
            <v>4VAD023F</v>
          </cell>
          <cell r="B1103" t="str">
            <v>CASE, TOP, Plastic ABS, Moulding, 5V2000, white</v>
          </cell>
        </row>
        <row r="1104">
          <cell r="A1104" t="str">
            <v>4VADS001</v>
          </cell>
          <cell r="B1104" t="str">
            <v>CASE, BOTTOM, Plastic ABS, Moulding with 02 Prong : AC  Euro Plug Stype, 4 mm, white</v>
          </cell>
        </row>
        <row r="1105">
          <cell r="A1105" t="str">
            <v>4VADS002</v>
          </cell>
          <cell r="B1105" t="str">
            <v>CASE, BOTTOM, Plastic ABS, Moulding with 02 Prong : AC  Euro Plug Stype, 4 mm, black</v>
          </cell>
        </row>
        <row r="1106">
          <cell r="A1106" t="str">
            <v>4VDBT2P003</v>
          </cell>
          <cell r="B1106" t="str">
            <v>Tem to dán nắp dưới (40 x 20 mm)</v>
          </cell>
        </row>
        <row r="1107">
          <cell r="A1107" t="str">
            <v>4VDBT2P004</v>
          </cell>
          <cell r="B1107" t="str">
            <v>Tem logo số hóa</v>
          </cell>
        </row>
        <row r="1108">
          <cell r="A1108" t="str">
            <v>4VDBT2P005</v>
          </cell>
          <cell r="B1108" t="str">
            <v xml:space="preserve">Khay </v>
          </cell>
        </row>
        <row r="1109">
          <cell r="A1109" t="str">
            <v>4VDBT2P006</v>
          </cell>
          <cell r="B1109" t="str">
            <v xml:space="preserve">Hộp gift box </v>
          </cell>
        </row>
        <row r="1110">
          <cell r="A1110" t="str">
            <v>4VDBT2P007</v>
          </cell>
          <cell r="B1110" t="str">
            <v>Thùng Master Box đựng vỏ hộp GiftBox  DVB T2</v>
          </cell>
        </row>
        <row r="1111">
          <cell r="A1111" t="str">
            <v>4VDBVT2E001</v>
          </cell>
          <cell r="B1111" t="str">
            <v>RCA cable 3.5 mm, RCA to RCA, 1-1,5m</v>
          </cell>
        </row>
        <row r="1112">
          <cell r="A1112" t="str">
            <v>4VDBVT2E002</v>
          </cell>
          <cell r="B1112" t="str">
            <v>Remote control</v>
          </cell>
        </row>
        <row r="1113">
          <cell r="A1113" t="str">
            <v>4VDBVT2S001F</v>
          </cell>
          <cell r="B1113" t="str">
            <v>Nắp dưới màu trắng</v>
          </cell>
        </row>
        <row r="1114">
          <cell r="A1114" t="str">
            <v>4VDBVT2S002F</v>
          </cell>
          <cell r="B1114" t="str">
            <v>Nắp trên màu trắng</v>
          </cell>
        </row>
        <row r="1115">
          <cell r="A1115" t="str">
            <v>4VDBVT2S003</v>
          </cell>
          <cell r="B1115" t="str">
            <v>Nắp trước Nhựa PC</v>
          </cell>
        </row>
        <row r="1116">
          <cell r="A1116" t="str">
            <v>4VDBVT2S004</v>
          </cell>
          <cell r="B1116" t="str">
            <v>Chân cao su D9.0 x H3.5</v>
          </cell>
        </row>
        <row r="1117">
          <cell r="A1117" t="str">
            <v>4VDBVT2S005</v>
          </cell>
          <cell r="B1117" t="str">
            <v>Nút điều khiển Nhựa PC</v>
          </cell>
        </row>
        <row r="1118">
          <cell r="A1118" t="str">
            <v>4VDBVT2S006</v>
          </cell>
          <cell r="B1118" t="str">
            <v>Nút nguồn Nhựa PC</v>
          </cell>
        </row>
        <row r="1119">
          <cell r="A1119" t="str">
            <v>4VDBVT2S007</v>
          </cell>
          <cell r="B1119" t="str">
            <v>Vít tự khoan L8 M2.5 x L8</v>
          </cell>
        </row>
        <row r="1120">
          <cell r="A1120" t="str">
            <v>4VIPSTBE001</v>
          </cell>
          <cell r="B1120" t="str">
            <v>HDMI cable 1.4V A Type, 1.2m length</v>
          </cell>
        </row>
        <row r="1121">
          <cell r="A1121" t="str">
            <v>4VIPSTBE002</v>
          </cell>
          <cell r="B1121" t="str">
            <v>RCA Cable, 1m length</v>
          </cell>
        </row>
        <row r="1122">
          <cell r="A1122" t="str">
            <v>4VIPSTBE003</v>
          </cell>
          <cell r="B1122" t="str">
            <v>Điều khiển từ xa hồng ngoại Remote control</v>
          </cell>
        </row>
        <row r="1123">
          <cell r="A1123" t="str">
            <v>4VIPSTBE004</v>
          </cell>
          <cell r="B1123" t="str">
            <v>Pin AA, 1.5V</v>
          </cell>
        </row>
        <row r="1124">
          <cell r="A1124" t="str">
            <v>4VIPSTBE005</v>
          </cell>
          <cell r="B1124" t="str">
            <v>Pin AAA, 1.5V</v>
          </cell>
        </row>
        <row r="1125">
          <cell r="A1125" t="str">
            <v>4VIPSTBE006</v>
          </cell>
          <cell r="B1125" t="str">
            <v>Sách hướng dẫn sử dụng nhanh Khổ A6</v>
          </cell>
        </row>
        <row r="1126">
          <cell r="A1126" t="str">
            <v>4VIPSTBE007</v>
          </cell>
          <cell r="B1126" t="str">
            <v>Khay hộp gift box</v>
          </cell>
        </row>
        <row r="1127">
          <cell r="A1127" t="str">
            <v>4VIPSTBE008</v>
          </cell>
          <cell r="B1127" t="str">
            <v>Hộp gift box 225 x 160 x 70 mm</v>
          </cell>
        </row>
        <row r="1128">
          <cell r="A1128" t="str">
            <v>4VIPSTBE009</v>
          </cell>
          <cell r="B1128" t="str">
            <v>Tem to dán nắp dưới 51.8 mm x 38 mm</v>
          </cell>
        </row>
        <row r="1129">
          <cell r="A1129" t="str">
            <v>4VIPSTBP011</v>
          </cell>
          <cell r="B1129" t="str">
            <v>Master box 20 sản phẩm</v>
          </cell>
        </row>
        <row r="1130">
          <cell r="A1130" t="str">
            <v>4VIPSTBP012</v>
          </cell>
          <cell r="B1130" t="str">
            <v>Thẻ bảo hành 105 x 340 mm</v>
          </cell>
        </row>
        <row r="1131">
          <cell r="A1131" t="str">
            <v>4VIPSTBP013</v>
          </cell>
          <cell r="B1131" t="str">
            <v>Hướng dẫn lắp đặt nhanh 105 x 140 mm</v>
          </cell>
        </row>
        <row r="1132">
          <cell r="A1132" t="str">
            <v>4VIPSTBP014</v>
          </cell>
          <cell r="B1132" t="str">
            <v>Tem nhãn thuê bao</v>
          </cell>
        </row>
        <row r="1133">
          <cell r="A1133" t="str">
            <v>4VIPSTBP015</v>
          </cell>
          <cell r="B1133" t="str">
            <v>Tem vỡ chống mở dán trên modem 20x14mm</v>
          </cell>
        </row>
        <row r="1134">
          <cell r="A1134" t="str">
            <v>4VIPSTBS001</v>
          </cell>
          <cell r="B1134" t="str">
            <v>Vỏ trên Nhựa ABS, trắng</v>
          </cell>
        </row>
        <row r="1135">
          <cell r="A1135" t="str">
            <v>4VIPSTBS002</v>
          </cell>
          <cell r="B1135" t="str">
            <v>Vỏ dưới Nhựa ABS, trắng</v>
          </cell>
        </row>
        <row r="1136">
          <cell r="A1136" t="str">
            <v>4VIPSTBS003</v>
          </cell>
          <cell r="B1136" t="str">
            <v>Dẫn sáng Nhựa ABS, trắng, trong suốt</v>
          </cell>
        </row>
        <row r="1137">
          <cell r="A1137" t="str">
            <v>4VIPSTBS004</v>
          </cell>
          <cell r="B1137" t="str">
            <v>Dẫn hồng ngoại Nhựa ABS, đen, trong suốt</v>
          </cell>
        </row>
        <row r="1138">
          <cell r="A1138" t="str">
            <v>4VIPSTBS005</v>
          </cell>
          <cell r="B1138" t="str">
            <v>Silicone rubber foot D8 x H2.5</v>
          </cell>
        </row>
        <row r="1139">
          <cell r="A1139" t="str">
            <v>4VLS2EP001</v>
          </cell>
          <cell r="B1139" t="str">
            <v>Pin S403 1700mAh S2 Eco</v>
          </cell>
        </row>
        <row r="1140">
          <cell r="A1140" t="str">
            <v>4VLS2EP002</v>
          </cell>
          <cell r="B1140" t="str">
            <v>Bộ sạc 3KV output 1A S2</v>
          </cell>
        </row>
        <row r="1141">
          <cell r="A1141" t="str">
            <v>4VLS2EP003</v>
          </cell>
          <cell r="B1141" t="str">
            <v>Cáp dữ liệu USB 1m trắng S2</v>
          </cell>
        </row>
        <row r="1142">
          <cell r="A1142" t="str">
            <v>4VLS2EP004</v>
          </cell>
          <cell r="B1142" t="str">
            <v>Tai nghe S2 Eco</v>
          </cell>
        </row>
        <row r="1143">
          <cell r="A1143" t="str">
            <v>4VLS2EP005</v>
          </cell>
          <cell r="B1143" t="str">
            <v>Vỏ hộp đựng máy và phụ kiện S2 Eco</v>
          </cell>
        </row>
        <row r="1144">
          <cell r="A1144" t="str">
            <v>4VLS2EP006</v>
          </cell>
          <cell r="B1144" t="str">
            <v>Thùng carton đựng 30 sản phẩm S2 Eco</v>
          </cell>
        </row>
        <row r="1145">
          <cell r="A1145" t="str">
            <v>4VLS2EP007</v>
          </cell>
          <cell r="B1145" t="str">
            <v>Sách hướng dẫn sử dụng S2 Eco</v>
          </cell>
        </row>
        <row r="1146">
          <cell r="A1146" t="str">
            <v>4VLS2EP009</v>
          </cell>
          <cell r="B1146" t="str">
            <v>Thẻ bảo hành S2 Eco 90x55mm</v>
          </cell>
        </row>
        <row r="1147">
          <cell r="A1147" t="str">
            <v>4VLS2EP010</v>
          </cell>
          <cell r="B1147" t="str">
            <v>Miếng dán bảo vệ màn hình rời S2 Eco</v>
          </cell>
        </row>
        <row r="1148">
          <cell r="A1148" t="str">
            <v>4VLS2EP011</v>
          </cell>
          <cell r="B1148" t="str">
            <v>Túi nilong đựng S2 Eco có in logo công ty</v>
          </cell>
        </row>
        <row r="1149">
          <cell r="A1149" t="str">
            <v>4VLS2EP012</v>
          </cell>
          <cell r="B1149" t="str">
            <v>Tem dán trên thùng carton S2 Eco</v>
          </cell>
        </row>
        <row r="1150">
          <cell r="A1150" t="str">
            <v>4VLS2ES001-B</v>
          </cell>
          <cell r="B1150" t="str">
            <v>Cụm nắp trên S2 Eco xanh</v>
          </cell>
        </row>
        <row r="1151">
          <cell r="A1151" t="str">
            <v>4VLS2ES001-K</v>
          </cell>
          <cell r="B1151" t="str">
            <v>Cụm nắp trên S2 Eco đen</v>
          </cell>
        </row>
        <row r="1152">
          <cell r="A1152" t="str">
            <v>4VLS2ES001-P</v>
          </cell>
          <cell r="B1152" t="str">
            <v>Cụm nắp trên S2 Eco hồng</v>
          </cell>
        </row>
        <row r="1153">
          <cell r="A1153" t="str">
            <v>4VLS2ES001-W</v>
          </cell>
          <cell r="B1153" t="str">
            <v>Cụm nắp trên S2 Eco trắng</v>
          </cell>
        </row>
        <row r="1154">
          <cell r="A1154" t="str">
            <v>4VLS2ES001-Y</v>
          </cell>
          <cell r="B1154" t="str">
            <v>Cụm nắp trên S2 Eco vàng</v>
          </cell>
        </row>
        <row r="1155">
          <cell r="A1155" t="str">
            <v>4VLS2ES002</v>
          </cell>
          <cell r="B1155" t="str">
            <v>Miếng đệm sensor khoảng cách S2 Eco</v>
          </cell>
        </row>
        <row r="1156">
          <cell r="A1156" t="str">
            <v>4VLS2ES003-K</v>
          </cell>
          <cell r="B1156" t="str">
            <v>Cụm nắp dưới S2 Eco đen</v>
          </cell>
        </row>
        <row r="1157">
          <cell r="A1157" t="str">
            <v>4VLS2ES003-W</v>
          </cell>
          <cell r="B1157" t="str">
            <v>Cụm nắp dưới S2 Eco trắng</v>
          </cell>
        </row>
        <row r="1158">
          <cell r="A1158" t="str">
            <v>4VLS2ES004-B-S2ECO</v>
          </cell>
          <cell r="B1158" t="str">
            <v>Nắp pin S2 xanh Eco in "S2 ECO"</v>
          </cell>
        </row>
        <row r="1159">
          <cell r="A1159" t="str">
            <v>4VLS2ES004-B-VNPT</v>
          </cell>
          <cell r="B1159" t="str">
            <v>Nắp pin S2 Eco xanh in "VNPT"</v>
          </cell>
        </row>
        <row r="1160">
          <cell r="A1160" t="str">
            <v>4VLS2ES004-K-S2ECO</v>
          </cell>
          <cell r="B1160" t="str">
            <v>Nắp pin S2 đen Eco in "S2 ECO"</v>
          </cell>
        </row>
        <row r="1161">
          <cell r="A1161" t="str">
            <v>4VLS2ES004-K-VNPT</v>
          </cell>
          <cell r="B1161" t="str">
            <v>Nắp pin S2 Eco đen in "VNPT"</v>
          </cell>
        </row>
        <row r="1162">
          <cell r="A1162" t="str">
            <v>4VLS2ES004-P-S2ECO</v>
          </cell>
          <cell r="B1162" t="str">
            <v>Nắp pin S2 hồng Eco in "S2 ECO"</v>
          </cell>
        </row>
        <row r="1163">
          <cell r="A1163" t="str">
            <v>4VLS2ES004-P-VNPT</v>
          </cell>
          <cell r="B1163" t="str">
            <v>Nắp pin S2 Eco hồng in "VNPT"</v>
          </cell>
        </row>
        <row r="1164">
          <cell r="A1164" t="str">
            <v>4VLS2ES004-W-S2ECO</v>
          </cell>
          <cell r="B1164" t="str">
            <v>Nắp pin S2 trắng Eco in "S2 ECO"</v>
          </cell>
        </row>
        <row r="1165">
          <cell r="A1165" t="str">
            <v>4VLS2ES004-W-VNPT</v>
          </cell>
          <cell r="B1165" t="str">
            <v>Nắp pin S2 Eco trắng in "VNPT"</v>
          </cell>
        </row>
        <row r="1166">
          <cell r="A1166" t="str">
            <v>4VLS2ES004-Y-S2ECO</v>
          </cell>
          <cell r="B1166" t="str">
            <v>Nắp pin S2 vàng Eco in "S2 ECO"</v>
          </cell>
        </row>
        <row r="1167">
          <cell r="A1167" t="str">
            <v>4VLS2ES004-Y-VNPT</v>
          </cell>
          <cell r="B1167" t="str">
            <v>Nắp pin S2 Eco vàng in "VNPT"</v>
          </cell>
        </row>
        <row r="1168">
          <cell r="A1168" t="str">
            <v>4VLS2ES005</v>
          </cell>
          <cell r="B1168" t="str">
            <v>Logo bông sen bằng nhôm dày 0.3mm S2</v>
          </cell>
        </row>
        <row r="1169">
          <cell r="A1169" t="str">
            <v>4VLS2ES006</v>
          </cell>
          <cell r="B1169" t="str">
            <v>Miếng bảo vệ camera S2 Eco</v>
          </cell>
        </row>
        <row r="1170">
          <cell r="A1170" t="str">
            <v>4VLS2ES007-B</v>
          </cell>
          <cell r="B1170" t="str">
            <v>Nút bấm bên hông máy S2 Eco</v>
          </cell>
        </row>
        <row r="1171">
          <cell r="A1171" t="str">
            <v>4VLS2ES007-K</v>
          </cell>
          <cell r="B1171" t="str">
            <v>Nút bấm bên hông máy S2 Eco</v>
          </cell>
        </row>
        <row r="1172">
          <cell r="A1172" t="str">
            <v>4VLS2ES007-P</v>
          </cell>
          <cell r="B1172" t="str">
            <v>Nút bấm bên hông máy S2 Eco</v>
          </cell>
        </row>
        <row r="1173">
          <cell r="A1173" t="str">
            <v>4VLS2ES007-W</v>
          </cell>
          <cell r="B1173" t="str">
            <v>Nút bấm bên hông máy S2 Eco</v>
          </cell>
        </row>
        <row r="1174">
          <cell r="A1174" t="str">
            <v>4VLS2ES007-Y</v>
          </cell>
          <cell r="B1174" t="str">
            <v>Nút bấm bên hông máy S2 Eco</v>
          </cell>
        </row>
        <row r="1175">
          <cell r="A1175" t="str">
            <v>4VLS2ES008</v>
          </cell>
          <cell r="B1175" t="str">
            <v>Cụm cáp nút bấm S2 Eco</v>
          </cell>
        </row>
        <row r="1176">
          <cell r="A1176" t="str">
            <v>4VLS2ES009</v>
          </cell>
          <cell r="B1176" t="str">
            <v>Sensor khoảng cách FPC S2 Eco</v>
          </cell>
        </row>
        <row r="1177">
          <cell r="A1177" t="str">
            <v>4VLS2ES010</v>
          </cell>
          <cell r="B1177" t="str">
            <v>Cáp FPC S2 Eco</v>
          </cell>
        </row>
        <row r="1178">
          <cell r="A1178" t="str">
            <v>4VLS2ES011</v>
          </cell>
          <cell r="B1178" t="str">
            <v>Miếng dán bảo vệ màn hình S2 Eco</v>
          </cell>
        </row>
        <row r="1179">
          <cell r="A1179" t="str">
            <v>4VLS2ES012</v>
          </cell>
          <cell r="B1179" t="str">
            <v>Băng dính cách điện camera trước S2 Eco</v>
          </cell>
        </row>
        <row r="1180">
          <cell r="A1180" t="str">
            <v>4VLS2ES013</v>
          </cell>
          <cell r="B1180" t="str">
            <v>Băng dính cách điện cụm cáp nút bấm S2 Eco</v>
          </cell>
        </row>
        <row r="1181">
          <cell r="A1181" t="str">
            <v>4VLS2ES014</v>
          </cell>
          <cell r="B1181" t="str">
            <v>Nhãn pin S2 Eco</v>
          </cell>
        </row>
        <row r="1182">
          <cell r="A1182" t="str">
            <v>4VLS2ES015</v>
          </cell>
          <cell r="B1182" t="str">
            <v>Đệm xung quanh bảng mạch S2 Eco</v>
          </cell>
        </row>
        <row r="1183">
          <cell r="A1183" t="str">
            <v>4VLS2ES016-K</v>
          </cell>
          <cell r="B1183" t="str">
            <v>Băng dính đệm PCBA và khe sim S2 Eco đen</v>
          </cell>
        </row>
        <row r="1184">
          <cell r="A1184" t="str">
            <v>4VLS2ES016-W</v>
          </cell>
          <cell r="B1184" t="str">
            <v>Băng dính đệm PCBA và khe sim S2 Eco trắng</v>
          </cell>
        </row>
        <row r="1185">
          <cell r="A1185" t="str">
            <v>4VLS2ES017</v>
          </cell>
          <cell r="B1185" t="str">
            <v>Xốp đệm dẫn điện shield PCBA-LCD S2 Eco</v>
          </cell>
        </row>
        <row r="1186">
          <cell r="A1186" t="str">
            <v>4VLS2ES018</v>
          </cell>
          <cell r="B1186" t="str">
            <v>Ốc vít vỏ S2 Eco 1.4x3mm</v>
          </cell>
        </row>
        <row r="1187">
          <cell r="A1187" t="str">
            <v>4VLS2ES019</v>
          </cell>
          <cell r="B1187" t="str">
            <v>Ốc vít PCBA trắng S2 Eco 1.4x2mm</v>
          </cell>
        </row>
        <row r="1188">
          <cell r="A1188" t="str">
            <v>4VLS2ES020</v>
          </cell>
          <cell r="B1188" t="str">
            <v>Bảng mạch nhỏ S2 Eco</v>
          </cell>
        </row>
        <row r="1189">
          <cell r="A1189" t="str">
            <v>4VLS2ES021</v>
          </cell>
          <cell r="B1189" t="str">
            <v>Màn hình LCD 4.0 WVGA IPS S2 Eco</v>
          </cell>
        </row>
        <row r="1190">
          <cell r="A1190" t="str">
            <v>4VLS2ES022</v>
          </cell>
          <cell r="B1190" t="str">
            <v>Màn cảm ứng TP S2 Eco</v>
          </cell>
        </row>
        <row r="1191">
          <cell r="A1191" t="str">
            <v>4VLS2ES023</v>
          </cell>
          <cell r="B1191" t="str">
            <v>Camera trước S2 Eco</v>
          </cell>
        </row>
        <row r="1192">
          <cell r="A1192" t="str">
            <v>4VLS2ES024</v>
          </cell>
          <cell r="B1192" t="str">
            <v>Camera sau S2 Eco</v>
          </cell>
        </row>
        <row r="1193">
          <cell r="A1193" t="str">
            <v>4VLS2ES025</v>
          </cell>
          <cell r="B1193" t="str">
            <v>Loa ngoài S2 Eco</v>
          </cell>
        </row>
        <row r="1194">
          <cell r="A1194" t="str">
            <v>4VLS2ES026</v>
          </cell>
          <cell r="B1194" t="str">
            <v>Mic S2 Eco</v>
          </cell>
        </row>
        <row r="1195">
          <cell r="A1195" t="str">
            <v>4VLS2ES027</v>
          </cell>
          <cell r="B1195" t="str">
            <v>Loa trong S2 Eco</v>
          </cell>
        </row>
        <row r="1196">
          <cell r="A1196" t="str">
            <v>4VLS2ES028</v>
          </cell>
          <cell r="B1196" t="str">
            <v>Mô tơ rung S2 Eco</v>
          </cell>
        </row>
        <row r="1197">
          <cell r="A1197" t="str">
            <v>4VLS2ES029</v>
          </cell>
          <cell r="B1197" t="str">
            <v>Cáp RF S2 Eco</v>
          </cell>
        </row>
        <row r="1198">
          <cell r="A1198" t="str">
            <v>4VLS2ES030A-K</v>
          </cell>
          <cell r="B1198" t="str">
            <v>Ăng ten GSM+WCDMA đen S2 Eco 3G850</v>
          </cell>
        </row>
        <row r="1199">
          <cell r="A1199" t="str">
            <v>4VLS2ES030A-W</v>
          </cell>
          <cell r="B1199" t="str">
            <v>Ăng ten GSM+WCDMA trắng S2 Eco 3G850</v>
          </cell>
        </row>
        <row r="1200">
          <cell r="A1200" t="str">
            <v>4VLS2ES030B-K</v>
          </cell>
          <cell r="B1200" t="str">
            <v>Ăng ten GSM+WCDMA đen S2 Eco 3G900</v>
          </cell>
        </row>
        <row r="1201">
          <cell r="A1201" t="str">
            <v>4VLS2ES030B-W</v>
          </cell>
          <cell r="B1201" t="str">
            <v>Ăng ten GSM+WCDMA trắng S2 Eco 3G900</v>
          </cell>
        </row>
        <row r="1202">
          <cell r="A1202" t="str">
            <v>4VLS2ES031-K</v>
          </cell>
          <cell r="B1202" t="str">
            <v>Ăng ten WIFI/BT/GPS đen S2 Eco</v>
          </cell>
        </row>
        <row r="1203">
          <cell r="A1203" t="str">
            <v>4VLS2ES031-W</v>
          </cell>
          <cell r="B1203" t="str">
            <v>Ăng ten WIFI/BT/GPS trắng S2 Eco</v>
          </cell>
        </row>
        <row r="1204">
          <cell r="A1204" t="str">
            <v>4VLS2ES040</v>
          </cell>
          <cell r="B1204" t="str">
            <v>Ốc vít PCBA đen S2 Eco 1.4x2mm</v>
          </cell>
        </row>
        <row r="1205">
          <cell r="A1205" t="str">
            <v>4VNULCP018</v>
          </cell>
          <cell r="B1205" t="str">
            <v>Vỏ hộp đựng máy và phụ kiện S2 New ULC</v>
          </cell>
        </row>
        <row r="1206">
          <cell r="A1206" t="str">
            <v>4VNULCP021</v>
          </cell>
          <cell r="B1206" t="str">
            <v>Thùng carton đựng 30 sản phẩm S2 New ULC</v>
          </cell>
        </row>
        <row r="1207">
          <cell r="A1207" t="str">
            <v>4VVNTABGW4FE001</v>
          </cell>
          <cell r="B1207" t="str">
            <v>Mạch in PCB 2 lớp, mạ bạc</v>
          </cell>
        </row>
        <row r="1208">
          <cell r="A1208" t="str">
            <v>4VVNT-AP-AC-E4PE001</v>
          </cell>
          <cell r="B1208" t="str">
            <v>RJ45 Shielded</v>
          </cell>
        </row>
        <row r="1209">
          <cell r="A1209" t="str">
            <v>4VVNT-AP-AC-E4PP001</v>
          </cell>
          <cell r="B1209" t="str">
            <v>Gift box đựng AP</v>
          </cell>
        </row>
        <row r="1210">
          <cell r="A1210" t="str">
            <v>4VVNT-AP-AC-E4PP002</v>
          </cell>
          <cell r="B1210" t="str">
            <v>Tem dán nắp dưới Access Point (28 mm x 74 mm)</v>
          </cell>
        </row>
        <row r="1211">
          <cell r="A1211" t="str">
            <v>4VVNT-AP-AC-E4PP003</v>
          </cell>
          <cell r="B1211" t="str">
            <v>Master box 5 sản phẩm AP</v>
          </cell>
        </row>
        <row r="1212">
          <cell r="A1212" t="str">
            <v>4VVNT-AP-AC-E4PS001</v>
          </cell>
          <cell r="B1212" t="str">
            <v>Tản nhiệt</v>
          </cell>
        </row>
        <row r="1213">
          <cell r="A1213" t="str">
            <v>4VVNT-AP-AC-E4PS002</v>
          </cell>
          <cell r="B1213" t="str">
            <v>JH-E (Enclosure)</v>
          </cell>
        </row>
        <row r="1214">
          <cell r="A1214" t="str">
            <v>4VVNT-AP-AC-E4PS003</v>
          </cell>
          <cell r="B1214" t="str">
            <v>X1 Bracket</v>
          </cell>
        </row>
        <row r="1215">
          <cell r="A1215" t="str">
            <v>4VVNT-AP-AC-E4PS004</v>
          </cell>
          <cell r="B1215" t="str">
            <v>Vít lắp tản nhiệt</v>
          </cell>
        </row>
        <row r="1216">
          <cell r="A1216" t="str">
            <v>4VVNT-AP-AC-E4PS005</v>
          </cell>
          <cell r="B1216" t="str">
            <v>Vít lắp PCB</v>
          </cell>
        </row>
        <row r="1217">
          <cell r="A1217" t="str">
            <v>4VVNT-AP-AC-E4PS006</v>
          </cell>
          <cell r="B1217" t="str">
            <v>Vít chống mạch</v>
          </cell>
        </row>
        <row r="1218">
          <cell r="A1218" t="str">
            <v>4VVNT-AP-AC-E4PS007</v>
          </cell>
          <cell r="B1218" t="str">
            <v>Electronics Heatsink Pad Material</v>
          </cell>
        </row>
        <row r="1219">
          <cell r="A1219" t="str">
            <v>4VVNT-AP-AC-E4PS008</v>
          </cell>
          <cell r="B1219" t="str">
            <v>Keo dán Epoxy, thành phần A</v>
          </cell>
        </row>
        <row r="1220">
          <cell r="A1220" t="str">
            <v>4VVNT-AP-AC-E4PS009</v>
          </cell>
          <cell r="B1220" t="str">
            <v>Cụm thân hộp đúc liền tản nhiệt</v>
          </cell>
        </row>
        <row r="1221">
          <cell r="A1221" t="str">
            <v>4VVNT-AP-AC-E4PS010</v>
          </cell>
          <cell r="B1221" t="str">
            <v>Thân hộp</v>
          </cell>
        </row>
        <row r="1222">
          <cell r="A1222" t="str">
            <v>4VVNT-AP-AC-E4PS011</v>
          </cell>
          <cell r="B1222" t="str">
            <v>Nắp trên</v>
          </cell>
        </row>
        <row r="1223">
          <cell r="A1223" t="str">
            <v>4VVNT-AP-AC-E4PS012</v>
          </cell>
          <cell r="B1223" t="str">
            <v>Gioăng cao su</v>
          </cell>
        </row>
        <row r="1224">
          <cell r="A1224" t="str">
            <v>4VVNT-AP-AC-E4PS013</v>
          </cell>
          <cell r="B1224" t="str">
            <v>Bulong</v>
          </cell>
        </row>
        <row r="1225">
          <cell r="A1225" t="str">
            <v>4VVNT-AP-AC-E4PS014</v>
          </cell>
          <cell r="B1225" t="str">
            <v>Cụm thân hộp</v>
          </cell>
        </row>
        <row r="1226">
          <cell r="A1226" t="str">
            <v>4VVNT-AP-AC-E4PS015</v>
          </cell>
          <cell r="B1226" t="str">
            <v>Giá treo tường/cột</v>
          </cell>
        </row>
        <row r="1227">
          <cell r="A1227" t="str">
            <v>4VVNT-AP-AC-E4PS016</v>
          </cell>
          <cell r="B1227" t="str">
            <v>Keo dán Epoxy, thành phần B</v>
          </cell>
        </row>
        <row r="1228">
          <cell r="A1228" t="str">
            <v>4VVNT-AP-AC-E4PS017</v>
          </cell>
          <cell r="B1228" t="str">
            <v>Keo dán silicon, chống nước, trong suốt, 300ml</v>
          </cell>
        </row>
        <row r="1229">
          <cell r="A1229" t="str">
            <v>4VVNT-AP-AC-E4PS018</v>
          </cell>
          <cell r="B1229" t="str">
            <v>Dây thít nhựa 3x100 (10cm)</v>
          </cell>
        </row>
        <row r="1230">
          <cell r="A1230" t="str">
            <v>4VVNT-AP-AC-E4PS019</v>
          </cell>
          <cell r="B1230" t="str">
            <v>Screw- pan head: M3.0x0.5 - L8.0 (total length) Stainless 2.000</v>
          </cell>
        </row>
        <row r="1231">
          <cell r="A1231" t="str">
            <v>4VVNT-AP-AC-E4PS020</v>
          </cell>
          <cell r="B1231" t="str">
            <v>Long đen chống xoay cho connector ăngten</v>
          </cell>
        </row>
        <row r="1232">
          <cell r="A1232" t="str">
            <v>806-960MHZ/VET0-</v>
          </cell>
          <cell r="B1232" t="str">
            <v>DUAL-BAND 900/1800 MHZ ANTENNA</v>
          </cell>
        </row>
        <row r="1233">
          <cell r="A1233" t="str">
            <v>920-50370-01</v>
          </cell>
          <cell r="B1233" t="str">
            <v>Time Provider 5000 SNMP license</v>
          </cell>
        </row>
        <row r="1234">
          <cell r="A1234" t="str">
            <v>990-03863-01</v>
          </cell>
          <cell r="B1234" t="str">
            <v>TimeProvider 500 PTP Translator</v>
          </cell>
        </row>
        <row r="1235">
          <cell r="A1235" t="str">
            <v>990-13073-070</v>
          </cell>
          <cell r="B1235" t="str">
            <v>Antenna Kit 70M 40dB Antenna</v>
          </cell>
        </row>
        <row r="1236">
          <cell r="A1236" t="str">
            <v>990-13074-120</v>
          </cell>
          <cell r="B1236" t="str">
            <v>Antenna Kit 120M 48dB Antenna</v>
          </cell>
        </row>
        <row r="1237">
          <cell r="A1237" t="str">
            <v>990-46110-99</v>
          </cell>
          <cell r="B1237" t="str">
            <v>TimeMonitorSoftware Analysis &amp; Measurement Pkg (USB key)</v>
          </cell>
        </row>
        <row r="1238">
          <cell r="A1238" t="str">
            <v>990-46300-99</v>
          </cell>
          <cell r="B1238" t="str">
            <v>TimeWatch Standard Probe w/ Standalone software &amp; TimeMonitor bundle package</v>
          </cell>
        </row>
        <row r="1239">
          <cell r="A1239" t="str">
            <v>990-50301-01</v>
          </cell>
          <cell r="B1239" t="str">
            <v>TP 5000 PTP Grandmaster Shelf (front access)</v>
          </cell>
        </row>
        <row r="1240">
          <cell r="A1240" t="str">
            <v>990-50375-11</v>
          </cell>
          <cell r="B1240" t="str">
            <v>-TA7500 w/EU AC power supply (Packet Timing &amp; Sync), including:</v>
          </cell>
        </row>
        <row r="1241">
          <cell r="A1241" t="str">
            <v>ACCOSITE</v>
          </cell>
          <cell r="B1241" t="str">
            <v>Thiết bị phụ trợ cho tram cosite</v>
          </cell>
        </row>
        <row r="1242">
          <cell r="A1242" t="str">
            <v>ACNBBTS1</v>
          </cell>
          <cell r="B1242" t="str">
            <v>Thiết bị phụ trợ cho Node B/BTS</v>
          </cell>
        </row>
        <row r="1243">
          <cell r="A1243" t="str">
            <v>ACNBBTSR</v>
          </cell>
          <cell r="B1243" t="str">
            <v>Thiết bị phụ trợ cho Node B/BTS trạm reused</v>
          </cell>
        </row>
        <row r="1244">
          <cell r="A1244" t="str">
            <v>ADAPTOR-SC/APC</v>
          </cell>
          <cell r="B1244" t="str">
            <v>Đầu nối quang SC/APC (adaptor)</v>
          </cell>
        </row>
        <row r="1245">
          <cell r="A1245" t="str">
            <v>AFB5-8</v>
          </cell>
          <cell r="B1245" t="str">
            <v>CONN. 7/16MFOR 1121N. AFB5-8</v>
          </cell>
        </row>
        <row r="1246">
          <cell r="A1246" t="str">
            <v>AFB93-1</v>
          </cell>
          <cell r="B1246" t="str">
            <v>CONNECTOR 7-16 MALE ANGLE FOR RF 1/2IN.</v>
          </cell>
        </row>
        <row r="1247">
          <cell r="A1247" t="str">
            <v>AFK02-13.1/0108</v>
          </cell>
          <cell r="B1247" t="str">
            <v>JUMPER CABLE 1/2IN. 3.0M 7-16 M/M ANGLE</v>
          </cell>
        </row>
        <row r="1248">
          <cell r="A1248" t="str">
            <v>AFK03-18.1/0114</v>
          </cell>
          <cell r="B1248" t="str">
            <v>JUMPER CABLE 1/2IN. 3.0M 7-16 M/M</v>
          </cell>
        </row>
        <row r="1249">
          <cell r="A1249" t="str">
            <v>AMPDA20</v>
          </cell>
          <cell r="B1249" t="str">
            <v>Amplifier DA20</v>
          </cell>
        </row>
        <row r="1250">
          <cell r="A1250" t="str">
            <v>ANNE - 50L+</v>
          </cell>
          <cell r="B1250" t="str">
            <v>TERM / MALE SMA / RoHS</v>
          </cell>
        </row>
        <row r="1251">
          <cell r="A1251" t="str">
            <v>ANT4958D19K-90V3</v>
          </cell>
          <cell r="B1251" t="str">
            <v>5GHz 3x3 MIMO Sector Antenna</v>
          </cell>
        </row>
        <row r="1252">
          <cell r="A1252" t="str">
            <v>AP0201OH</v>
          </cell>
          <cell r="B1252" t="str">
            <v>Access Point</v>
          </cell>
        </row>
        <row r="1253">
          <cell r="A1253" t="str">
            <v>ATV100</v>
          </cell>
          <cell r="B1253" t="str">
            <v>HDMI Dongle ATV100</v>
          </cell>
        </row>
        <row r="1254">
          <cell r="A1254" t="str">
            <v>ATV310B</v>
          </cell>
          <cell r="B1254" t="str">
            <v>Android TV box ATV310B</v>
          </cell>
        </row>
        <row r="1255">
          <cell r="A1255" t="str">
            <v>BC-IF2005M-25</v>
          </cell>
          <cell r="B1255" t="str">
            <v>IFM Soldering Flux</v>
          </cell>
        </row>
        <row r="1256">
          <cell r="A1256" t="str">
            <v>BCM7241ZZKFEB03G</v>
          </cell>
          <cell r="B1256" t="str">
            <v>Integrated Circuits</v>
          </cell>
        </row>
        <row r="1257">
          <cell r="A1257" t="str">
            <v>BG2</v>
          </cell>
          <cell r="B1257" t="str">
            <v>Backet for Antenna 2G (Bộ gá anten 2G)</v>
          </cell>
        </row>
        <row r="1258">
          <cell r="A1258" t="str">
            <v>BG3</v>
          </cell>
          <cell r="B1258" t="str">
            <v>Backet for Antenna 3G (Bộ gá anten 3G)</v>
          </cell>
        </row>
        <row r="1259">
          <cell r="A1259" t="str">
            <v>BKD</v>
          </cell>
          <cell r="B1259" t="str">
            <v>Băng keo điện</v>
          </cell>
        </row>
        <row r="1260">
          <cell r="A1260" t="str">
            <v>C1025BK00</v>
          </cell>
          <cell r="B1260" t="str">
            <v>Wire,450/750V,60227 IEC 02(RV)25mm^2,black,110A,With a package exempted from fumigating(per meter)</v>
          </cell>
        </row>
        <row r="1261">
          <cell r="A1261" t="str">
            <v>C1025BL00</v>
          </cell>
          <cell r="B1261" t="str">
            <v>Wire,450/750V,60227 IEC 02(RV)25mm^2,blue,110A,With a package exempted from fumigating(per meter)</v>
          </cell>
        </row>
        <row r="1262">
          <cell r="A1262" t="str">
            <v>C1025YG00</v>
          </cell>
          <cell r="B1262" t="str">
            <v>Wire,450/750V,60227 IEC 02(RV)25mm^2,yellow green,110A,With a package exempted from fumigating(per meter)</v>
          </cell>
        </row>
        <row r="1263">
          <cell r="A1263" t="str">
            <v>C15M</v>
          </cell>
          <cell r="B1263" t="str">
            <v>Đầu bấm mạng cat 5 (pc)</v>
          </cell>
        </row>
        <row r="1264">
          <cell r="A1264" t="str">
            <v>CAP-C6-AMPCH</v>
          </cell>
          <cell r="B1264" t="str">
            <v>Cáp mạng Cat6E AMP</v>
          </cell>
        </row>
        <row r="1265">
          <cell r="A1265" t="str">
            <v>CAT-5</v>
          </cell>
          <cell r="B1265" t="str">
            <v>Cáp đấu cảnh báo nguồn (từ tủ nguồn ---&amp;gt; DDF) (cáp mạng cat-5)</v>
          </cell>
        </row>
        <row r="1266">
          <cell r="A1266" t="str">
            <v>CAT5E</v>
          </cell>
          <cell r="B1266" t="str">
            <v>Dây cáp mạng dùng cho máy tính ADB cat 5e UTP (305m/cuộn)</v>
          </cell>
        </row>
        <row r="1267">
          <cell r="A1267" t="str">
            <v>CAT6</v>
          </cell>
          <cell r="B1267" t="str">
            <v>Cáp LAN (cáp UTP từ Server đến tủ SDH)</v>
          </cell>
        </row>
        <row r="1268">
          <cell r="A1268" t="str">
            <v>CB50A-DC</v>
          </cell>
          <cell r="B1268" t="str">
            <v>CB 50A-DC</v>
          </cell>
        </row>
        <row r="1269">
          <cell r="A1269" t="str">
            <v>CCB8120</v>
          </cell>
          <cell r="B1269" t="str">
            <v>Cáp cảnh báo (8 đôi PCM 120 Ohm)</v>
          </cell>
        </row>
        <row r="1270">
          <cell r="A1270" t="str">
            <v>CD100</v>
          </cell>
          <cell r="B1270" t="str">
            <v>Cáp đồng 100x2x0.5</v>
          </cell>
        </row>
        <row r="1271">
          <cell r="A1271" t="str">
            <v>CG9812HN</v>
          </cell>
          <cell r="B1271" t="str">
            <v>01 CG9812 for Hanoi</v>
          </cell>
        </row>
        <row r="1272">
          <cell r="A1272" t="str">
            <v>COS16</v>
          </cell>
          <cell r="B1272" t="str">
            <v>Đầu coss (16mm2)</v>
          </cell>
        </row>
        <row r="1273">
          <cell r="A1273" t="str">
            <v>COS25</v>
          </cell>
          <cell r="B1273" t="str">
            <v>Đầu coss (25mm2)</v>
          </cell>
        </row>
        <row r="1274">
          <cell r="A1274" t="str">
            <v>COS32</v>
          </cell>
          <cell r="B1274" t="str">
            <v>Đầu coss (35mm2)</v>
          </cell>
        </row>
        <row r="1275">
          <cell r="A1275" t="str">
            <v>COS95-10PCS</v>
          </cell>
          <cell r="B1275" t="str">
            <v>RS Cable shoe 95mm2  (đầu cos 95 - 10 cái/túi)</v>
          </cell>
        </row>
        <row r="1276">
          <cell r="A1276" t="str">
            <v>CS73134.15</v>
          </cell>
          <cell r="B1276" t="str">
            <v>RS CNIA 15M PCM cable (120 ohm), 4 PCM (cáp truyền dẫn)</v>
          </cell>
        </row>
        <row r="1277">
          <cell r="A1277" t="str">
            <v>CS73134.16</v>
          </cell>
          <cell r="B1277" t="str">
            <v>RS LAN cable CAT 5, F-UTP, RJ45-RJ45, 15m</v>
          </cell>
        </row>
        <row r="1278">
          <cell r="A1278" t="str">
            <v>CS73174</v>
          </cell>
          <cell r="B1278" t="str">
            <v>RS MK 16 grounding cable y/g</v>
          </cell>
        </row>
        <row r="1279">
          <cell r="A1279" t="str">
            <v>CS73179-01</v>
          </cell>
          <cell r="B1279" t="str">
            <v>RS MKEM 16 black cable (Cáp nguồn DC đen M16)</v>
          </cell>
        </row>
        <row r="1280">
          <cell r="A1280" t="str">
            <v>CS73179-02</v>
          </cell>
          <cell r="B1280" t="str">
            <v>RS MKEM 16 blue cable (Cáp nguồn DC xanh M16)</v>
          </cell>
        </row>
        <row r="1281">
          <cell r="A1281" t="str">
            <v>CS73182.09</v>
          </cell>
          <cell r="B1281" t="str">
            <v>RS MMJ 3*6S installation cable (cáp nguồn AC)</v>
          </cell>
        </row>
        <row r="1282">
          <cell r="A1282" t="str">
            <v>CS73226.06</v>
          </cell>
          <cell r="B1282" t="str">
            <v>RS Cable shoe 16mm2 / M8(10PCS) (đầu cos M16 - 10 cái / set)</v>
          </cell>
        </row>
        <row r="1283">
          <cell r="A1283" t="str">
            <v>CS73296.04</v>
          </cell>
          <cell r="B1283" t="str">
            <v>RS Anchor Bolt M10*15P (12Pcs) (vít nở sắt M10 - 12 cái / túi)</v>
          </cell>
        </row>
        <row r="1284">
          <cell r="A1284" t="str">
            <v>CS73299.22</v>
          </cell>
          <cell r="B1284" t="str">
            <v>RS Wood screw Wupo 6x40 zn (100pcs) (vít nở nhựa - 100 cái / túi)</v>
          </cell>
        </row>
        <row r="1285">
          <cell r="A1285" t="str">
            <v>CS73303.21</v>
          </cell>
          <cell r="B1285" t="str">
            <v>RS Washer M6 (100 pcs)</v>
          </cell>
        </row>
        <row r="1286">
          <cell r="A1286" t="str">
            <v>CS73320.04</v>
          </cell>
          <cell r="B1286" t="str">
            <v>RS Cable tie 4,8*186 black (100PCS) (lạt nhựa loại bé - 100 cái / túi)</v>
          </cell>
        </row>
        <row r="1287">
          <cell r="A1287" t="str">
            <v>CS73320.08</v>
          </cell>
          <cell r="B1287" t="str">
            <v>RS Cable tie 7,6*186 black (100PCS) (lạt nhựa loại to - 100 cái / túi)</v>
          </cell>
        </row>
        <row r="1288">
          <cell r="A1288" t="str">
            <v>CS73324.20</v>
          </cell>
          <cell r="B1288" t="str">
            <v>WALL PROP 6*37mm (100pcs) (tích ke nhựa - 100 cái / túi)</v>
          </cell>
        </row>
        <row r="1289">
          <cell r="A1289" t="str">
            <v>CS73330.06</v>
          </cell>
          <cell r="B1289" t="str">
            <v>Cable Wall-through LT6 (bịt lỗ feeder)</v>
          </cell>
        </row>
        <row r="1290">
          <cell r="A1290" t="str">
            <v>CS73331.18</v>
          </cell>
          <cell r="B1290" t="str">
            <v>Labelset for UltraBTS (tem nhãn)</v>
          </cell>
        </row>
        <row r="1291">
          <cell r="A1291" t="str">
            <v>CS73339.02</v>
          </cell>
          <cell r="B1291" t="str">
            <v>RS Self amalgamating tape 25*10m (cao su non)</v>
          </cell>
        </row>
        <row r="1292">
          <cell r="A1292" t="str">
            <v>CS73339.10</v>
          </cell>
          <cell r="B1292" t="str">
            <v>RS Insulation tape 15*10 m black (10PCS) (băng dính điện đen)</v>
          </cell>
        </row>
        <row r="1293">
          <cell r="A1293" t="str">
            <v>CS73339.11</v>
          </cell>
          <cell r="B1293" t="str">
            <v>RS Insulation tape 15*10 m ye/gr (10PCS) (băng dính điện vàng/xanh)</v>
          </cell>
        </row>
        <row r="1294">
          <cell r="A1294" t="str">
            <v>CS73339.20</v>
          </cell>
          <cell r="B1294" t="str">
            <v>RS Insulation tape 19*18 m black (10PCS) (băng dính điện đen to - lắp outdoor)</v>
          </cell>
        </row>
        <row r="1295">
          <cell r="A1295" t="str">
            <v>CS73420.21</v>
          </cell>
          <cell r="B1295" t="str">
            <v>RS DDF 120 ohm 2 PCM for BTS (phiến DDF - 2 phiến / pcs)</v>
          </cell>
        </row>
        <row r="1296">
          <cell r="A1296" t="str">
            <v>CSF</v>
          </cell>
          <cell r="B1296" t="str">
            <v>Chống sét feeder</v>
          </cell>
        </row>
        <row r="1297">
          <cell r="A1297" t="str">
            <v>CX200II</v>
          </cell>
          <cell r="B1297" t="str">
            <v>Tai nghe Sennheiser CX200II</v>
          </cell>
        </row>
        <row r="1298">
          <cell r="A1298" t="str">
            <v>DA-53040009</v>
          </cell>
          <cell r="B1298" t="str">
            <v>Stencil cleaning roll for MPM &amp; DEK</v>
          </cell>
        </row>
        <row r="1299">
          <cell r="A1299" t="str">
            <v>DSL.01.4NU.1F</v>
          </cell>
          <cell r="B1299" t="str">
            <v>Modem router ADSL2+ loại 4 cổng, chuẩn wifi 802.11n, ăng-ten 5dBi (màu trắng)</v>
          </cell>
        </row>
        <row r="1300">
          <cell r="A1300" t="str">
            <v>DSL.01.4NU.21</v>
          </cell>
          <cell r="B1300" t="str">
            <v>Modem router ADSL2+ loại 4 cổng, chuẩn wifi 802.11n, ăng-ten 3dBi (màu đen)</v>
          </cell>
        </row>
        <row r="1301">
          <cell r="A1301" t="str">
            <v>DSL.01.4NU.2F</v>
          </cell>
          <cell r="B1301" t="str">
            <v>Modem router ADSL2+ loại 4 cổng, chuẩn wifi 802.11n, ăng-ten 3dBi (màu trắng)</v>
          </cell>
        </row>
        <row r="1302">
          <cell r="A1302" t="str">
            <v>EN001020001AAA</v>
          </cell>
          <cell r="B1302" t="str">
            <v>Tụ mylar (film capacitor) 100nF 400V</v>
          </cell>
        </row>
        <row r="1303">
          <cell r="A1303" t="str">
            <v>EN001020002AAA</v>
          </cell>
          <cell r="B1303" t="str">
            <v>Tụ mylar (film capacitor) 100nF 100V</v>
          </cell>
        </row>
        <row r="1304">
          <cell r="A1304" t="str">
            <v>EN001020003AAA</v>
          </cell>
          <cell r="B1304" t="str">
            <v>Tụ mylar (film capacitor) 4n7 100V</v>
          </cell>
        </row>
        <row r="1305">
          <cell r="A1305" t="str">
            <v>EN001020004AAA</v>
          </cell>
          <cell r="B1305" t="str">
            <v>Tụ mylar (film capacitor) 22n 100V</v>
          </cell>
        </row>
        <row r="1306">
          <cell r="A1306" t="str">
            <v>EN001020005AAA</v>
          </cell>
          <cell r="B1306" t="str">
            <v>Tụ mylar (film capacitor) 1n 100V</v>
          </cell>
        </row>
        <row r="1307">
          <cell r="A1307" t="str">
            <v>EN001020006AAA</v>
          </cell>
          <cell r="B1307" t="str">
            <v>Tụ mylar (film capacitor) 10nF 100V</v>
          </cell>
        </row>
        <row r="1308">
          <cell r="A1308" t="str">
            <v>EN001020007AAA</v>
          </cell>
          <cell r="B1308" t="str">
            <v>Tụ mylar (film capacitor) 1uF 630V</v>
          </cell>
        </row>
        <row r="1309">
          <cell r="A1309" t="str">
            <v>EN001050001AAA</v>
          </cell>
          <cell r="B1309" t="str">
            <v>Tụ gốm 33pF</v>
          </cell>
        </row>
        <row r="1310">
          <cell r="A1310" t="str">
            <v>EN001050002AAI</v>
          </cell>
          <cell r="B1310" t="str">
            <v>Tụ gốm 68pF</v>
          </cell>
        </row>
        <row r="1311">
          <cell r="A1311" t="str">
            <v>EN001070001AAA</v>
          </cell>
          <cell r="B1311" t="str">
            <v>Tụ hóa 150uF 450V</v>
          </cell>
        </row>
        <row r="1312">
          <cell r="A1312" t="str">
            <v>EN001070002AAA</v>
          </cell>
          <cell r="B1312" t="str">
            <v>Tụ hóa 100uF 25V</v>
          </cell>
        </row>
        <row r="1313">
          <cell r="A1313" t="str">
            <v>EN001070003AAA</v>
          </cell>
          <cell r="B1313" t="str">
            <v>Tụ hóa 10uF 50V</v>
          </cell>
        </row>
        <row r="1314">
          <cell r="A1314" t="str">
            <v>EN001070004AAA</v>
          </cell>
          <cell r="B1314" t="str">
            <v>Tụ hóa 3300uF 25V</v>
          </cell>
        </row>
        <row r="1315">
          <cell r="A1315" t="str">
            <v>EN001070005AAA</v>
          </cell>
          <cell r="B1315" t="str">
            <v>Tụ hóa 1uF 50V</v>
          </cell>
        </row>
        <row r="1316">
          <cell r="A1316" t="str">
            <v>EN001070006AAA</v>
          </cell>
          <cell r="B1316" t="str">
            <v>Tụ hóa 220uF 200V</v>
          </cell>
        </row>
        <row r="1317">
          <cell r="A1317" t="str">
            <v>EN001110001AAA</v>
          </cell>
          <cell r="B1317" t="str">
            <v>Tụ cao áp 4n7 2kV</v>
          </cell>
        </row>
        <row r="1318">
          <cell r="A1318" t="str">
            <v>EN001110002AAA</v>
          </cell>
          <cell r="B1318" t="str">
            <v>Tụ cao áp 470pF 2kV</v>
          </cell>
        </row>
        <row r="1319">
          <cell r="A1319" t="str">
            <v>EN001140001AAI</v>
          </cell>
          <cell r="B1319" t="str">
            <v>Tụ 470NF 275V ~ X2</v>
          </cell>
        </row>
        <row r="1320">
          <cell r="A1320" t="str">
            <v>EN001140002AAI</v>
          </cell>
          <cell r="B1320" t="str">
            <v>Tụ 2,2 mF/50V</v>
          </cell>
        </row>
        <row r="1321">
          <cell r="A1321" t="str">
            <v>EN001140003AAI</v>
          </cell>
          <cell r="B1321" t="str">
            <v>Tụ 0,33uF/100V</v>
          </cell>
        </row>
        <row r="1322">
          <cell r="A1322" t="str">
            <v>EN001160001AAH</v>
          </cell>
          <cell r="B1322" t="str">
            <v>0603 SMD Chip Cap. 8PF/50V NPO+-5%</v>
          </cell>
        </row>
        <row r="1323">
          <cell r="A1323" t="str">
            <v>EN001160002AAH</v>
          </cell>
          <cell r="B1323" t="str">
            <v>0603 SMD Chip Cap. 10PF/50V NPO+-5%</v>
          </cell>
        </row>
        <row r="1324">
          <cell r="A1324" t="str">
            <v>EN001160003AAH</v>
          </cell>
          <cell r="B1324" t="str">
            <v>0603 SMD Chip Cap. 22PF/50V NPO+-5%</v>
          </cell>
        </row>
        <row r="1325">
          <cell r="A1325" t="str">
            <v>EN001160004AAH</v>
          </cell>
          <cell r="B1325" t="str">
            <v>0603 SMD Chip Cap. 100PF/50V X7R+-10%</v>
          </cell>
        </row>
        <row r="1326">
          <cell r="A1326" t="str">
            <v>EN001160005AAH</v>
          </cell>
          <cell r="B1326" t="str">
            <v>0603 SMD Chip Cap. 330PF/50V X7R+-10%</v>
          </cell>
        </row>
        <row r="1327">
          <cell r="A1327" t="str">
            <v>EN001160006AAH</v>
          </cell>
          <cell r="B1327" t="str">
            <v>0603 SMD Chip Cap. 470PF/50V X7R+-10%</v>
          </cell>
        </row>
        <row r="1328">
          <cell r="A1328" t="str">
            <v>EN001160007AAH</v>
          </cell>
          <cell r="B1328" t="str">
            <v>0603 SMD Chip Cap. 0.0022UF/50V (222) X7R+-10%</v>
          </cell>
        </row>
        <row r="1329">
          <cell r="A1329" t="str">
            <v>EN001160008AAH</v>
          </cell>
          <cell r="B1329" t="str">
            <v>0603 SMD Chip Cap. 0.003UF/50V (302) X7R+-10%</v>
          </cell>
        </row>
        <row r="1330">
          <cell r="A1330" t="str">
            <v>EN001160009AAH</v>
          </cell>
          <cell r="B1330" t="str">
            <v>0603 SMD Chip Cap. 0.01UF/50V (103) X7R+-10%</v>
          </cell>
        </row>
        <row r="1331">
          <cell r="A1331" t="str">
            <v>EN001160010AAH</v>
          </cell>
          <cell r="B1331" t="str">
            <v>0603 SMD Chip Cap. 0.1UF/50V (104) Y5V+-20%</v>
          </cell>
        </row>
        <row r="1332">
          <cell r="A1332" t="str">
            <v>EN001160011AAH</v>
          </cell>
          <cell r="B1332" t="str">
            <v>0603 SMD Chip Cap. 1UF/50V (105) Y5V+-20%</v>
          </cell>
        </row>
        <row r="1333">
          <cell r="A1333" t="str">
            <v>EN001160012AAH</v>
          </cell>
          <cell r="B1333" t="str">
            <v>0603 SMD Chip Cap. 2.2UF/10V (225) Y5V+-20%</v>
          </cell>
        </row>
        <row r="1334">
          <cell r="A1334" t="str">
            <v>EN001160013AAH</v>
          </cell>
          <cell r="B1334" t="str">
            <v>0603 SMD Chip Cap. 4.7UF/10V (475) Y5V+-20%</v>
          </cell>
        </row>
        <row r="1335">
          <cell r="A1335" t="str">
            <v>EN001160014AAH</v>
          </cell>
          <cell r="B1335" t="str">
            <v>0805 SMD Chip Cap. 10UF/10V (106) Y5V+-20%</v>
          </cell>
        </row>
        <row r="1336">
          <cell r="A1336" t="str">
            <v>EN001160015AAH</v>
          </cell>
          <cell r="B1336" t="str">
            <v>1206 SMD Chip Cap. 10UF/16V (106) Y5V+-20%</v>
          </cell>
        </row>
        <row r="1337">
          <cell r="A1337" t="str">
            <v>EN001160016AAH</v>
          </cell>
          <cell r="B1337" t="str">
            <v>0603 SMD Chip Cap. 22PF/50V Y5V+-20%</v>
          </cell>
        </row>
        <row r="1338">
          <cell r="A1338" t="str">
            <v>EN001160017AAH</v>
          </cell>
          <cell r="B1338" t="str">
            <v>SMD Solid Tantalum Chip Cap. 100UF/6.3V (107) Case B +-20%</v>
          </cell>
        </row>
        <row r="1339">
          <cell r="A1339" t="str">
            <v>EN001160018AAH</v>
          </cell>
          <cell r="B1339" t="str">
            <v>0603 SMD Chip Cap. 12PF/50V (120) NPO+-5%</v>
          </cell>
        </row>
        <row r="1340">
          <cell r="A1340" t="str">
            <v>EN001160019AAH</v>
          </cell>
          <cell r="B1340" t="str">
            <v>0603 SMD Chip Cap. 20PF/50V (200) NPO+-5%</v>
          </cell>
        </row>
        <row r="1341">
          <cell r="A1341" t="str">
            <v>EN001160020AAH</v>
          </cell>
          <cell r="B1341" t="str">
            <v>0603 SMD Chip Cap. 33PF/50V (330) NPO+-5%</v>
          </cell>
        </row>
        <row r="1342">
          <cell r="A1342" t="str">
            <v>EN001160021AAH</v>
          </cell>
          <cell r="B1342" t="str">
            <v>0603 SMD Chip Cap. 0.047UF/50V (473) X7R+-10%</v>
          </cell>
        </row>
        <row r="1343">
          <cell r="A1343" t="str">
            <v>EN002010001AAA</v>
          </cell>
          <cell r="B1343" t="str">
            <v>Điện trở 220k 1/4W</v>
          </cell>
        </row>
        <row r="1344">
          <cell r="A1344" t="str">
            <v>EN002010002AAA</v>
          </cell>
          <cell r="B1344" t="str">
            <v>Điện trở 680 ohm 1/4W</v>
          </cell>
        </row>
        <row r="1345">
          <cell r="A1345" t="str">
            <v>EN002010003AAA</v>
          </cell>
          <cell r="B1345" t="str">
            <v>Điện trở 15k 1/4W</v>
          </cell>
        </row>
        <row r="1346">
          <cell r="A1346" t="str">
            <v>EN002010004AAA</v>
          </cell>
          <cell r="B1346" t="str">
            <v>Điện trở 22k 1/4W</v>
          </cell>
        </row>
        <row r="1347">
          <cell r="A1347" t="str">
            <v>EN002010005AAA</v>
          </cell>
          <cell r="B1347" t="str">
            <v>Điện trở 10 ohm 1/4W</v>
          </cell>
        </row>
        <row r="1348">
          <cell r="A1348" t="str">
            <v>EN002010006AAA</v>
          </cell>
          <cell r="B1348" t="str">
            <v>Điện trở 10k 1/4W</v>
          </cell>
        </row>
        <row r="1349">
          <cell r="A1349" t="str">
            <v>EN002010007AAA</v>
          </cell>
          <cell r="B1349" t="str">
            <v>Điện trở 4.7k 1/4W</v>
          </cell>
        </row>
        <row r="1350">
          <cell r="A1350" t="str">
            <v>EN002010008AAA</v>
          </cell>
          <cell r="B1350" t="str">
            <v>Điện trở 8.2k 1/4W</v>
          </cell>
        </row>
        <row r="1351">
          <cell r="A1351" t="str">
            <v>EN002010009AAA</v>
          </cell>
          <cell r="B1351" t="str">
            <v>Điện trở 2M 1/4W</v>
          </cell>
        </row>
        <row r="1352">
          <cell r="A1352" t="str">
            <v>EN002010010AAA</v>
          </cell>
          <cell r="B1352" t="str">
            <v>Điện trở 1k 1/4W</v>
          </cell>
        </row>
        <row r="1353">
          <cell r="A1353" t="str">
            <v>EN002010011AAA</v>
          </cell>
          <cell r="B1353" t="str">
            <v>Điện trở 100k 1/4W</v>
          </cell>
        </row>
        <row r="1354">
          <cell r="A1354" t="str">
            <v>EN002010012AAA</v>
          </cell>
          <cell r="B1354" t="str">
            <v>Điện trở 47k 1/4W</v>
          </cell>
        </row>
        <row r="1355">
          <cell r="A1355" t="str">
            <v>EN002010013AAA</v>
          </cell>
          <cell r="B1355" t="str">
            <v>Điện trở 56k 1/4W</v>
          </cell>
        </row>
        <row r="1356">
          <cell r="A1356" t="str">
            <v>EN002010014AAA</v>
          </cell>
          <cell r="B1356" t="str">
            <v>Điện trở 1.5k 1/4W</v>
          </cell>
        </row>
        <row r="1357">
          <cell r="A1357" t="str">
            <v>EN002010015AAA</v>
          </cell>
          <cell r="B1357" t="str">
            <v>Điện trở 470k 1/4W</v>
          </cell>
        </row>
        <row r="1358">
          <cell r="A1358" t="str">
            <v>EN002010016AAA</v>
          </cell>
          <cell r="B1358" t="str">
            <v>Điện trở 47 ohm 1/4W</v>
          </cell>
        </row>
        <row r="1359">
          <cell r="A1359" t="str">
            <v>EN002010017AAA</v>
          </cell>
          <cell r="B1359" t="str">
            <v>Điện trở 22 ohm 1/4W</v>
          </cell>
        </row>
        <row r="1360">
          <cell r="A1360" t="str">
            <v>EN002010018AAA</v>
          </cell>
          <cell r="B1360" t="str">
            <v>Điện trở 100 ohm 1/2W</v>
          </cell>
        </row>
        <row r="1361">
          <cell r="A1361" t="str">
            <v>EN002010019AAI</v>
          </cell>
          <cell r="B1361" t="str">
            <v>Điện trở 6,8K - 1/4W</v>
          </cell>
        </row>
        <row r="1362">
          <cell r="A1362" t="str">
            <v>EN002010020AAI</v>
          </cell>
          <cell r="B1362" t="str">
            <v>Điện trở 180K - 1/4W-1%</v>
          </cell>
        </row>
        <row r="1363">
          <cell r="A1363" t="str">
            <v>EN002010021AAI</v>
          </cell>
          <cell r="B1363" t="str">
            <v>Điện trở 3.9k - 1/4W</v>
          </cell>
        </row>
        <row r="1364">
          <cell r="A1364" t="str">
            <v>EN002020001AAA</v>
          </cell>
          <cell r="B1364" t="str">
            <v>Điện trở 12k 2W</v>
          </cell>
        </row>
        <row r="1365">
          <cell r="A1365" t="str">
            <v>EN002020002AAA</v>
          </cell>
          <cell r="B1365" t="str">
            <v>Điện trở 10k 2W</v>
          </cell>
        </row>
        <row r="1366">
          <cell r="A1366" t="str">
            <v>EN002020003AAA</v>
          </cell>
          <cell r="B1366" t="str">
            <v>Điện trở 56 ohm 2W</v>
          </cell>
        </row>
        <row r="1367">
          <cell r="A1367" t="str">
            <v>EN002020004AAA</v>
          </cell>
          <cell r="B1367" t="str">
            <v>Điện trở 0.47 ohm 2W</v>
          </cell>
        </row>
        <row r="1368">
          <cell r="A1368" t="str">
            <v>EN002020005AAA</v>
          </cell>
          <cell r="B1368" t="str">
            <v>Điện trở 33k 5W</v>
          </cell>
        </row>
        <row r="1369">
          <cell r="A1369" t="str">
            <v>EN002020006AAA</v>
          </cell>
          <cell r="B1369" t="str">
            <v>Điện trở 0.1 ohm 5W</v>
          </cell>
        </row>
        <row r="1370">
          <cell r="A1370" t="str">
            <v>EN002020007AAI</v>
          </cell>
          <cell r="B1370" t="str">
            <v>Điện trở 15K - 5W</v>
          </cell>
        </row>
        <row r="1371">
          <cell r="A1371" t="str">
            <v>EN002030001AAA</v>
          </cell>
          <cell r="B1371" t="str">
            <v>Điện trở nhiệt bảo vệ NTC 5D-9</v>
          </cell>
        </row>
        <row r="1372">
          <cell r="A1372" t="str">
            <v>EN002030002AAA</v>
          </cell>
          <cell r="B1372" t="str">
            <v>Điện trở nhiệt bảo vệ NTC 5D-13</v>
          </cell>
        </row>
        <row r="1373">
          <cell r="A1373" t="str">
            <v>EN002030003AAA</v>
          </cell>
          <cell r="B1373" t="str">
            <v>Điện trở nhiệt bảo vệ NTC 10D-9</v>
          </cell>
        </row>
        <row r="1374">
          <cell r="A1374" t="str">
            <v>EN002040001AAA</v>
          </cell>
          <cell r="B1374" t="str">
            <v>Chiết áp 3 chân, vi chỉnh nhiều vòng, 10K VR</v>
          </cell>
        </row>
        <row r="1375">
          <cell r="A1375" t="str">
            <v>EN002040002AAA</v>
          </cell>
          <cell r="B1375" t="str">
            <v>Chiết áp 3 chân, vi chỉnh nhiều vòng, 2K VR</v>
          </cell>
        </row>
        <row r="1376">
          <cell r="A1376" t="str">
            <v>EN002050001AAH</v>
          </cell>
          <cell r="B1376" t="str">
            <v>0603 SMD Chip Res. 0 OHM 1/10W+-5%</v>
          </cell>
        </row>
        <row r="1377">
          <cell r="A1377" t="str">
            <v>EN002050002AAH</v>
          </cell>
          <cell r="B1377" t="str">
            <v>0805 SMD Chip Res. 0.22 OHM 1/4W+-5%</v>
          </cell>
        </row>
        <row r="1378">
          <cell r="A1378" t="str">
            <v>EN002050003AAH</v>
          </cell>
          <cell r="B1378" t="str">
            <v>1206 SMD Chip Res. 0.3 OHM 1/4W+-5%</v>
          </cell>
        </row>
        <row r="1379">
          <cell r="A1379" t="str">
            <v>EN002050004AAH</v>
          </cell>
          <cell r="B1379" t="str">
            <v>0603 SMD Chip Res. 3.9 OHM 1/10W+-5%</v>
          </cell>
        </row>
        <row r="1380">
          <cell r="A1380" t="str">
            <v>EN002050005AAH</v>
          </cell>
          <cell r="B1380" t="str">
            <v>0603 SMD Chip Res. 6.8 OHM 1/10W+-5%</v>
          </cell>
        </row>
        <row r="1381">
          <cell r="A1381" t="str">
            <v>EN002050006AAH</v>
          </cell>
          <cell r="B1381" t="str">
            <v>0603 SMD Chip Res. 33 OHM 1/10W+-5%</v>
          </cell>
        </row>
        <row r="1382">
          <cell r="A1382" t="str">
            <v>EN002050007AAH</v>
          </cell>
          <cell r="B1382" t="str">
            <v>0603 SMD Chip Res. Array 33 OHM 8P4R 1/20W+-5%</v>
          </cell>
        </row>
        <row r="1383">
          <cell r="A1383" t="str">
            <v>EN002050008AAH</v>
          </cell>
          <cell r="B1383" t="str">
            <v>0603 SMD Chip Res. 200 OHM 1/10W+-5%</v>
          </cell>
        </row>
        <row r="1384">
          <cell r="A1384" t="str">
            <v>EN002050009AAH</v>
          </cell>
          <cell r="B1384" t="str">
            <v>0603 SMD Chip Res. 470 OHM 1/10W+-5%</v>
          </cell>
        </row>
        <row r="1385">
          <cell r="A1385" t="str">
            <v>EN002050010AAH</v>
          </cell>
          <cell r="B1385" t="str">
            <v>0603 SMD Chip Res. 510 OHM 1/10W+-5%</v>
          </cell>
        </row>
        <row r="1386">
          <cell r="A1386" t="str">
            <v>EN002050011AAH</v>
          </cell>
          <cell r="B1386" t="str">
            <v>0603 SMD Chip Res. 1K OHM 1/10W+-5%</v>
          </cell>
        </row>
        <row r="1387">
          <cell r="A1387" t="str">
            <v>EN002050012AAH</v>
          </cell>
          <cell r="B1387" t="str">
            <v>0603 SMD Chip Res. 1.2K OHM 1/10W+-5%</v>
          </cell>
        </row>
        <row r="1388">
          <cell r="A1388" t="str">
            <v>EN002050013AAH</v>
          </cell>
          <cell r="B1388" t="str">
            <v>0603 SMD Chip Res. 1.5K OHM 1/10W+-5%</v>
          </cell>
        </row>
        <row r="1389">
          <cell r="A1389" t="str">
            <v>EN002050014AAH</v>
          </cell>
          <cell r="B1389" t="str">
            <v>0603 SMD Chip Res. 2K OHM 1/10W+-5%</v>
          </cell>
        </row>
        <row r="1390">
          <cell r="A1390" t="str">
            <v>EN002050015AAH</v>
          </cell>
          <cell r="B1390" t="str">
            <v>0603 SMD Chip Res. 2.2K OHM 1/10W+-5%</v>
          </cell>
        </row>
        <row r="1391">
          <cell r="A1391" t="str">
            <v>EN002050016AAH</v>
          </cell>
          <cell r="B1391" t="str">
            <v>0603 SMD Chip Res. 3.6K OHM 1/10W+-5%</v>
          </cell>
        </row>
        <row r="1392">
          <cell r="A1392" t="str">
            <v>EN002050017AAH</v>
          </cell>
          <cell r="B1392" t="str">
            <v>0603 SMD Chip Res. 3.9K OHM 1/10W+-5%</v>
          </cell>
        </row>
        <row r="1393">
          <cell r="A1393" t="str">
            <v>EN002050018AAH</v>
          </cell>
          <cell r="B1393" t="str">
            <v>0603 SMD Chip Res. 4.7K OHM 1/10W+-5%</v>
          </cell>
        </row>
        <row r="1394">
          <cell r="A1394" t="str">
            <v>EN002050019AAH</v>
          </cell>
          <cell r="B1394" t="str">
            <v>0603 SMD Chip Res. 6.8K OHM 1/10W+-5%</v>
          </cell>
        </row>
        <row r="1395">
          <cell r="A1395" t="str">
            <v>EN002050020AAH</v>
          </cell>
          <cell r="B1395" t="str">
            <v>0603 SMD Chip Res. 10K OHM 1/10W+-5%</v>
          </cell>
        </row>
        <row r="1396">
          <cell r="A1396" t="str">
            <v>EN002050021AAH</v>
          </cell>
          <cell r="B1396" t="str">
            <v>0603 SMD Chip Res. 15K OHM 1/10W+-5%</v>
          </cell>
        </row>
        <row r="1397">
          <cell r="A1397" t="str">
            <v>EN002050022AAH</v>
          </cell>
          <cell r="B1397" t="str">
            <v>0603 SMD Chip Res. 27K OHM 1/10W+-5%</v>
          </cell>
        </row>
        <row r="1398">
          <cell r="A1398" t="str">
            <v>EN002050023AAH</v>
          </cell>
          <cell r="B1398" t="str">
            <v>0603 SMD Chip Res. 33K OHM 1/10W+-5%</v>
          </cell>
        </row>
        <row r="1399">
          <cell r="A1399" t="str">
            <v>EN002050024AAH</v>
          </cell>
          <cell r="B1399" t="str">
            <v>0603 SMD Chip Res. 47K OHM 1/10W+-5%</v>
          </cell>
        </row>
        <row r="1400">
          <cell r="A1400" t="str">
            <v>EN002050025AAH</v>
          </cell>
          <cell r="B1400" t="str">
            <v>0603 SMD Chip Res. 100K OHM 1/10W+-5%</v>
          </cell>
        </row>
        <row r="1401">
          <cell r="A1401" t="str">
            <v>EN002050026AAH</v>
          </cell>
          <cell r="B1401" t="str">
            <v>0603 SMD Chip Res. 330K OHM 1/10W+-5%</v>
          </cell>
        </row>
        <row r="1402">
          <cell r="A1402" t="str">
            <v>EN002050027AAH</v>
          </cell>
          <cell r="B1402" t="str">
            <v>0603 SMD Chip Res. 1M OHM 1/10W+-5%</v>
          </cell>
        </row>
        <row r="1403">
          <cell r="A1403" t="str">
            <v>EN002050028AAH</v>
          </cell>
          <cell r="B1403" t="str">
            <v>0603 SMD Precision Chip Res. 8.2K OHM 1/10W+-1%</v>
          </cell>
        </row>
        <row r="1404">
          <cell r="A1404" t="str">
            <v>EN002050029AAH</v>
          </cell>
          <cell r="B1404" t="str">
            <v>0603 SMD Precision Chip Res. 22K OHM 1/10W+-1%</v>
          </cell>
        </row>
        <row r="1405">
          <cell r="A1405" t="str">
            <v>EN002050030AAH</v>
          </cell>
          <cell r="B1405" t="str">
            <v>0603 SMD Precision Chip Res. 36K OHM 1/10W+-1%</v>
          </cell>
        </row>
        <row r="1406">
          <cell r="A1406" t="str">
            <v>EN002050031AAH</v>
          </cell>
          <cell r="B1406" t="str">
            <v>0603 SMD Precision Chip Res. 100K OHM 1/10W+-1%</v>
          </cell>
        </row>
        <row r="1407">
          <cell r="A1407" t="str">
            <v>EN002050032AAH</v>
          </cell>
          <cell r="B1407" t="str">
            <v>0603 SMD Precision Chip Res. 120K OHM 1/10W+-1%</v>
          </cell>
        </row>
        <row r="1408">
          <cell r="A1408" t="str">
            <v>EN002050033AAH</v>
          </cell>
          <cell r="B1408" t="str">
            <v>0603 SMD Precision Chip Res. 200K OHM 1/10W+-1%</v>
          </cell>
        </row>
        <row r="1409">
          <cell r="A1409" t="str">
            <v>EN002050034AAH</v>
          </cell>
          <cell r="B1409" t="str">
            <v>0603 SMD Precision Chip Res. 300K OHM 1/10W+-1%</v>
          </cell>
        </row>
        <row r="1410">
          <cell r="A1410" t="str">
            <v>EN002050035AAH</v>
          </cell>
          <cell r="B1410" t="str">
            <v>0603 SMD Chip Res. 120 OHM 1/10W+-5%</v>
          </cell>
        </row>
        <row r="1411">
          <cell r="A1411" t="str">
            <v>EN002050036AAH</v>
          </cell>
          <cell r="B1411" t="str">
            <v>0603 SMD Chip Res. 10M OHM 1/10W+-5%</v>
          </cell>
        </row>
        <row r="1412">
          <cell r="A1412" t="str">
            <v>EN002050037AAH</v>
          </cell>
          <cell r="B1412" t="str">
            <v>0603 SMD Precision Chip Res. 10K OHM 1/10W+-1%</v>
          </cell>
        </row>
        <row r="1413">
          <cell r="A1413" t="str">
            <v>EN003020001AAC</v>
          </cell>
          <cell r="B1413" t="str">
            <v>PCB1</v>
          </cell>
        </row>
        <row r="1414">
          <cell r="A1414" t="str">
            <v>EN003020002AAF</v>
          </cell>
          <cell r="B1414" t="str">
            <v>Tấm PCB LCD panel ES002</v>
          </cell>
        </row>
        <row r="1415">
          <cell r="A1415" t="str">
            <v>EN003020003AAH</v>
          </cell>
          <cell r="B1415" t="str">
            <v>WEPA_ZC06_C300_AV1.0: Thickness 1.2mm/ 2 layers/ FR</v>
          </cell>
        </row>
        <row r="1416">
          <cell r="A1416" t="str">
            <v>EN003020004AAH</v>
          </cell>
          <cell r="B1416" t="str">
            <v>WEPA_RT2070_SR808M_VE1.2 5V Dimension of 40mm*15mm (SDK)</v>
          </cell>
        </row>
        <row r="1417">
          <cell r="A1417" t="str">
            <v>EN003030001AAH</v>
          </cell>
          <cell r="B1417" t="str">
            <v>WEPA_MP06_main_V1.0 Thickness 1.2mm/ 4 layers/FR 4/ Leadless Plated/ Soldering Resistive VIA/ Dimension of 61mm*38mm*1.2mm</v>
          </cell>
        </row>
        <row r="1418">
          <cell r="A1418" t="str">
            <v>EN004010001AAA</v>
          </cell>
          <cell r="B1418" t="str">
            <v>Cầu chì 2A</v>
          </cell>
        </row>
        <row r="1419">
          <cell r="A1419" t="str">
            <v>EN004010002AAA</v>
          </cell>
          <cell r="B1419" t="str">
            <v>Cầu chì nhiệt</v>
          </cell>
        </row>
        <row r="1420">
          <cell r="A1420" t="str">
            <v>EN004020001AAI</v>
          </cell>
          <cell r="B1420" t="str">
            <v>Cầu chì dây đồng 0.8mm</v>
          </cell>
        </row>
        <row r="1421">
          <cell r="A1421" t="str">
            <v>EN005010001AAA</v>
          </cell>
          <cell r="B1421" t="str">
            <v>Transitor 2SB562</v>
          </cell>
        </row>
        <row r="1422">
          <cell r="A1422" t="str">
            <v>EN005010002AAA</v>
          </cell>
          <cell r="B1422" t="str">
            <v>Transitor 2SA1015</v>
          </cell>
        </row>
        <row r="1423">
          <cell r="A1423" t="str">
            <v>EN005020001AAA</v>
          </cell>
          <cell r="B1423" t="str">
            <v>Transitor 2SC1815</v>
          </cell>
        </row>
        <row r="1424">
          <cell r="A1424" t="str">
            <v>EN005020001AAI</v>
          </cell>
          <cell r="B1424" t="str">
            <v>Transitor C1815</v>
          </cell>
        </row>
        <row r="1425">
          <cell r="A1425" t="str">
            <v>EN005020002AAA</v>
          </cell>
          <cell r="B1425" t="str">
            <v>Transitor 2SD468</v>
          </cell>
        </row>
        <row r="1426">
          <cell r="A1426" t="str">
            <v>EN005020003AAH</v>
          </cell>
          <cell r="B1426" t="str">
            <v>SMD NPN Transistor MMBT3904 SOT-23</v>
          </cell>
        </row>
        <row r="1427">
          <cell r="A1427" t="str">
            <v>EN005030001AAC</v>
          </cell>
          <cell r="B1427" t="str">
            <v>IRFP460</v>
          </cell>
        </row>
        <row r="1428">
          <cell r="A1428" t="str">
            <v>EN005030002AAC</v>
          </cell>
          <cell r="B1428" t="str">
            <v>IRF3205</v>
          </cell>
        </row>
        <row r="1429">
          <cell r="A1429" t="str">
            <v>EN005040001AAH</v>
          </cell>
          <cell r="B1429" t="str">
            <v>SMD MOSFET Transistor FDS9435A SOP-8</v>
          </cell>
        </row>
        <row r="1430">
          <cell r="A1430" t="str">
            <v>EN005040002AAH</v>
          </cell>
          <cell r="B1430" t="str">
            <v>SMD P-Channel MOSFET Transistor SI2301-TP SOT-23</v>
          </cell>
        </row>
        <row r="1431">
          <cell r="A1431" t="str">
            <v>EN006010001AAC</v>
          </cell>
          <cell r="B1431" t="str">
            <v>DVT1-0212</v>
          </cell>
        </row>
        <row r="1432">
          <cell r="A1432" t="str">
            <v>EN006010002AAC</v>
          </cell>
          <cell r="B1432" t="str">
            <v>DVT2,3 - 12160</v>
          </cell>
        </row>
        <row r="1433">
          <cell r="A1433" t="str">
            <v>EN007010001AAA</v>
          </cell>
          <cell r="B1433" t="str">
            <v>IC 74HC595</v>
          </cell>
        </row>
        <row r="1434">
          <cell r="A1434" t="str">
            <v>EN007010002AAA</v>
          </cell>
          <cell r="B1434" t="str">
            <v>IC LM358</v>
          </cell>
        </row>
        <row r="1435">
          <cell r="A1435" t="str">
            <v>EN007010003AAA</v>
          </cell>
          <cell r="B1435" t="str">
            <v>IC ổn áp 5V 7805 to</v>
          </cell>
        </row>
        <row r="1436">
          <cell r="A1436" t="str">
            <v>EN007010004AAC</v>
          </cell>
          <cell r="B1436" t="str">
            <v>PIC16F690</v>
          </cell>
        </row>
        <row r="1437">
          <cell r="A1437" t="str">
            <v>EN007010005AAC</v>
          </cell>
          <cell r="B1437" t="str">
            <v>PIC16F684</v>
          </cell>
        </row>
        <row r="1438">
          <cell r="A1438" t="str">
            <v>EN007010006AAC</v>
          </cell>
          <cell r="B1438" t="str">
            <v>SG3525ND 16 DIP</v>
          </cell>
        </row>
        <row r="1439">
          <cell r="A1439" t="str">
            <v>EN007010007AAC</v>
          </cell>
          <cell r="B1439" t="str">
            <v>ACS756</v>
          </cell>
        </row>
        <row r="1440">
          <cell r="A1440" t="str">
            <v>EN007010008AAC</v>
          </cell>
          <cell r="B1440" t="str">
            <v>6N137-000E 8DIP</v>
          </cell>
        </row>
        <row r="1441">
          <cell r="A1441" t="str">
            <v>EN007040001AAH</v>
          </cell>
          <cell r="B1441" t="str">
            <v>SMD Regulator IC 6206P332MR (3.3V) SOT-23</v>
          </cell>
        </row>
        <row r="1442">
          <cell r="A1442" t="str">
            <v>EN007040002AAH</v>
          </cell>
          <cell r="B1442" t="str">
            <v>SMD LED Driver IC RT9293CGJ6 10W TSOT-23-6</v>
          </cell>
        </row>
        <row r="1443">
          <cell r="A1443" t="str">
            <v>EN007040003AAH</v>
          </cell>
          <cell r="B1443" t="str">
            <v>SMD Charger Controller IC EUP8057-84MIR1 MSOP8</v>
          </cell>
        </row>
        <row r="1444">
          <cell r="A1444" t="str">
            <v>EN007040004AAH</v>
          </cell>
          <cell r="B1444" t="str">
            <v>SMD Boost Converter IC MP1541 TSOT-23-5</v>
          </cell>
        </row>
        <row r="1445">
          <cell r="A1445" t="str">
            <v>EN007040005AAH</v>
          </cell>
          <cell r="B1445" t="str">
            <v>SMD Step-Down DC/DC Converter IC XM5063_ADJ SOT23-5</v>
          </cell>
        </row>
        <row r="1446">
          <cell r="A1446" t="str">
            <v>EN007040006AAH</v>
          </cell>
          <cell r="B1446" t="str">
            <v>SMD Step-Down Converter IC RT8272GSP SOP-8</v>
          </cell>
        </row>
        <row r="1447">
          <cell r="A1447" t="str">
            <v>EN007040007AAH</v>
          </cell>
          <cell r="B1447" t="str">
            <v>SMD System Controller IC WEPAZC90 SOP-8</v>
          </cell>
        </row>
        <row r="1448">
          <cell r="A1448" t="str">
            <v>EN007040008AAH</v>
          </cell>
          <cell r="B1448" t="str">
            <v>SMD Touch Screen IC SN8F22E93 V1.0 QFN24</v>
          </cell>
        </row>
        <row r="1449">
          <cell r="A1449" t="str">
            <v>EN007040009AAH</v>
          </cell>
          <cell r="B1449" t="str">
            <v>SMD USB interface Chip CH374U SSOP-24</v>
          </cell>
        </row>
        <row r="1450">
          <cell r="A1450" t="str">
            <v>EN007040010AAH</v>
          </cell>
          <cell r="B1450" t="str">
            <v>SMD 3W Audio Power Amplifier BA16852 MSOP-8</v>
          </cell>
        </row>
        <row r="1451">
          <cell r="A1451" t="str">
            <v>EN007040011AAH</v>
          </cell>
          <cell r="B1451" t="str">
            <v>ATS61CN3002MR (3V) SOT23-3</v>
          </cell>
        </row>
        <row r="1452">
          <cell r="A1452" t="str">
            <v>EN008010001AAA</v>
          </cell>
          <cell r="B1452" t="str">
            <v>Diode chỉnh lưu 1 A (1N4007)</v>
          </cell>
        </row>
        <row r="1453">
          <cell r="A1453" t="str">
            <v>EN008010002AAC</v>
          </cell>
          <cell r="B1453" t="str">
            <v>KBU1010</v>
          </cell>
        </row>
        <row r="1454">
          <cell r="A1454" t="str">
            <v>EN008010003AAH</v>
          </cell>
          <cell r="B1454" t="str">
            <v>SMD Schottky Rectifier 1N5819 SOD-123</v>
          </cell>
        </row>
        <row r="1455">
          <cell r="A1455" t="str">
            <v>EN008010004AAH</v>
          </cell>
          <cell r="B1455" t="str">
            <v>SMD Schottky Rectifier 1N5819 SOD-214</v>
          </cell>
        </row>
        <row r="1456">
          <cell r="A1456" t="str">
            <v>EN008010005AAH</v>
          </cell>
          <cell r="B1456" t="str">
            <v>SMD LL4148 GS08 SOD-80</v>
          </cell>
        </row>
        <row r="1457">
          <cell r="A1457" t="str">
            <v>EN008020001AAA</v>
          </cell>
          <cell r="B1457" t="str">
            <v>Diode ổn áp 12V, 1 W</v>
          </cell>
        </row>
        <row r="1458">
          <cell r="A1458" t="str">
            <v>EN008020002AAA</v>
          </cell>
          <cell r="B1458" t="str">
            <v>Diode ổn áp 15V, 0.5W</v>
          </cell>
        </row>
        <row r="1459">
          <cell r="A1459" t="str">
            <v>EN008020003AAA</v>
          </cell>
          <cell r="B1459" t="str">
            <v>Diode ổn áp 5.5V, 0.5W</v>
          </cell>
        </row>
        <row r="1460">
          <cell r="A1460" t="str">
            <v>EN008020004AAH</v>
          </cell>
          <cell r="B1460" t="str">
            <v>SMD Zener Diode 6.8V 1/2W GS08 SOD-80</v>
          </cell>
        </row>
        <row r="1461">
          <cell r="A1461" t="str">
            <v>EN008020005AAH</v>
          </cell>
          <cell r="B1461" t="str">
            <v>SMD Zener Diode 15V 1/2W GS08 SOD-80</v>
          </cell>
        </row>
        <row r="1462">
          <cell r="A1462" t="str">
            <v>EN008020006AAH</v>
          </cell>
          <cell r="B1462" t="str">
            <v>SMD Polymer Protected Zener Diode ZEN098V130A24LS</v>
          </cell>
        </row>
        <row r="1463">
          <cell r="A1463" t="str">
            <v>EN008030001AAA</v>
          </cell>
          <cell r="B1463" t="str">
            <v>Diode tín hiệu 1N4148</v>
          </cell>
        </row>
        <row r="1464">
          <cell r="A1464" t="str">
            <v>EN008040001AAC</v>
          </cell>
          <cell r="B1464" t="str">
            <v>Diode BY500-600-E3/54</v>
          </cell>
        </row>
        <row r="1465">
          <cell r="A1465" t="str">
            <v>EN008040002AAC</v>
          </cell>
          <cell r="B1465" t="str">
            <v>Diode MUR3020</v>
          </cell>
        </row>
        <row r="1466">
          <cell r="A1466" t="str">
            <v>EN008040003AAC</v>
          </cell>
          <cell r="B1466" t="str">
            <v>Diode MBR1535 -TO220</v>
          </cell>
        </row>
        <row r="1467">
          <cell r="A1467" t="str">
            <v>EN008040004AAC</v>
          </cell>
          <cell r="B1467" t="str">
            <v>Diode HER208</v>
          </cell>
        </row>
        <row r="1468">
          <cell r="A1468" t="str">
            <v>EN008040005AAC</v>
          </cell>
          <cell r="B1468" t="str">
            <v>Diode SF58</v>
          </cell>
        </row>
        <row r="1469">
          <cell r="A1469" t="str">
            <v>EN008050001AAH</v>
          </cell>
          <cell r="B1469" t="str">
            <v>SMD Schottky Diode BAT54S SOT-23</v>
          </cell>
        </row>
        <row r="1470">
          <cell r="A1470" t="str">
            <v>EN008060001AAH</v>
          </cell>
          <cell r="B1470" t="str">
            <v>0603 SMD Chip LED Green Color</v>
          </cell>
        </row>
        <row r="1471">
          <cell r="A1471" t="str">
            <v>EN008060002AAH</v>
          </cell>
          <cell r="B1471" t="str">
            <v>0603 SMD Chip LED Red Color</v>
          </cell>
        </row>
        <row r="1472">
          <cell r="A1472" t="str">
            <v>EN009010001AAH</v>
          </cell>
          <cell r="B1472" t="str">
            <v>WEPA9806 DSP BGA324</v>
          </cell>
        </row>
        <row r="1473">
          <cell r="A1473" t="str">
            <v>EN010010001AAC</v>
          </cell>
          <cell r="B1473" t="str">
            <v>FAN7382</v>
          </cell>
        </row>
        <row r="1474">
          <cell r="A1474" t="str">
            <v>EN011010001AAA</v>
          </cell>
          <cell r="B1474" t="str">
            <v>Jack 2 chân</v>
          </cell>
        </row>
        <row r="1475">
          <cell r="A1475" t="str">
            <v>EN011010002AAA</v>
          </cell>
          <cell r="B1475" t="str">
            <v>Jack 3 chân</v>
          </cell>
        </row>
        <row r="1476">
          <cell r="A1476" t="str">
            <v>EN011010003AAA</v>
          </cell>
          <cell r="B1476" t="str">
            <v>Jack 6 chân</v>
          </cell>
        </row>
        <row r="1477">
          <cell r="A1477" t="str">
            <v>EN011010004AAH</v>
          </cell>
          <cell r="B1477" t="str">
            <v>SMD DC Power Jack DC-098 Φ4.2mm 5Pin</v>
          </cell>
        </row>
        <row r="1478">
          <cell r="A1478" t="str">
            <v>EN011010005AAH</v>
          </cell>
          <cell r="B1478" t="str">
            <v>SMD Headphone Jack PJ-327A (250℃)</v>
          </cell>
        </row>
        <row r="1479">
          <cell r="A1479" t="str">
            <v>EN012010001AAA</v>
          </cell>
          <cell r="B1479" t="str">
            <v>Thạch anh dao động 2 chân</v>
          </cell>
        </row>
        <row r="1480">
          <cell r="A1480" t="str">
            <v>EN012020001AAH</v>
          </cell>
          <cell r="B1480" t="str">
            <v>SMD Quartz Crystal 24MHZ ±20PPM CL=20PF SMD0603-2PADS</v>
          </cell>
        </row>
        <row r="1481">
          <cell r="A1481" t="str">
            <v>EN012020002AAH</v>
          </cell>
          <cell r="B1481" t="str">
            <v>SMD Quartz Crystal 32.768KHZ ±20PPM CL=12.5PF MC-146 4pin</v>
          </cell>
        </row>
        <row r="1482">
          <cell r="A1482" t="str">
            <v>EN012020003AAH</v>
          </cell>
          <cell r="B1482" t="str">
            <v>SMD Quartz Crystal 12MHZ ±20PPM CL=20PF SMD-3225 4pin</v>
          </cell>
        </row>
        <row r="1483">
          <cell r="A1483" t="str">
            <v>EN013010001AAA</v>
          </cell>
          <cell r="B1483" t="str">
            <v>Còi chíp tròn 5V có điều khiển</v>
          </cell>
        </row>
        <row r="1484">
          <cell r="A1484" t="str">
            <v>EN013010001AAI</v>
          </cell>
          <cell r="B1484" t="str">
            <v>Còi chíp tròn 5V</v>
          </cell>
        </row>
        <row r="1485">
          <cell r="A1485" t="str">
            <v>EN014010001AAA</v>
          </cell>
          <cell r="B1485" t="str">
            <v>Ghép quang PC817</v>
          </cell>
        </row>
        <row r="1486">
          <cell r="A1486" t="str">
            <v>EN015010001AAC</v>
          </cell>
          <cell r="B1486" t="str">
            <v>4A YE 10280</v>
          </cell>
        </row>
        <row r="1487">
          <cell r="A1487" t="str">
            <v>EN015010002AAC</v>
          </cell>
          <cell r="B1487" t="str">
            <v>DVL2,3 1.5 Mh</v>
          </cell>
        </row>
        <row r="1488">
          <cell r="A1488" t="str">
            <v>EN015020001AAH</v>
          </cell>
          <cell r="B1488" t="str">
            <v>Common Mode Choke Coil CMW2012-900T2 90 OHM 100MHZ</v>
          </cell>
        </row>
        <row r="1489">
          <cell r="A1489" t="str">
            <v>EN016010001AAH</v>
          </cell>
          <cell r="B1489" t="str">
            <v>SMD Touch Switch 2Pin 6.9*3.4 (250℃)</v>
          </cell>
        </row>
        <row r="1490">
          <cell r="A1490" t="str">
            <v>EN016010002AAH</v>
          </cell>
          <cell r="B1490" t="str">
            <v>SMD FPC Connector 4Pin Clamshell Pitch 1.0mm under type (250℃)</v>
          </cell>
        </row>
        <row r="1491">
          <cell r="A1491" t="str">
            <v>EN016010003AAH</v>
          </cell>
          <cell r="B1491" t="str">
            <v>SMD FPC Connector 6Pin Clamshell Pitch 1.0mm under type (250℃)</v>
          </cell>
        </row>
        <row r="1492">
          <cell r="A1492" t="str">
            <v>EN016010004AAH</v>
          </cell>
          <cell r="B1492" t="str">
            <v>SMD LCD FPC Connector 60Pin Clamshell Pitch 0.5mm under type (250℃)</v>
          </cell>
        </row>
        <row r="1493">
          <cell r="A1493" t="str">
            <v>EN016010005AAH</v>
          </cell>
          <cell r="B1493" t="str">
            <v>WIFI Connector Male 4Pin Pitch 2.54mm</v>
          </cell>
        </row>
        <row r="1494">
          <cell r="A1494" t="str">
            <v>EN016010006AAH</v>
          </cell>
          <cell r="B1494" t="str">
            <v>TF Card Socket 250℃</v>
          </cell>
        </row>
        <row r="1495">
          <cell r="A1495" t="str">
            <v>EN016010007AAH</v>
          </cell>
          <cell r="B1495" t="str">
            <v>USB Socket U1F04D-CXN4-A 4Pin A Type</v>
          </cell>
        </row>
        <row r="1496">
          <cell r="A1496" t="str">
            <v>EN016010008AAH</v>
          </cell>
          <cell r="B1496" t="str">
            <v>SMD LED Backlight Connector BHD3.5-AWB</v>
          </cell>
        </row>
        <row r="1497">
          <cell r="A1497" t="str">
            <v>EN016010009AAH</v>
          </cell>
          <cell r="B1497" t="str">
            <v>SMD 1.25mm pitch H 1.0mm 2PIN connector for battery</v>
          </cell>
        </row>
        <row r="1498">
          <cell r="A1498" t="str">
            <v>EN017010001AAH</v>
          </cell>
          <cell r="B1498" t="str">
            <v>SMD Power Inductor 3.3UH 1A +-20% CD32</v>
          </cell>
        </row>
        <row r="1499">
          <cell r="A1499" t="str">
            <v>EN017010002AAH</v>
          </cell>
          <cell r="B1499" t="str">
            <v>SMD Power Inductor 10UH 950mA +-10% CD32</v>
          </cell>
        </row>
        <row r="1500">
          <cell r="A1500" t="str">
            <v>EN017010003AAH</v>
          </cell>
          <cell r="B1500" t="str">
            <v>SMD Shielded Power Inductor 15UH CDRH6D28</v>
          </cell>
        </row>
        <row r="1501">
          <cell r="A1501" t="str">
            <v>EN018010001AAH</v>
          </cell>
          <cell r="B1501" t="str">
            <v>0603 SMD Ferrite Bead 220 OHM 100 MHz +-25%</v>
          </cell>
        </row>
        <row r="1502">
          <cell r="A1502" t="str">
            <v>EN018010002AAH</v>
          </cell>
          <cell r="B1502" t="str">
            <v>0603 SMD Ferrite Bead 600 OHM 100 MHz +-25%</v>
          </cell>
        </row>
        <row r="1503">
          <cell r="A1503" t="str">
            <v>EN019010001AAH</v>
          </cell>
          <cell r="B1503" t="str">
            <v>0603 SMD ESD Suppressor ESDA-LC</v>
          </cell>
        </row>
        <row r="1504">
          <cell r="A1504" t="str">
            <v>EN020010001AAH</v>
          </cell>
          <cell r="B1504" t="str">
            <v>Condenser Mic EM-622MP-C-54</v>
          </cell>
        </row>
        <row r="1505">
          <cell r="A1505" t="str">
            <v>EN021010001AAH</v>
          </cell>
          <cell r="B1505" t="str">
            <v>A3R1GE4CFF-G8E BGA 1.8V 64M*16DDR2-800</v>
          </cell>
        </row>
        <row r="1506">
          <cell r="A1506" t="str">
            <v>EN021010002AAH</v>
          </cell>
          <cell r="B1506" t="str">
            <v>NAND Flash H27UAG8T2B_2GB TSOP-48</v>
          </cell>
        </row>
        <row r="1507">
          <cell r="A1507" t="str">
            <v>EN022010001AAH</v>
          </cell>
          <cell r="B1507" t="str">
            <v>Stylus, extendable, Φ4.4, copper tube, ABS+PC</v>
          </cell>
        </row>
        <row r="1508">
          <cell r="A1508" t="str">
            <v>EN037010001AAA</v>
          </cell>
          <cell r="B1508" t="str">
            <v>Rơ le 12V 5 cực</v>
          </cell>
        </row>
        <row r="1509">
          <cell r="A1509" t="str">
            <v>EN038010001AAA</v>
          </cell>
          <cell r="B1509" t="str">
            <v>Thanh jumper đơn đực thẳng</v>
          </cell>
        </row>
        <row r="1510">
          <cell r="A1510" t="str">
            <v>ES48/600UBA12</v>
          </cell>
          <cell r="B1510" t="str">
            <v>Rack Power Systems</v>
          </cell>
        </row>
        <row r="1511">
          <cell r="A1511" t="str">
            <v>ESAA150FTA22</v>
          </cell>
          <cell r="B1511" t="str">
            <v>Rack Power Systems</v>
          </cell>
        </row>
        <row r="1512">
          <cell r="A1512" t="str">
            <v>ESAA150FTA25</v>
          </cell>
          <cell r="B1512" t="str">
            <v>Rack Power Systems</v>
          </cell>
        </row>
        <row r="1513">
          <cell r="A1513" t="str">
            <v>ET001010001AAD</v>
          </cell>
          <cell r="B1513" t="str">
            <v>Dây cáp đơn 10mm2, đỏ</v>
          </cell>
        </row>
        <row r="1514">
          <cell r="A1514" t="str">
            <v>ET001010002AAD</v>
          </cell>
          <cell r="B1514" t="str">
            <v>Dây cáp đơn 10mm2, xanhlam</v>
          </cell>
        </row>
        <row r="1515">
          <cell r="A1515" t="str">
            <v>ET001010003AAD</v>
          </cell>
          <cell r="B1515" t="str">
            <v>Dây cáp đơn 6mm2  đỏ</v>
          </cell>
        </row>
        <row r="1516">
          <cell r="A1516" t="str">
            <v>ET001010004AAD</v>
          </cell>
          <cell r="B1516" t="str">
            <v>Dây đơn 1.5mm2 vàng</v>
          </cell>
        </row>
        <row r="1517">
          <cell r="A1517" t="str">
            <v>ET001010005AAI</v>
          </cell>
          <cell r="B1517" t="str">
            <v>Dây cáp 0.4mm2</v>
          </cell>
        </row>
        <row r="1518">
          <cell r="A1518" t="str">
            <v>ET001030001AAA</v>
          </cell>
          <cell r="B1518" t="str">
            <v>Cáp nguồn máy tính 3 chân, tốt</v>
          </cell>
        </row>
        <row r="1519">
          <cell r="A1519" t="str">
            <v>ET002010001AAA</v>
          </cell>
          <cell r="B1519" t="str">
            <v>Ổ cắm 3 chân  AC</v>
          </cell>
        </row>
        <row r="1520">
          <cell r="A1520" t="str">
            <v>ET002010002AAA</v>
          </cell>
          <cell r="B1520" t="str">
            <v>Ổ cắm 3 chân kiểu PC</v>
          </cell>
        </row>
        <row r="1521">
          <cell r="A1521" t="str">
            <v>ET003010001AAA</v>
          </cell>
          <cell r="B1521" t="str">
            <v>Quạt 8cm*8cm 12 V 0.25A</v>
          </cell>
        </row>
        <row r="1522">
          <cell r="A1522" t="str">
            <v>ET004020001AAA</v>
          </cell>
          <cell r="B1522" t="str">
            <v>Công tắc nhấn/nhả tròn có đèn led</v>
          </cell>
        </row>
        <row r="1523">
          <cell r="A1523" t="str">
            <v>ET005010001AAA</v>
          </cell>
          <cell r="B1523" t="str">
            <v>Nút bấm đế tròn, đỏ</v>
          </cell>
        </row>
        <row r="1524">
          <cell r="A1524" t="str">
            <v>ET005010002AAA</v>
          </cell>
          <cell r="B1524" t="str">
            <v>Nút bấm đế tròn, xanh</v>
          </cell>
        </row>
        <row r="1525">
          <cell r="A1525" t="str">
            <v>ET006010001AAH</v>
          </cell>
          <cell r="B1525" t="str">
            <v>Lithium Battery 7.4V/ 1200MAH Dimension: 122mm*41mm*5.5mm with wire 48mm</v>
          </cell>
        </row>
        <row r="1526">
          <cell r="A1526" t="str">
            <v>ET007010001AAC</v>
          </cell>
          <cell r="B1526" t="str">
            <v>Acquy 12V 100Ah</v>
          </cell>
        </row>
        <row r="1527">
          <cell r="A1527" t="str">
            <v>ET007010002AAC</v>
          </cell>
          <cell r="B1527" t="str">
            <v>Acquy 12V 200Ah</v>
          </cell>
        </row>
        <row r="1528">
          <cell r="A1528" t="str">
            <v>ET007010003AAC</v>
          </cell>
          <cell r="B1528" t="str">
            <v>Acquy 12V 50Ah</v>
          </cell>
        </row>
        <row r="1529">
          <cell r="A1529" t="str">
            <v>ET007010004AAM</v>
          </cell>
          <cell r="B1529" t="str">
            <v>Ắc quy 12V-100AH (ES100)</v>
          </cell>
        </row>
        <row r="1530">
          <cell r="A1530" t="str">
            <v>ET008010001AAH</v>
          </cell>
          <cell r="B1530" t="str">
            <v>9V/ 1.5A AC Adaptor</v>
          </cell>
        </row>
        <row r="1531">
          <cell r="A1531" t="str">
            <v>F000FSL00</v>
          </cell>
          <cell r="B1531" t="str">
            <v>Optical Patch Cord(PCS)</v>
          </cell>
        </row>
        <row r="1532">
          <cell r="A1532" t="str">
            <v>F-125-130-010-DO</v>
          </cell>
          <cell r="B1532" t="str">
            <v>Spectrum Terrabit SFP module with Digital  Diagnostic Monitoring (DDM), 1000Base-LX 1310nm SM (LC), distance up to 10km</v>
          </cell>
        </row>
        <row r="1533">
          <cell r="A1533" t="str">
            <v>F-125-130-040-DO</v>
          </cell>
          <cell r="B1533" t="str">
            <v>Spectrum Terrabit SFP module with Digital Diagnostic Monitoring (DDM), 1000Base-LX 1310nm SM (LC), distance up to 40km</v>
          </cell>
        </row>
        <row r="1534">
          <cell r="A1534" t="str">
            <v>FC/UPC-SC/APC-5M</v>
          </cell>
          <cell r="B1534" t="str">
            <v>Dây nhảy quang Single Mode FC/UPC-SC/APC 5m</v>
          </cell>
        </row>
        <row r="1535">
          <cell r="A1535" t="str">
            <v>Fiio D03K</v>
          </cell>
          <cell r="B1535" t="str">
            <v>Bộ chuyển đổi tín hiệu Fiio D03K</v>
          </cell>
        </row>
        <row r="1536">
          <cell r="A1536" t="str">
            <v>FNFVN4724000A</v>
          </cell>
          <cell r="B1536" t="str">
            <v>GPON-ONT</v>
          </cell>
        </row>
        <row r="1537">
          <cell r="A1537" t="str">
            <v>FNFVN4724001A</v>
          </cell>
          <cell r="B1537" t="str">
            <v>GPON-ONT (NON-RF)</v>
          </cell>
        </row>
        <row r="1538">
          <cell r="A1538" t="str">
            <v>FP010010000AAA</v>
          </cell>
          <cell r="B1538" t="str">
            <v>Inverter ES1500</v>
          </cell>
        </row>
        <row r="1539">
          <cell r="A1539" t="str">
            <v>FP010020000AAA</v>
          </cell>
          <cell r="B1539" t="str">
            <v>Eureka Edu-Tablet</v>
          </cell>
        </row>
        <row r="1540">
          <cell r="A1540" t="str">
            <v>FP010030000SMP</v>
          </cell>
          <cell r="B1540" t="str">
            <v>Smartphone G5 Sample</v>
          </cell>
        </row>
        <row r="1541">
          <cell r="A1541" t="str">
            <v>FQC - 04696</v>
          </cell>
          <cell r="B1541" t="str">
            <v>Win Pro 7 SP1 32-bit English 1pk DSP 3 OEI 611 DVD-</v>
          </cell>
        </row>
        <row r="1542">
          <cell r="A1542" t="str">
            <v>FSDDF120</v>
          </cell>
          <cell r="B1542" t="str">
            <v>Frame Support RS DDF 120 ohm in 19'' Rack (gá DDF)</v>
          </cell>
        </row>
        <row r="1543">
          <cell r="A1543" t="str">
            <v>G470 - 6924</v>
          </cell>
          <cell r="B1543" t="str">
            <v>Máy tính xách tay Lenovo G470</v>
          </cell>
        </row>
        <row r="1544">
          <cell r="A1544" t="str">
            <v>GC3VPLIGAW300NTW</v>
          </cell>
          <cell r="B1544" t="str">
            <v>Cụm nắp trên iGate AW300N trắng chưa in</v>
          </cell>
        </row>
        <row r="1545">
          <cell r="A1545" t="str">
            <v>GGSNHN</v>
          </cell>
          <cell r="B1545" t="str">
            <v>01 GGSN for Hanoi</v>
          </cell>
        </row>
        <row r="1546">
          <cell r="A1546" t="str">
            <v>H566ADEE</v>
          </cell>
          <cell r="B1546" t="str">
            <v>64-port ADSL2+ over POTS Service Board(with 600ohm Splitter and Protecting Function)</v>
          </cell>
        </row>
        <row r="1547">
          <cell r="A1547" t="str">
            <v>H56BB9F02F01</v>
          </cell>
          <cell r="B1547" t="str">
            <v>2.2m Front-access-maintained Assembly Cabinet(Maximum Supporting 3 Service Subracks),Sheet Metal 600*600</v>
          </cell>
        </row>
        <row r="1548">
          <cell r="A1548" t="str">
            <v>H56D00ADEE02</v>
          </cell>
          <cell r="B1548" t="str">
            <v>64-port ADSL2+ over POTS Service Board (with 600 ohm Splitter and Line Protection, Low Power)</v>
          </cell>
        </row>
        <row r="1549">
          <cell r="A1549" t="str">
            <v>H56D00SCUB01</v>
          </cell>
          <cell r="B1549" t="str">
            <v>Super Control Unit Board</v>
          </cell>
        </row>
        <row r="1550">
          <cell r="A1550" t="str">
            <v>H56KZ1UPBA01</v>
          </cell>
          <cell r="B1550" t="str">
            <v>Front-access-maintained 2000-Type 10U Backplane Subrack Components</v>
          </cell>
        </row>
        <row r="1551">
          <cell r="A1551" t="str">
            <v>H56S000SCU03</v>
          </cell>
          <cell r="B1551" t="str">
            <v>MA5600 V300R003 System Software Package</v>
          </cell>
        </row>
        <row r="1552">
          <cell r="A1552" t="str">
            <v>H5-O4GS</v>
          </cell>
          <cell r="B1552" t="str">
            <v>4-port GE Optical Interface Pinch Board(SFP)</v>
          </cell>
        </row>
        <row r="1553">
          <cell r="A1553" t="str">
            <v>H60A</v>
          </cell>
          <cell r="B1553" t="str">
            <v>Wire Solder H60A 0.8MM X1KG</v>
          </cell>
        </row>
        <row r="1554">
          <cell r="A1554" t="str">
            <v>H63A</v>
          </cell>
          <cell r="B1554" t="str">
            <v>Bar Solder H63A</v>
          </cell>
        </row>
        <row r="1555">
          <cell r="A1555" t="str">
            <v>HCAAY-50-12 (1/2</v>
          </cell>
          <cell r="B1555" t="str">
            <v>FEEDER CABLE HCAAY-50-12 1/2IN</v>
          </cell>
        </row>
        <row r="1556">
          <cell r="A1556" t="str">
            <v>HQVLT1-FP0001</v>
          </cell>
          <cell r="B1556" t="str">
            <v>Smartphone Lotus S1</v>
          </cell>
        </row>
        <row r="1557">
          <cell r="A1557" t="str">
            <v>HQVLT1-IC0001</v>
          </cell>
          <cell r="B1557" t="str">
            <v>Backup battery, button battery. Vertical soldering, Diameter 3.8</v>
          </cell>
        </row>
        <row r="1558">
          <cell r="A1558" t="str">
            <v>HQVLT1-IC0002</v>
          </cell>
          <cell r="B1558" t="str">
            <v>Zener Diode</v>
          </cell>
        </row>
        <row r="1559">
          <cell r="A1559" t="str">
            <v>HQVLT1-IC0003</v>
          </cell>
          <cell r="B1559" t="str">
            <v>Zener Diode</v>
          </cell>
        </row>
        <row r="1560">
          <cell r="A1560" t="str">
            <v>HQVLT1-IC0004</v>
          </cell>
          <cell r="B1560" t="str">
            <v>Zener Diode</v>
          </cell>
        </row>
        <row r="1561">
          <cell r="A1561" t="str">
            <v>HQVLT1-IC0005</v>
          </cell>
          <cell r="B1561" t="str">
            <v>4ways LCD EMI+ESD Filter，15pF，50ohm，18V，0805</v>
          </cell>
        </row>
        <row r="1562">
          <cell r="A1562" t="str">
            <v>HQVLT1-IC0006</v>
          </cell>
          <cell r="B1562" t="str">
            <v>4CH ESD Filter,18VDC 15pF，4ways THERMISTOR</v>
          </cell>
        </row>
        <row r="1563">
          <cell r="A1563" t="str">
            <v>HQVLT1-IC0007</v>
          </cell>
          <cell r="B1563" t="str">
            <v>QBAND GPRS PA + SP6T TX MODULE</v>
          </cell>
        </row>
        <row r="1564">
          <cell r="A1564" t="str">
            <v>HQVLT1-IC0008</v>
          </cell>
          <cell r="B1564" t="str">
            <v>WCDMA BAND 1 LINEAR PA 3V,3*3</v>
          </cell>
        </row>
        <row r="1565">
          <cell r="A1565" t="str">
            <v>HQVLT1-IC0009</v>
          </cell>
          <cell r="B1565" t="str">
            <v>SAW-DUPLEX WCDMA B1 BAL RX；2016,50-100</v>
          </cell>
        </row>
        <row r="1566">
          <cell r="A1566" t="str">
            <v>HQVLT1-IC0010</v>
          </cell>
          <cell r="B1566" t="str">
            <v>MTK Baseband processor</v>
          </cell>
        </row>
        <row r="1567">
          <cell r="A1567" t="str">
            <v>HQVLT1-IC0011</v>
          </cell>
          <cell r="B1567" t="str">
            <v>1 IN 4 OUT,1814,50-150ohm, 850/900MHz DIPLEXER SAW IN FOR GSM900</v>
          </cell>
        </row>
        <row r="1568">
          <cell r="A1568" t="str">
            <v>HQVLT1-IC0012</v>
          </cell>
          <cell r="B1568" t="str">
            <v>1 IN 4 OUT,1814,50-150ohm, 1800/1900MHz DIPLEXER SAW IN FOR GSM1800</v>
          </cell>
        </row>
        <row r="1569">
          <cell r="A1569" t="str">
            <v>HQVLT1-IC0013</v>
          </cell>
          <cell r="B1569" t="str">
            <v>Othello H Radio, WCDMA+EDGE+HSPA TRANSCIVER</v>
          </cell>
        </row>
        <row r="1570">
          <cell r="A1570" t="str">
            <v>HQVLT1-IC0014</v>
          </cell>
          <cell r="B1570" t="str">
            <v>VCTCXO,26MHz FOR MT6162，2520,2.8V,2.0ppm，10pF,10Kohm,</v>
          </cell>
        </row>
        <row r="1571">
          <cell r="A1571" t="str">
            <v>HQVLT1-IC0015</v>
          </cell>
          <cell r="B1571" t="str">
            <v>LowG Sensor</v>
          </cell>
        </row>
        <row r="1572">
          <cell r="A1572" t="str">
            <v>HQVLT1-IC0016</v>
          </cell>
          <cell r="B1572" t="str">
            <v>Memory Stack IC 3 IN 1 ( 32Gb/  4Gb eMMC/ DDR2 )</v>
          </cell>
        </row>
        <row r="1573">
          <cell r="A1573" t="str">
            <v>HQVLT1-IC0019</v>
          </cell>
          <cell r="B1573" t="str">
            <v>Power Management IC</v>
          </cell>
        </row>
        <row r="1574">
          <cell r="A1574" t="str">
            <v>HQVLT1-IC0020</v>
          </cell>
          <cell r="B1574" t="str">
            <v>2.4G 2012 BANDFILTER for MT6628Q</v>
          </cell>
        </row>
        <row r="1575">
          <cell r="A1575" t="str">
            <v>HQVLT1-IC0021</v>
          </cell>
          <cell r="B1575" t="str">
            <v>LNA,1575.42MHz, 1.5*1.0*0.72, 6pinQFN,Gain 18.5db, NOISE 0.75db</v>
          </cell>
        </row>
        <row r="1576">
          <cell r="A1576" t="str">
            <v>HQVLT1-IC0022</v>
          </cell>
          <cell r="B1576" t="str">
            <v>PCTCXO，26MHz for MT6628Q，2520,0.5ppm， 2.8V，10Kohm，10pF</v>
          </cell>
        </row>
        <row r="1577">
          <cell r="A1577" t="str">
            <v>HQVLT1-IC0023</v>
          </cell>
          <cell r="B1577" t="str">
            <v>1411,50ohm，FC=1575.5MHz, IL&amp;lt;1dB</v>
          </cell>
        </row>
        <row r="1578">
          <cell r="A1578" t="str">
            <v>HQVLT1-IC0024</v>
          </cell>
          <cell r="B1578" t="str">
            <v>Audio amplifier</v>
          </cell>
        </row>
        <row r="1579">
          <cell r="A1579" t="str">
            <v>HQVLT1-IC0025</v>
          </cell>
          <cell r="B1579" t="str">
            <v>Charging OVP</v>
          </cell>
        </row>
        <row r="1580">
          <cell r="A1580" t="str">
            <v>HQVLT1-IC0026</v>
          </cell>
          <cell r="B1580" t="str">
            <v>Parallel LCM BL DC/DC</v>
          </cell>
        </row>
        <row r="1581">
          <cell r="A1581" t="str">
            <v>HQVLT1-IC0027</v>
          </cell>
          <cell r="B1581" t="str">
            <v>32.768KHzCrystal,SIZE 3215, OSC 12.5pF,±20ppm</v>
          </cell>
        </row>
        <row r="1582">
          <cell r="A1582" t="str">
            <v>HQVLT1-IC0028</v>
          </cell>
          <cell r="B1582" t="str">
            <v>Zener Diode</v>
          </cell>
        </row>
        <row r="1583">
          <cell r="A1583" t="str">
            <v>HQVLT1-IC0029</v>
          </cell>
          <cell r="B1583" t="str">
            <v>WIFI+BT+GPS+FM+FM (MT6628Q MODULE),QFN 8.3*7.4*1.2</v>
          </cell>
        </row>
        <row r="1584">
          <cell r="A1584" t="str">
            <v>HQVLT1-IC0030</v>
          </cell>
          <cell r="B1584" t="str">
            <v>WCDMA BAND 5 LINEAR PA 3V,3*3</v>
          </cell>
        </row>
        <row r="1585">
          <cell r="A1585" t="str">
            <v>HQVLT1-IC0031</v>
          </cell>
          <cell r="B1585" t="str">
            <v>SAW-DUPLEX WCDMA B5 BAL RX； 2016,50-100</v>
          </cell>
        </row>
        <row r="1586">
          <cell r="A1586" t="str">
            <v>HQVLT1-MB0001</v>
          </cell>
          <cell r="B1586" t="str">
            <v>Battery connector, Side push bouncing type, height 1.9mm</v>
          </cell>
        </row>
        <row r="1587">
          <cell r="A1587" t="str">
            <v>HQVLT1-MB0002</v>
          </cell>
          <cell r="B1587" t="str">
            <v>ZIF, 6PIN, up and bottom connector, height 1mm, 0.5pitch</v>
          </cell>
        </row>
        <row r="1588">
          <cell r="A1588" t="str">
            <v>HQVLT1-MB0003</v>
          </cell>
          <cell r="B1588" t="str">
            <v>Sensor Connector (Board to board style)</v>
          </cell>
        </row>
        <row r="1589">
          <cell r="A1589" t="str">
            <v>HQVLT1-MB0004</v>
          </cell>
          <cell r="B1589" t="str">
            <v>LCM Connector,H:0.9</v>
          </cell>
        </row>
        <row r="1590">
          <cell r="A1590" t="str">
            <v>HQVLT1-MB0005</v>
          </cell>
          <cell r="B1590" t="str">
            <v>1.6mm height SIM socket</v>
          </cell>
        </row>
        <row r="1591">
          <cell r="A1591" t="str">
            <v>HQVLT1-MB0006</v>
          </cell>
          <cell r="B1591" t="str">
            <v>1.6MM height T-FLASH socket</v>
          </cell>
        </row>
        <row r="1592">
          <cell r="A1592" t="str">
            <v>HQVLT1-MB0007</v>
          </cell>
          <cell r="B1592" t="str">
            <v>3.5mm, Total thickness 4mm min. thickness 2.4mm, slope type head jack,DIP style</v>
          </cell>
        </row>
        <row r="1593">
          <cell r="A1593" t="str">
            <v>HQVLT1-MB0008</v>
          </cell>
          <cell r="B1593" t="str">
            <v>RF testing socket,H&amp;lt;=1.5mm,2.5*2.5mm，0-3GHz</v>
          </cell>
        </row>
        <row r="1594">
          <cell r="A1594" t="str">
            <v>HQVLT1-MB0009</v>
          </cell>
          <cell r="B1594" t="str">
            <v>Height 1.5MM,RF circuit to axis connector</v>
          </cell>
        </row>
        <row r="1595">
          <cell r="A1595" t="str">
            <v>HQVLT1-MB0010</v>
          </cell>
          <cell r="B1595" t="str">
            <v>E1809 BB shielding ，material Copper-Nickel-Zinc alloy</v>
          </cell>
        </row>
        <row r="1596">
          <cell r="A1596" t="str">
            <v>HQVLT1-MB0011</v>
          </cell>
          <cell r="B1596" t="str">
            <v>E1809 RF shielding ，material Copper-Nickel-Zinc alloy</v>
          </cell>
        </row>
        <row r="1597">
          <cell r="A1597" t="str">
            <v>HQVLT1-MB0012</v>
          </cell>
          <cell r="B1597" t="str">
            <v>E1809 4in1 shielding ，material Copper-Nickel-Zinc alloy</v>
          </cell>
        </row>
        <row r="1598">
          <cell r="A1598" t="str">
            <v>HQVLT1-MB0013</v>
          </cell>
          <cell r="B1598" t="str">
            <v>Attenna metal contact,Operation height 1.5mm</v>
          </cell>
        </row>
        <row r="1599">
          <cell r="A1599" t="str">
            <v>HQVLT1-MB0014</v>
          </cell>
          <cell r="B1599" t="str">
            <v>E1809 main board</v>
          </cell>
        </row>
        <row r="1600">
          <cell r="A1600" t="str">
            <v>HQVLT1-MB0015</v>
          </cell>
          <cell r="B1600" t="str">
            <v>E1109C-SUB-PCBA</v>
          </cell>
        </row>
        <row r="1601">
          <cell r="A1601" t="str">
            <v>HQVLT1-MP0001</v>
          </cell>
          <cell r="B1601" t="str">
            <v>LCM(LCD)5.0"TFT,NT35510</v>
          </cell>
        </row>
        <row r="1602">
          <cell r="A1602" t="str">
            <v>HQVLT1-MP0002</v>
          </cell>
          <cell r="B1602" t="str">
            <v>(Camera)30+500(5.0MP dual camera)8.5*8.5*30.1mm</v>
          </cell>
        </row>
        <row r="1603">
          <cell r="A1603" t="str">
            <v>HQVLT1-MP0003</v>
          </cell>
          <cell r="B1603" t="str">
            <v>(Black capacitive touch panel)</v>
          </cell>
        </row>
        <row r="1604">
          <cell r="A1604" t="str">
            <v>HQVLT1-MP0004</v>
          </cell>
          <cell r="B1604" t="str">
            <v>(deep gun color back shell components--back shell+flashlight lens)</v>
          </cell>
        </row>
        <row r="1605">
          <cell r="A1605" t="str">
            <v>HQVLT1-MP0005</v>
          </cell>
          <cell r="B1605" t="str">
            <v>(dark blue battery shell components--bright silver camera garnish)</v>
          </cell>
        </row>
        <row r="1606">
          <cell r="A1606" t="str">
            <v>HQVLT1-MP0006</v>
          </cell>
          <cell r="B1606" t="str">
            <v>(deep gun coolor upper shell 7 light split zinc alloy)</v>
          </cell>
        </row>
        <row r="1607">
          <cell r="A1607" t="str">
            <v>HQVLT1-MP0007</v>
          </cell>
          <cell r="B1607" t="str">
            <v>GPS (Ceramic antenna )</v>
          </cell>
        </row>
        <row r="1608">
          <cell r="A1608" t="str">
            <v>HQVLT1-MP0008</v>
          </cell>
          <cell r="B1608" t="str">
            <v>Main FPC antenna)</v>
          </cell>
        </row>
        <row r="1609">
          <cell r="A1609" t="str">
            <v>HQVLT1-MP0009</v>
          </cell>
          <cell r="B1609" t="str">
            <v>wifi antenna（FPC）</v>
          </cell>
        </row>
        <row r="1610">
          <cell r="A1610" t="str">
            <v>HQVLT1-MP0010</v>
          </cell>
          <cell r="B1610" t="str">
            <v>(black camera len)（5MP）</v>
          </cell>
        </row>
        <row r="1611">
          <cell r="A1611" t="str">
            <v>HQVLT1-MP0011</v>
          </cell>
          <cell r="B1611" t="str">
            <v>(dark gun color power key)</v>
          </cell>
        </row>
        <row r="1612">
          <cell r="A1612" t="str">
            <v>HQVLT1-MP0012</v>
          </cell>
          <cell r="B1612" t="str">
            <v>(dark gun color volume key)</v>
          </cell>
        </row>
        <row r="1613">
          <cell r="A1613" t="str">
            <v>HQVLT1-MP0013</v>
          </cell>
          <cell r="B1613" t="str">
            <v>(speaker holder)</v>
          </cell>
        </row>
        <row r="1614">
          <cell r="A1614" t="str">
            <v>HQVLT1-MP0014</v>
          </cell>
          <cell r="B1614" t="str">
            <v>Screw M1.4*2.0*2.6mmF(screw black zinc plating)</v>
          </cell>
        </row>
        <row r="1615">
          <cell r="A1615" t="str">
            <v>HQVLT1-MP0015</v>
          </cell>
          <cell r="B1615" t="str">
            <v>Screw M1.4*3.0*2.6mmF(screw point tape)</v>
          </cell>
        </row>
        <row r="1616">
          <cell r="A1616" t="str">
            <v>HQVLT1-MP0016</v>
          </cell>
          <cell r="B1616" t="str">
            <v>M1.4*3.0*2.6mm(self-tapping screw)</v>
          </cell>
        </row>
        <row r="1617">
          <cell r="A1617" t="str">
            <v>HQVLT1-MP0017</v>
          </cell>
          <cell r="B1617" t="str">
            <v>(plate holder)</v>
          </cell>
        </row>
        <row r="1618">
          <cell r="A1618" t="str">
            <v>HQVLT1-MP0018</v>
          </cell>
          <cell r="B1618" t="str">
            <v>Speaker 15*11*3.7mm (Shrapnel type)AAC  Q1</v>
          </cell>
        </row>
        <row r="1619">
          <cell r="A1619" t="str">
            <v>HQVLT1-MP0019</v>
          </cell>
          <cell r="B1619" t="str">
            <v>Receiver 1206(operational altitude)2.6 (wire length)10, back tape, front without tape AAC</v>
          </cell>
        </row>
        <row r="1620">
          <cell r="A1620" t="str">
            <v>HQVLT1-MP0020</v>
          </cell>
          <cell r="B1620" t="str">
            <v>Microphone-42±3dBφ4.0*1.5 (wire length)8mm</v>
          </cell>
        </row>
        <row r="1621">
          <cell r="A1621" t="str">
            <v>HQVLT1-MP0021</v>
          </cell>
          <cell r="B1621" t="str">
            <v>Small board connection FPC</v>
          </cell>
        </row>
        <row r="1622">
          <cell r="A1622" t="str">
            <v>HQVLT1-MP0022</v>
          </cell>
          <cell r="B1622" t="str">
            <v>Distance sensor FPC</v>
          </cell>
        </row>
        <row r="1623">
          <cell r="A1623" t="str">
            <v>HQVLT1-MP0023</v>
          </cell>
          <cell r="B1623" t="str">
            <v>Flashlight FPC</v>
          </cell>
        </row>
        <row r="1624">
          <cell r="A1624" t="str">
            <v>HQVLT1-MP0024</v>
          </cell>
          <cell r="B1624" t="str">
            <v>Volume key FPC</v>
          </cell>
        </row>
        <row r="1625">
          <cell r="A1625" t="str">
            <v>HQVLT1-MP0025</v>
          </cell>
          <cell r="B1625" t="str">
            <v>Power key FPC</v>
          </cell>
        </row>
        <row r="1626">
          <cell r="A1626" t="str">
            <v>HQVLT1-MP0026</v>
          </cell>
          <cell r="B1626" t="str">
            <v>Motor Φ8*3.4, (wire length)8mm（back tape）</v>
          </cell>
        </row>
        <row r="1627">
          <cell r="A1627" t="str">
            <v>HQVLT1-MP0027</v>
          </cell>
          <cell r="B1627" t="str">
            <v>(Rf coaxial electric)</v>
          </cell>
        </row>
        <row r="1628">
          <cell r="A1628" t="str">
            <v>HQVLT1-MP0028</v>
          </cell>
          <cell r="B1628" t="str">
            <v>(Speaker anti-dust mesh)11.6*6.44*0.15mm black 300# nylon net</v>
          </cell>
        </row>
        <row r="1629">
          <cell r="A1629" t="str">
            <v>HQVLT1-MP0029</v>
          </cell>
          <cell r="B1629" t="str">
            <v>(Receiver net) 20.0*4.6*0.15mm (Black steel sheet)</v>
          </cell>
        </row>
        <row r="1630">
          <cell r="A1630" t="str">
            <v>HQVLT1-MP0030</v>
          </cell>
          <cell r="B1630" t="str">
            <v>(Conduction sponge) 5*3*1.5mm</v>
          </cell>
        </row>
        <row r="1631">
          <cell r="A1631" t="str">
            <v>HQVLT1-MP0031</v>
          </cell>
          <cell r="B1631" t="str">
            <v>(Photosensitive seal set)RUBBER（black ）</v>
          </cell>
        </row>
        <row r="1632">
          <cell r="A1632" t="str">
            <v>HQVLT1-MP0032</v>
          </cell>
          <cell r="B1632" t="str">
            <v>(Flashlight film)7.0*4.50*0.2mm</v>
          </cell>
        </row>
        <row r="1633">
          <cell r="A1633" t="str">
            <v>HQVLT1-MP0033</v>
          </cell>
          <cell r="B1633" t="str">
            <v>Mainboard main PVC28*6.5*0.1mm（ black PVC）</v>
          </cell>
        </row>
        <row r="1634">
          <cell r="A1634" t="str">
            <v>HQVLT1-MP0034</v>
          </cell>
          <cell r="B1634" t="str">
            <v>(Flash positioning sheet) 8.29*7.95*0.18mm</v>
          </cell>
        </row>
        <row r="1635">
          <cell r="A1635" t="str">
            <v>HQVLT1-MP0035</v>
          </cell>
          <cell r="B1635" t="str">
            <v>(Chip positioning tape)10.0*5.0*0.15mm</v>
          </cell>
        </row>
        <row r="1636">
          <cell r="A1636" t="str">
            <v>HQVLT1-MP0036</v>
          </cell>
          <cell r="B1636" t="str">
            <v>(Earphone seat insulation sticker)14.0*11.0*0.05mm（Yellow high temperature tape）</v>
          </cell>
        </row>
        <row r="1637">
          <cell r="A1637" t="str">
            <v>HQVLT1-MP0037</v>
          </cell>
          <cell r="B1637" t="str">
            <v>(Rf line tape)2.0*29.0*0.15mm</v>
          </cell>
        </row>
        <row r="1638">
          <cell r="A1638" t="str">
            <v>HQVLT1-MP0038</v>
          </cell>
          <cell r="B1638" t="str">
            <v>(Sump tape)（2）2.0*5.0*0.15mm</v>
          </cell>
        </row>
        <row r="1639">
          <cell r="A1639" t="str">
            <v>HQVLT1-MP0039</v>
          </cell>
          <cell r="B1639" t="str">
            <v>(small board FPC Welding plate insulation sticker ) 26.0*11.0*0.05mm(Yellow high temperature tape)</v>
          </cell>
        </row>
        <row r="1640">
          <cell r="A1640" t="str">
            <v>HQVLT1-MP0040</v>
          </cell>
          <cell r="B1640" t="str">
            <v>(receiver net tape)4.6*20.0*0.05mm</v>
          </cell>
        </row>
        <row r="1641">
          <cell r="A1641" t="str">
            <v>HQVLT1-MP0041</v>
          </cell>
          <cell r="B1641" t="str">
            <v>( steel sheet holder tape) (5.0*2.0*0.15mm</v>
          </cell>
        </row>
        <row r="1642">
          <cell r="A1642" t="str">
            <v>HQVLT1-MP0042</v>
          </cell>
          <cell r="B1642" t="str">
            <v>(distance sensor FPC positing tape)5.0*2.50*0.15mm</v>
          </cell>
        </row>
        <row r="1643">
          <cell r="A1643" t="str">
            <v>HQVLT1-MP0043</v>
          </cell>
          <cell r="B1643" t="str">
            <v>(Motherboard spare battery insulation sticker)5.0*6.0*0.1mm</v>
          </cell>
        </row>
        <row r="1644">
          <cell r="A1644" t="str">
            <v>HQVLT1-MP0044</v>
          </cell>
          <cell r="B1644" t="str">
            <v>(Microphone insulation sticker) 3.0*6.0*0.1mm</v>
          </cell>
        </row>
        <row r="1645">
          <cell r="A1645" t="str">
            <v>HQVLT1-MP0045</v>
          </cell>
          <cell r="B1645" t="str">
            <v>(back shell tape)（1）5.0*8.0*0.32mm</v>
          </cell>
        </row>
        <row r="1646">
          <cell r="A1646" t="str">
            <v>HQVLT1-MP0046</v>
          </cell>
          <cell r="B1646" t="str">
            <v>(camera lens tape)14.3*29.7*0.15mm（ T4000）</v>
          </cell>
        </row>
        <row r="1647">
          <cell r="A1647" t="str">
            <v>HQVLT1-MP0047</v>
          </cell>
          <cell r="B1647" t="str">
            <v>(Test point insulation sticker) 6.05*12.95*0.05mm(Yellow high temperature tape)</v>
          </cell>
        </row>
        <row r="1648">
          <cell r="A1648" t="str">
            <v>HQVLT1-MP0048</v>
          </cell>
          <cell r="B1648" t="str">
            <v>TP(tape) 74.10*5.20*0.15mm</v>
          </cell>
        </row>
        <row r="1649">
          <cell r="A1649" t="str">
            <v>HQVLT1-MP0049</v>
          </cell>
          <cell r="B1649" t="str">
            <v>TP(tape) 74.10*8.28*0.15mm</v>
          </cell>
        </row>
        <row r="1650">
          <cell r="A1650" t="str">
            <v>HQVLT1-MP0050</v>
          </cell>
          <cell r="B1650" t="str">
            <v>TP(tape)74.10*127.96*0.15mm</v>
          </cell>
        </row>
        <row r="1651">
          <cell r="A1651" t="str">
            <v>HQVLT1-MP0051</v>
          </cell>
          <cell r="B1651" t="str">
            <v>(Motherboard coupling interface preloading foam)5*3.6*0.5mm</v>
          </cell>
        </row>
        <row r="1652">
          <cell r="A1652" t="str">
            <v>HQVLT1-MP0052</v>
          </cell>
          <cell r="B1652" t="str">
            <v>(speaker holder preloading foam)10.0*7.0*0.5mm</v>
          </cell>
        </row>
        <row r="1653">
          <cell r="A1653" t="str">
            <v>HQVLT1-MP0053</v>
          </cell>
          <cell r="B1653" t="str">
            <v>(Sheet steel holder left foam)107.0*29.0*0.50mm</v>
          </cell>
        </row>
        <row r="1654">
          <cell r="A1654" t="str">
            <v>HQVLT1-MP0054</v>
          </cell>
          <cell r="B1654" t="str">
            <v>(Sheet steel holder right foam)110.0*17.0*0.50mm</v>
          </cell>
        </row>
        <row r="1655">
          <cell r="A1655" t="str">
            <v>HQVLT1-MP0055</v>
          </cell>
          <cell r="B1655" t="str">
            <v>GPS form12.5*12.75*0.5mm</v>
          </cell>
        </row>
        <row r="1656">
          <cell r="A1656" t="str">
            <v>HQVLT1-MP0056</v>
          </cell>
          <cell r="B1656" t="str">
            <v>Speaker seal foam（2）12.5*16.0*0.5mm</v>
          </cell>
        </row>
        <row r="1657">
          <cell r="A1657" t="str">
            <v>HQVLT1-MP0057</v>
          </cell>
          <cell r="B1657" t="str">
            <v>Speaker seal foam（1）12.9*59.4*0.5mm</v>
          </cell>
        </row>
        <row r="1658">
          <cell r="A1658" t="str">
            <v>HQVLT1-MP0060</v>
          </cell>
          <cell r="B1658" t="str">
            <v>Sheet steel holder foam46.0*21.0*0.3mm</v>
          </cell>
        </row>
        <row r="1659">
          <cell r="A1659" t="str">
            <v>HQVLT1-MP0061</v>
          </cell>
          <cell r="B1659" t="str">
            <v>Battery cover foam 48.0*22.0*0.3mm</v>
          </cell>
        </row>
        <row r="1660">
          <cell r="A1660" t="str">
            <v>HQVLT1-MP0062</v>
          </cell>
          <cell r="B1660" t="str">
            <v>Camera foam front 5.1*5.1*0.5mm</v>
          </cell>
        </row>
        <row r="1661">
          <cell r="A1661" t="str">
            <v>HQVLT1-MP0063</v>
          </cell>
          <cell r="B1661" t="str">
            <v>LCD FPC preloading foam6.6*11.6*0.3mm</v>
          </cell>
        </row>
        <row r="1662">
          <cell r="A1662" t="str">
            <v>HQVLT1-MP0065</v>
          </cell>
          <cell r="B1662" t="str">
            <v>LCM foam 71.3*120.3*0.5mm</v>
          </cell>
        </row>
        <row r="1663">
          <cell r="A1663" t="str">
            <v>HQVLT1-MP0066</v>
          </cell>
          <cell r="B1663" t="str">
            <v>TP FPC anti-static21.64*9.06*0.1mm</v>
          </cell>
        </row>
        <row r="1664">
          <cell r="A1664" t="str">
            <v>HQVLT1-MP0067</v>
          </cell>
          <cell r="B1664" t="str">
            <v>Small board grounded conductive fabric20.0*10.0*0.1mm</v>
          </cell>
        </row>
        <row r="1665">
          <cell r="A1665" t="str">
            <v>HQVLT1-MP0068</v>
          </cell>
          <cell r="B1665" t="str">
            <v>Motherboard rf coaxial grounded conductive fabric 11.0*5.0*0.05mm</v>
          </cell>
        </row>
        <row r="1666">
          <cell r="A1666" t="str">
            <v>HQVLT1-MP0069</v>
          </cell>
          <cell r="B1666" t="str">
            <v>Speaker grounded conductive fabric35.01*7.0*0.05mm</v>
          </cell>
        </row>
        <row r="1667">
          <cell r="A1667" t="str">
            <v>HQVLT1-MP0070</v>
          </cell>
          <cell r="B1667" t="str">
            <v>Motherboard shielding cover conductive fabric46.0*24.0*0.05mm</v>
          </cell>
        </row>
        <row r="1668">
          <cell r="A1668" t="str">
            <v>HQVLT1-MP0072</v>
          </cell>
          <cell r="B1668" t="str">
            <v>Sealing sticker</v>
          </cell>
        </row>
        <row r="1669">
          <cell r="A1669" t="str">
            <v>HQVLT1-MP0073</v>
          </cell>
          <cell r="B1669" t="str">
            <v>IMEI sticker</v>
          </cell>
        </row>
        <row r="1670">
          <cell r="A1670" t="str">
            <v>HQVLT1-MP0074</v>
          </cell>
          <cell r="B1670" t="str">
            <v>Tear invalid  φ2.6mm  (A)</v>
          </cell>
        </row>
        <row r="1671">
          <cell r="A1671" t="str">
            <v>HQVLT1-MP0075</v>
          </cell>
          <cell r="B1671" t="str">
            <v>TP protect film 141.79*74.05*0.1mm（three layer）</v>
          </cell>
        </row>
        <row r="1672">
          <cell r="A1672" t="str">
            <v>HQVLT1-MP0076</v>
          </cell>
          <cell r="B1672" t="str">
            <v>TP Chip sticker16.5*10.5*0.05mm（ black PVC）</v>
          </cell>
        </row>
        <row r="1673">
          <cell r="A1673" t="str">
            <v>HQVLT1-MP0077</v>
          </cell>
          <cell r="B1673" t="str">
            <v>Distance sensor  FPC sticker 8.0*10.0*0.05mm</v>
          </cell>
        </row>
        <row r="1674">
          <cell r="A1674" t="str">
            <v>HQVLT1-MP0078</v>
          </cell>
          <cell r="B1674" t="str">
            <v>Battery housing sticker 80.05*65.05*0.10mm</v>
          </cell>
        </row>
        <row r="1675">
          <cell r="A1675" t="str">
            <v>HQVLT1-MP0079</v>
          </cell>
          <cell r="B1675" t="str">
            <v>PO bag 21.2*10cm ( Antistatic) grinding sand material</v>
          </cell>
        </row>
        <row r="1676">
          <cell r="A1676" t="str">
            <v>HQVLT1-MP0080</v>
          </cell>
          <cell r="B1676" t="str">
            <v>Shrink film（POF）27*16cm</v>
          </cell>
        </row>
        <row r="1677">
          <cell r="A1677" t="str">
            <v>HQVLT1-MP0081</v>
          </cell>
          <cell r="B1677" t="str">
            <v>Mobile phone protective sleeve （gray TPU）</v>
          </cell>
        </row>
        <row r="1678">
          <cell r="A1678" t="str">
            <v>HQVLT1-MP0085</v>
          </cell>
          <cell r="B1678" t="str">
            <v>(4g) desiccant</v>
          </cell>
        </row>
        <row r="1679">
          <cell r="A1679" t="str">
            <v>HQVLT1-MP0086</v>
          </cell>
          <cell r="B1679" t="str">
            <v>USB cable 1m,4 black K403 Aluminum foil + textile net</v>
          </cell>
        </row>
        <row r="1680">
          <cell r="A1680" t="str">
            <v>HQVLT1-MP0087</v>
          </cell>
          <cell r="B1680" t="str">
            <v>Li-battery 3.7V 2200mah</v>
          </cell>
        </row>
        <row r="1681">
          <cell r="A1681" t="str">
            <v>HQVLT1-MP0088</v>
          </cell>
          <cell r="B1681" t="str">
            <v>Adaptor EURP-Plug DC5.0V AC 100-240V 600MA</v>
          </cell>
        </row>
        <row r="1682">
          <cell r="A1682" t="str">
            <v>HQVLT1-MP0089</v>
          </cell>
          <cell r="B1682" t="str">
            <v>Earphone 3.5mm anti-interference （plug:14mm）</v>
          </cell>
        </row>
        <row r="1683">
          <cell r="A1683" t="str">
            <v>HQVLT1-MP0090</v>
          </cell>
          <cell r="B1683" t="str">
            <v>Stainless Steel Foil-Lotus</v>
          </cell>
        </row>
        <row r="1684">
          <cell r="A1684" t="str">
            <v>HQVLT1-MP0091</v>
          </cell>
          <cell r="B1684" t="str">
            <v>Double side adhesive tape for Lotus logo</v>
          </cell>
        </row>
        <row r="1685">
          <cell r="A1685" t="str">
            <v>HQVLT1-MP0092</v>
          </cell>
          <cell r="B1685" t="str">
            <v>Băng dính dẫn điện</v>
          </cell>
        </row>
        <row r="1686">
          <cell r="A1686" t="str">
            <v>HQVLT1-MP0093</v>
          </cell>
          <cell r="B1686" t="str">
            <v>Decan IMEI MZ0102 60x30mm</v>
          </cell>
        </row>
        <row r="1687">
          <cell r="A1687" t="str">
            <v>HQVLT1-MP00B19</v>
          </cell>
          <cell r="B1687" t="str">
            <v>ACC 0611 of receiver</v>
          </cell>
        </row>
        <row r="1688">
          <cell r="A1688" t="str">
            <v>HQVLT1-MP00C19</v>
          </cell>
          <cell r="B1688" t="str">
            <v>Senner receiver</v>
          </cell>
        </row>
        <row r="1689">
          <cell r="A1689" t="str">
            <v>HQVLT1-PK0001</v>
          </cell>
          <cell r="B1689" t="str">
            <v>Sách HDSD Smartphone Vivas Lotus S1</v>
          </cell>
        </row>
        <row r="1690">
          <cell r="A1690" t="str">
            <v>HQVLT1-PK0002</v>
          </cell>
          <cell r="B1690" t="str">
            <v>Phiếu bảo hành Smartphone Vivas Lotus S1</v>
          </cell>
        </row>
        <row r="1691">
          <cell r="A1691" t="str">
            <v>HQVLT1-PK0003</v>
          </cell>
          <cell r="B1691" t="str">
            <v>Hộp điện thoại Smartphone Vivas Lotus S1</v>
          </cell>
        </row>
        <row r="1692">
          <cell r="A1692" t="str">
            <v>HQVLT1-PK0004</v>
          </cell>
          <cell r="B1692" t="str">
            <v>Hộp carton Master box 3 lớp sóng A đựng 30 hộp Smartphone Lotus S1</v>
          </cell>
        </row>
        <row r="1693">
          <cell r="A1693" t="str">
            <v>HQVLT1-PK0005</v>
          </cell>
          <cell r="B1693" t="str">
            <v>Tem Đề-can chống mở hộp điện thoại Smartphone Vivas Lotus S1</v>
          </cell>
        </row>
        <row r="1694">
          <cell r="A1694" t="str">
            <v>HQVLT1-PK0006</v>
          </cell>
          <cell r="B1694" t="str">
            <v>Phủ UV định hình</v>
          </cell>
        </row>
        <row r="1695">
          <cell r="A1695" t="str">
            <v>HQVLT1-PK0007</v>
          </cell>
          <cell r="B1695" t="str">
            <v>Bản kẽm in</v>
          </cell>
        </row>
        <row r="1696">
          <cell r="A1696" t="str">
            <v>HQVLT1-RCL0001</v>
          </cell>
          <cell r="B1696" t="str">
            <v>RES,0R±5%,1/16W,0402</v>
          </cell>
        </row>
        <row r="1697">
          <cell r="A1697" t="str">
            <v>HQVLT1-RCL0002</v>
          </cell>
          <cell r="B1697" t="str">
            <v>RES,0.02R±1%,1/8W,0805</v>
          </cell>
        </row>
        <row r="1698">
          <cell r="A1698" t="str">
            <v>HQVLT1-RCL0003</v>
          </cell>
          <cell r="B1698" t="str">
            <v>RES,0.2R±1%,1/8W,0805</v>
          </cell>
        </row>
        <row r="1699">
          <cell r="A1699" t="str">
            <v>HQVLT1-RCL0005</v>
          </cell>
          <cell r="B1699" t="str">
            <v>RES,10R±5%,1/10W,0603</v>
          </cell>
        </row>
        <row r="1700">
          <cell r="A1700" t="str">
            <v>HQVLT1-RCL0006</v>
          </cell>
          <cell r="B1700" t="str">
            <v>RES,15R±5%,1/16W,0603</v>
          </cell>
        </row>
        <row r="1701">
          <cell r="A1701" t="str">
            <v>HQVLT1-RCL0007</v>
          </cell>
          <cell r="B1701" t="str">
            <v>RES,27R±5%,1/16W,0402</v>
          </cell>
        </row>
        <row r="1702">
          <cell r="A1702" t="str">
            <v>HQVLT1-RCL0008</v>
          </cell>
          <cell r="B1702" t="str">
            <v>RES,33R±5%,1/16W,0402</v>
          </cell>
        </row>
        <row r="1703">
          <cell r="A1703" t="str">
            <v>HQVLT1-RCL0009</v>
          </cell>
          <cell r="B1703" t="str">
            <v>RES,36R±5%,1/16W,0402</v>
          </cell>
        </row>
        <row r="1704">
          <cell r="A1704" t="str">
            <v>HQVLT1-RCL0010</v>
          </cell>
          <cell r="B1704" t="str">
            <v>RES,51R±5%,1/16W,0402</v>
          </cell>
        </row>
        <row r="1705">
          <cell r="A1705" t="str">
            <v>HQVLT1-RCL0011</v>
          </cell>
          <cell r="B1705" t="str">
            <v>RES,220K±5%,1/16W,0402</v>
          </cell>
        </row>
        <row r="1706">
          <cell r="A1706" t="str">
            <v>HQVLT1-RCL0012</v>
          </cell>
          <cell r="B1706" t="str">
            <v>RES,1K±5%,1/16W,0402</v>
          </cell>
        </row>
        <row r="1707">
          <cell r="A1707" t="str">
            <v>HQVLT1-RCL0013</v>
          </cell>
          <cell r="B1707" t="str">
            <v>RES,1.5K±5%,1/16W,0402</v>
          </cell>
        </row>
        <row r="1708">
          <cell r="A1708" t="str">
            <v>HQVLT1-RCL0014</v>
          </cell>
          <cell r="B1708" t="str">
            <v>RES,4.7K±5%,1/16W,0402</v>
          </cell>
        </row>
        <row r="1709">
          <cell r="A1709" t="str">
            <v>HQVLT1-RCL0015</v>
          </cell>
          <cell r="B1709" t="str">
            <v>RES,5.1K±5%,1/16W,0402</v>
          </cell>
        </row>
        <row r="1710">
          <cell r="A1710" t="str">
            <v>HQVLT1-RCL0016</v>
          </cell>
          <cell r="B1710" t="str">
            <v>RES,10K±5%,1/16W,0402</v>
          </cell>
        </row>
        <row r="1711">
          <cell r="A1711" t="str">
            <v>HQVLT1-RCL0017</v>
          </cell>
          <cell r="B1711" t="str">
            <v>RES,20K±5%,1/16W,0402</v>
          </cell>
        </row>
        <row r="1712">
          <cell r="A1712" t="str">
            <v>HQVLT1-RCL0018</v>
          </cell>
          <cell r="B1712" t="str">
            <v>RES,24K±1%,1/16W,0402</v>
          </cell>
        </row>
        <row r="1713">
          <cell r="A1713" t="str">
            <v>HQVLT1-RCL0019</v>
          </cell>
          <cell r="B1713" t="str">
            <v>RES,39K±5%,1/16W,0402</v>
          </cell>
        </row>
        <row r="1714">
          <cell r="A1714" t="str">
            <v>HQVLT1-RCL0020</v>
          </cell>
          <cell r="B1714" t="str">
            <v>RES,47K±5%,1/16W,0402</v>
          </cell>
        </row>
        <row r="1715">
          <cell r="A1715" t="str">
            <v>HQVLT1-RCL0021</v>
          </cell>
          <cell r="B1715" t="str">
            <v>RES,82K±5%,1/16W,0402</v>
          </cell>
        </row>
        <row r="1716">
          <cell r="A1716" t="str">
            <v>HQVLT1-RCL0022</v>
          </cell>
          <cell r="B1716" t="str">
            <v>RES,100K±5%,1/16W,0402</v>
          </cell>
        </row>
        <row r="1717">
          <cell r="A1717" t="str">
            <v>HQVLT1-RCL0023</v>
          </cell>
          <cell r="B1717" t="str">
            <v>RES,200K±5%,1/16W,0402</v>
          </cell>
        </row>
        <row r="1718">
          <cell r="A1718" t="str">
            <v>HQVLT1-RCL0024</v>
          </cell>
          <cell r="B1718" t="str">
            <v>RES,470K±5%,1/16W,0402</v>
          </cell>
        </row>
        <row r="1719">
          <cell r="A1719" t="str">
            <v>HQVLT1-RCL0025</v>
          </cell>
          <cell r="B1719" t="str">
            <v>RES,1M±5%,1/16W,0402</v>
          </cell>
        </row>
        <row r="1720">
          <cell r="A1720" t="str">
            <v>HQVLT1-RCL0026</v>
          </cell>
          <cell r="B1720" t="str">
            <v>NTC,100K±5%,1/16W,0402</v>
          </cell>
        </row>
        <row r="1721">
          <cell r="A1721" t="str">
            <v>HQVLT1-RCL0027</v>
          </cell>
          <cell r="B1721" t="str">
            <v>CAP,0.5pF±0.25pF,50V,0402</v>
          </cell>
        </row>
        <row r="1722">
          <cell r="A1722" t="str">
            <v>HQVLT1-RCL0028</v>
          </cell>
          <cell r="B1722" t="str">
            <v>CAP,3pF±0.25pF,50V,0402</v>
          </cell>
        </row>
        <row r="1723">
          <cell r="A1723" t="str">
            <v>HQVLT1-RCL0029</v>
          </cell>
          <cell r="B1723" t="str">
            <v>CAP,4.7pF±0.25pF,50V,0402</v>
          </cell>
        </row>
        <row r="1724">
          <cell r="A1724" t="str">
            <v>HQVLT1-RCL0030</v>
          </cell>
          <cell r="B1724" t="str">
            <v>CAP,8.2pF±0.5pF,50V,0402</v>
          </cell>
        </row>
        <row r="1725">
          <cell r="A1725" t="str">
            <v>HQVLT1-RCL0031</v>
          </cell>
          <cell r="B1725" t="str">
            <v>CAP,10pF±0.5pF,50V,0402</v>
          </cell>
        </row>
        <row r="1726">
          <cell r="A1726" t="str">
            <v>HQVLT1-RCL0032</v>
          </cell>
          <cell r="B1726" t="str">
            <v>CAP,15pF±5%,50V,0402</v>
          </cell>
        </row>
        <row r="1727">
          <cell r="A1727" t="str">
            <v>HQVLT1-RCL0033</v>
          </cell>
          <cell r="B1727" t="str">
            <v>CAP,18pF±5%,50V,0402</v>
          </cell>
        </row>
        <row r="1728">
          <cell r="A1728" t="str">
            <v>HQVLT1-RCL0034</v>
          </cell>
          <cell r="B1728" t="str">
            <v>CAP,22pF±5%,50V,0402</v>
          </cell>
        </row>
        <row r="1729">
          <cell r="A1729" t="str">
            <v>HQVLT1-RCL0035</v>
          </cell>
          <cell r="B1729" t="str">
            <v>CAP,33pF±5%,50V,0402</v>
          </cell>
        </row>
        <row r="1730">
          <cell r="A1730" t="str">
            <v>HQVLT1-RCL0036</v>
          </cell>
          <cell r="B1730" t="str">
            <v>CAP,39pF±5%,50V,0402</v>
          </cell>
        </row>
        <row r="1731">
          <cell r="A1731" t="str">
            <v>HQVLT1-RCL0037</v>
          </cell>
          <cell r="B1731" t="str">
            <v>CAP,47pF±5%,50V,0402</v>
          </cell>
        </row>
        <row r="1732">
          <cell r="A1732" t="str">
            <v>HQVLT1-RCL0038</v>
          </cell>
          <cell r="B1732" t="str">
            <v>CAP,56pF±5%,50V,0402</v>
          </cell>
        </row>
        <row r="1733">
          <cell r="A1733" t="str">
            <v>HQVLT1-RCL0039</v>
          </cell>
          <cell r="B1733" t="str">
            <v>CAP,82pF±5%,50V,0402</v>
          </cell>
        </row>
        <row r="1734">
          <cell r="A1734" t="str">
            <v>HQVLT1-RCL0040</v>
          </cell>
          <cell r="B1734" t="str">
            <v>CAP,100pF±5%,50V,0402</v>
          </cell>
        </row>
        <row r="1735">
          <cell r="A1735" t="str">
            <v>HQVLT1-RCL0041</v>
          </cell>
          <cell r="B1735" t="str">
            <v>CAP,1nF±10%,50V,0402</v>
          </cell>
        </row>
        <row r="1736">
          <cell r="A1736" t="str">
            <v>HQVLT1-RCL0042</v>
          </cell>
          <cell r="B1736" t="str">
            <v>CAP,1nF±5%,50V,0603</v>
          </cell>
        </row>
        <row r="1737">
          <cell r="A1737" t="str">
            <v>HQVLT1-RCL0043</v>
          </cell>
          <cell r="B1737" t="str">
            <v>CAP,10nF±10%,16V,0402</v>
          </cell>
        </row>
        <row r="1738">
          <cell r="A1738" t="str">
            <v>HQVLT1-RCL0044</v>
          </cell>
          <cell r="B1738" t="str">
            <v>CAP,100nF±10%,10V,0402</v>
          </cell>
        </row>
        <row r="1739">
          <cell r="A1739" t="str">
            <v>HQVLT1-RCL0045</v>
          </cell>
          <cell r="B1739" t="str">
            <v>CAP,1uF±10%,6.3V,0402</v>
          </cell>
        </row>
        <row r="1740">
          <cell r="A1740" t="str">
            <v>HQVLT1-RCL0046</v>
          </cell>
          <cell r="B1740" t="str">
            <v>CAP,1uF±20%,50V,0805,H0.85</v>
          </cell>
        </row>
        <row r="1741">
          <cell r="A1741" t="str">
            <v>HQVLT1-RCL0047</v>
          </cell>
          <cell r="B1741" t="str">
            <v>CAP,2.2uF±10%,6.3V,0603</v>
          </cell>
        </row>
        <row r="1742">
          <cell r="A1742" t="str">
            <v>HQVLT1-RCL0048</v>
          </cell>
          <cell r="B1742" t="str">
            <v>CAP,4.7uF±10%,6.3V,0603</v>
          </cell>
        </row>
        <row r="1743">
          <cell r="A1743" t="str">
            <v>HQVLT1-RCL0049</v>
          </cell>
          <cell r="B1743" t="str">
            <v>CAP,10uF±10%,6.3V,0805,H0.85mm</v>
          </cell>
        </row>
        <row r="1744">
          <cell r="A1744" t="str">
            <v>HQVLT1-RCL0050</v>
          </cell>
          <cell r="B1744" t="str">
            <v>CAP,22uF±20%,6.3V,0805,H0.85mm</v>
          </cell>
        </row>
        <row r="1745">
          <cell r="A1745" t="str">
            <v>HQVLT1-RCL0051</v>
          </cell>
          <cell r="B1745" t="str">
            <v>TAN,100uF±20%,6.3V,1206</v>
          </cell>
        </row>
        <row r="1746">
          <cell r="A1746" t="str">
            <v>HQVLT1-RCL0052</v>
          </cell>
          <cell r="B1746" t="str">
            <v>IND,2.4nH±0.3nH,300mA,0402</v>
          </cell>
        </row>
        <row r="1747">
          <cell r="A1747" t="str">
            <v>HQVLT1-RCL0053</v>
          </cell>
          <cell r="B1747" t="str">
            <v>IND,2.7nH±0.3nH,300mA,0402</v>
          </cell>
        </row>
        <row r="1748">
          <cell r="A1748" t="str">
            <v>HQVLT1-RCL0054</v>
          </cell>
          <cell r="B1748" t="str">
            <v>IND,3.3nH±0.3nH,300mA,0402</v>
          </cell>
        </row>
        <row r="1749">
          <cell r="A1749" t="str">
            <v>HQVLT1-RCL0055</v>
          </cell>
          <cell r="B1749" t="str">
            <v>IND,4.7nH±0.3nH,300mA,0402</v>
          </cell>
        </row>
        <row r="1750">
          <cell r="A1750" t="str">
            <v>HQVLT1-RCL0056</v>
          </cell>
          <cell r="B1750" t="str">
            <v>IND,5.6nH±0.3nH,300mA,0402</v>
          </cell>
        </row>
        <row r="1751">
          <cell r="A1751" t="str">
            <v>HQVLT1-RCL0057</v>
          </cell>
          <cell r="B1751" t="str">
            <v>IND,6.2nH±0.3nH,300mA,0402</v>
          </cell>
        </row>
        <row r="1752">
          <cell r="A1752" t="str">
            <v>HQVLT1-RCL0058</v>
          </cell>
          <cell r="B1752" t="str">
            <v>IND,22nH±5%,200mA,0402</v>
          </cell>
        </row>
        <row r="1753">
          <cell r="A1753" t="str">
            <v>HQVLT1-RCL0059</v>
          </cell>
          <cell r="B1753" t="str">
            <v>IND,27nH±5%,200mA,0402</v>
          </cell>
        </row>
        <row r="1754">
          <cell r="A1754" t="str">
            <v>HQVLT1-RCL0060</v>
          </cell>
          <cell r="B1754" t="str">
            <v>IND,33nH±5%,200mA,0402</v>
          </cell>
        </row>
        <row r="1755">
          <cell r="A1755" t="str">
            <v>HQVLT1-RCL0062</v>
          </cell>
          <cell r="B1755" t="str">
            <v>IND,100nH±5%,100mA,0402</v>
          </cell>
        </row>
        <row r="1756">
          <cell r="A1756" t="str">
            <v>HQVLT1-RCL0063</v>
          </cell>
          <cell r="B1756" t="str">
            <v>IND,1uH±5%,25mA,0603</v>
          </cell>
        </row>
        <row r="1757">
          <cell r="A1757" t="str">
            <v>HQVLT1-RCL0064</v>
          </cell>
          <cell r="B1757" t="str">
            <v>IND,2.2uH±20%,2A,2.5*2,H:1.2mm</v>
          </cell>
        </row>
        <row r="1758">
          <cell r="A1758" t="str">
            <v>HQVLT1-RCL0065</v>
          </cell>
          <cell r="B1758" t="str">
            <v>IND,2.2uH±20%,800mA,0805</v>
          </cell>
        </row>
        <row r="1759">
          <cell r="A1759" t="str">
            <v>HQVLT1-RCL0066</v>
          </cell>
          <cell r="B1759" t="str">
            <v>IND,4.7uH±20%,1200mA,2.5*2,H:1.2mm</v>
          </cell>
        </row>
        <row r="1760">
          <cell r="A1760" t="str">
            <v>HQVLT1-RCL0067</v>
          </cell>
          <cell r="B1760" t="str">
            <v>IND,22uH±20%,300mA,3*3,H:1.0mm</v>
          </cell>
        </row>
        <row r="1761">
          <cell r="A1761" t="str">
            <v>HQVLT1-RCL0068</v>
          </cell>
          <cell r="B1761" t="str">
            <v>Bead,75R/68R,100MHz,0402</v>
          </cell>
        </row>
        <row r="1762">
          <cell r="A1762" t="str">
            <v>HQVLT1-RCL0069</v>
          </cell>
          <cell r="B1762" t="str">
            <v>Bead,220R,100MHz,0603,DCR=0.15R,1000mA</v>
          </cell>
        </row>
        <row r="1763">
          <cell r="A1763" t="str">
            <v>HQVLT1-RCL0070</v>
          </cell>
          <cell r="B1763" t="str">
            <v>VAR,18VDC,10pF,0402</v>
          </cell>
        </row>
        <row r="1764">
          <cell r="A1764" t="str">
            <v>HQVLT1-RCL0071</v>
          </cell>
          <cell r="B1764" t="str">
            <v>Bi-TVS,0402,5V,&amp;lt;10pF</v>
          </cell>
        </row>
        <row r="1765">
          <cell r="A1765" t="str">
            <v>HQVLT1-RCL0072</v>
          </cell>
          <cell r="B1765" t="str">
            <v>Bi_TVS,0402,5V,35pF</v>
          </cell>
        </row>
        <row r="1766">
          <cell r="A1766" t="str">
            <v>HQVLT1-RCL0073</v>
          </cell>
          <cell r="B1766" t="str">
            <v>RES,0R±5%,1/16W,0603</v>
          </cell>
        </row>
        <row r="1767">
          <cell r="A1767" t="str">
            <v>HQVLT1-RCL0074</v>
          </cell>
          <cell r="B1767" t="str">
            <v>RES,243R±1%,1/16W,0402</v>
          </cell>
        </row>
        <row r="1768">
          <cell r="A1768" t="str">
            <v>HQVLT1-RCL0075</v>
          </cell>
          <cell r="B1768" t="str">
            <v>RES,8.2K±1%,1/16W,0402</v>
          </cell>
        </row>
        <row r="1769">
          <cell r="A1769" t="str">
            <v>HQVLT1-RCL0076</v>
          </cell>
          <cell r="B1769" t="str">
            <v>RES,221K±5%,1/16W,0402</v>
          </cell>
        </row>
        <row r="1770">
          <cell r="A1770" t="str">
            <v>HQVLT1-RCL0077</v>
          </cell>
          <cell r="B1770" t="str">
            <v>CAP,2.2uF±20%,6.3V,0402</v>
          </cell>
        </row>
        <row r="1771">
          <cell r="A1771" t="str">
            <v>HQVLT1-RCL0078</v>
          </cell>
          <cell r="B1771" t="str">
            <v>CAP,4.7uF±20%,6.3V,0402</v>
          </cell>
        </row>
        <row r="1772">
          <cell r="A1772" t="str">
            <v>HQVLT1-RCL0079</v>
          </cell>
          <cell r="B1772" t="str">
            <v>IND,1.2nH±0.3nH,300mA,0402</v>
          </cell>
        </row>
        <row r="1773">
          <cell r="A1773" t="str">
            <v>HQVLT1-RCL0080</v>
          </cell>
          <cell r="B1773" t="str">
            <v>IND,3.9nH±0.3nH,300mA,0402</v>
          </cell>
        </row>
        <row r="1774">
          <cell r="A1774" t="str">
            <v>HQVLT1-RCL0081</v>
          </cell>
          <cell r="B1774" t="str">
            <v>IND,39nH±5%,150mA,0402</v>
          </cell>
        </row>
        <row r="1775">
          <cell r="A1775" t="str">
            <v>HQVLT1-RCL0082</v>
          </cell>
          <cell r="B1775" t="str">
            <v>IND,1.5nH±0.3nH,300mA,0402</v>
          </cell>
        </row>
        <row r="1776">
          <cell r="A1776" t="str">
            <v>HQVLT1-RCL0083</v>
          </cell>
          <cell r="B1776" t="str">
            <v>IND,3nH±0.3nH,300mA,0402</v>
          </cell>
        </row>
        <row r="1777">
          <cell r="A1777" t="str">
            <v>HQVLT1-RCL0084</v>
          </cell>
          <cell r="B1777" t="str">
            <v>IND,9.1nH±0.3nH,250mA,0402</v>
          </cell>
        </row>
        <row r="1778">
          <cell r="A1778" t="str">
            <v>HQVLT1-RCL0085</v>
          </cell>
          <cell r="B1778" t="str">
            <v>IND,47nH±5%,100mA,0402</v>
          </cell>
        </row>
        <row r="1779">
          <cell r="A1779" t="str">
            <v>HQVLT1-SP0001</v>
          </cell>
          <cell r="B1779" t="str">
            <v>Bảng mạch Lotus S1 đã lắp</v>
          </cell>
        </row>
        <row r="1780">
          <cell r="A1780" t="str">
            <v>HTMANG</v>
          </cell>
          <cell r="B1780" t="str">
            <v>Đồng hồ test mạng</v>
          </cell>
        </row>
        <row r="1781">
          <cell r="A1781" t="str">
            <v>J1/2R</v>
          </cell>
          <cell r="B1781" t="str">
            <v>Jumper 1/2R</v>
          </cell>
        </row>
        <row r="1782">
          <cell r="A1782" t="str">
            <v>JIG1</v>
          </cell>
          <cell r="B1782" t="str">
            <v>Jig đo kiểm PCBA cho model ADSL V1-1(Jig 1)</v>
          </cell>
        </row>
        <row r="1783">
          <cell r="A1783" t="str">
            <v>JIG2</v>
          </cell>
          <cell r="B1783" t="str">
            <v>Jig đo kiểm PCBA cho model ADSL V1-1(Jig 2)</v>
          </cell>
        </row>
        <row r="1784">
          <cell r="A1784" t="str">
            <v>KCL</v>
          </cell>
          <cell r="B1784" t="str">
            <v>Supporting tray for Node B module in rack 19"</v>
          </cell>
        </row>
        <row r="1785">
          <cell r="A1785" t="str">
            <v>KEPCAP-DC</v>
          </cell>
          <cell r="B1785" t="str">
            <v>Kẹp cáp 1/2 cho DC outdoor cabe &amp; cáp quang outdoor</v>
          </cell>
        </row>
        <row r="1786">
          <cell r="A1786" t="str">
            <v>KM01</v>
          </cell>
          <cell r="B1786" t="str">
            <v>Kìm mạng</v>
          </cell>
        </row>
        <row r="1787">
          <cell r="A1787" t="str">
            <v>KNBOP</v>
          </cell>
          <cell r="B1787" t="str">
            <v>Khuôn in (736x736x40mm) - Mặt BOP</v>
          </cell>
        </row>
        <row r="1788">
          <cell r="A1788" t="str">
            <v>KNTOP</v>
          </cell>
          <cell r="B1788" t="str">
            <v>Khuôn in (736x736x40mm) - Mặt TOP</v>
          </cell>
        </row>
        <row r="1789">
          <cell r="A1789" t="str">
            <v>KQLH</v>
          </cell>
          <cell r="B1789" t="str">
            <v>Khuôn qua lò hàn</v>
          </cell>
        </row>
        <row r="1790">
          <cell r="A1790" t="str">
            <v>KR100B</v>
          </cell>
          <cell r="B1790" t="str">
            <v>Remote control KR100 (black)</v>
          </cell>
        </row>
        <row r="1791">
          <cell r="A1791" t="str">
            <v>KR100W</v>
          </cell>
          <cell r="B1791" t="str">
            <v>Remote control KR100 (white)</v>
          </cell>
        </row>
        <row r="1792">
          <cell r="A1792" t="str">
            <v>KR300</v>
          </cell>
          <cell r="B1792" t="str">
            <v>Remote control KR300</v>
          </cell>
        </row>
        <row r="1793">
          <cell r="A1793" t="str">
            <v>LC03-059-4000</v>
          </cell>
          <cell r="B1793" t="str">
            <v>Jumper 4M, 1/2” flex cable with connector 7/16 male and connector 7/16 right angle male</v>
          </cell>
        </row>
        <row r="1794">
          <cell r="A1794" t="str">
            <v>LC03-059-6000</v>
          </cell>
          <cell r="B1794" t="str">
            <v>Jumper 6M, 1/2” flex cable with connector 7/16 male and connector 7/16 right angle male</v>
          </cell>
        </row>
        <row r="1795">
          <cell r="A1795" t="str">
            <v>LICOSN3500</v>
          </cell>
          <cell r="B1795" t="str">
            <v>Per OSN3500 NE License</v>
          </cell>
        </row>
        <row r="1796">
          <cell r="A1796" t="str">
            <v>LN200</v>
          </cell>
          <cell r="B1796" t="str">
            <v>Lạt nhựa 200</v>
          </cell>
        </row>
        <row r="1797">
          <cell r="A1797" t="str">
            <v>LN300</v>
          </cell>
          <cell r="B1797" t="str">
            <v>Lạt nhựa 300</v>
          </cell>
        </row>
        <row r="1798">
          <cell r="A1798" t="str">
            <v>M2000HN</v>
          </cell>
          <cell r="B1798" t="str">
            <v>01 M2000 for Hanoi</v>
          </cell>
        </row>
        <row r="1799">
          <cell r="A1799" t="str">
            <v>M95-40MX4RNC</v>
          </cell>
          <cell r="B1799" t="str">
            <v>RS MKEM 95 black cable  (Cáp Accu đen M95) (40m*4/RNC)</v>
          </cell>
        </row>
        <row r="1800">
          <cell r="A1800" t="str">
            <v>MC001010001AAE</v>
          </cell>
          <cell r="B1800" t="str">
            <v>Cốt đồng mạ trắng 10-6</v>
          </cell>
        </row>
        <row r="1801">
          <cell r="A1801" t="str">
            <v>MC001010002AAE</v>
          </cell>
          <cell r="B1801" t="str">
            <v>Cốt đồng mạ trắng 10-8</v>
          </cell>
        </row>
        <row r="1802">
          <cell r="A1802" t="str">
            <v>MC002010001AAE</v>
          </cell>
          <cell r="B1802" t="str">
            <v>Gen co nhiệt 10mm</v>
          </cell>
        </row>
        <row r="1803">
          <cell r="A1803" t="str">
            <v>MC002010002AAE</v>
          </cell>
          <cell r="B1803" t="str">
            <v>Gen co nhiệt 2 mm</v>
          </cell>
        </row>
        <row r="1804">
          <cell r="A1804" t="str">
            <v>MC002010003AAE</v>
          </cell>
          <cell r="B1804" t="str">
            <v>Gen co nhiệt 4 mm</v>
          </cell>
        </row>
        <row r="1805">
          <cell r="A1805" t="str">
            <v>MC002010004AAE</v>
          </cell>
          <cell r="B1805" t="str">
            <v>Gen co 6</v>
          </cell>
        </row>
        <row r="1806">
          <cell r="A1806" t="str">
            <v>MC002010005AAE</v>
          </cell>
          <cell r="B1806" t="str">
            <v>Gen co 6,4</v>
          </cell>
        </row>
        <row r="1807">
          <cell r="A1807" t="str">
            <v>MC002010006AAE</v>
          </cell>
          <cell r="B1807" t="str">
            <v>Gen co 7</v>
          </cell>
        </row>
        <row r="1808">
          <cell r="A1808" t="str">
            <v>MC002010007AAE</v>
          </cell>
          <cell r="B1808" t="str">
            <v>Gen co 8</v>
          </cell>
        </row>
        <row r="1809">
          <cell r="A1809" t="str">
            <v>MC002010008AAE</v>
          </cell>
          <cell r="B1809" t="str">
            <v>Gen co 16</v>
          </cell>
        </row>
        <row r="1810">
          <cell r="A1810" t="str">
            <v>MC002020001AAE</v>
          </cell>
          <cell r="B1810" t="str">
            <v>Gen dệt 4 mm</v>
          </cell>
        </row>
        <row r="1811">
          <cell r="A1811" t="str">
            <v>MC003010001AAB</v>
          </cell>
          <cell r="B1811" t="str">
            <v>Vít PCBA LCD M2x6</v>
          </cell>
        </row>
        <row r="1812">
          <cell r="A1812" t="str">
            <v>MC003020001AAB</v>
          </cell>
          <cell r="B1812" t="str">
            <v>Vít bắt cọc đồng M3x6</v>
          </cell>
        </row>
        <row r="1813">
          <cell r="A1813" t="str">
            <v>MC003020002AAB</v>
          </cell>
          <cell r="B1813" t="str">
            <v>Vít cọc PCBA M3x10</v>
          </cell>
        </row>
        <row r="1814">
          <cell r="A1814" t="str">
            <v>MC003020003AAB</v>
          </cell>
          <cell r="B1814" t="str">
            <v>Vít M3x10 răng to</v>
          </cell>
        </row>
        <row r="1815">
          <cell r="A1815" t="str">
            <v>MC003020004AAB</v>
          </cell>
          <cell r="B1815" t="str">
            <v>Vít ổ cắm AC vào M3x15</v>
          </cell>
        </row>
        <row r="1816">
          <cell r="A1816" t="str">
            <v>MC003020005AAB</v>
          </cell>
          <cell r="B1816" t="str">
            <v>Vít M3x5</v>
          </cell>
        </row>
        <row r="1817">
          <cell r="A1817" t="str">
            <v>MC003030001AAB</v>
          </cell>
          <cell r="B1817" t="str">
            <v>Vít quạt M4x15</v>
          </cell>
        </row>
        <row r="1818">
          <cell r="A1818" t="str">
            <v>MC003040001AAE</v>
          </cell>
          <cell r="B1818" t="str">
            <v>Vít M5x10</v>
          </cell>
        </row>
        <row r="1819">
          <cell r="A1819" t="str">
            <v>MC003050001AAE</v>
          </cell>
          <cell r="B1819" t="str">
            <v>Ốc 5-10 đầu dù to, ecu, đệm vênh bằng inox</v>
          </cell>
        </row>
        <row r="1820">
          <cell r="A1820" t="str">
            <v>MC003060001AAH</v>
          </cell>
          <cell r="B1820" t="str">
            <v>1.4x2.5CB screw</v>
          </cell>
        </row>
        <row r="1821">
          <cell r="A1821" t="str">
            <v>MC003060002AAH</v>
          </cell>
          <cell r="B1821" t="str">
            <v>1.4x3KB screw</v>
          </cell>
        </row>
        <row r="1822">
          <cell r="A1822" t="str">
            <v>MC003060003AAH</v>
          </cell>
          <cell r="B1822" t="str">
            <v>1.4x4 PB screw</v>
          </cell>
        </row>
        <row r="1823">
          <cell r="A1823" t="str">
            <v>MC003060004AAH</v>
          </cell>
          <cell r="B1823" t="str">
            <v>M1.4 machine screw</v>
          </cell>
        </row>
        <row r="1824">
          <cell r="A1824" t="str">
            <v>MC003060005AAH</v>
          </cell>
          <cell r="B1824" t="str">
            <v>M2.0 machine screw, M2x3.0</v>
          </cell>
        </row>
        <row r="1825">
          <cell r="A1825" t="str">
            <v>MC003060006AAH</v>
          </cell>
          <cell r="B1825" t="str">
            <v>M1.4x2.0 machine screw</v>
          </cell>
        </row>
        <row r="1826">
          <cell r="A1826" t="str">
            <v>MC003070001AAH</v>
          </cell>
          <cell r="B1826" t="str">
            <v>LCD frame, stainless steel, thickness 0.8</v>
          </cell>
        </row>
        <row r="1827">
          <cell r="A1827" t="str">
            <v>MC004010001AAB</v>
          </cell>
          <cell r="B1827" t="str">
            <v>Longđen M3</v>
          </cell>
        </row>
        <row r="1828">
          <cell r="A1828" t="str">
            <v>MC004020001AAB</v>
          </cell>
          <cell r="B1828" t="str">
            <v>Đai ốc M4</v>
          </cell>
        </row>
        <row r="1829">
          <cell r="A1829" t="str">
            <v>MC005010001AAB</v>
          </cell>
          <cell r="B1829" t="str">
            <v>Lưới quạt</v>
          </cell>
        </row>
        <row r="1830">
          <cell r="A1830" t="str">
            <v>MC006010001AAB</v>
          </cell>
          <cell r="B1830" t="str">
            <v>Chân đồng đỡ bản mạch</v>
          </cell>
        </row>
        <row r="1831">
          <cell r="A1831" t="str">
            <v>MC007010001AAB</v>
          </cell>
          <cell r="B1831" t="str">
            <v>Tấm tản nhiệt 145x55x35 mm</v>
          </cell>
        </row>
        <row r="1832">
          <cell r="A1832" t="str">
            <v>MC007010002AAB</v>
          </cell>
          <cell r="B1832" t="str">
            <v>Tấm tản nhiệt 170x55x35mm</v>
          </cell>
        </row>
        <row r="1833">
          <cell r="A1833" t="str">
            <v>MC008010001AAB</v>
          </cell>
          <cell r="B1833" t="str">
            <v>Bộ gá acquy</v>
          </cell>
        </row>
        <row r="1834">
          <cell r="A1834" t="str">
            <v>MHTB</v>
          </cell>
          <cell r="B1834" t="str">
            <v>Mặt hộp thiết bị</v>
          </cell>
        </row>
        <row r="1835">
          <cell r="A1835" t="str">
            <v>MICROSD8GB</v>
          </cell>
          <cell r="B1835" t="str">
            <v>Thẻ nhớ Micro SD 8GB SanDisk</v>
          </cell>
        </row>
        <row r="1836">
          <cell r="A1836" t="str">
            <v>MSP430</v>
          </cell>
          <cell r="B1836" t="str">
            <v>Mạch nạp cho vi điều khiển MSP430</v>
          </cell>
        </row>
        <row r="1837">
          <cell r="A1837" t="str">
            <v>N2SLO1(S-1.1,LC)</v>
          </cell>
          <cell r="B1837" t="str">
            <v>8xSTM-1 Optical Interface Board(S-1.1,LC)</v>
          </cell>
        </row>
        <row r="1838">
          <cell r="A1838" t="str">
            <v>NDSI0R2DOC08</v>
          </cell>
          <cell r="B1838" t="str">
            <v>iManager U2000 Product Documentation</v>
          </cell>
        </row>
        <row r="1839">
          <cell r="A1839" t="str">
            <v>NDSPOPWARE02</v>
          </cell>
          <cell r="B1839" t="str">
            <v>Server system Software for Single Windows( 1*OS,1*DB,1*Anti-virus),English</v>
          </cell>
        </row>
        <row r="1840">
          <cell r="A1840" t="str">
            <v>NM - SF50+</v>
          </cell>
          <cell r="B1840" t="str">
            <v>ADAPTER / N-M / SMA-F / RoHS</v>
          </cell>
        </row>
        <row r="1841">
          <cell r="A1841" t="str">
            <v>NM-NM HCF 1/2 2.0M</v>
          </cell>
          <cell r="B1841" t="str">
            <v>Jumper N_M to N_M connector, 1/2 SUPERFLEXIBLE COAXIAL CABLE, 2M LENGTH</v>
          </cell>
        </row>
        <row r="1842">
          <cell r="A1842" t="str">
            <v>NPCSERV07</v>
          </cell>
          <cell r="B1842" t="str">
            <v>Common Scale PC Server ,2CPU*2.66GHZ or above,32G,8*300G</v>
          </cell>
        </row>
        <row r="1843">
          <cell r="A1843" t="str">
            <v>NS1S000LIC01</v>
          </cell>
          <cell r="B1843" t="str">
            <v>ADSL Port License for NE Management,based on per ADSL Port</v>
          </cell>
        </row>
        <row r="1844">
          <cell r="A1844" t="str">
            <v>ONT.01.4NU.1F</v>
          </cell>
          <cell r="B1844" t="str">
            <v>Modem ONT iGate GW040</v>
          </cell>
        </row>
        <row r="1845">
          <cell r="A1845" t="str">
            <v>PC3VMOAD5V2A</v>
          </cell>
          <cell r="B1845" t="str">
            <v>Dây nguồn DC cho adaptor modem</v>
          </cell>
        </row>
        <row r="1846">
          <cell r="A1846" t="str">
            <v>PK001010001AAB</v>
          </cell>
          <cell r="B1846" t="str">
            <v>Nắp trên vỏ EcoStore</v>
          </cell>
        </row>
        <row r="1847">
          <cell r="A1847" t="str">
            <v>PK001010002AAB</v>
          </cell>
          <cell r="B1847" t="str">
            <v>Nắp dưới vỏ EcoStore</v>
          </cell>
        </row>
        <row r="1848">
          <cell r="A1848" t="str">
            <v>PK001020001AAB</v>
          </cell>
          <cell r="B1848" t="str">
            <v>Vỏ tủ combo</v>
          </cell>
        </row>
        <row r="1849">
          <cell r="A1849" t="str">
            <v>PK001030001AAB</v>
          </cell>
          <cell r="B1849" t="str">
            <v>Tem nhôm (nhỏ)</v>
          </cell>
        </row>
        <row r="1850">
          <cell r="A1850" t="str">
            <v>PK001030002AAB</v>
          </cell>
          <cell r="B1850" t="str">
            <v>Tem nhôm (to)</v>
          </cell>
        </row>
        <row r="1851">
          <cell r="A1851" t="str">
            <v>PK002010001AAG</v>
          </cell>
          <cell r="B1851" t="str">
            <v>Hộp bìa Ecostore</v>
          </cell>
        </row>
        <row r="1852">
          <cell r="A1852" t="str">
            <v>PK002010002AAL</v>
          </cell>
          <cell r="B1852" t="str">
            <v>Hộp carton 5 lớp sóng A/B</v>
          </cell>
        </row>
        <row r="1853">
          <cell r="A1853" t="str">
            <v>PK002010003AAL</v>
          </cell>
          <cell r="B1853" t="str">
            <v>Hộp carton 3 lớp sóng A cho tủ combo + đệm</v>
          </cell>
        </row>
        <row r="1854">
          <cell r="A1854" t="str">
            <v>PK002020001AAN</v>
          </cell>
          <cell r="B1854" t="str">
            <v>Hộp bìa Eureka Edu-Tablet</v>
          </cell>
        </row>
        <row r="1855">
          <cell r="A1855" t="str">
            <v>PK002020002AAN</v>
          </cell>
          <cell r="B1855" t="str">
            <v>Hộp carton sóng D cho 10 Eureka Edu-Tablet</v>
          </cell>
        </row>
        <row r="1856">
          <cell r="A1856" t="str">
            <v>PK003010001AAG</v>
          </cell>
          <cell r="B1856" t="str">
            <v>Xốp (nhỏ)</v>
          </cell>
        </row>
        <row r="1857">
          <cell r="A1857" t="str">
            <v>PK003010002AAG</v>
          </cell>
          <cell r="B1857" t="str">
            <v>Xốp (to)</v>
          </cell>
        </row>
        <row r="1858">
          <cell r="A1858" t="str">
            <v>PK003010003AAI</v>
          </cell>
          <cell r="B1858" t="str">
            <v>Xốp miếng lớn</v>
          </cell>
        </row>
        <row r="1859">
          <cell r="A1859" t="str">
            <v>PK003010004AAH</v>
          </cell>
          <cell r="B1859" t="str">
            <v>Sponge, 4.2x4.2x1.5</v>
          </cell>
        </row>
        <row r="1860">
          <cell r="A1860" t="str">
            <v>PK004010001AAG</v>
          </cell>
          <cell r="B1860" t="str">
            <v>Túi Nylon (nhỏ)</v>
          </cell>
        </row>
        <row r="1861">
          <cell r="A1861" t="str">
            <v>PK004010002AAG</v>
          </cell>
          <cell r="B1861" t="str">
            <v>Túi Nylon (to)</v>
          </cell>
        </row>
        <row r="1862">
          <cell r="A1862" t="str">
            <v>PK004010003AAH</v>
          </cell>
          <cell r="B1862" t="str">
            <v>Back Case</v>
          </cell>
        </row>
        <row r="1863">
          <cell r="A1863" t="str">
            <v>PK004010004AAH</v>
          </cell>
          <cell r="B1863" t="str">
            <v>Front Case</v>
          </cell>
        </row>
        <row r="1864">
          <cell r="A1864" t="str">
            <v>PK004010005AAH</v>
          </cell>
          <cell r="B1864" t="str">
            <v>Plastic Foam, thickness 0.3, single-sided adhesive 50.7x23.5</v>
          </cell>
        </row>
        <row r="1865">
          <cell r="A1865" t="str">
            <v>PK005010001AAI</v>
          </cell>
          <cell r="B1865" t="str">
            <v>Sách HDSD Ecostore</v>
          </cell>
        </row>
        <row r="1866">
          <cell r="A1866" t="str">
            <v>PK005010002AAN</v>
          </cell>
          <cell r="B1866" t="str">
            <v>Sách HDSD Eureka Edu-Tablet</v>
          </cell>
        </row>
        <row r="1867">
          <cell r="A1867" t="str">
            <v>PK005010003AAS</v>
          </cell>
          <cell r="B1867" t="str">
            <v>Sách HDSD VNPT Technology Smart box</v>
          </cell>
        </row>
        <row r="1868">
          <cell r="A1868" t="str">
            <v>PK006010001AAI</v>
          </cell>
          <cell r="B1868" t="str">
            <v>Tem bảo hành Ecostore</v>
          </cell>
        </row>
        <row r="1869">
          <cell r="A1869" t="str">
            <v>PK006010002AAN</v>
          </cell>
          <cell r="B1869" t="str">
            <v>Tem bảo hành Eureka Edu-Tablet</v>
          </cell>
        </row>
        <row r="1870">
          <cell r="A1870" t="str">
            <v>PK006010003AAS</v>
          </cell>
          <cell r="B1870" t="str">
            <v>Tem bảo hành chính hãng VNPT Technology Smart box</v>
          </cell>
        </row>
        <row r="1871">
          <cell r="A1871" t="str">
            <v>PK006020001AAI</v>
          </cell>
          <cell r="B1871" t="str">
            <v>Phiếu bảo hành Ecostore</v>
          </cell>
        </row>
        <row r="1872">
          <cell r="A1872" t="str">
            <v>PK006020002AAN</v>
          </cell>
          <cell r="B1872" t="str">
            <v>Phiếu bảo hành Eureka Edu-Tablet</v>
          </cell>
        </row>
        <row r="1873">
          <cell r="A1873" t="str">
            <v>PK006020003AAS</v>
          </cell>
          <cell r="B1873" t="str">
            <v>Thẻ bảo hành VNPT Technology Smart box</v>
          </cell>
        </row>
        <row r="1874">
          <cell r="A1874" t="str">
            <v>PK006030001AAI</v>
          </cell>
          <cell r="B1874" t="str">
            <v>Kẹp file giới thiệu sản phẩm</v>
          </cell>
        </row>
        <row r="1875">
          <cell r="A1875" t="str">
            <v>PK006040001AAH</v>
          </cell>
          <cell r="B1875" t="str">
            <v>Adaptor label</v>
          </cell>
        </row>
        <row r="1876">
          <cell r="A1876" t="str">
            <v>PK006040002AAS</v>
          </cell>
          <cell r="B1876" t="str">
            <v>Decal chống mở VNPT Technology Smart box</v>
          </cell>
        </row>
        <row r="1877">
          <cell r="A1877" t="str">
            <v>PK006040003AAS</v>
          </cell>
          <cell r="B1877" t="str">
            <v>Decal ICT VNPT Technology Smart box</v>
          </cell>
        </row>
        <row r="1878">
          <cell r="A1878" t="str">
            <v>PK007010001AAH</v>
          </cell>
          <cell r="B1878" t="str">
            <v>Leather Case</v>
          </cell>
        </row>
        <row r="1879">
          <cell r="A1879" t="str">
            <v>PL001010001AAA</v>
          </cell>
          <cell r="B1879" t="str">
            <v>Cách điện Transitor TO-220AB</v>
          </cell>
        </row>
        <row r="1880">
          <cell r="A1880" t="str">
            <v>PL002010001AAA</v>
          </cell>
          <cell r="B1880" t="str">
            <v>Màn LCD 16 ký tự 2 dòng, chân 1 hàng</v>
          </cell>
        </row>
        <row r="1881">
          <cell r="A1881" t="str">
            <v>PL003010001AAB</v>
          </cell>
          <cell r="B1881" t="str">
            <v>Tấm mica bảo vệ màn hình Ecostore</v>
          </cell>
        </row>
        <row r="1882">
          <cell r="A1882" t="str">
            <v>PL003010002AAH</v>
          </cell>
          <cell r="B1882" t="str">
            <v>Thin and clear film LCD Protection Sheet</v>
          </cell>
        </row>
        <row r="1883">
          <cell r="A1883" t="str">
            <v>PL004010001AAB</v>
          </cell>
          <cell r="B1883" t="str">
            <v>Mặt nhựa ecostore</v>
          </cell>
        </row>
        <row r="1884">
          <cell r="A1884" t="str">
            <v>PL005010001AAC</v>
          </cell>
          <cell r="B1884" t="str">
            <v>Insulator DongAh-6050611094</v>
          </cell>
        </row>
        <row r="1885">
          <cell r="A1885" t="str">
            <v>PL005010002AAC</v>
          </cell>
          <cell r="B1885" t="str">
            <v>Cool sheet DongAh-6050611591</v>
          </cell>
        </row>
        <row r="1886">
          <cell r="A1886" t="str">
            <v>PL005010003AAH</v>
          </cell>
          <cell r="B1886" t="str">
            <v>EMI Shielding Material 6mm*6mm*7mm</v>
          </cell>
        </row>
        <row r="1887">
          <cell r="A1887" t="str">
            <v>PL006010001AAA</v>
          </cell>
          <cell r="B1887" t="str">
            <v>Đế cầu chì</v>
          </cell>
        </row>
        <row r="1888">
          <cell r="A1888" t="str">
            <v>PL006020001AAA</v>
          </cell>
          <cell r="B1888" t="str">
            <v>Đế cắm IC 14 chân</v>
          </cell>
        </row>
        <row r="1889">
          <cell r="A1889" t="str">
            <v>PL006020002AAA</v>
          </cell>
          <cell r="B1889" t="str">
            <v>Đế cắm IC 20 chân</v>
          </cell>
        </row>
        <row r="1890">
          <cell r="A1890" t="str">
            <v>PL007010001AAI</v>
          </cell>
          <cell r="B1890" t="str">
            <v>Lạt buộc nhỏ</v>
          </cell>
        </row>
        <row r="1891">
          <cell r="A1891" t="str">
            <v>PL007010002AAI</v>
          </cell>
          <cell r="B1891" t="str">
            <v>Lạt buộc to</v>
          </cell>
        </row>
        <row r="1892">
          <cell r="A1892" t="str">
            <v>PLATSW</v>
          </cell>
          <cell r="B1892" t="str">
            <v>Common platform Software (Windows Server &amp; Windows Client)(0~2000NEs)</v>
          </cell>
        </row>
        <row r="1893">
          <cell r="A1893" t="str">
            <v>PM020010001AAI</v>
          </cell>
          <cell r="B1893" t="str">
            <v>Kìm cắt Bossi</v>
          </cell>
        </row>
        <row r="1894">
          <cell r="A1894" t="str">
            <v>PM020010002AAI</v>
          </cell>
          <cell r="B1894" t="str">
            <v>Kìm dẹt Bossi</v>
          </cell>
        </row>
        <row r="1895">
          <cell r="A1895" t="str">
            <v>PM020010003AAI</v>
          </cell>
          <cell r="B1895" t="str">
            <v>Kìm điện Bossi</v>
          </cell>
        </row>
        <row r="1896">
          <cell r="A1896" t="str">
            <v>PM020010004AAI</v>
          </cell>
          <cell r="B1896" t="str">
            <v>Kìm cắt Medifa</v>
          </cell>
        </row>
        <row r="1897">
          <cell r="A1897" t="str">
            <v>PM020010005AAI</v>
          </cell>
          <cell r="B1897" t="str">
            <v>Pan gắp</v>
          </cell>
        </row>
        <row r="1898">
          <cell r="A1898" t="str">
            <v>PM020010006AAI</v>
          </cell>
          <cell r="B1898" t="str">
            <v>Dao trổ to</v>
          </cell>
        </row>
        <row r="1899">
          <cell r="A1899" t="str">
            <v>PM020010007AAI</v>
          </cell>
          <cell r="B1899" t="str">
            <v>Kéo cắt dây điện</v>
          </cell>
        </row>
        <row r="1900">
          <cell r="A1900" t="str">
            <v>PM020010008AAI</v>
          </cell>
          <cell r="B1900" t="str">
            <v>Ống hút thiếc</v>
          </cell>
        </row>
        <row r="1901">
          <cell r="A1901" t="str">
            <v>PM020010009AAI</v>
          </cell>
          <cell r="B1901" t="str">
            <v>Mỏ hàn xung</v>
          </cell>
        </row>
        <row r="1902">
          <cell r="A1902" t="str">
            <v>PM020010010AAI</v>
          </cell>
          <cell r="B1902" t="str">
            <v>Súng phun keo nóng</v>
          </cell>
        </row>
        <row r="1903">
          <cell r="A1903" t="str">
            <v>PM020010011AAI</v>
          </cell>
          <cell r="B1903" t="str">
            <v>Amper kim MT81</v>
          </cell>
        </row>
        <row r="1904">
          <cell r="A1904" t="str">
            <v>PM020010012AAI</v>
          </cell>
          <cell r="B1904" t="str">
            <v>Thước dây</v>
          </cell>
        </row>
        <row r="1905">
          <cell r="A1905" t="str">
            <v>PM020010013AAI</v>
          </cell>
          <cell r="B1905" t="str">
            <v>Vặn vít 4 cạnh Topwin 505 5mm</v>
          </cell>
        </row>
        <row r="1906">
          <cell r="A1906" t="str">
            <v>PM020010014AAI</v>
          </cell>
          <cell r="B1906" t="str">
            <v>Vặn vít 4 cạnh Topwin 505 3mm</v>
          </cell>
        </row>
        <row r="1907">
          <cell r="A1907" t="str">
            <v>PM020010015AAI</v>
          </cell>
          <cell r="B1907" t="str">
            <v>Vặn vít 2 cạnh Topwin 505 5mm</v>
          </cell>
        </row>
        <row r="1908">
          <cell r="A1908" t="str">
            <v>PM020010016AAI</v>
          </cell>
          <cell r="B1908" t="str">
            <v>Văn vít 2 cạnh Topwin 505 3mm</v>
          </cell>
        </row>
        <row r="1909">
          <cell r="A1909" t="str">
            <v>PM020010017AAI</v>
          </cell>
          <cell r="B1909" t="str">
            <v>Cle choòng 8</v>
          </cell>
        </row>
        <row r="1910">
          <cell r="A1910" t="str">
            <v>PM020010018AAI</v>
          </cell>
          <cell r="B1910" t="str">
            <v>Cle choòng 10</v>
          </cell>
        </row>
        <row r="1911">
          <cell r="A1911" t="str">
            <v>PM020010019AAI</v>
          </cell>
          <cell r="B1911" t="str">
            <v>Lọ đựng dung dịch tẩy rửa mạnh</v>
          </cell>
        </row>
        <row r="1912">
          <cell r="A1912" t="str">
            <v>PM020010020AAI</v>
          </cell>
          <cell r="B1912" t="str">
            <v>Bộ văn vít đầu sao</v>
          </cell>
        </row>
        <row r="1913">
          <cell r="A1913" t="str">
            <v>PM020010021AAI</v>
          </cell>
          <cell r="B1913" t="str">
            <v>Bộ văn vít 6 cạnh</v>
          </cell>
        </row>
        <row r="1914">
          <cell r="A1914" t="str">
            <v>PM020010022AAI</v>
          </cell>
          <cell r="B1914" t="str">
            <v>Bàn chải răng</v>
          </cell>
        </row>
        <row r="1915">
          <cell r="A1915" t="str">
            <v>PM020010023AAI</v>
          </cell>
          <cell r="B1915" t="str">
            <v>Máy đánh bóng</v>
          </cell>
        </row>
        <row r="1916">
          <cell r="A1916" t="str">
            <v>PM020010024AAI</v>
          </cell>
          <cell r="B1916" t="str">
            <v>Khăn lau</v>
          </cell>
        </row>
        <row r="1917">
          <cell r="A1917" t="str">
            <v>PM020010025AAI</v>
          </cell>
          <cell r="B1917" t="str">
            <v>Keo dán nhựa</v>
          </cell>
        </row>
        <row r="1918">
          <cell r="A1918" t="str">
            <v>PM020010026AAI</v>
          </cell>
          <cell r="B1918" t="str">
            <v>Đầu mỏ hàn</v>
          </cell>
        </row>
        <row r="1919">
          <cell r="A1919" t="str">
            <v>PM020010028AAK</v>
          </cell>
          <cell r="B1919" t="str">
            <v>Soldering Station</v>
          </cell>
        </row>
        <row r="1920">
          <cell r="A1920" t="str">
            <v>PM020010030AAK</v>
          </cell>
          <cell r="B1920" t="str">
            <v>ScrewDrivers with Power controller</v>
          </cell>
        </row>
        <row r="1921">
          <cell r="A1921" t="str">
            <v>PM020010031AAK</v>
          </cell>
          <cell r="B1921" t="str">
            <v>Spring Balancer</v>
          </cell>
        </row>
        <row r="1922">
          <cell r="A1922" t="str">
            <v>PM020010033AAK</v>
          </cell>
          <cell r="B1922" t="str">
            <v>DC Power supply</v>
          </cell>
        </row>
        <row r="1923">
          <cell r="A1923" t="str">
            <v>PM020010034AAK</v>
          </cell>
          <cell r="B1923" t="str">
            <v>Smoke absorber</v>
          </cell>
        </row>
        <row r="1924">
          <cell r="A1924" t="str">
            <v>PM020010035AAK</v>
          </cell>
          <cell r="B1924" t="str">
            <v>PCB Cleaner</v>
          </cell>
        </row>
        <row r="1925">
          <cell r="A1925" t="str">
            <v>PM020010036AAK</v>
          </cell>
          <cell r="B1925" t="str">
            <v>Flux pen</v>
          </cell>
        </row>
        <row r="1926">
          <cell r="A1926" t="str">
            <v>PM020010037AAK</v>
          </cell>
          <cell r="B1926" t="str">
            <v>Băng dính chịu nhiệt 1 cm</v>
          </cell>
        </row>
        <row r="1927">
          <cell r="A1927" t="str">
            <v>PM020010038AAK</v>
          </cell>
          <cell r="B1927" t="str">
            <v>Solder wire - lead free WI-08 500g</v>
          </cell>
        </row>
        <row r="1928">
          <cell r="A1928" t="str">
            <v>PM020010039AAK</v>
          </cell>
          <cell r="B1928" t="str">
            <v>Solder wire - lead free WI-04 250g</v>
          </cell>
        </row>
        <row r="1929">
          <cell r="A1929" t="str">
            <v>PM020010040AAK</v>
          </cell>
          <cell r="B1929" t="str">
            <v>Băng dính in thử kem thiếc</v>
          </cell>
        </row>
        <row r="1930">
          <cell r="A1930" t="str">
            <v>PM020010041AAK</v>
          </cell>
          <cell r="B1930" t="str">
            <v>Băng dính gắn thử linh kiện</v>
          </cell>
        </row>
        <row r="1931">
          <cell r="A1931" t="str">
            <v>PM020010042AAK</v>
          </cell>
          <cell r="B1931" t="str">
            <v>Giấy lau không bụi</v>
          </cell>
        </row>
        <row r="1932">
          <cell r="A1932" t="str">
            <v>PM020010043AAK</v>
          </cell>
          <cell r="B1932" t="str">
            <v>ESD Rubber mat</v>
          </cell>
        </row>
        <row r="1933">
          <cell r="A1933" t="str">
            <v>PM020010044AAK</v>
          </cell>
          <cell r="B1933" t="str">
            <v>Wristrap with cord</v>
          </cell>
        </row>
        <row r="1934">
          <cell r="A1934" t="str">
            <v>PM020010045AAK</v>
          </cell>
          <cell r="B1934" t="str">
            <v>PCB rack</v>
          </cell>
        </row>
        <row r="1935">
          <cell r="A1935" t="str">
            <v>PM020010046AAK</v>
          </cell>
          <cell r="B1935" t="str">
            <v>Áo blouse chống tĩnh điện</v>
          </cell>
        </row>
        <row r="1936">
          <cell r="A1936" t="str">
            <v>PM020010046AAW</v>
          </cell>
          <cell r="B1936" t="str">
            <v>Áo blouse chống tĩnh điện trắng</v>
          </cell>
        </row>
        <row r="1937">
          <cell r="A1937" t="str">
            <v>PM020010047AAK</v>
          </cell>
          <cell r="B1937" t="str">
            <v>Giày chống tĩnh điện</v>
          </cell>
        </row>
        <row r="1938">
          <cell r="A1938" t="str">
            <v>PM020010048AAK</v>
          </cell>
          <cell r="B1938" t="str">
            <v>Mũ chống tĩnh điện</v>
          </cell>
        </row>
        <row r="1939">
          <cell r="A1939" t="str">
            <v>PM020010048AAW</v>
          </cell>
          <cell r="B1939" t="str">
            <v>Mũ chống tĩnh điện trắng</v>
          </cell>
        </row>
        <row r="1940">
          <cell r="A1940" t="str">
            <v>PM020010049AAK</v>
          </cell>
          <cell r="B1940" t="str">
            <v>Giày chống tĩnh điện loại cũ</v>
          </cell>
        </row>
        <row r="1941">
          <cell r="A1941" t="str">
            <v>PM020010050AAK</v>
          </cell>
          <cell r="B1941" t="str">
            <v>Giày chống tĩnh điện cho nv kho</v>
          </cell>
        </row>
        <row r="1942">
          <cell r="A1942" t="str">
            <v>PM020010051AAK</v>
          </cell>
          <cell r="B1942" t="str">
            <v>Găng tay ngón</v>
          </cell>
        </row>
        <row r="1943">
          <cell r="A1943" t="str">
            <v>PM020010052AAI</v>
          </cell>
          <cell r="B1943" t="str">
            <v>Găng tay dệt kim</v>
          </cell>
        </row>
        <row r="1944">
          <cell r="A1944" t="str">
            <v>PM020010053AAI</v>
          </cell>
          <cell r="B1944" t="str">
            <v>Găng tay sợi</v>
          </cell>
        </row>
        <row r="1945">
          <cell r="A1945" t="str">
            <v>PM020010054AAI</v>
          </cell>
          <cell r="B1945" t="str">
            <v>Băng dính nền</v>
          </cell>
        </row>
        <row r="1946">
          <cell r="A1946" t="str">
            <v>PM020010055AAI</v>
          </cell>
          <cell r="B1946" t="str">
            <v>Băng dính bé</v>
          </cell>
        </row>
        <row r="1947">
          <cell r="A1947" t="str">
            <v>PM020010056AAI</v>
          </cell>
          <cell r="B1947" t="str">
            <v>Băng dính trong 5cm</v>
          </cell>
        </row>
        <row r="1948">
          <cell r="A1948" t="str">
            <v>PM020010057AAI</v>
          </cell>
          <cell r="B1948" t="str">
            <v>Máy cắt băng dính to</v>
          </cell>
        </row>
        <row r="1949">
          <cell r="A1949" t="str">
            <v>PM020010058AAI</v>
          </cell>
          <cell r="B1949" t="str">
            <v>Máy cắt băng dính bé</v>
          </cell>
        </row>
        <row r="1950">
          <cell r="A1950" t="str">
            <v>PM020010059AAI</v>
          </cell>
          <cell r="B1950" t="str">
            <v>Băng dính giấy 2cm</v>
          </cell>
        </row>
        <row r="1951">
          <cell r="A1951" t="str">
            <v>PM020010060AAI</v>
          </cell>
          <cell r="B1951" t="str">
            <v>Dập ghim</v>
          </cell>
        </row>
        <row r="1952">
          <cell r="A1952" t="str">
            <v>PM020010061AAI</v>
          </cell>
          <cell r="B1952" t="str">
            <v>Keo 502</v>
          </cell>
        </row>
        <row r="1953">
          <cell r="A1953" t="str">
            <v>PM020010062AAI</v>
          </cell>
          <cell r="B1953" t="str">
            <v>Đồng hồ vạn năng KYORITSU 1011</v>
          </cell>
        </row>
        <row r="1954">
          <cell r="A1954" t="str">
            <v>PM020010063AAI</v>
          </cell>
          <cell r="B1954" t="str">
            <v>Thẻ nhớ Micro SD 4GB</v>
          </cell>
        </row>
        <row r="1955">
          <cell r="A1955" t="str">
            <v>PM020010064AAI</v>
          </cell>
          <cell r="B1955" t="str">
            <v>USB Flash 4.04GB</v>
          </cell>
        </row>
        <row r="1956">
          <cell r="A1956" t="str">
            <v>PM020010065AAI</v>
          </cell>
          <cell r="B1956" t="str">
            <v>Băng dính 2 mặt nhỏ</v>
          </cell>
        </row>
        <row r="1957">
          <cell r="A1957" t="str">
            <v>PM020010066AAI</v>
          </cell>
          <cell r="B1957" t="str">
            <v>Chuột quang có dây Mitsumi USB</v>
          </cell>
        </row>
        <row r="1958">
          <cell r="A1958" t="str">
            <v>PM020010067AAI</v>
          </cell>
          <cell r="B1958" t="str">
            <v>Cồn tuyệt đối</v>
          </cell>
        </row>
        <row r="1959">
          <cell r="A1959" t="str">
            <v>PM020010068AAI</v>
          </cell>
          <cell r="B1959" t="str">
            <v>Quạt hút công nghiệp 130W</v>
          </cell>
        </row>
        <row r="1960">
          <cell r="A1960" t="str">
            <v>PM020010069AAI</v>
          </cell>
          <cell r="B1960" t="str">
            <v>Mỏ hàn thiếc 60W</v>
          </cell>
        </row>
        <row r="1961">
          <cell r="A1961" t="str">
            <v>PM020010070AAI</v>
          </cell>
          <cell r="B1961" t="str">
            <v>Nilon bao giầy</v>
          </cell>
        </row>
        <row r="1962">
          <cell r="A1962" t="str">
            <v>PM020010071AAI</v>
          </cell>
          <cell r="B1962" t="str">
            <v>99.5% alcohol</v>
          </cell>
        </row>
        <row r="1963">
          <cell r="A1963" t="str">
            <v>PM020010072AAI</v>
          </cell>
          <cell r="B1963" t="str">
            <v>Sơn công nghiệp</v>
          </cell>
        </row>
        <row r="1964">
          <cell r="A1964" t="str">
            <v>PM020010073AAI</v>
          </cell>
          <cell r="B1964" t="str">
            <v>Máy tính Casio</v>
          </cell>
        </row>
        <row r="1965">
          <cell r="A1965" t="str">
            <v>PM020010074AAI</v>
          </cell>
          <cell r="B1965" t="str">
            <v>Băng dính chịu nhiệt 1,5 cm (isolation sticker)</v>
          </cell>
        </row>
        <row r="1966">
          <cell r="A1966" t="str">
            <v>PM020010075AAI</v>
          </cell>
          <cell r="B1966" t="str">
            <v>Băng dính 2 mặt to</v>
          </cell>
        </row>
        <row r="1967">
          <cell r="A1967" t="str">
            <v>PM020010076AAI</v>
          </cell>
          <cell r="B1967" t="str">
            <v>Que đo của đồng hồ vạn năng</v>
          </cell>
        </row>
        <row r="1968">
          <cell r="A1968" t="str">
            <v>PM020010077AAI</v>
          </cell>
          <cell r="B1968" t="str">
            <v>Cle choong 13</v>
          </cell>
        </row>
        <row r="1969">
          <cell r="A1969" t="str">
            <v>PM020010078AAI</v>
          </cell>
          <cell r="B1969" t="str">
            <v>Keo ALTECO 110</v>
          </cell>
        </row>
        <row r="1970">
          <cell r="A1970" t="str">
            <v>PM020010079AAI</v>
          </cell>
          <cell r="B1970" t="str">
            <v>Đồng hồ đo độ ẩm và nhiệt độ phân dải dài TigerDirect HMAMT116</v>
          </cell>
        </row>
        <row r="1971">
          <cell r="A1971" t="str">
            <v>PM020010080AAI</v>
          </cell>
          <cell r="B1971" t="str">
            <v>Ổ cắm Lioa 6 chấu dây 5m</v>
          </cell>
        </row>
        <row r="1972">
          <cell r="A1972" t="str">
            <v>PM020010081AAI</v>
          </cell>
          <cell r="B1972" t="str">
            <v>Khẩu trang y tế</v>
          </cell>
        </row>
        <row r="1973">
          <cell r="A1973" t="str">
            <v>PM020010082AAI</v>
          </cell>
          <cell r="B1973" t="str">
            <v>Dầu RP7</v>
          </cell>
        </row>
        <row r="1974">
          <cell r="A1974" t="str">
            <v>PM020010083AAI</v>
          </cell>
          <cell r="B1974" t="str">
            <v>N-Hexane C6H14 0,5l</v>
          </cell>
        </row>
        <row r="1975">
          <cell r="A1975" t="str">
            <v>PM020010084AAI</v>
          </cell>
          <cell r="B1975" t="str">
            <v>Chuột quang Ensoho cổng USB</v>
          </cell>
        </row>
        <row r="1976">
          <cell r="A1976" t="str">
            <v>PM020010085AAI</v>
          </cell>
          <cell r="B1976" t="str">
            <v>Tai nghe Clovis AM1</v>
          </cell>
        </row>
        <row r="1977">
          <cell r="A1977" t="str">
            <v>PM020010086AAI</v>
          </cell>
          <cell r="B1977" t="str">
            <v>Ổ cắm Lioa 6 chấu dây 3m</v>
          </cell>
        </row>
        <row r="1978">
          <cell r="A1978" t="str">
            <v>PM020010087AAI</v>
          </cell>
          <cell r="B1978" t="str">
            <v>Thẻ nhớ Adata SDHC 8Gb class4</v>
          </cell>
        </row>
        <row r="1979">
          <cell r="A1979" t="str">
            <v>PM020010088AAI</v>
          </cell>
          <cell r="B1979" t="str">
            <v>Tô vít Ф6*150</v>
          </cell>
        </row>
        <row r="1980">
          <cell r="A1980" t="str">
            <v>PM020010089AAI</v>
          </cell>
          <cell r="B1980" t="str">
            <v>Tô vít Ф4*100 PAT.15620</v>
          </cell>
        </row>
        <row r="1981">
          <cell r="A1981" t="str">
            <v>PM020010090AAI</v>
          </cell>
          <cell r="B1981" t="str">
            <v>Khoan Ф2</v>
          </cell>
        </row>
        <row r="1982">
          <cell r="A1982" t="str">
            <v>PM020010091AAI</v>
          </cell>
          <cell r="B1982" t="str">
            <v>Khoan Ф2,5</v>
          </cell>
        </row>
        <row r="1983">
          <cell r="A1983" t="str">
            <v>PM020010092AAI</v>
          </cell>
          <cell r="B1983" t="str">
            <v>Khoan Ф3</v>
          </cell>
        </row>
        <row r="1984">
          <cell r="A1984" t="str">
            <v>PM020010093AAI</v>
          </cell>
          <cell r="B1984" t="str">
            <v>Taro Ф2,5</v>
          </cell>
        </row>
        <row r="1985">
          <cell r="A1985" t="str">
            <v>PM020010094AAI</v>
          </cell>
          <cell r="B1985" t="str">
            <v>Taro Ф3</v>
          </cell>
        </row>
        <row r="1986">
          <cell r="A1986" t="str">
            <v>PM020010095AAI</v>
          </cell>
          <cell r="B1986" t="str">
            <v>Búa cao su</v>
          </cell>
        </row>
        <row r="1987">
          <cell r="A1987" t="str">
            <v>PM020010096AAI</v>
          </cell>
          <cell r="B1987" t="str">
            <v>USB Flash mini HP 4Gb</v>
          </cell>
        </row>
        <row r="1988">
          <cell r="A1988" t="str">
            <v>PM020010097AAI</v>
          </cell>
          <cell r="B1988" t="str">
            <v>Tivi LED full HD Sharp 22'' LC-22DC30M</v>
          </cell>
        </row>
        <row r="1989">
          <cell r="A1989" t="str">
            <v>PM020010098AAI</v>
          </cell>
          <cell r="B1989" t="str">
            <v>Dây đồng hút thiếc</v>
          </cell>
        </row>
        <row r="1990">
          <cell r="A1990" t="str">
            <v>PM020010099AAI</v>
          </cell>
          <cell r="B1990" t="str">
            <v>Thiếc có chì Electroloy 63/37 1000g</v>
          </cell>
        </row>
        <row r="1991">
          <cell r="A1991" t="str">
            <v>PM020010100AAI</v>
          </cell>
          <cell r="B1991" t="str">
            <v>Thiếc có chì Promosol 63/37 500g</v>
          </cell>
        </row>
        <row r="1992">
          <cell r="A1992" t="str">
            <v>PM020010101AAK</v>
          </cell>
          <cell r="B1992" t="str">
            <v>Kem hàn - Solder paste</v>
          </cell>
        </row>
        <row r="1993">
          <cell r="A1993" t="str">
            <v>PM020010102AAI</v>
          </cell>
          <cell r="B1993" t="str">
            <v>Giẻ lau máy</v>
          </cell>
        </row>
        <row r="1994">
          <cell r="A1994" t="str">
            <v>PM020010103AAO</v>
          </cell>
          <cell r="B1994" t="str">
            <v>Giầy chống tĩnh điện 4 lỗ xanh</v>
          </cell>
        </row>
        <row r="1995">
          <cell r="A1995" t="str">
            <v>PM020010104AAO</v>
          </cell>
          <cell r="B1995" t="str">
            <v>Găng tay kẻ sọc, không hạt</v>
          </cell>
        </row>
        <row r="1996">
          <cell r="A1996" t="str">
            <v>PM020010105AAO</v>
          </cell>
          <cell r="B1996" t="str">
            <v>Vòng đeo tay chống tĩnh điện</v>
          </cell>
        </row>
        <row r="1997">
          <cell r="A1997" t="str">
            <v>PM020010106AAP</v>
          </cell>
          <cell r="B1997" t="str">
            <v>Kem hàn M705-GRN360-K2-V</v>
          </cell>
        </row>
        <row r="1998">
          <cell r="A1998" t="str">
            <v>PM020010107AAI</v>
          </cell>
          <cell r="B1998" t="str">
            <v>Đầu mỏ hàn thiếc T18-C3</v>
          </cell>
        </row>
        <row r="1999">
          <cell r="A1999" t="str">
            <v>PM020010108AAI</v>
          </cell>
          <cell r="B1999" t="str">
            <v>Đầu mỏ hàn thiếc T18-K</v>
          </cell>
        </row>
        <row r="2000">
          <cell r="A2000" t="str">
            <v>PM020010109AAI</v>
          </cell>
          <cell r="B2000" t="str">
            <v>Vải lau tĩnh điện</v>
          </cell>
        </row>
        <row r="2001">
          <cell r="A2001" t="str">
            <v>PM020010110AAO</v>
          </cell>
          <cell r="B2001" t="str">
            <v>Khẩu trang thường</v>
          </cell>
        </row>
        <row r="2002">
          <cell r="A2002" t="str">
            <v>PM020010111AAO</v>
          </cell>
          <cell r="B2002" t="str">
            <v>Hộp nhựa đựng linh kiện</v>
          </cell>
        </row>
        <row r="2003">
          <cell r="A2003" t="str">
            <v>PM020010112AAI</v>
          </cell>
          <cell r="B2003" t="str">
            <v>Thước đo điện tử 2211722</v>
          </cell>
        </row>
        <row r="2004">
          <cell r="A2004" t="str">
            <v>PM020010113AAI</v>
          </cell>
          <cell r="B2004" t="str">
            <v>Thước đo rãnh khe 2608105</v>
          </cell>
        </row>
        <row r="2005">
          <cell r="A2005" t="str">
            <v>PM020010114AAI</v>
          </cell>
          <cell r="B2005" t="str">
            <v>Dụng cụ đo điện áp, điện trở Fluke 115</v>
          </cell>
        </row>
        <row r="2006">
          <cell r="A2006" t="str">
            <v>PM020010115AAI</v>
          </cell>
          <cell r="B2006" t="str">
            <v>Dụng cụ đo điện áp, điện trở Fluke 319</v>
          </cell>
        </row>
        <row r="2007">
          <cell r="A2007" t="str">
            <v>PM020010116AAI</v>
          </cell>
          <cell r="B2007" t="str">
            <v>Cân điện tử CAS SW-1D</v>
          </cell>
        </row>
        <row r="2008">
          <cell r="A2008" t="str">
            <v>PM020010117AAI</v>
          </cell>
          <cell r="B2008" t="str">
            <v>Máy đọc mã vạch Motorola symbol DS6708</v>
          </cell>
        </row>
        <row r="2009">
          <cell r="A2009" t="str">
            <v>PM020010118AAI</v>
          </cell>
          <cell r="B2009" t="str">
            <v>Giấy in nhãn ZEBRA Z- 3.25''x5.5''</v>
          </cell>
        </row>
        <row r="2010">
          <cell r="A2010" t="str">
            <v>PM020010119AAI</v>
          </cell>
          <cell r="B2010" t="str">
            <v>Mực ZEBRA Resin 40mm x 450m</v>
          </cell>
        </row>
        <row r="2011">
          <cell r="A2011" t="str">
            <v>PM020010120AAI</v>
          </cell>
          <cell r="B2011" t="str">
            <v>Mực in nhãn ZEBRA Z 89mm x 450 mm</v>
          </cell>
        </row>
        <row r="2012">
          <cell r="A2012" t="str">
            <v>PM020010121AAI</v>
          </cell>
          <cell r="B2012" t="str">
            <v>Túi zip #3, 100x70mm</v>
          </cell>
        </row>
        <row r="2013">
          <cell r="A2013" t="str">
            <v>PM020010122AAI</v>
          </cell>
          <cell r="B2013" t="str">
            <v>Túi zip #6, 170x120mm</v>
          </cell>
        </row>
        <row r="2014">
          <cell r="A2014" t="str">
            <v>PM020010123AAI</v>
          </cell>
          <cell r="B2014" t="str">
            <v>Túi zip #7, 200x140mm</v>
          </cell>
        </row>
        <row r="2015">
          <cell r="A2015" t="str">
            <v>PM020010124AAI</v>
          </cell>
          <cell r="B2015" t="str">
            <v>Mút chùi mỏ hàn</v>
          </cell>
        </row>
        <row r="2016">
          <cell r="A2016" t="str">
            <v>PM020010125AAI</v>
          </cell>
          <cell r="B2016" t="str">
            <v>Thẻ nhớ Micro SD 2GB</v>
          </cell>
        </row>
        <row r="2017">
          <cell r="A2017" t="str">
            <v>PM020010126AAI</v>
          </cell>
          <cell r="B2017" t="str">
            <v>SIM điện thoại Vinaphone</v>
          </cell>
        </row>
        <row r="2018">
          <cell r="A2018" t="str">
            <v>PM020010127AAI</v>
          </cell>
          <cell r="B2018" t="str">
            <v>Băng dính giấy 1cm</v>
          </cell>
        </row>
        <row r="2019">
          <cell r="A2019" t="str">
            <v>PM020010128AAI</v>
          </cell>
          <cell r="B2019" t="str">
            <v>Túi zip #0, 60x40mm</v>
          </cell>
        </row>
        <row r="2020">
          <cell r="A2020" t="str">
            <v>PM020010130AAI</v>
          </cell>
          <cell r="B2020" t="str">
            <v>SIM điện thoại Mobiphone</v>
          </cell>
        </row>
        <row r="2021">
          <cell r="A2021" t="str">
            <v>PM020010131AAI</v>
          </cell>
          <cell r="B2021" t="str">
            <v>SIM điện thoại Viettel</v>
          </cell>
        </row>
        <row r="2022">
          <cell r="A2022" t="str">
            <v>PM020010132AAI</v>
          </cell>
          <cell r="B2022" t="str">
            <v>Dung môi Isopropyl Alcohol 500ml</v>
          </cell>
        </row>
        <row r="2023">
          <cell r="A2023" t="str">
            <v>PM020010133AAO</v>
          </cell>
          <cell r="B2023" t="str">
            <v>Hộp nhựa đựng vật tư 600*500*300mm</v>
          </cell>
        </row>
        <row r="2024">
          <cell r="A2024" t="str">
            <v>PM020010134AAI</v>
          </cell>
          <cell r="B2024" t="str">
            <v>Thiếc hàn ECOSOLDER NEO-F3-M35 0.8mm 1kg</v>
          </cell>
        </row>
        <row r="2025">
          <cell r="A2025" t="str">
            <v>PM020010135AAI</v>
          </cell>
          <cell r="B2025" t="str">
            <v>Túi đựng dụng cụ</v>
          </cell>
        </row>
        <row r="2026">
          <cell r="A2026" t="str">
            <v>PM020010136AAI</v>
          </cell>
          <cell r="B2026" t="str">
            <v>Tô vít 4 cạnh mũi 000</v>
          </cell>
        </row>
        <row r="2027">
          <cell r="A2027" t="str">
            <v>PM020010137AAI</v>
          </cell>
          <cell r="B2027" t="str">
            <v>Tô vít 4 cạnh mũi 00</v>
          </cell>
        </row>
        <row r="2028">
          <cell r="A2028" t="str">
            <v>PM020010138AAI</v>
          </cell>
          <cell r="B2028" t="str">
            <v>Tô vít 4 cạnh mũi 0</v>
          </cell>
        </row>
        <row r="2029">
          <cell r="A2029" t="str">
            <v>PM020010139AAI</v>
          </cell>
          <cell r="B2029" t="str">
            <v>Tô vít 2 cạnh 1.5 mm</v>
          </cell>
        </row>
        <row r="2030">
          <cell r="A2030" t="str">
            <v>PM020010140AAI</v>
          </cell>
          <cell r="B2030" t="str">
            <v>Tô vít 2 cạnh 2.0 mm</v>
          </cell>
        </row>
        <row r="2031">
          <cell r="A2031" t="str">
            <v>PM020010141AAI</v>
          </cell>
          <cell r="B2031" t="str">
            <v>Tô vít 2 cạnh 2.5 mm</v>
          </cell>
        </row>
        <row r="2032">
          <cell r="A2032" t="str">
            <v>PM020010142AAI</v>
          </cell>
          <cell r="B2032" t="str">
            <v>Kìm cắt 115 mm</v>
          </cell>
        </row>
        <row r="2033">
          <cell r="A2033" t="str">
            <v>PM020010143AAI</v>
          </cell>
          <cell r="B2033" t="str">
            <v>Kìm nhọn 145 mm</v>
          </cell>
        </row>
        <row r="2034">
          <cell r="A2034" t="str">
            <v>PM020010144AAI</v>
          </cell>
          <cell r="B2034" t="str">
            <v>Panh thẳng 130 mm</v>
          </cell>
        </row>
        <row r="2035">
          <cell r="A2035" t="str">
            <v>PM020010145AAI</v>
          </cell>
          <cell r="B2035" t="str">
            <v>Dầu máy nén khí 20l/can</v>
          </cell>
        </row>
        <row r="2036">
          <cell r="A2036" t="str">
            <v>PM020010146AAI</v>
          </cell>
          <cell r="B2036" t="str">
            <v>Dung dịch rửa lưới in Kolb MultiEx NAO readymix (thùng 25l)</v>
          </cell>
        </row>
        <row r="2037">
          <cell r="A2037" t="str">
            <v>PM020010147AAI</v>
          </cell>
          <cell r="B2037" t="str">
            <v>Tem trắng không in 20x10mm</v>
          </cell>
        </row>
        <row r="2038">
          <cell r="A2038" t="str">
            <v>PM020010148AAI</v>
          </cell>
          <cell r="B2038" t="str">
            <v>Tem tròn đen không in Ø12mm</v>
          </cell>
        </row>
        <row r="2039">
          <cell r="A2039" t="str">
            <v>PM020010149AAI</v>
          </cell>
          <cell r="B2039" t="str">
            <v>Tem tròn nâu không in Ø12mm</v>
          </cell>
        </row>
        <row r="2040">
          <cell r="A2040" t="str">
            <v>PM020010150AAI</v>
          </cell>
          <cell r="B2040" t="str">
            <v>Tem tròn đỏ không in Ø12mm</v>
          </cell>
        </row>
        <row r="2041">
          <cell r="A2041" t="str">
            <v>PM020010151AAI</v>
          </cell>
          <cell r="B2041" t="str">
            <v>Tem tròn cam không in Ø12mm</v>
          </cell>
        </row>
        <row r="2042">
          <cell r="A2042" t="str">
            <v>PM020010152AAI</v>
          </cell>
          <cell r="B2042" t="str">
            <v>Tem tròn vàng không in Ø12mm</v>
          </cell>
        </row>
        <row r="2043">
          <cell r="A2043" t="str">
            <v>PM020010153AAI</v>
          </cell>
          <cell r="B2043" t="str">
            <v>Tem tròn lục không in Ø12mm</v>
          </cell>
        </row>
        <row r="2044">
          <cell r="A2044" t="str">
            <v>PM020010154AAI</v>
          </cell>
          <cell r="B2044" t="str">
            <v>Tem tròn lam không in Ø12mm</v>
          </cell>
        </row>
        <row r="2045">
          <cell r="A2045" t="str">
            <v>PM020010155AAI</v>
          </cell>
          <cell r="B2045" t="str">
            <v>Tem tròn tím không in Ø12mm</v>
          </cell>
        </row>
        <row r="2046">
          <cell r="A2046" t="str">
            <v>PM020010156AAI</v>
          </cell>
          <cell r="B2046" t="str">
            <v>Tem tròn xám không in Ø12mm</v>
          </cell>
        </row>
        <row r="2047">
          <cell r="A2047" t="str">
            <v>PM020010157AAI</v>
          </cell>
          <cell r="B2047" t="str">
            <v>Tem tròn trắng không in Ø12mm</v>
          </cell>
        </row>
        <row r="2048">
          <cell r="A2048" t="str">
            <v>PM020010158AAI</v>
          </cell>
          <cell r="B2048" t="str">
            <v>Tem trắng in mũi tên đỏ 7x5mm</v>
          </cell>
        </row>
        <row r="2049">
          <cell r="A2049" t="str">
            <v>PM020010159AAI</v>
          </cell>
          <cell r="B2049" t="str">
            <v>Tem "CHẤP NHẬN" xanh lá cây 50x70mm</v>
          </cell>
        </row>
        <row r="2050">
          <cell r="A2050" t="str">
            <v>PM020010160AAI</v>
          </cell>
          <cell r="B2050" t="str">
            <v>Tem "KHÔNG CHẤP NHẬN" màu đỏ 50x70mm</v>
          </cell>
        </row>
        <row r="2051">
          <cell r="A2051" t="str">
            <v>PM020010161AAI</v>
          </cell>
          <cell r="B2051" t="str">
            <v>Tem "CHẤP NHẬN ĐƯỢC" màu vàng 50x70mm</v>
          </cell>
        </row>
        <row r="2052">
          <cell r="A2052" t="str">
            <v>PM020010162AAI</v>
          </cell>
          <cell r="B2052" t="str">
            <v>Panh Vetus ESD-12 đầu nhọn</v>
          </cell>
        </row>
        <row r="2053">
          <cell r="A2053" t="str">
            <v>PM020010163AAI</v>
          </cell>
          <cell r="B2053" t="str">
            <v>Panh Vetus ESD-13 đầu tròn</v>
          </cell>
        </row>
        <row r="2054">
          <cell r="A2054" t="str">
            <v>PM020010164AAI</v>
          </cell>
          <cell r="B2054" t="str">
            <v>Găng tay ngón không chun</v>
          </cell>
        </row>
        <row r="2055">
          <cell r="A2055" t="str">
            <v>PM020010165AAI</v>
          </cell>
          <cell r="B2055" t="str">
            <v>Găng tay chống tĩnh điện</v>
          </cell>
        </row>
        <row r="2056">
          <cell r="A2056" t="str">
            <v>PM020010166AAI</v>
          </cell>
          <cell r="B2056" t="str">
            <v>Bàn chải tĩnh điện to</v>
          </cell>
        </row>
        <row r="2057">
          <cell r="A2057" t="str">
            <v>PM020010167AAI</v>
          </cell>
          <cell r="B2057" t="str">
            <v>Bàn chải tĩnh điện nhỏ</v>
          </cell>
        </row>
        <row r="2058">
          <cell r="A2058" t="str">
            <v>PM020010168AAH</v>
          </cell>
          <cell r="B2058" t="str">
            <v>Găng tay chống tĩnh điện kẻ sọc, có hạt</v>
          </cell>
        </row>
        <row r="2059">
          <cell r="A2059" t="str">
            <v>PM020010169AAI</v>
          </cell>
          <cell r="B2059" t="str">
            <v>Bộ cờ lê 440.JE18</v>
          </cell>
        </row>
        <row r="2060">
          <cell r="A2060" t="str">
            <v>PM020010170AAI</v>
          </cell>
          <cell r="B2060" t="str">
            <v>Tuốc nơ vít 2 cạnh AN2x75</v>
          </cell>
        </row>
        <row r="2061">
          <cell r="A2061" t="str">
            <v>PM020010171AAI</v>
          </cell>
          <cell r="B2061" t="str">
            <v>Tuốc nơ vít 2 cạnh AN2.5x75</v>
          </cell>
        </row>
        <row r="2062">
          <cell r="A2062" t="str">
            <v>PM020010172AAI</v>
          </cell>
          <cell r="B2062" t="str">
            <v>Tuốc nơ vít 2 cạnh AN3x100</v>
          </cell>
        </row>
        <row r="2063">
          <cell r="A2063" t="str">
            <v>PM020010173AAI</v>
          </cell>
          <cell r="B2063" t="str">
            <v>Tuốc nơ vít 2 cạnh AN3.5x100</v>
          </cell>
        </row>
        <row r="2064">
          <cell r="A2064" t="str">
            <v>PM020010174AAI</v>
          </cell>
          <cell r="B2064" t="str">
            <v>Tuốc nơ vít 2 cạnh AN4x100</v>
          </cell>
        </row>
        <row r="2065">
          <cell r="A2065" t="str">
            <v>PM020010175AAI</v>
          </cell>
          <cell r="B2065" t="str">
            <v>Tuốc nơ vít 4 cạnh ANP1x100</v>
          </cell>
        </row>
        <row r="2066">
          <cell r="A2066" t="str">
            <v>PM020010176AAI</v>
          </cell>
          <cell r="B2066" t="str">
            <v>Tuốc nơ vít 4 cạnh ANP2x125</v>
          </cell>
        </row>
        <row r="2067">
          <cell r="A2067" t="str">
            <v>PM020010177AAI</v>
          </cell>
          <cell r="B2067" t="str">
            <v>Tuốc nơ vít đóng NS.265M</v>
          </cell>
        </row>
        <row r="2068">
          <cell r="A2068" t="str">
            <v>PM020010178AAI</v>
          </cell>
          <cell r="B2068" t="str">
            <v>Mỏ lết mạc crome 113C.24C</v>
          </cell>
        </row>
        <row r="2069">
          <cell r="A2069" t="str">
            <v>PM020010179AAI</v>
          </cell>
          <cell r="B2069" t="str">
            <v>Bộ chìa sao 89.JL12</v>
          </cell>
        </row>
        <row r="2070">
          <cell r="A2070" t="str">
            <v>PM020010180AAI</v>
          </cell>
          <cell r="B2070" t="str">
            <v>Bộ chìa mở lục lăng hệ inche 83SH.JU8</v>
          </cell>
        </row>
        <row r="2071">
          <cell r="A2071" t="str">
            <v>PM020010181AAI</v>
          </cell>
          <cell r="B2071" t="str">
            <v>Gậy an ninh Rapiscan Metor 28</v>
          </cell>
        </row>
        <row r="2072">
          <cell r="A2072" t="str">
            <v>PM020010182AAI</v>
          </cell>
          <cell r="B2072" t="str">
            <v>Thẻ nạp tiền mạng Vinaphone 50000VND</v>
          </cell>
        </row>
        <row r="2073">
          <cell r="A2073" t="str">
            <v>PM020010183AAI</v>
          </cell>
          <cell r="B2073" t="str">
            <v>Thẻ nạp tiền mạng Viettel 50000VND</v>
          </cell>
        </row>
        <row r="2074">
          <cell r="A2074" t="str">
            <v>PM020010184AAI</v>
          </cell>
          <cell r="B2074" t="str">
            <v>Vòng đeo tay chống tĩnh điện không dây</v>
          </cell>
        </row>
        <row r="2075">
          <cell r="A2075" t="str">
            <v>PM020010185AAI</v>
          </cell>
          <cell r="B2075" t="str">
            <v>Thiết bị đo nhiệt độ Hakko-FG-100</v>
          </cell>
        </row>
        <row r="2076">
          <cell r="A2076" t="str">
            <v>PM020010186AAI</v>
          </cell>
          <cell r="B2076" t="str">
            <v>Parameter calibration fixture</v>
          </cell>
        </row>
        <row r="2077">
          <cell r="A2077" t="str">
            <v>PM020010187AAI</v>
          </cell>
          <cell r="B2077" t="str">
            <v>Firmware update fixture</v>
          </cell>
        </row>
        <row r="2078">
          <cell r="A2078" t="str">
            <v>PM020010188AAI</v>
          </cell>
          <cell r="B2078" t="str">
            <v>PCBA functional Fixture/tester</v>
          </cell>
        </row>
        <row r="2079">
          <cell r="A2079" t="str">
            <v>PM020010189AAI</v>
          </cell>
          <cell r="B2079" t="str">
            <v>Steel Stencil for Solder Paste to product</v>
          </cell>
        </row>
        <row r="2080">
          <cell r="A2080" t="str">
            <v>PM020010190AAI</v>
          </cell>
          <cell r="B2080" t="str">
            <v>Steel Stencil Sheet for Reparing</v>
          </cell>
        </row>
        <row r="2081">
          <cell r="A2081" t="str">
            <v>PM020010191AAI</v>
          </cell>
          <cell r="B2081" t="str">
            <v>SMD counting machine CR-1000</v>
          </cell>
        </row>
        <row r="2082">
          <cell r="A2082" t="str">
            <v>PM020010192AAI</v>
          </cell>
          <cell r="B2082" t="str">
            <v>Data cable</v>
          </cell>
        </row>
        <row r="2083">
          <cell r="A2083" t="str">
            <v>PM020010193AAI</v>
          </cell>
          <cell r="B2083" t="str">
            <v>Replacement Pins</v>
          </cell>
        </row>
        <row r="2084">
          <cell r="A2084" t="str">
            <v>PM020010194AAI</v>
          </cell>
          <cell r="B2084" t="str">
            <v>Separate PCB fixture</v>
          </cell>
        </row>
        <row r="2085">
          <cell r="A2085" t="str">
            <v>PM020010195AAI</v>
          </cell>
          <cell r="B2085" t="str">
            <v>Soldering Fixture1</v>
          </cell>
        </row>
        <row r="2086">
          <cell r="A2086" t="str">
            <v>PM020010196AAI</v>
          </cell>
          <cell r="B2086" t="str">
            <v>Soldering Fixture2</v>
          </cell>
        </row>
        <row r="2087">
          <cell r="A2087" t="str">
            <v>PM020010197AAI</v>
          </cell>
          <cell r="B2087" t="str">
            <v>Soldering Fixture3</v>
          </cell>
        </row>
        <row r="2088">
          <cell r="A2088" t="str">
            <v>PM020010198AAI</v>
          </cell>
          <cell r="B2088" t="str">
            <v>Locking Fixture</v>
          </cell>
        </row>
        <row r="2089">
          <cell r="A2089" t="str">
            <v>PM020010199AAI</v>
          </cell>
          <cell r="B2089" t="str">
            <v>Double side tape application fixture</v>
          </cell>
        </row>
        <row r="2090">
          <cell r="A2090" t="str">
            <v>PM020010200AAI</v>
          </cell>
          <cell r="B2090" t="str">
            <v>TP sealing press</v>
          </cell>
        </row>
        <row r="2091">
          <cell r="A2091" t="str">
            <v>PM020010201AAI</v>
          </cell>
          <cell r="B2091" t="str">
            <v>GPS Emulator</v>
          </cell>
        </row>
        <row r="2092">
          <cell r="A2092" t="str">
            <v>PM020010202AAI</v>
          </cell>
          <cell r="B2092" t="str">
            <v>WCDMA testing white card</v>
          </cell>
        </row>
        <row r="2093">
          <cell r="A2093" t="str">
            <v>PM020010203AAI</v>
          </cell>
          <cell r="B2093" t="str">
            <v>GSM testing white card</v>
          </cell>
        </row>
        <row r="2094">
          <cell r="A2094" t="str">
            <v>PM020010204AAI</v>
          </cell>
          <cell r="B2094" t="str">
            <v>G5-Lens cover press</v>
          </cell>
        </row>
        <row r="2095">
          <cell r="A2095" t="str">
            <v>PM020010205AAI</v>
          </cell>
          <cell r="B2095" t="str">
            <v>G-5 Proximity Sensor Calibration Fixture</v>
          </cell>
        </row>
        <row r="2096">
          <cell r="A2096" t="str">
            <v>PM020010206AAI</v>
          </cell>
          <cell r="B2096" t="str">
            <v>Earphone tester fixture</v>
          </cell>
        </row>
        <row r="2097">
          <cell r="A2097" t="str">
            <v>PM020010207AAI</v>
          </cell>
          <cell r="B2097" t="str">
            <v>Camera module fixture &amp;ISO12233 Resolution Chart</v>
          </cell>
        </row>
        <row r="2098">
          <cell r="A2098" t="str">
            <v>PM020010208AAI</v>
          </cell>
          <cell r="B2098" t="str">
            <v>Microphone and Speaker tester</v>
          </cell>
        </row>
        <row r="2099">
          <cell r="A2099" t="str">
            <v>PM020010209AAI</v>
          </cell>
          <cell r="B2099" t="str">
            <v>LCD panel tester fixture</v>
          </cell>
        </row>
        <row r="2100">
          <cell r="A2100" t="str">
            <v>PM020010210AAI</v>
          </cell>
          <cell r="B2100" t="str">
            <v>Touch panel tester fixture</v>
          </cell>
        </row>
        <row r="2101">
          <cell r="A2101" t="str">
            <v>PM020010211AAI</v>
          </cell>
          <cell r="B2101" t="str">
            <v>Stain Flim Meter</v>
          </cell>
        </row>
        <row r="2102">
          <cell r="A2102" t="str">
            <v>PM020010212AAI</v>
          </cell>
          <cell r="B2102" t="str">
            <v>Adaptor testing fixture</v>
          </cell>
        </row>
        <row r="2103">
          <cell r="A2103" t="str">
            <v>PM020010213AAI</v>
          </cell>
          <cell r="B2103" t="str">
            <v>Battery Capacity Testing System BK6808AR/3</v>
          </cell>
        </row>
        <row r="2104">
          <cell r="A2104" t="str">
            <v>PM020010214AAI</v>
          </cell>
          <cell r="B2104" t="str">
            <v>Giấy in nhãn ZEBRA Poly Pro 4000T 30mm x 12mm</v>
          </cell>
        </row>
        <row r="2105">
          <cell r="A2105" t="str">
            <v>PM020010215AAI</v>
          </cell>
          <cell r="B2105" t="str">
            <v>Xe đẩy nguyên vật liệu</v>
          </cell>
        </row>
        <row r="2106">
          <cell r="A2106" t="str">
            <v>PM020010216AAI</v>
          </cell>
          <cell r="B2106" t="str">
            <v>Xe treo cuộn linh kiện</v>
          </cell>
        </row>
        <row r="2107">
          <cell r="A2107" t="str">
            <v>PM020010217AAI</v>
          </cell>
          <cell r="B2107" t="str">
            <v>USB Flash mini HP 8Gb</v>
          </cell>
        </row>
        <row r="2108">
          <cell r="A2108" t="str">
            <v>PM020010218AAI</v>
          </cell>
          <cell r="B2108" t="str">
            <v>HDMI Cable HDMI/M to HDMI/M black 1.5M</v>
          </cell>
        </row>
        <row r="2109">
          <cell r="A2109" t="str">
            <v>PM020010219AAO</v>
          </cell>
          <cell r="B2109" t="str">
            <v>Kệ lắp ghép 1000*500*2000mm 4 tầng chứa hàng</v>
          </cell>
        </row>
        <row r="2110">
          <cell r="A2110" t="str">
            <v>PM020010220AAO</v>
          </cell>
          <cell r="B2110" t="str">
            <v>Xe đẩy 900*550*1300mm</v>
          </cell>
        </row>
        <row r="2111">
          <cell r="A2111" t="str">
            <v>PM020010221AAO</v>
          </cell>
          <cell r="B2111" t="str">
            <v>Giá inox chứa khuôn in</v>
          </cell>
        </row>
        <row r="2112">
          <cell r="A2112" t="str">
            <v>PM020010222AAO</v>
          </cell>
          <cell r="B2112" t="str">
            <v>Lò xo lực Himax</v>
          </cell>
        </row>
        <row r="2113">
          <cell r="A2113" t="str">
            <v>PM020010223AAO</v>
          </cell>
          <cell r="B2113" t="str">
            <v>Ống hút khói</v>
          </cell>
        </row>
        <row r="2114">
          <cell r="A2114" t="str">
            <v>PM020010224AAI</v>
          </cell>
          <cell r="B2114" t="str">
            <v>Rack 1500x600x2108 sơn tĩnh điện màu ghi xám</v>
          </cell>
        </row>
        <row r="2115">
          <cell r="A2115" t="str">
            <v>PM020010225AAI</v>
          </cell>
          <cell r="B2115" t="str">
            <v>Bộ nguồn điều khiển E3632A</v>
          </cell>
        </row>
        <row r="2116">
          <cell r="A2116" t="str">
            <v>PM020010226AAI</v>
          </cell>
          <cell r="B2116" t="str">
            <v>Băng dính giấy 5cm</v>
          </cell>
        </row>
        <row r="2117">
          <cell r="A2117" t="str">
            <v>PM020010227AAI</v>
          </cell>
          <cell r="B2117" t="str">
            <v>PIN CR 2025</v>
          </cell>
        </row>
        <row r="2118">
          <cell r="A2118" t="str">
            <v>PM020010228AAI</v>
          </cell>
          <cell r="B2118" t="str">
            <v>Đầu đọc thẻ All in One</v>
          </cell>
        </row>
        <row r="2119">
          <cell r="A2119" t="str">
            <v>PM020010230AAI</v>
          </cell>
          <cell r="B2119" t="str">
            <v>Adaptor thẻ nhớ</v>
          </cell>
        </row>
        <row r="2120">
          <cell r="A2120" t="str">
            <v>PM020010231AAI</v>
          </cell>
          <cell r="B2120" t="str">
            <v>Màng phim bảo vệ SP 60 - 145mm x 200m</v>
          </cell>
        </row>
        <row r="2121">
          <cell r="A2121" t="str">
            <v>PM020010232AAI</v>
          </cell>
          <cell r="B2121" t="str">
            <v>Thẻ nhớ Micro SD 2GB Sandisk</v>
          </cell>
        </row>
        <row r="2122">
          <cell r="A2122" t="str">
            <v>PM020010233AAI</v>
          </cell>
          <cell r="B2122" t="str">
            <v>Găng tay sợi phủ cao su</v>
          </cell>
        </row>
        <row r="2123">
          <cell r="A2123" t="str">
            <v>PM020010234AAI</v>
          </cell>
          <cell r="B2123" t="str">
            <v>Găng tay sợi có hạt</v>
          </cell>
        </row>
        <row r="2124">
          <cell r="A2124" t="str">
            <v>PM020010235AAI</v>
          </cell>
          <cell r="B2124" t="str">
            <v>Thiết bị đo âm thanh Extech 407730</v>
          </cell>
        </row>
        <row r="2125">
          <cell r="A2125" t="str">
            <v>PM020010236AAI</v>
          </cell>
          <cell r="B2125" t="str">
            <v>Mực in mã vạch Resin NR302 50mm x 300m</v>
          </cell>
        </row>
        <row r="2126">
          <cell r="A2126" t="str">
            <v>PM020010237AAK</v>
          </cell>
          <cell r="B2126" t="str">
            <v>PVC Insulating Tape</v>
          </cell>
        </row>
        <row r="2127">
          <cell r="A2127" t="str">
            <v>PM020010238AAI</v>
          </cell>
          <cell r="B2127" t="str">
            <v>Cục đe bằng nhôm</v>
          </cell>
        </row>
        <row r="2128">
          <cell r="A2128" t="str">
            <v>PM020010239AAI</v>
          </cell>
          <cell r="B2128" t="str">
            <v>Ổ cắm 4 chấu dây 2m</v>
          </cell>
        </row>
        <row r="2129">
          <cell r="A2129" t="str">
            <v>PM020010240AAI</v>
          </cell>
          <cell r="B2129" t="str">
            <v>Ổ cắm điện IP 44</v>
          </cell>
        </row>
        <row r="2130">
          <cell r="A2130" t="str">
            <v>PM020010241AAI</v>
          </cell>
          <cell r="B2130" t="str">
            <v>Ổ cắm điện IP 55</v>
          </cell>
        </row>
        <row r="2131">
          <cell r="A2131" t="str">
            <v>PM020010242AAI</v>
          </cell>
          <cell r="B2131" t="str">
            <v>Sợi đốt máy hàn sóng</v>
          </cell>
        </row>
        <row r="2132">
          <cell r="A2132" t="str">
            <v>PM020010243AAI</v>
          </cell>
          <cell r="B2132" t="str">
            <v>Chổi dán tấm bảo vệ màn hình</v>
          </cell>
        </row>
        <row r="2133">
          <cell r="A2133" t="str">
            <v>PM020010244AAI</v>
          </cell>
          <cell r="B2133" t="str">
            <v>Chổi quét sơn</v>
          </cell>
        </row>
        <row r="2134">
          <cell r="A2134" t="str">
            <v>PM020010245AAK</v>
          </cell>
          <cell r="B2134" t="str">
            <v>Giấy lau máy in kem thiếc</v>
          </cell>
        </row>
        <row r="2135">
          <cell r="A2135" t="str">
            <v>PM020010246AAK</v>
          </cell>
          <cell r="B2135" t="str">
            <v>Băng dính nối cuộn linh kiện</v>
          </cell>
        </row>
        <row r="2136">
          <cell r="A2136" t="str">
            <v>PM020010247AAI</v>
          </cell>
          <cell r="B2136" t="str">
            <v>PIN ENERGIZER</v>
          </cell>
        </row>
        <row r="2137">
          <cell r="A2137" t="str">
            <v>PM020010248AAI</v>
          </cell>
          <cell r="B2137" t="str">
            <v>Đèn Pin sạc</v>
          </cell>
        </row>
        <row r="2138">
          <cell r="A2138" t="str">
            <v>PM020010249AAI</v>
          </cell>
          <cell r="B2138" t="str">
            <v>Đèn bàn</v>
          </cell>
        </row>
        <row r="2139">
          <cell r="A2139" t="str">
            <v>PM020010250AAI</v>
          </cell>
          <cell r="B2139" t="str">
            <v>Đèn kỹ thuật</v>
          </cell>
        </row>
        <row r="2140">
          <cell r="A2140" t="str">
            <v>PM020010251AAI</v>
          </cell>
          <cell r="B2140" t="str">
            <v>Súng nhiệt Steinel HG2310LCD</v>
          </cell>
        </row>
        <row r="2141">
          <cell r="A2141" t="str">
            <v>PM020010252AAI</v>
          </cell>
          <cell r="B2141" t="str">
            <v>Đầu thu loại nhỏ</v>
          </cell>
        </row>
        <row r="2142">
          <cell r="A2142" t="str">
            <v>PM020010253AAI</v>
          </cell>
          <cell r="B2142" t="str">
            <v>Đầu thu loại trung</v>
          </cell>
        </row>
        <row r="2143">
          <cell r="A2143" t="str">
            <v>PM020010254AAI</v>
          </cell>
          <cell r="B2143" t="str">
            <v>Đầu thu loại đại</v>
          </cell>
        </row>
        <row r="2144">
          <cell r="A2144" t="str">
            <v>PM020010255AAI</v>
          </cell>
          <cell r="B2144" t="str">
            <v>Khay để linh kiện</v>
          </cell>
        </row>
        <row r="2145">
          <cell r="A2145" t="str">
            <v>PM020010256AAI</v>
          </cell>
          <cell r="B2145" t="str">
            <v>Thanh nhựa mở thiết bị</v>
          </cell>
        </row>
        <row r="2146">
          <cell r="A2146" t="str">
            <v>PM020010257AAI</v>
          </cell>
          <cell r="B2146" t="str">
            <v>Miếng nhựa mở thiết bị</v>
          </cell>
        </row>
        <row r="2147">
          <cell r="A2147" t="str">
            <v>PM020010258AAI</v>
          </cell>
          <cell r="B2147" t="str">
            <v>Dây calibrate điện thoại</v>
          </cell>
        </row>
        <row r="2148">
          <cell r="A2148" t="str">
            <v>PM020010259AAI</v>
          </cell>
          <cell r="B2148" t="str">
            <v>Đầu calibrate điện thoại cho fixture (loại đầu hoa)</v>
          </cell>
        </row>
        <row r="2149">
          <cell r="A2149" t="str">
            <v>PM020010260AAI</v>
          </cell>
          <cell r="B2149" t="str">
            <v>Đầu calibrate điện thoại cho fixture</v>
          </cell>
        </row>
        <row r="2150">
          <cell r="A2150" t="str">
            <v>PM020010261AAI</v>
          </cell>
          <cell r="B2150" t="str">
            <v>USB Datatraveler 2.0 16Gb</v>
          </cell>
        </row>
        <row r="2151">
          <cell r="A2151" t="str">
            <v>PM020010262AAI</v>
          </cell>
          <cell r="B2151" t="str">
            <v>Thẻ nhớ SONY 8GB SC Card class 4 mã SF-8N4/T</v>
          </cell>
        </row>
        <row r="2152">
          <cell r="A2152" t="str">
            <v>PM020010263AAI</v>
          </cell>
          <cell r="B2152" t="str">
            <v>Cổng USB</v>
          </cell>
        </row>
        <row r="2153">
          <cell r="A2153" t="str">
            <v>PM020010264AAI</v>
          </cell>
          <cell r="B2153" t="str">
            <v>Khẩu trang vải</v>
          </cell>
        </row>
        <row r="2154">
          <cell r="A2154" t="str">
            <v>PM020010265AAI</v>
          </cell>
          <cell r="B2154" t="str">
            <v>Súng bắn sơn K3</v>
          </cell>
        </row>
        <row r="2155">
          <cell r="A2155" t="str">
            <v>PM020010266AAI</v>
          </cell>
          <cell r="B2155" t="str">
            <v>Mực in mã vạch Wax S245 120mm x 300m</v>
          </cell>
        </row>
        <row r="2156">
          <cell r="A2156" t="str">
            <v>PM020010267AAI</v>
          </cell>
          <cell r="B2156" t="str">
            <v>Mực in mã vạch Resin NR300 70mm x 300m</v>
          </cell>
        </row>
        <row r="2157">
          <cell r="A2157" t="str">
            <v>PM020010268AAI</v>
          </cell>
          <cell r="B2157" t="str">
            <v>Mỡ bôi trơn</v>
          </cell>
        </row>
        <row r="2158">
          <cell r="A2158" t="str">
            <v>PM020010269AAI</v>
          </cell>
          <cell r="B2158" t="str">
            <v>Panh Vetus ST-12 đầu nhọn</v>
          </cell>
        </row>
        <row r="2159">
          <cell r="A2159" t="str">
            <v>PM020010270AAI</v>
          </cell>
          <cell r="B2159" t="str">
            <v>Mực in mã vạch Resin 45mm x 300m</v>
          </cell>
        </row>
        <row r="2160">
          <cell r="A2160" t="str">
            <v>PM020010271AAI</v>
          </cell>
          <cell r="B2160" t="str">
            <v>Mực in mã vạch Resin 80mm x 300m</v>
          </cell>
        </row>
        <row r="2161">
          <cell r="A2161" t="str">
            <v>PM020010272AAI</v>
          </cell>
          <cell r="B2161" t="str">
            <v>Thiếc thanh 63BE20 LD BAR-Sn63/PB37</v>
          </cell>
        </row>
        <row r="2162">
          <cell r="A2162" t="str">
            <v>PM020010273AAI</v>
          </cell>
          <cell r="B2162" t="str">
            <v>Thiếc dây 63WF2617D08S100 LD Wire-SN62/PB37</v>
          </cell>
        </row>
        <row r="2163">
          <cell r="A2163" t="str">
            <v>PM020010274AAI</v>
          </cell>
          <cell r="B2163" t="str">
            <v>Thẻ nhớ USB Transcend JF300 8Gb USB2.0</v>
          </cell>
        </row>
        <row r="2164">
          <cell r="A2164" t="str">
            <v>PM020010276AAI</v>
          </cell>
          <cell r="B2164" t="str">
            <v>Mực in mã vạch wax S245 95mm x 300m</v>
          </cell>
        </row>
        <row r="2165">
          <cell r="A2165" t="str">
            <v>PM020010277AAI</v>
          </cell>
          <cell r="B2165" t="str">
            <v>Cạc mạng TP-Link</v>
          </cell>
        </row>
        <row r="2166">
          <cell r="A2166" t="str">
            <v>PM020010278AAK</v>
          </cell>
          <cell r="B2166" t="str">
            <v>Chế phẩm làm sạch bề mặt kim loại (flux)</v>
          </cell>
        </row>
        <row r="2167">
          <cell r="A2167" t="str">
            <v>PM020010279AAI</v>
          </cell>
          <cell r="B2167" t="str">
            <v>Đồng hồ đếm sản phẩm</v>
          </cell>
        </row>
        <row r="2168">
          <cell r="A2168" t="str">
            <v>PM020010280AAI</v>
          </cell>
          <cell r="B2168" t="str">
            <v>Kìm cắt prokit</v>
          </cell>
        </row>
        <row r="2169">
          <cell r="A2169" t="str">
            <v>PM020010281AAI</v>
          </cell>
          <cell r="B2169" t="str">
            <v>Mực in mã vạch Wax S245 60mm x 300m</v>
          </cell>
        </row>
        <row r="2170">
          <cell r="A2170" t="str">
            <v>PM020010288AAI</v>
          </cell>
          <cell r="B2170" t="str">
            <v>Mực in mã vạch Wax S245 110mm x 300m</v>
          </cell>
        </row>
        <row r="2171">
          <cell r="A2171" t="str">
            <v>PM020010283AAI</v>
          </cell>
          <cell r="B2171" t="str">
            <v>Kìm cắt keiba</v>
          </cell>
        </row>
        <row r="2172">
          <cell r="A2172" t="str">
            <v>PM020010284AAI</v>
          </cell>
          <cell r="B2172" t="str">
            <v>Kìm cắt linh kiện tiến lộc loại lớn</v>
          </cell>
        </row>
        <row r="2173">
          <cell r="A2173" t="str">
            <v>R19</v>
          </cell>
          <cell r="B2173" t="str">
            <v>Rack 19''</v>
          </cell>
        </row>
        <row r="2174">
          <cell r="A2174" t="str">
            <v>RAPOO-VT-9061</v>
          </cell>
          <cell r="B2174" t="str">
            <v>RAPOO 2.4G Wireless Optical Mouse Model VT-9061</v>
          </cell>
        </row>
        <row r="2175">
          <cell r="A2175" t="str">
            <v>RB001010001AAB</v>
          </cell>
          <cell r="B2175" t="str">
            <v>Chân cao su</v>
          </cell>
        </row>
        <row r="2176">
          <cell r="A2176" t="str">
            <v>RB002010001AAB</v>
          </cell>
          <cell r="B2176" t="str">
            <v>Bịt cao su</v>
          </cell>
        </row>
        <row r="2177">
          <cell r="A2177" t="str">
            <v>RFDCTO8</v>
          </cell>
          <cell r="B2177" t="str">
            <v>Cáp RF Test 0.5m, đầu SMAm/SMAm, Frequency DC to 8 GHz</v>
          </cell>
        </row>
        <row r="2178">
          <cell r="A2178" t="str">
            <v>RRUW</v>
          </cell>
          <cell r="B2178" t="str">
            <v>Cáp quang cho RRUW</v>
          </cell>
        </row>
        <row r="2179">
          <cell r="A2179" t="str">
            <v>RYYZP 300/500V</v>
          </cell>
          <cell r="B2179" t="str">
            <v>MCMK/XCMK-HF 2X16+2.5 CABLE</v>
          </cell>
        </row>
        <row r="2180">
          <cell r="A2180" t="str">
            <v>S8SFP</v>
          </cell>
          <cell r="B2180" t="str">
            <v>Switch + 8 SFP 1GE 10Km</v>
          </cell>
        </row>
        <row r="2181">
          <cell r="A2181" t="str">
            <v>SC/UPC SM 9/125</v>
          </cell>
          <cell r="B2181" t="str">
            <v>Optical jumper cord Singlemode SC/UPC-SC/APC 5m SP</v>
          </cell>
        </row>
        <row r="2182">
          <cell r="A2182" t="str">
            <v>SC/UPC-LC/UPC</v>
          </cell>
          <cell r="B2182" t="str">
            <v>Dây nhảy quang LC/PC-SC/UPC 30m</v>
          </cell>
        </row>
        <row r="2183">
          <cell r="A2183" t="str">
            <v>SC/UPC-SC/APC-50M</v>
          </cell>
          <cell r="B2183" t="str">
            <v>Dây nhảy quang Single Mode SC/UPC-SC/APC 50m</v>
          </cell>
        </row>
        <row r="2184">
          <cell r="A2184" t="str">
            <v>SC/UPC-SC/APC-5M</v>
          </cell>
          <cell r="B2184" t="str">
            <v>Dây nhảy quang Single Mode SC/UPC-SC/APC 5m</v>
          </cell>
        </row>
        <row r="2185">
          <cell r="A2185" t="str">
            <v>SDHFUNC</v>
          </cell>
          <cell r="B2185" t="str">
            <v>SDH Function(NMS Basic)-SDH NE Manager,SDH E2E,MSTP Ethernet E2E modules</v>
          </cell>
        </row>
        <row r="2186">
          <cell r="A2186" t="str">
            <v>SFP1000BASE-ZX</v>
          </cell>
          <cell r="B2186" t="str">
            <v>SFP 1000Base-ZX,LC/70Km/1550nm/Single-Mode</v>
          </cell>
        </row>
        <row r="2187">
          <cell r="A2187" t="str">
            <v>SFP1310NM</v>
          </cell>
          <cell r="B2187" t="str">
            <v>Module quang SFP 1310nm SM LC</v>
          </cell>
        </row>
        <row r="2188">
          <cell r="A2188" t="str">
            <v>SFP3.3V</v>
          </cell>
          <cell r="B2188" t="str">
            <v>SFP footprint, 3.3V, LC connector, digital diagnostics, 80km</v>
          </cell>
        </row>
        <row r="2189">
          <cell r="A2189" t="str">
            <v>SFP850NM</v>
          </cell>
          <cell r="B2189" t="str">
            <v>Module quang SFP 850nm MM LC</v>
          </cell>
        </row>
        <row r="2190">
          <cell r="A2190" t="str">
            <v>SFP-GIG-LH40</v>
          </cell>
          <cell r="B2190" t="str">
            <v>1000Base-LH Gagabit Ethernet optical</v>
          </cell>
        </row>
        <row r="2191">
          <cell r="A2191" t="str">
            <v>SFPSMF1550</v>
          </cell>
          <cell r="B2191" t="str">
            <v>1.25G SFP SMF 1550nm LC 70km for Ericsson comp.</v>
          </cell>
        </row>
        <row r="2192">
          <cell r="A2192" t="str">
            <v>SGSNHN</v>
          </cell>
          <cell r="B2192" t="str">
            <v>01 SGSN for Hanoi</v>
          </cell>
        </row>
        <row r="2193">
          <cell r="A2193" t="str">
            <v>SL2C16-2.5MM2LSZH-S-BK</v>
          </cell>
          <cell r="B2193" t="str">
            <v>Power cable, two core 2*16-2.5mm² (48m/set)</v>
          </cell>
        </row>
        <row r="2194">
          <cell r="A2194" t="str">
            <v>SLC</v>
          </cell>
          <cell r="B2194" t="str">
            <v>Silicon</v>
          </cell>
        </row>
        <row r="2195">
          <cell r="A2195" t="str">
            <v>SMP.02.ECO.11</v>
          </cell>
          <cell r="B2195" t="str">
            <v>Smartphone Lotus S2 ECO 3G850 không có logo VNPT màu đen</v>
          </cell>
        </row>
        <row r="2196">
          <cell r="A2196" t="str">
            <v>SMP.02.ECO.15</v>
          </cell>
          <cell r="B2196" t="str">
            <v>Smartphone Lotus S2 ECO 3G850 không có logo VNPT màu xanh</v>
          </cell>
        </row>
        <row r="2197">
          <cell r="A2197" t="str">
            <v>SMP.02.ECO.17</v>
          </cell>
          <cell r="B2197" t="str">
            <v>Smartphone Lotus S2 ECO 3G850 không có logo VNPT màu vàng</v>
          </cell>
        </row>
        <row r="2198">
          <cell r="A2198" t="str">
            <v>SMP.02.ECO.19</v>
          </cell>
          <cell r="B2198" t="str">
            <v>Smartphone Lotus S2 ECO 3G850 không có logo VNPT màu hồng</v>
          </cell>
        </row>
        <row r="2199">
          <cell r="A2199" t="str">
            <v>SMP.02.ECO.1F</v>
          </cell>
          <cell r="B2199" t="str">
            <v>Smartphone Lotus S2 ECO 3G850 không có logo VNPT màu trắng</v>
          </cell>
        </row>
        <row r="2200">
          <cell r="A2200" t="str">
            <v>SMP.02.ECO.1XXX</v>
          </cell>
          <cell r="B2200" t="str">
            <v>Smartphone Lotus S2 ECO 3G850 PCBA</v>
          </cell>
        </row>
        <row r="2201">
          <cell r="A2201" t="str">
            <v>SMP.02.ECO.21</v>
          </cell>
          <cell r="B2201" t="str">
            <v>Smartphone Lotus S2 ECO 3G900 không có logo VNPT màu đen</v>
          </cell>
        </row>
        <row r="2202">
          <cell r="A2202" t="str">
            <v>SMP.02.ECO.23XX</v>
          </cell>
          <cell r="B2202" t="str">
            <v>Smartphone Lotus S2 ECO 3G900 PCBA</v>
          </cell>
        </row>
        <row r="2203">
          <cell r="A2203" t="str">
            <v>SMP.02.ECO.25</v>
          </cell>
          <cell r="B2203" t="str">
            <v>Smartphone Lotus S2 ECO 3G900 không có logo VNPT màu xanh</v>
          </cell>
        </row>
        <row r="2204">
          <cell r="A2204" t="str">
            <v>SMP.02.ECO.27</v>
          </cell>
          <cell r="B2204" t="str">
            <v>Smartphone Lotus S2 ECO 3G900 không có logo VNPT màu vàng</v>
          </cell>
        </row>
        <row r="2205">
          <cell r="A2205" t="str">
            <v>SMP.02.ECO.29</v>
          </cell>
          <cell r="B2205" t="str">
            <v>Smartphone Lotus S2 ECO 3G900 không có logo VNPT màu hồng</v>
          </cell>
        </row>
        <row r="2206">
          <cell r="A2206" t="str">
            <v>SMP.02.ECO.2F</v>
          </cell>
          <cell r="B2206" t="str">
            <v>Smartphone Lotus S2 ECO 3G900 không có logo VNPT màu trắng</v>
          </cell>
        </row>
        <row r="2207">
          <cell r="A2207" t="str">
            <v>SMP.02.ECO.31</v>
          </cell>
          <cell r="B2207" t="str">
            <v>Smartphone Lotus S2 ECO 3G900 có logo VNPT màu đen</v>
          </cell>
        </row>
        <row r="2208">
          <cell r="A2208" t="str">
            <v>SMP.02.ECO.35</v>
          </cell>
          <cell r="B2208" t="str">
            <v>Smartphone Lotus S2 ECO 3G900 có logo VNPT màu xanh</v>
          </cell>
        </row>
        <row r="2209">
          <cell r="A2209" t="str">
            <v>SMP.02.ECO.37</v>
          </cell>
          <cell r="B2209" t="str">
            <v>Smartphone Lotus S2 ECO 3G900 có logo VNPT màu vàng</v>
          </cell>
        </row>
        <row r="2210">
          <cell r="A2210" t="str">
            <v>SMP.02.ECO.39</v>
          </cell>
          <cell r="B2210" t="str">
            <v>Smartphone Lotus S2 ECO 3G900 có logo VNPT màu hồng</v>
          </cell>
        </row>
        <row r="2211">
          <cell r="A2211" t="str">
            <v>SMP.02.ECO.3F</v>
          </cell>
          <cell r="B2211" t="str">
            <v>Smartphone Lotus S2 ECO 3G900 có logo VNPT màu trắng</v>
          </cell>
        </row>
        <row r="2212">
          <cell r="A2212" t="str">
            <v>SMP.02.PRO.11</v>
          </cell>
          <cell r="B2212" t="str">
            <v>Smartphone Lotus S2 PRO 3G850 không có logo VNPT màu đen</v>
          </cell>
        </row>
        <row r="2213">
          <cell r="A2213" t="str">
            <v>SMP.02.PRO.17</v>
          </cell>
          <cell r="B2213" t="str">
            <v>Smartphone Lotus S2 PRO 3G850 không có logo VNPT màu vàng</v>
          </cell>
        </row>
        <row r="2214">
          <cell r="A2214" t="str">
            <v>SMP.02.PRO.1F</v>
          </cell>
          <cell r="B2214" t="str">
            <v>Smartphone Lotus S2 PRO 3G850 không có logo VNPT màu trắng</v>
          </cell>
        </row>
        <row r="2215">
          <cell r="A2215" t="str">
            <v>SMP.02.PRO.21</v>
          </cell>
          <cell r="B2215" t="str">
            <v>Smartphone Lotus S2 PRO 3G900 không có logo VNPT màu đen</v>
          </cell>
        </row>
        <row r="2216">
          <cell r="A2216" t="str">
            <v>SMP.02.PRO.27</v>
          </cell>
          <cell r="B2216" t="str">
            <v>Smartphone Lotus S2 PRO 3G900 không có logo VNPT màu vàng</v>
          </cell>
        </row>
        <row r="2217">
          <cell r="A2217" t="str">
            <v>SMP.02.PRO.2F</v>
          </cell>
          <cell r="B2217" t="str">
            <v>Smartphone Lotus S2 PRO 3G900 không có logo VNPT màu trắng</v>
          </cell>
        </row>
        <row r="2218">
          <cell r="A2218" t="str">
            <v>SMP.02.ULC.11</v>
          </cell>
          <cell r="B2218" t="str">
            <v>Smartphone Lotus S2 ULC 3G900 không có logo VNPT màu đen</v>
          </cell>
        </row>
        <row r="2219">
          <cell r="A2219" t="str">
            <v>SMP.02.ULC.12XX</v>
          </cell>
          <cell r="B2219" t="str">
            <v>Smartphone Lotus S2 ULC 3G900 PCBA</v>
          </cell>
        </row>
        <row r="2220">
          <cell r="A2220" t="str">
            <v>SMP.02.ULC.15</v>
          </cell>
          <cell r="B2220" t="str">
            <v>Smartphone Lotus S2 ULC 3G900 không có logo VNPT màu xanh</v>
          </cell>
        </row>
        <row r="2221">
          <cell r="A2221" t="str">
            <v>SMP.02.ULC.17</v>
          </cell>
          <cell r="B2221" t="str">
            <v>Smartphone Lotus S2 ULC 3G900 không có logo VNPT màu vàng</v>
          </cell>
        </row>
        <row r="2222">
          <cell r="A2222" t="str">
            <v>SMP.02.ULC.19</v>
          </cell>
          <cell r="B2222" t="str">
            <v>Smartphone Lotus S2 ULC 3G900 không có logo VNPT màu hồng</v>
          </cell>
        </row>
        <row r="2223">
          <cell r="A2223" t="str">
            <v>SMP.02.ULC.1F</v>
          </cell>
          <cell r="B2223" t="str">
            <v>Smartphone Lotus S2 ULC 3G900 không có logo VNPT màu trắng</v>
          </cell>
        </row>
        <row r="2224">
          <cell r="A2224" t="str">
            <v>SMP.02.ULC.21</v>
          </cell>
          <cell r="B2224" t="str">
            <v>Smartphone Lotus S2 ULC 3G900 có logo VNPT màu đen</v>
          </cell>
        </row>
        <row r="2225">
          <cell r="A2225" t="str">
            <v>SMP.02.ULC.25</v>
          </cell>
          <cell r="B2225" t="str">
            <v>Smartphone Lotus S2 ULC 3G900 có logo VNPT màu xanh</v>
          </cell>
        </row>
        <row r="2226">
          <cell r="A2226" t="str">
            <v>SMP.02.ULC.27</v>
          </cell>
          <cell r="B2226" t="str">
            <v>Smartphone Lotus S2 ULC 3G900 có logo VNPT màu vàng</v>
          </cell>
        </row>
        <row r="2227">
          <cell r="A2227" t="str">
            <v>SMP.02.ULC.29</v>
          </cell>
          <cell r="B2227" t="str">
            <v>Smartphone Lotus S2 ULC 3G900 có logo VNPT màu hồng</v>
          </cell>
        </row>
        <row r="2228">
          <cell r="A2228" t="str">
            <v>SMP.02.ULC.2F</v>
          </cell>
          <cell r="B2228" t="str">
            <v>Smartphone Lotus S2 ULC 3G900 có logo VNPT màu trắng</v>
          </cell>
        </row>
        <row r="2229">
          <cell r="A2229" t="str">
            <v>SP010010101AAA</v>
          </cell>
          <cell r="B2229" t="str">
            <v>PCBA ES001 đã lắp đủ</v>
          </cell>
        </row>
        <row r="2230">
          <cell r="A2230" t="str">
            <v>SP010020101AAA</v>
          </cell>
          <cell r="B2230" t="str">
            <v>PCBA máy tính bảng</v>
          </cell>
        </row>
        <row r="2231">
          <cell r="A2231" t="str">
            <v>SP010020102AAA</v>
          </cell>
          <cell r="B2231" t="str">
            <v>Processor Board máy tính bảng</v>
          </cell>
        </row>
        <row r="2232">
          <cell r="A2232" t="str">
            <v>SP020010110AAA</v>
          </cell>
          <cell r="B2232" t="str">
            <v>Dây nguồn mới</v>
          </cell>
        </row>
        <row r="2233">
          <cell r="A2233" t="str">
            <v>SPDSLWM4E2AH1</v>
          </cell>
          <cell r="B2233" t="str">
            <v>iGate AW300N PCBA</v>
          </cell>
        </row>
        <row r="2234">
          <cell r="A2234" t="str">
            <v>SP-SF-125-130-01</v>
          </cell>
          <cell r="B2234" t="str">
            <v>Spectrum Terrabit SFP module with Digital  Diagnostic Monitoring (DDM), 1000Base-LX 1310nm SM (LC), distance up to 10km</v>
          </cell>
        </row>
        <row r="2235">
          <cell r="A2235" t="str">
            <v>SP-SF-125-130-04</v>
          </cell>
          <cell r="B2235" t="str">
            <v>Spectrum Terrabit SFP module with Digital Diagnostic Monitoring (DDM), 1000Base-LX 1310nm SM (LC), distance up to 40km</v>
          </cell>
        </row>
        <row r="2236">
          <cell r="A2236" t="str">
            <v>SSN1AUX</v>
          </cell>
          <cell r="B2236" t="str">
            <v>System Auxiliary Interface Board</v>
          </cell>
        </row>
        <row r="2237">
          <cell r="A2237" t="str">
            <v>SSN1PIUB</v>
          </cell>
          <cell r="B2237" t="str">
            <v>Power Interface Unit</v>
          </cell>
        </row>
        <row r="2238">
          <cell r="A2238" t="str">
            <v>SSN1SLT1</v>
          </cell>
          <cell r="B2238" t="str">
            <v>12xSTM-1 Optical Interface Board(S-1.1,LC)</v>
          </cell>
        </row>
        <row r="2239">
          <cell r="A2239" t="str">
            <v>SSN1SUBRACK01</v>
          </cell>
          <cell r="B2239" t="str">
            <v>Type III Subrack</v>
          </cell>
        </row>
        <row r="2240">
          <cell r="A2240" t="str">
            <v>SSN2SLO1</v>
          </cell>
          <cell r="B2240" t="str">
            <v>8xSTM-1 Optical Interface Board(S-1.1,LC)</v>
          </cell>
        </row>
        <row r="2241">
          <cell r="A2241" t="str">
            <v>SSN3PSXCSA</v>
          </cell>
          <cell r="B2241" t="str">
            <v>OSN 3500-200G TDM and 100G Packet Switching and Synchronous Timing Board</v>
          </cell>
        </row>
        <row r="2242">
          <cell r="A2242" t="str">
            <v>SSN4GSCC</v>
          </cell>
          <cell r="B2242" t="str">
            <v>System Control and Communication Board</v>
          </cell>
        </row>
        <row r="2243">
          <cell r="A2243" t="str">
            <v>SSNB9RACK05</v>
          </cell>
          <cell r="B2243" t="str">
            <v>N63E Assemble Rack(2200x600x300mm),Type III</v>
          </cell>
        </row>
        <row r="2244">
          <cell r="A2244" t="str">
            <v>SSND00EGS412</v>
          </cell>
          <cell r="B2244" t="str">
            <v>4-port Gigabit Ethernet Switching Processing Board(1000BASE-LX,1310-LC)</v>
          </cell>
        </row>
        <row r="2245">
          <cell r="A2245" t="str">
            <v>SSND0SLD6402</v>
          </cell>
          <cell r="B2245" t="str">
            <v>2xSTM-64 Optical Interface Board(S-64.2b,LC)</v>
          </cell>
        </row>
        <row r="2246">
          <cell r="A2246" t="str">
            <v>SSND0SLQ1602</v>
          </cell>
          <cell r="B2246" t="str">
            <v>4xSTM-16 Optical Interface Board(S-16.1,LC)</v>
          </cell>
        </row>
        <row r="2247">
          <cell r="A2247" t="str">
            <v>S-WAVE U-65-18DV10</v>
          </cell>
          <cell r="B2247" t="str">
            <v>DUAL-BAND 1800/2100 MHZ ANTENNA</v>
          </cell>
        </row>
        <row r="2248">
          <cell r="A2248" t="str">
            <v>SWOSN3500</v>
          </cell>
          <cell r="B2248" t="str">
            <v>OptiX OSN 3500-Basic Software Package,V100R008(Per Subrack)</v>
          </cell>
        </row>
        <row r="2249">
          <cell r="A2249" t="str">
            <v>SWPCN2000</v>
          </cell>
          <cell r="B2249" t="str">
            <v>Software Service,Trend Micro,05280169,Original Manufacturer Service, 1 Year,7*24 Standard Service,10 users</v>
          </cell>
        </row>
        <row r="2250">
          <cell r="A2250" t="str">
            <v>SWP-N2000-CLIENT</v>
          </cell>
          <cell r="B2250" t="str">
            <v>Client amount license</v>
          </cell>
        </row>
        <row r="2251">
          <cell r="A2251" t="str">
            <v>SW-U2000</v>
          </cell>
          <cell r="B2251" t="str">
            <v>Client Access Amount License-U2000</v>
          </cell>
        </row>
        <row r="2252">
          <cell r="A2252" t="str">
            <v>TC</v>
          </cell>
          <cell r="B2252" t="str">
            <v>Cable Ladder Set (10m / set)</v>
          </cell>
        </row>
        <row r="2253">
          <cell r="A2253" t="str">
            <v>TN</v>
          </cell>
          <cell r="B2253" t="str">
            <v>Bộ tem nhãn</v>
          </cell>
        </row>
        <row r="2254">
          <cell r="A2254" t="str">
            <v>VinaXtra</v>
          </cell>
          <cell r="B2254" t="str">
            <v>Sim VinaXtra</v>
          </cell>
        </row>
        <row r="2255">
          <cell r="A2255" t="str">
            <v>VNP100K</v>
          </cell>
          <cell r="B2255" t="str">
            <v>Thẻ Vinaphone mệnh giá 100000 đồng</v>
          </cell>
        </row>
        <row r="2256">
          <cell r="A2256" t="str">
            <v>VNP13A38</v>
          </cell>
          <cell r="B2256" t="str">
            <v>Bộ SIMCARD Vinaphone</v>
          </cell>
        </row>
        <row r="2257">
          <cell r="A2257" t="str">
            <v>VNP200K</v>
          </cell>
          <cell r="B2257" t="str">
            <v>Thẻ Vinaphone mệnh giá 200000 đồng</v>
          </cell>
        </row>
        <row r="2258">
          <cell r="A2258" t="str">
            <v>VNP20K</v>
          </cell>
          <cell r="B2258" t="str">
            <v>Thẻ Vinaphone mệnh giá 20000 đồng</v>
          </cell>
        </row>
        <row r="2259">
          <cell r="A2259" t="str">
            <v>VNP50K</v>
          </cell>
          <cell r="B2259" t="str">
            <v>Thẻ Vinaphone mệnh giá 50000 đồng</v>
          </cell>
        </row>
        <row r="2260">
          <cell r="A2260" t="str">
            <v>VNT001B-M001</v>
          </cell>
          <cell r="B2260" t="str">
            <v>IC DDR</v>
          </cell>
        </row>
        <row r="2261">
          <cell r="A2261" t="str">
            <v>VNT001B-M002</v>
          </cell>
          <cell r="B2261" t="str">
            <v>WiFi Module (non-transceiver)</v>
          </cell>
        </row>
        <row r="2262">
          <cell r="A2262" t="str">
            <v>VNT001B-M003</v>
          </cell>
          <cell r="B2262" t="str">
            <v>Transformer</v>
          </cell>
        </row>
        <row r="2263">
          <cell r="A2263" t="str">
            <v>VNT001B-M004</v>
          </cell>
          <cell r="B2263" t="str">
            <v>SD port</v>
          </cell>
        </row>
        <row r="2264">
          <cell r="A2264" t="str">
            <v>VNT001B-M005</v>
          </cell>
          <cell r="B2264" t="str">
            <v>Reset Button</v>
          </cell>
        </row>
        <row r="2265">
          <cell r="A2265" t="str">
            <v>VNT001B-M006</v>
          </cell>
          <cell r="B2265" t="str">
            <v>LED Cover</v>
          </cell>
        </row>
        <row r="2266">
          <cell r="A2266" t="str">
            <v>VNT001B-M007</v>
          </cell>
          <cell r="B2266" t="str">
            <v>CPU</v>
          </cell>
        </row>
        <row r="2267">
          <cell r="A2267" t="str">
            <v>VNT001B-M008</v>
          </cell>
          <cell r="B2267" t="str">
            <v>Switch</v>
          </cell>
        </row>
        <row r="2268">
          <cell r="A2268" t="str">
            <v>VNT001B-M009</v>
          </cell>
          <cell r="B2268" t="str">
            <v>USB port</v>
          </cell>
        </row>
        <row r="2269">
          <cell r="A2269" t="str">
            <v>VNT001B-M010</v>
          </cell>
          <cell r="B2269" t="str">
            <v>LED</v>
          </cell>
        </row>
        <row r="2270">
          <cell r="A2270" t="str">
            <v>VNT001B-M011</v>
          </cell>
          <cell r="B2270" t="str">
            <v>Power adaper</v>
          </cell>
        </row>
        <row r="2271">
          <cell r="A2271" t="str">
            <v>VNT001SB</v>
          </cell>
          <cell r="B2271" t="str">
            <v>VNPT Technology Smart Box</v>
          </cell>
        </row>
        <row r="2272">
          <cell r="A2272" t="str">
            <v>VNT-DSL-WM-4E2AH-1.0</v>
          </cell>
          <cell r="B2272" t="str">
            <v>PCB for Modem ADSL</v>
          </cell>
        </row>
        <row r="2273">
          <cell r="A2273" t="str">
            <v>VOSMARTBOX</v>
          </cell>
          <cell r="B2273" t="str">
            <v>Thùng carton 3 lớp VNPT Smartbox</v>
          </cell>
        </row>
        <row r="2274">
          <cell r="A2274" t="str">
            <v>Z4V4ULCP003</v>
          </cell>
          <cell r="B2274" t="str">
            <v>Phôi tem thiếc bạc 18x50mm</v>
          </cell>
        </row>
        <row r="2275">
          <cell r="A2275" t="str">
            <v>ZN4PD1 - 63 - S+</v>
          </cell>
          <cell r="B2275" t="str">
            <v>PWR DIV / SMA / RoHS</v>
          </cell>
        </row>
        <row r="2276">
          <cell r="A2276" t="str">
            <v>4VNULCE001-WTL</v>
          </cell>
          <cell r="B2276" t="str">
            <v>TP black with logo VIVAS</v>
          </cell>
        </row>
        <row r="2277">
          <cell r="A2277" t="str">
            <v>4VNULCE002</v>
          </cell>
          <cell r="B2277" t="str">
            <v xml:space="preserve">LCD </v>
          </cell>
        </row>
        <row r="2278">
          <cell r="A2278" t="str">
            <v>4VNULCE004</v>
          </cell>
          <cell r="B2278" t="str">
            <v>camera sets</v>
          </cell>
        </row>
        <row r="2279">
          <cell r="A2279" t="str">
            <v>4VNULCE005</v>
          </cell>
          <cell r="B2279" t="str">
            <v>photodector FPC sets</v>
          </cell>
        </row>
        <row r="2280">
          <cell r="A2280" t="str">
            <v>4VNULCE006</v>
          </cell>
          <cell r="B2280" t="str">
            <v>on-off key fpc</v>
          </cell>
        </row>
        <row r="2281">
          <cell r="A2281" t="str">
            <v>4VNULCE007</v>
          </cell>
          <cell r="B2281" t="str">
            <v>volume key FPC</v>
          </cell>
        </row>
        <row r="2282">
          <cell r="A2282" t="str">
            <v>4VNULCE008</v>
          </cell>
          <cell r="B2282" t="str">
            <v>key light FPC</v>
          </cell>
        </row>
        <row r="2283">
          <cell r="A2283" t="str">
            <v>4VNULCE009</v>
          </cell>
          <cell r="B2283" t="str">
            <v>speaker</v>
          </cell>
        </row>
        <row r="2284">
          <cell r="A2284" t="str">
            <v>4VNULCE010</v>
          </cell>
          <cell r="B2284" t="str">
            <v>receiver</v>
          </cell>
        </row>
        <row r="2285">
          <cell r="A2285" t="str">
            <v>4VNULCE011</v>
          </cell>
          <cell r="B2285" t="str">
            <v>MIC</v>
          </cell>
        </row>
        <row r="2286">
          <cell r="A2286" t="str">
            <v>4VNULCE013</v>
          </cell>
          <cell r="B2286" t="str">
            <v>Motor</v>
          </cell>
        </row>
        <row r="2287">
          <cell r="A2287" t="str">
            <v>4VNULCE014</v>
          </cell>
          <cell r="B2287" t="str">
            <v>GSM antenna</v>
          </cell>
        </row>
        <row r="2288">
          <cell r="A2288" t="str">
            <v>4VNULCE016</v>
          </cell>
          <cell r="B2288" t="str">
            <v>BT/WIFI/GPS 3 in 1 antenna black</v>
          </cell>
        </row>
        <row r="2289">
          <cell r="A2289" t="str">
            <v>4VNULCP004</v>
          </cell>
          <cell r="B2289" t="str">
            <v>USB line white</v>
          </cell>
        </row>
        <row r="2290">
          <cell r="A2290" t="str">
            <v>4VNULCP006</v>
          </cell>
          <cell r="B2290" t="str">
            <v>white earphone</v>
          </cell>
        </row>
        <row r="2291">
          <cell r="A2291" t="str">
            <v>4VNULCP007</v>
          </cell>
          <cell r="B2291" t="str">
            <v>Giftbox IMEI lable</v>
          </cell>
        </row>
        <row r="2292">
          <cell r="A2292" t="str">
            <v>4VNULCP008</v>
          </cell>
          <cell r="B2292" t="str">
            <v>screw lable</v>
          </cell>
        </row>
        <row r="2293">
          <cell r="A2293" t="str">
            <v>4VNULCP009</v>
          </cell>
          <cell r="B2293" t="str">
            <v>giftbox SN lable</v>
          </cell>
        </row>
        <row r="2294">
          <cell r="A2294" t="str">
            <v>4VNULCP010</v>
          </cell>
          <cell r="B2294" t="str">
            <v>giftbox ICT lable</v>
          </cell>
        </row>
        <row r="2295">
          <cell r="A2295" t="str">
            <v>4VNULCP011</v>
          </cell>
          <cell r="B2295" t="str">
            <v>lable for battery bunker</v>
          </cell>
        </row>
        <row r="2296">
          <cell r="A2296" t="str">
            <v>4VNULCP012-K</v>
          </cell>
          <cell r="B2296" t="str">
            <v>color lable: black</v>
          </cell>
        </row>
        <row r="2297">
          <cell r="A2297" t="str">
            <v>4VNULCP012-W</v>
          </cell>
          <cell r="B2297" t="str">
            <v>color lable: white</v>
          </cell>
        </row>
        <row r="2298">
          <cell r="A2298" t="str">
            <v>4VNULCP013</v>
          </cell>
          <cell r="B2298" t="str">
            <v>water proof lable , pasted on the PCBA</v>
          </cell>
        </row>
        <row r="2299">
          <cell r="A2299" t="str">
            <v>4VNULCP014</v>
          </cell>
          <cell r="B2299" t="str">
            <v>GB sealing lable</v>
          </cell>
        </row>
        <row r="2300">
          <cell r="A2300" t="str">
            <v>4VNULCP015</v>
          </cell>
          <cell r="B2300" t="str">
            <v>warranty card</v>
          </cell>
        </row>
        <row r="2301">
          <cell r="A2301" t="str">
            <v>4VNULCP016</v>
          </cell>
          <cell r="B2301" t="str">
            <v>S2TP protector（3 layers）</v>
          </cell>
        </row>
        <row r="2302">
          <cell r="A2302" t="str">
            <v>4VNULCS010-K</v>
          </cell>
          <cell r="B2302" t="str">
            <v>A cover components black</v>
          </cell>
        </row>
        <row r="2303">
          <cell r="A2303" t="str">
            <v>4VNULCS020</v>
          </cell>
          <cell r="B2303" t="str">
            <v>B cover components</v>
          </cell>
        </row>
        <row r="2304">
          <cell r="A2304" t="str">
            <v>4VNULCS030-K-No VNPT</v>
          </cell>
          <cell r="B2304" t="str">
            <v xml:space="preserve">C cover components black
</v>
          </cell>
        </row>
        <row r="2305">
          <cell r="A2305" t="str">
            <v>4VNULCS040-K</v>
          </cell>
          <cell r="B2305" t="str">
            <v>on-off key black</v>
          </cell>
        </row>
        <row r="2306">
          <cell r="A2306" t="str">
            <v>4VNULCS041-K</v>
          </cell>
          <cell r="B2306" t="str">
            <v>volume key black</v>
          </cell>
        </row>
        <row r="2307">
          <cell r="A2307" t="str">
            <v>4VNULCS042</v>
          </cell>
          <cell r="B2307" t="str">
            <v>photodetector sealing silcon sets</v>
          </cell>
        </row>
        <row r="2308">
          <cell r="A2308" t="str">
            <v>4VNULCS043</v>
          </cell>
          <cell r="B2308" t="str">
            <v>speaker support</v>
          </cell>
        </row>
        <row r="2309">
          <cell r="A2309" t="str">
            <v>4VNULCS044</v>
          </cell>
          <cell r="B2309" t="str">
            <v>back camera lens</v>
          </cell>
        </row>
        <row r="2310">
          <cell r="A2310" t="str">
            <v>4VNULCS045</v>
          </cell>
          <cell r="B2310" t="str">
            <v>self-tapping screw 1.4x2.5</v>
          </cell>
        </row>
        <row r="2311">
          <cell r="A2311" t="str">
            <v>4VNULCS046</v>
          </cell>
          <cell r="B2311" t="str">
            <v>machine screw 1.4x3</v>
          </cell>
        </row>
        <row r="2312">
          <cell r="A2312" t="str">
            <v>4VNULCS047</v>
          </cell>
          <cell r="B2312" t="str">
            <v>insulating cement for volume key</v>
          </cell>
        </row>
        <row r="2313">
          <cell r="A2313" t="str">
            <v>4VNULCS048</v>
          </cell>
          <cell r="B2313" t="str">
            <v>insulating cement for camera</v>
          </cell>
        </row>
        <row r="2314">
          <cell r="A2314" t="str">
            <v>4VNULCS049</v>
          </cell>
          <cell r="B2314" t="str">
            <v>insulating cement for LCD</v>
          </cell>
        </row>
        <row r="2315">
          <cell r="A2315" t="str">
            <v>4VNULCS04A</v>
          </cell>
          <cell r="B2315" t="str">
            <v>TP-IC sheilding conductive fabric</v>
          </cell>
        </row>
        <row r="2316">
          <cell r="A2316" t="str">
            <v>4VNULCS04C</v>
          </cell>
          <cell r="B2316" t="str">
            <v>speaker conductive fabric</v>
          </cell>
        </row>
        <row r="2317">
          <cell r="A2317" t="str">
            <v>4VNULCS04D</v>
          </cell>
          <cell r="B2317" t="str">
            <v>conductive foam 1</v>
          </cell>
        </row>
        <row r="2318">
          <cell r="A2318" t="str">
            <v>4VNULCS04E</v>
          </cell>
          <cell r="B2318" t="str">
            <v>conductive foam 2</v>
          </cell>
        </row>
        <row r="2319">
          <cell r="A2319" t="str">
            <v>4VNULCS04F</v>
          </cell>
          <cell r="B2319" t="str">
            <v>key light FPC grounding conductive fabric</v>
          </cell>
        </row>
        <row r="2320">
          <cell r="A2320" t="str">
            <v>4VNULCS010-W</v>
          </cell>
          <cell r="B2320" t="str">
            <v>A cover components white</v>
          </cell>
        </row>
        <row r="2321">
          <cell r="A2321" t="str">
            <v>4VNULCS030-W-No VNPT</v>
          </cell>
          <cell r="B2321" t="str">
            <v>C cover components white</v>
          </cell>
        </row>
        <row r="2322">
          <cell r="A2322" t="str">
            <v>4VNULCS040-W</v>
          </cell>
          <cell r="B2322" t="str">
            <v xml:space="preserve">on-off key white </v>
          </cell>
        </row>
        <row r="2323">
          <cell r="A2323" t="str">
            <v>4VNULCS041-W</v>
          </cell>
          <cell r="B2323" t="str">
            <v>volume key white</v>
          </cell>
        </row>
        <row r="2324">
          <cell r="A2324" t="str">
            <v>4VNULCP001</v>
          </cell>
          <cell r="B2324" t="str">
            <v>battery</v>
          </cell>
        </row>
        <row r="2325">
          <cell r="A2325" t="str">
            <v>4VNULCP002</v>
          </cell>
          <cell r="B2325" t="str">
            <v>Charger</v>
          </cell>
        </row>
        <row r="2326">
          <cell r="A2326" t="str">
            <v>4VNULCP019</v>
          </cell>
          <cell r="B2326" t="str">
            <v>Sách hướng dẫn sử dụng New ULC</v>
          </cell>
        </row>
        <row r="2327">
          <cell r="A2327" t="str">
            <v>4VNULCP020</v>
          </cell>
          <cell r="B2327" t="str">
            <v>Túi nilong đựng điện thoại</v>
          </cell>
        </row>
        <row r="2328">
          <cell r="A2328" t="str">
            <v>4VAVGMBOX</v>
          </cell>
          <cell r="B2328" t="str">
            <v>Hộp master ăngten AVG</v>
          </cell>
        </row>
        <row r="2329">
          <cell r="A2329" t="str">
            <v>1VRAX10RJ11</v>
          </cell>
          <cell r="B2329" t="str">
            <v xml:space="preserve">RES. AXIAL, 10 OHM, 5%, ( 12 x 3.5 mm) 1W FUSIBLE CARBON </v>
          </cell>
        </row>
        <row r="2330">
          <cell r="A2330" t="str">
            <v>3VMODBVT2004</v>
          </cell>
          <cell r="B2330" t="str">
            <v>DVB-T2 Front panel PCBA</v>
          </cell>
        </row>
        <row r="2331">
          <cell r="A2331">
            <v>40303098</v>
          </cell>
          <cell r="B2331" t="str">
            <v>Wifi Antenna</v>
          </cell>
        </row>
        <row r="2332">
          <cell r="A2332" t="str">
            <v>3VMORTL8188CUS</v>
          </cell>
          <cell r="B2332" t="str">
            <v>WiFi Module</v>
          </cell>
        </row>
        <row r="2333">
          <cell r="A2333" t="str">
            <v>1VR0402510R04</v>
          </cell>
          <cell r="B2333" t="str">
            <v>RES,THK,0402,510,5%,63mW</v>
          </cell>
        </row>
        <row r="2334">
          <cell r="A2334" t="str">
            <v>1VR040221K1F04</v>
          </cell>
          <cell r="B2334" t="str">
            <v>RES,THK,0402,22.1K,1%,63mW</v>
          </cell>
        </row>
        <row r="2335">
          <cell r="A2335" t="str">
            <v>4VDBT2P008</v>
          </cell>
          <cell r="B2335" t="str">
            <v>Túi PP 20x30cm</v>
          </cell>
        </row>
        <row r="2336">
          <cell r="A2336" t="str">
            <v>2VDIS1ZB60</v>
          </cell>
          <cell r="B2336" t="str">
            <v>SURFACE MOUNT GLASS PASSIVATED BRIDGE RECTIFIER  600V, 0.8A</v>
          </cell>
        </row>
        <row r="2337">
          <cell r="A2337" t="str">
            <v>1VC1206102M2GX7R</v>
          </cell>
          <cell r="B2337" t="str">
            <v>CAP CER 1nF 400V 20% SMD, 1206, X7R</v>
          </cell>
        </row>
        <row r="2338">
          <cell r="A2338" t="str">
            <v>2VDISK54S</v>
          </cell>
          <cell r="B2338" t="str">
            <v>SCHOTTKY DIODE 5A 40V, SMB (DO-201AA)</v>
          </cell>
        </row>
        <row r="2339">
          <cell r="A2339" t="str">
            <v>1VC6311827M0JALU</v>
          </cell>
          <cell r="B2339" t="str">
            <v>CAP ALUM 820uF 6.3V 20% RADIAL (10 x 9.5) pitch 5mm VERY LOW ESR 0.014 OHM, 105 C, HIGH QUALITY</v>
          </cell>
        </row>
        <row r="2340">
          <cell r="A2340" t="str">
            <v>1VC0402150B1HCER</v>
          </cell>
          <cell r="B2340" t="str">
            <v>CAP,CER,0402,15pF,1%,50V</v>
          </cell>
        </row>
        <row r="2341">
          <cell r="A2341" t="str">
            <v>1VC0402103M1EX7R</v>
          </cell>
          <cell r="B2341" t="str">
            <v>CAP,CER,0402,0.01uF,20%,25V,X7R</v>
          </cell>
        </row>
        <row r="2342">
          <cell r="A2342" t="str">
            <v>1VC0402330F1ENP0</v>
          </cell>
          <cell r="B2342" t="str">
            <v>CAP,CER,0402,33pF,1%,25V,NP0,ULTRA-HIGH Q</v>
          </cell>
        </row>
        <row r="2343">
          <cell r="A2343" t="str">
            <v>1VC0402561F1HNP0</v>
          </cell>
          <cell r="B2343" t="str">
            <v>CAP,CER,0402,560pF,5%,50V,NP0</v>
          </cell>
        </row>
        <row r="2344">
          <cell r="A2344" t="str">
            <v>1VC0402102F1ECER</v>
          </cell>
          <cell r="B2344" t="str">
            <v>CAP,CER,0402,1000pF,5%,25V</v>
          </cell>
        </row>
        <row r="2345">
          <cell r="A2345" t="str">
            <v>1VL04026R8F000G1500</v>
          </cell>
          <cell r="B2345" t="str">
            <v>IND,FXD,0402,6.8nH,2%,1500mA,55mOHM,0402HP</v>
          </cell>
        </row>
        <row r="2346">
          <cell r="A2346" t="str">
            <v>1VL0402470F000G150</v>
          </cell>
          <cell r="B2346" t="str">
            <v>IND,FXD,0402,47nH,2%,150mA,830mOHM</v>
          </cell>
        </row>
        <row r="2347">
          <cell r="A2347" t="str">
            <v>1VL1008820F000G1000</v>
          </cell>
          <cell r="B2347" t="str">
            <v>IND,FXD,1008,82nH,2%,1000mA,220mOHM</v>
          </cell>
        </row>
        <row r="2348">
          <cell r="A2348" t="str">
            <v>1VL04025R6F000G760</v>
          </cell>
          <cell r="B2348" t="str">
            <v>IND,FXD,0402,5.6nH,2%,760mA,83mOHM</v>
          </cell>
        </row>
        <row r="2349">
          <cell r="A2349" t="str">
            <v>1VL04028R2F000G1500</v>
          </cell>
          <cell r="B2349" t="str">
            <v>IND,FXD,0402,8.2nH,2%,1500mA,54mOHM,0402HP</v>
          </cell>
        </row>
        <row r="2350">
          <cell r="A2350" t="str">
            <v>3VMOPCBA-LTS2-4ULC</v>
          </cell>
          <cell r="B2350" t="str">
            <v>PCBA New S2 ULC</v>
          </cell>
        </row>
        <row r="2351">
          <cell r="A2351" t="str">
            <v>4VVNT-AP-AC-E4PS024</v>
          </cell>
          <cell r="B2351" t="str">
            <v>Spring lock washer M2.5 Stainless</v>
          </cell>
        </row>
        <row r="2352">
          <cell r="A2352" t="str">
            <v>4VVNT-AP-AC-E4PS025</v>
          </cell>
          <cell r="B2352" t="str">
            <v>Plastic washer M2.5 Plastic</v>
          </cell>
        </row>
        <row r="2353">
          <cell r="A2353" t="str">
            <v>PM020010285AAI</v>
          </cell>
          <cell r="B2353" t="str">
            <v>Kìm cắt linh kiện tiến lộc loại nhỡ</v>
          </cell>
        </row>
        <row r="2354">
          <cell r="A2354" t="str">
            <v>SMB.01.PRV.2F</v>
          </cell>
          <cell r="B2354" t="str">
            <v>MyTV sử dụng chip không hỗ trợ security, màu trắng</v>
          </cell>
        </row>
        <row r="2355">
          <cell r="A2355" t="str">
            <v>4VVNT-AP-AC-E4PS026</v>
          </cell>
          <cell r="B2355" t="str">
            <v>Long đen nhựa lắp mạch PoE M3.0 (Plastic washer M3.0 Plastic)</v>
          </cell>
        </row>
        <row r="2356">
          <cell r="A2356" t="str">
            <v>4VVNT-AP-AC-E4PS027</v>
          </cell>
          <cell r="B2356" t="str">
            <v>Đệm vênh lắp mạch PoE M3.0 (Spring lock washer M3.0 Stainless)</v>
          </cell>
        </row>
        <row r="2357">
          <cell r="A2357" t="str">
            <v>4VVNT-AP-AC-E4PS028</v>
          </cell>
          <cell r="B2357" t="str">
            <v>Chân giá treo</v>
          </cell>
        </row>
        <row r="2358">
          <cell r="A2358" t="str">
            <v>4VVNT-AP-AC-E4PS029</v>
          </cell>
          <cell r="B2358" t="str">
            <v>Thân giá treo</v>
          </cell>
        </row>
        <row r="2359">
          <cell r="A2359" t="str">
            <v>4VVNT-AP-AC-E4PS030</v>
          </cell>
          <cell r="B2359" t="str">
            <v>Má động giá treo</v>
          </cell>
        </row>
        <row r="2360">
          <cell r="A2360" t="str">
            <v>4VVNT-AP-AC-E4PS031</v>
          </cell>
          <cell r="B2360" t="str">
            <v>Má tĩnh giá treo</v>
          </cell>
        </row>
        <row r="2361">
          <cell r="A2361" t="str">
            <v>4VVNT-AP-AC-E4PS032</v>
          </cell>
          <cell r="B2361" t="str">
            <v>Bu lông lắp chân giá treo AP M6, L16</v>
          </cell>
        </row>
        <row r="2362">
          <cell r="A2362" t="str">
            <v>4VVNT-AP-AC-E4PS033</v>
          </cell>
          <cell r="B2362" t="str">
            <v>Bu lông lắp thân giá treo M6, 3.8 cm</v>
          </cell>
        </row>
        <row r="2363">
          <cell r="A2363" t="str">
            <v>4VVNT-AP-AC-E4PS034</v>
          </cell>
          <cell r="B2363" t="str">
            <v>Đai ốc lắp giá treo M6</v>
          </cell>
        </row>
        <row r="2364">
          <cell r="A2364" t="str">
            <v>4VVNT-AP-AC-E4PS035</v>
          </cell>
          <cell r="B2364" t="str">
            <v>Đệm vênh lắp giá treo M6</v>
          </cell>
        </row>
        <row r="2365">
          <cell r="A2365" t="str">
            <v>4VVNT-AP-AC-E4PS036</v>
          </cell>
          <cell r="B2365" t="str">
            <v>Long đen  lắp  giá treo M6</v>
          </cell>
        </row>
        <row r="2366">
          <cell r="A2366" t="str">
            <v>4VVNT-AP-AC-E4PS037</v>
          </cell>
          <cell r="B2366" t="str">
            <v>Đệm chống xoay thân giá treo M6</v>
          </cell>
        </row>
        <row r="2367">
          <cell r="A2367" t="str">
            <v>4VVNT-AP-AC-E4PS038</v>
          </cell>
          <cell r="B2367" t="str">
            <v>Bu lông lắp má giá treo M6, L150</v>
          </cell>
        </row>
        <row r="2368">
          <cell r="A2368" t="str">
            <v>4VVNT-AP-AC-E4PS021</v>
          </cell>
          <cell r="B2368" t="str">
            <v>Dung môi Putin 300ml</v>
          </cell>
        </row>
        <row r="2369">
          <cell r="A2369" t="str">
            <v>4VVNT-AP-AC-E4PS022</v>
          </cell>
          <cell r="B2369" t="str">
            <v>Long đen lắp vỏ hộp AP, M4</v>
          </cell>
        </row>
        <row r="2370">
          <cell r="A2370" t="str">
            <v>4VVNT-AP-AC-E4PS023</v>
          </cell>
          <cell r="B2370" t="str">
            <v>Long đen tiếp địa lắp vỏ hộp AP, M4</v>
          </cell>
        </row>
        <row r="2371">
          <cell r="A2371" t="str">
            <v>PM020010286AAI-C19</v>
          </cell>
          <cell r="B2371" t="str">
            <v>Cờ lê 19</v>
          </cell>
        </row>
        <row r="2372">
          <cell r="A2372" t="str">
            <v>PM020010286AAI-C27</v>
          </cell>
          <cell r="B2372" t="str">
            <v>Cờ lê 27</v>
          </cell>
        </row>
        <row r="2373">
          <cell r="A2373" t="str">
            <v>PM020010286AAI-C13</v>
          </cell>
          <cell r="B2373" t="str">
            <v>Cờ lê 13</v>
          </cell>
        </row>
        <row r="2374">
          <cell r="A2374" t="str">
            <v>3VPCBAVGANT0</v>
          </cell>
          <cell r="B2374" t="str">
            <v>PCB 2 layers for AVG Antenna</v>
          </cell>
        </row>
        <row r="2375">
          <cell r="A2375" t="str">
            <v>1VI0805100K0</v>
          </cell>
          <cell r="B2375" t="str">
            <v xml:space="preserve">IND 10uH 10% SMD 0805 </v>
          </cell>
        </row>
        <row r="2376">
          <cell r="A2376" t="str">
            <v>1VC0805471J5</v>
          </cell>
          <cell r="B2376" t="str">
            <v>CAP CER 470 pF 50V 5%, SMD, 0805, NPO or C0G</v>
          </cell>
        </row>
        <row r="2377">
          <cell r="A2377" t="str">
            <v>1VC0805150J5</v>
          </cell>
          <cell r="B2377" t="str">
            <v>CAP CER 15pF 50V 5% SMD, 0805, NPO or C0G</v>
          </cell>
        </row>
        <row r="2378">
          <cell r="A2378" t="str">
            <v>1VR12060R0J7</v>
          </cell>
          <cell r="B2378" t="str">
            <v>RES 0 OHM, 5%,SMD, 1206</v>
          </cell>
        </row>
        <row r="2379">
          <cell r="A2379" t="str">
            <v>3VMAX2640000</v>
          </cell>
          <cell r="B2379" t="str">
            <v>IC LNA MAX2640</v>
          </cell>
        </row>
        <row r="2380">
          <cell r="A2380" t="str">
            <v>3VAVGAL16800</v>
          </cell>
          <cell r="B2380" t="str">
            <v>CHẤN TỬ THẲNG 168 mm, Phi 2.1 mm, ĐỒNG VÀNG</v>
          </cell>
        </row>
        <row r="2381">
          <cell r="A2381" t="str">
            <v>3VAVGAL22000</v>
          </cell>
          <cell r="B2381" t="str">
            <v>CHẤN TỬ THẲNG 220 mm, Phi 2.1 mm, ĐỒNG VÀNG</v>
          </cell>
        </row>
        <row r="2382">
          <cell r="A2382" t="str">
            <v>3VAVGAU39000</v>
          </cell>
          <cell r="B2382" t="str">
            <v>CHẤN TỬ CHỮ U, CHIỀU DÀI TỔNG 390 mm, Phi 2.1 mm, ĐỒNG VÀNG</v>
          </cell>
        </row>
        <row r="2383">
          <cell r="A2383" t="str">
            <v>3VAVGFCONRF0</v>
          </cell>
          <cell r="B2383" t="str">
            <v>ĐẦU NỐI F, INOX</v>
          </cell>
        </row>
        <row r="2384">
          <cell r="A2384" t="str">
            <v>4VAVGCASETOP</v>
          </cell>
          <cell r="B2384" t="str">
            <v>VỎ NHỰA TRÊN, NHỰA ABS NGUYÊN SINH, NÂU</v>
          </cell>
        </row>
        <row r="2385">
          <cell r="A2385" t="str">
            <v>4VAVGCASEBOT</v>
          </cell>
          <cell r="B2385" t="str">
            <v>VỎ NHỰA DƯỚI, NHỰA ABS NGUYÊN SINH, NÂU</v>
          </cell>
        </row>
        <row r="2386">
          <cell r="A2386" t="str">
            <v>4VCREW3X8PHI</v>
          </cell>
          <cell r="B2386" t="str">
            <v>VÍT TỰ KHOAN 3 X 8, ĐẦU MŨ VÁT, 4 CẠNH, ĐEN</v>
          </cell>
        </row>
        <row r="2387">
          <cell r="A2387" t="str">
            <v>4VCREW2X8PHI</v>
          </cell>
          <cell r="B2387" t="str">
            <v>VÍT TỰ KHOAN 2 X 8, ĐẦU MŨ VÁT, 4 CẠNH, ĐEN</v>
          </cell>
        </row>
        <row r="2388">
          <cell r="A2388" t="str">
            <v>3VAVGFCONRF1</v>
          </cell>
          <cell r="B2388" t="str">
            <v>VÒNG ĐỆM CỦA ĐẦU NỐI</v>
          </cell>
        </row>
        <row r="2389">
          <cell r="A2389" t="str">
            <v>3VAVGFCONRF2</v>
          </cell>
          <cell r="B2389" t="str">
            <v>ĐAI ỐC CỦA ĐẦU NỐI</v>
          </cell>
        </row>
        <row r="2390">
          <cell r="A2390" t="str">
            <v>4VAVGGAANT00</v>
          </cell>
          <cell r="B2390" t="str">
            <v>THANH GÁ ANTEN (SẮT MẠ KẼM), ĐỘT DẬP, THEO MẤU</v>
          </cell>
        </row>
        <row r="2391">
          <cell r="A2391" t="str">
            <v>4VBOLTPLAS30</v>
          </cell>
          <cell r="B2391" t="str">
            <v>VÍT NỞ NHỰA 30MM</v>
          </cell>
        </row>
        <row r="2392">
          <cell r="A2392" t="str">
            <v>4VSCR4X25PHI</v>
          </cell>
          <cell r="B2392" t="str">
            <v>VÍT BẮT GỖ REN TO 4 X 25 mm</v>
          </cell>
        </row>
        <row r="2393">
          <cell r="A2393" t="str">
            <v>4VCRNAIL3X20</v>
          </cell>
          <cell r="B2393" t="str">
            <v>ĐINH BÊ TÔNG 3 x 20 mm</v>
          </cell>
        </row>
        <row r="2394">
          <cell r="A2394" t="str">
            <v>4VAVSTR3X250</v>
          </cell>
          <cell r="B2394" t="str">
            <v>LẠT NHỰA 4 x 200 mm hoặc 4 x 250</v>
          </cell>
        </row>
        <row r="2395">
          <cell r="A2395" t="str">
            <v>4VACPB140X85</v>
          </cell>
          <cell r="B2395" t="str">
            <v>TÚI NILONG CÓ MÉP DÍNH 140 X 85 mm</v>
          </cell>
        </row>
        <row r="2396">
          <cell r="A2396" t="str">
            <v>4VAVGIFBOX00</v>
          </cell>
          <cell r="B2396" t="str">
            <v>HỘP GiẤY 230 x 180 x 30 mm</v>
          </cell>
        </row>
        <row r="2397">
          <cell r="A2397" t="str">
            <v>4VAVGTRAY000</v>
          </cell>
          <cell r="B2397" t="str">
            <v>KHAY GiẤY 260 x 180 mm</v>
          </cell>
        </row>
        <row r="2398">
          <cell r="A2398" t="str">
            <v>4VLB1040PLW0</v>
          </cell>
          <cell r="B2398" t="str">
            <v xml:space="preserve">NHÃN SERIAL 10 X 40 MM, POLYESTER </v>
          </cell>
        </row>
        <row r="2399">
          <cell r="A2399" t="str">
            <v>4VAVGMBOX000</v>
          </cell>
          <cell r="B2399" t="str">
            <v>HỘP MASTER ĐỰNG 40 HỘP NHỎ 380 x 320  x 480 mm</v>
          </cell>
        </row>
        <row r="2400">
          <cell r="A2400" t="str">
            <v>4VLB82140PLW</v>
          </cell>
          <cell r="B2400" t="str">
            <v>NHÃN HỘP MASTER, Nhãn polyester 82 x 140 mm TRẮNG</v>
          </cell>
        </row>
        <row r="2401">
          <cell r="A2401" t="str">
            <v>3VCN311041001</v>
          </cell>
          <cell r="B2401" t="str">
            <v>2.54mm Pin Header, 40pins, 8.5mm height</v>
          </cell>
        </row>
        <row r="2402">
          <cell r="A2402" t="str">
            <v>3VCN311011001</v>
          </cell>
          <cell r="B2402" t="str">
            <v>2.54mm Female Header, 2*7pins, 14.5mm height</v>
          </cell>
        </row>
        <row r="2403">
          <cell r="A2403" t="str">
            <v>ADP.03.2TU.0F</v>
          </cell>
          <cell r="B2403" t="str">
            <v>MOBILE CHARGER 5V1A, WHITE</v>
          </cell>
        </row>
        <row r="2404">
          <cell r="A2404" t="str">
            <v>3MOAD03</v>
          </cell>
          <cell r="B2404" t="str">
            <v>PCBA Mobile charger</v>
          </cell>
        </row>
        <row r="2405">
          <cell r="A2405" t="str">
            <v>3VPCBAD03</v>
          </cell>
          <cell r="B2405" t="str">
            <v>PCB Mobile charger</v>
          </cell>
        </row>
        <row r="2406">
          <cell r="A2406" t="str">
            <v>1VIN152JAXD3L9</v>
          </cell>
          <cell r="B2406" t="str">
            <v xml:space="preserve">IND, AXIAL, 1.5 mH, 5%, D=3mm, L=9mm </v>
          </cell>
        </row>
        <row r="2407">
          <cell r="A2407" t="str">
            <v>3VCNUSBFEMALE</v>
          </cell>
          <cell r="B2407" t="str">
            <v>USB FEMALE 14.1 x 13.2, TYPE A</v>
          </cell>
        </row>
        <row r="2408">
          <cell r="A2408" t="str">
            <v>4VAD03S001F</v>
          </cell>
          <cell r="B2408" t="str">
            <v>TOP CASE, PLASTIC, WHITE</v>
          </cell>
        </row>
        <row r="2409">
          <cell r="A2409" t="str">
            <v>4VAD03S002F</v>
          </cell>
          <cell r="B2409" t="str">
            <v>BOTTOM CASE, PLASTIC, AC PLUG PINS INCLUDED, WHITE</v>
          </cell>
        </row>
        <row r="2410">
          <cell r="A2410" t="str">
            <v>3VWR251C24AWG</v>
          </cell>
          <cell r="B2410" t="str">
            <v>24AWG Cu, MULTI STRAIN, PLASTIC CLADDING ELECTRIC WIRE,  25 MM, TINNED</v>
          </cell>
        </row>
        <row r="2411">
          <cell r="A2411" t="str">
            <v>3VWR2665C24AWG</v>
          </cell>
          <cell r="B2411" t="str">
            <v>JUMP WIRE, 24AWG Cu, 2 CONDUCTOR, 2.54 MM PITCH, 26 MM, TINNED</v>
          </cell>
        </row>
        <row r="2412">
          <cell r="A2412" t="str">
            <v>WAP.01.ONN.OF</v>
          </cell>
          <cell r="B2412" t="str">
            <v>AP VNPT Technology loại 1 RF</v>
          </cell>
        </row>
        <row r="2413">
          <cell r="A2413" t="str">
            <v>WAP.01.ONN.1F</v>
          </cell>
          <cell r="B2413" t="str">
            <v>AP VNPT Technology loại 2 RF</v>
          </cell>
        </row>
        <row r="2414">
          <cell r="A2414" t="str">
            <v>3MOAVGANT000</v>
          </cell>
          <cell r="B2414" t="str">
            <v>PCBA AVG Antenna</v>
          </cell>
        </row>
        <row r="2415">
          <cell r="A2415" t="str">
            <v>PM020010287AAI</v>
          </cell>
          <cell r="B2415" t="str">
            <v xml:space="preserve">Thảm chống tĩnh điện </v>
          </cell>
        </row>
        <row r="2416">
          <cell r="A2416" t="str">
            <v>PM020019301AAI</v>
          </cell>
          <cell r="B2416" t="str">
            <v>Cân điện tử SW1S- 10kg</v>
          </cell>
        </row>
        <row r="2417">
          <cell r="A2417" t="str">
            <v>PM020010236AAN</v>
          </cell>
          <cell r="B2417" t="str">
            <v>Thùng nhựa Danpla 600x500x320mm</v>
          </cell>
        </row>
        <row r="2418">
          <cell r="A2418" t="str">
            <v>PM020010282AAI</v>
          </cell>
          <cell r="B2418" t="str">
            <v>Máy hàn Hakko</v>
          </cell>
        </row>
        <row r="2419">
          <cell r="A2419" t="str">
            <v>AVG ANT2015</v>
          </cell>
          <cell r="B2419" t="str">
            <v>AVG ANTENNA</v>
          </cell>
        </row>
        <row r="2420">
          <cell r="A2420" t="str">
            <v>PM020010289AAI</v>
          </cell>
          <cell r="B2420" t="str">
            <v>Sim test RF SMP</v>
          </cell>
        </row>
        <row r="2421">
          <cell r="A2421" t="str">
            <v>2VTFLDTC114EM3T5G</v>
          </cell>
          <cell r="B2421" t="str">
            <v>N-FET,915mA,150mW,SOT-523,CJ4153</v>
          </cell>
        </row>
        <row r="2422">
          <cell r="A2422" t="str">
            <v>DVB.01.T2V.1F</v>
          </cell>
          <cell r="B2422" t="str">
            <v>T2V: DVB-T2 Only, Vietnam, Hệ điều hành uCOS,  RAM: DDR3 128MB, Storage: NOR 8MB</v>
          </cell>
        </row>
        <row r="2423">
          <cell r="A2423" t="str">
            <v>PM020010290AAI</v>
          </cell>
          <cell r="B2423" t="str">
            <v>Lôi hàn A1321 cho mỏ hàn Hakko 936</v>
          </cell>
        </row>
        <row r="2424">
          <cell r="A2424" t="str">
            <v>4VDBVT2S001A</v>
          </cell>
          <cell r="B2424" t="str">
            <v>Nắp dưới màu xám</v>
          </cell>
        </row>
        <row r="2425">
          <cell r="A2425" t="str">
            <v>4VDBVT2S002A</v>
          </cell>
          <cell r="B2425" t="str">
            <v>Nắp trên màu xám</v>
          </cell>
        </row>
        <row r="2426">
          <cell r="A2426" t="str">
            <v>4VDBT2P001</v>
          </cell>
          <cell r="B2426" t="str">
            <v>Sách hướng dẫn sử dụng nhanh</v>
          </cell>
        </row>
        <row r="2427">
          <cell r="A2427" t="str">
            <v>4VDBT2P002</v>
          </cell>
          <cell r="B2427" t="str">
            <v>Thẻ bảo hành</v>
          </cell>
        </row>
        <row r="2428">
          <cell r="A2428" t="str">
            <v>PM020020537AVG</v>
          </cell>
          <cell r="B2428" t="str">
            <v>Thiếc dây 23/77</v>
          </cell>
        </row>
        <row r="2429">
          <cell r="A2429" t="str">
            <v>TR01</v>
          </cell>
          <cell r="B2429" t="str">
            <v>Tờ rơi sản phẩm</v>
          </cell>
        </row>
        <row r="2430">
          <cell r="A2430" t="str">
            <v>WAP.01.ONA.1F</v>
          </cell>
          <cell r="B2430" t="str">
            <v>Outdoor AP, 2 radio 3x3 hỗ trợ chuẩn 802.11a/b/g/n/ac, Dải tần 2.4GHz + 5GHz, 2 ăng-ten MIMO 3x3</v>
          </cell>
        </row>
        <row r="2431">
          <cell r="A2431" t="str">
            <v>PM02009875AAIL</v>
          </cell>
          <cell r="B2431" t="str">
            <v>Mặt nạ phòng độc</v>
          </cell>
        </row>
        <row r="2432">
          <cell r="A2432" t="str">
            <v>PM02009876AAIL</v>
          </cell>
          <cell r="B2432" t="str">
            <v>Máy khoan</v>
          </cell>
        </row>
        <row r="2433">
          <cell r="A2433" t="str">
            <v>PM02009877AAIL</v>
          </cell>
          <cell r="B2433" t="str">
            <v>Thùng rác HDPE 240</v>
          </cell>
        </row>
        <row r="2434">
          <cell r="A2434" t="str">
            <v>2VICTPS73633DBVR</v>
          </cell>
          <cell r="B2434" t="str">
            <v>IC,REG,LDO,3.3V,0.4A,SOT23-5</v>
          </cell>
        </row>
        <row r="2435">
          <cell r="A2435" t="str">
            <v>PM020010291AAI</v>
          </cell>
          <cell r="B2435" t="str">
            <v>Máy  khò</v>
          </cell>
        </row>
        <row r="2436">
          <cell r="A2436" t="str">
            <v>PM020010293AAI</v>
          </cell>
          <cell r="B2436" t="str">
            <v>Thẻ nhớ 16G</v>
          </cell>
        </row>
        <row r="2437">
          <cell r="A2437" t="str">
            <v>PM020010292AAI</v>
          </cell>
          <cell r="B2437" t="str">
            <v>Silicon tuýp</v>
          </cell>
        </row>
        <row r="2438">
          <cell r="A2438" t="str">
            <v>PM02001022965AAI</v>
          </cell>
          <cell r="B2438" t="str">
            <v>Tay hàn 936</v>
          </cell>
        </row>
        <row r="2439">
          <cell r="A2439" t="str">
            <v>1VRAX0410KJ09</v>
          </cell>
          <cell r="B2439" t="str">
            <v>RES 10K OHM 1/4W 5% AXIAL</v>
          </cell>
        </row>
        <row r="2440">
          <cell r="A2440" t="str">
            <v>PM020010295AAI</v>
          </cell>
          <cell r="B2440" t="str">
            <v>Thanh kẹp bo mạch 1016013-04</v>
          </cell>
        </row>
        <row r="2441">
          <cell r="A2441" t="str">
            <v>3VMOPCBRF5GACHPW</v>
          </cell>
          <cell r="B2441" t="str">
            <v>802.11anac 5GHz radio PCB</v>
          </cell>
        </row>
        <row r="2442">
          <cell r="A2442" t="str">
            <v>PM020010296AAI</v>
          </cell>
          <cell r="B2442" t="str">
            <v>Đồng hồ vạn năng 9205A</v>
          </cell>
        </row>
        <row r="2443">
          <cell r="A2443" t="str">
            <v>PM020010297AAI</v>
          </cell>
          <cell r="B2443" t="str">
            <v>Belt timing 6T5/185</v>
          </cell>
        </row>
        <row r="2444">
          <cell r="A2444" t="str">
            <v>PM020010298AAI</v>
          </cell>
          <cell r="B2444" t="str">
            <v>Belt timing Y transfer</v>
          </cell>
        </row>
        <row r="2445">
          <cell r="A2445" t="str">
            <v>PM020010299AAI</v>
          </cell>
          <cell r="B2445" t="str">
            <v>Đầu mỏ hàn 900M-T-3C</v>
          </cell>
        </row>
        <row r="2446">
          <cell r="A2446" t="str">
            <v>PM020010300AAI</v>
          </cell>
          <cell r="B2446" t="str">
            <v>Đầu mỏ hàn M-T-B</v>
          </cell>
        </row>
        <row r="2447">
          <cell r="A2447" t="str">
            <v>2VICS25FL164K0XMFI013</v>
          </cell>
          <cell r="B2447" t="str">
            <v>IC,FLASH,SOIC8,64Mb,133MHz,SPI</v>
          </cell>
        </row>
        <row r="2448">
          <cell r="A2448" t="str">
            <v>2VDIF416SYGWAS530E3</v>
          </cell>
          <cell r="B2448" t="str">
            <v>F416SYGWA/S530-E3 (YELLOW GREEN, COMMOND ANODE)</v>
          </cell>
        </row>
        <row r="2449">
          <cell r="A2449" t="str">
            <v>2VICIRM3638CX</v>
          </cell>
          <cell r="B2449" t="str">
            <v>IC,IR,T/H,RCVR,38KHz,2.5V-5.5V,14m</v>
          </cell>
        </row>
        <row r="2450">
          <cell r="A2450" t="str">
            <v>A1D00200196-02</v>
          </cell>
          <cell r="B2450" t="str">
            <v>TOOTH BEST</v>
          </cell>
        </row>
        <row r="2451">
          <cell r="A2451" t="str">
            <v>A1D00334495-05</v>
          </cell>
          <cell r="B2451" t="str">
            <v xml:space="preserve">Belt guide x-axis S23/F5MH </v>
          </cell>
        </row>
        <row r="2452">
          <cell r="A2452" t="str">
            <v>A1D00321607-03</v>
          </cell>
          <cell r="B2452" t="str">
            <v xml:space="preserve">Belt guide y-axis </v>
          </cell>
        </row>
        <row r="2453">
          <cell r="A2453" t="str">
            <v>2VTB2SB1182TLQ</v>
          </cell>
          <cell r="B2453" t="str">
            <v>XSTR,PWR,SC63,-32V,2A,PNP,120-270hFE</v>
          </cell>
        </row>
        <row r="2454">
          <cell r="A2454" t="str">
            <v>PM020020458AAI</v>
          </cell>
          <cell r="B2454" t="str">
            <v>Cân điện tử EDH - 30kg</v>
          </cell>
        </row>
        <row r="2455">
          <cell r="A2455" t="str">
            <v>PM020010301AAI</v>
          </cell>
          <cell r="B2455" t="str">
            <v>Keo A500</v>
          </cell>
        </row>
        <row r="2456">
          <cell r="A2456" t="str">
            <v>3VCN100-204-277-1001-01</v>
          </cell>
          <cell r="B2456" t="str">
            <v>IC socket connector,1.778 pitch,2x10 pins,tin and gold plated</v>
          </cell>
        </row>
        <row r="2457">
          <cell r="A2457" t="str">
            <v>PM020010302AAI</v>
          </cell>
          <cell r="B2457" t="str">
            <v>Dép cao su</v>
          </cell>
        </row>
        <row r="2458">
          <cell r="A2458" t="str">
            <v>2VICBCM68380IFSBG</v>
          </cell>
          <cell r="B2458" t="str">
            <v>GPON/EPON VoIP SFU/Gateway Processor</v>
          </cell>
        </row>
        <row r="2459">
          <cell r="A2459" t="str">
            <v>PM020010303AAI</v>
          </cell>
          <cell r="B2459" t="str">
            <v>Thiếc dây 50WF5920D12S100 LDWIRE-SN50/PB50</v>
          </cell>
        </row>
        <row r="2460">
          <cell r="A2460" t="str">
            <v>PM020010304AAI</v>
          </cell>
          <cell r="B2460" t="str">
            <v>Thiếc dây LF315WF5930D08S100 LFWIRE-SN99/AV0.3/CU0.7</v>
          </cell>
        </row>
        <row r="2461">
          <cell r="A2461" t="str">
            <v>4VVNT-AP-AC-01-E4PP003</v>
          </cell>
          <cell r="B2461" t="str">
            <v xml:space="preserve">Thùng Master Box - AP0101OH (495x337x321mm) </v>
          </cell>
        </row>
        <row r="2462">
          <cell r="A2462" t="str">
            <v>4VVNT-AP-AC-02-E4PP003</v>
          </cell>
          <cell r="B2462" t="str">
            <v xml:space="preserve">Thùng Master Box - AP0201OH (495x337x321mm) </v>
          </cell>
        </row>
        <row r="2463">
          <cell r="A2463" t="str">
            <v>4VVNT-AP-AC-11-E4PP003</v>
          </cell>
          <cell r="B2463" t="str">
            <v xml:space="preserve">Thùng Master Box - AP1101OH (495x337x321mm) </v>
          </cell>
        </row>
        <row r="2464">
          <cell r="A2464" t="str">
            <v>PM020010306AAI</v>
          </cell>
          <cell r="B2464" t="str">
            <v>Thùng nhựa Danpla 600x500x150mm</v>
          </cell>
        </row>
        <row r="2465">
          <cell r="A2465" t="str">
            <v>PM020010305AAI</v>
          </cell>
          <cell r="B2465" t="str">
            <v>Thùng nhựa Danpla 600x300x150mm</v>
          </cell>
        </row>
        <row r="2466">
          <cell r="A2466" t="str">
            <v>PM020010307AAI</v>
          </cell>
          <cell r="B2466" t="str">
            <v>Đầu mỏ hàn dao Hakko 900M-T-K loại bé</v>
          </cell>
        </row>
        <row r="2467">
          <cell r="A2467" t="str">
            <v>PM020010308AAI</v>
          </cell>
          <cell r="B2467" t="str">
            <v>Đầu mỏ hàn dao Hakko 900M-T-K loại lớn</v>
          </cell>
        </row>
        <row r="2468">
          <cell r="A2468" t="str">
            <v>PM020010309AAI</v>
          </cell>
          <cell r="B2468" t="str">
            <v>Màng chít</v>
          </cell>
        </row>
        <row r="2469">
          <cell r="A2469" t="str">
            <v>PM020010310AAI</v>
          </cell>
          <cell r="B2469" t="str">
            <v>Túi PE loại dày 25x35 đựng packing list</v>
          </cell>
        </row>
        <row r="2470">
          <cell r="A2470" t="str">
            <v>PM020010311AAI</v>
          </cell>
          <cell r="B2470" t="str">
            <v>Ống hút khí</v>
          </cell>
        </row>
        <row r="2471">
          <cell r="A2471" t="str">
            <v>PM020010312AAI</v>
          </cell>
          <cell r="B2471" t="str">
            <v>Đai ống hút khí</v>
          </cell>
        </row>
        <row r="2472">
          <cell r="A2472" t="str">
            <v>4VS2PROE120A</v>
          </cell>
          <cell r="B2472" t="str">
            <v>AAC Receiver SDRP0615PJ03-07</v>
          </cell>
        </row>
        <row r="2473">
          <cell r="A2473" t="str">
            <v>3VMOLSF2-C3M-TC-N3-HD</v>
          </cell>
          <cell r="B2473" t="str">
            <v>MOD,GPON,T/H,ONU BOSA,1.25G UP/2.5G DOWN,W/SC/APC PIGTAIL, LENGTH=160mm+/-20</v>
          </cell>
        </row>
        <row r="2474">
          <cell r="A2474" t="str">
            <v>PM020010313AAI</v>
          </cell>
          <cell r="B2474" t="str">
            <v>Máy hàn HAKKO FX-888D, 220V</v>
          </cell>
        </row>
        <row r="2475">
          <cell r="A2475" t="str">
            <v>PM020010314AAI</v>
          </cell>
          <cell r="B2475" t="str">
            <v xml:space="preserve">Thiết bị tạo ion khử tĩnh điễnER-VS02
Điều khiển nguồn khí bằng cảm biển (Panasonic CX-421)
</v>
          </cell>
        </row>
        <row r="2476">
          <cell r="A2476" t="str">
            <v>PM020010315AAI</v>
          </cell>
          <cell r="B2476" t="str">
            <v>Thiết bị tạo ion khử tĩnh điễn ER-VS02 Điều khiển nguồn khí bằng bàn đạp (SCNT TG25-J-08)</v>
          </cell>
        </row>
        <row r="2477">
          <cell r="A2477" t="str">
            <v>PM020010316AAI</v>
          </cell>
          <cell r="B2477" t="str">
            <v>Súng khí thường Korper SAB-502</v>
          </cell>
        </row>
        <row r="2478">
          <cell r="A2478" t="str">
            <v>PM020010317AAI</v>
          </cell>
          <cell r="B2478" t="str">
            <v>Tô vít điện Kilews SKD – 2200LC</v>
          </cell>
        </row>
        <row r="2479">
          <cell r="A2479" t="str">
            <v>PM020010318AAI</v>
          </cell>
          <cell r="B2479" t="str">
            <v>Tô vít điện Kilews SKD – 5300LC</v>
          </cell>
        </row>
        <row r="2480">
          <cell r="A2480" t="str">
            <v>PM020010319AAI</v>
          </cell>
          <cell r="B2480" t="str">
            <v>Ròng rọc treo Kilews KL – 1200</v>
          </cell>
        </row>
        <row r="2481">
          <cell r="A2481" t="str">
            <v>PM020010320AAI</v>
          </cell>
          <cell r="B2481" t="str">
            <v>Máy ra vit Kilews KFR – 1050</v>
          </cell>
        </row>
        <row r="2482">
          <cell r="A2482" t="str">
            <v>4VVNT-AP-AC-11-E4PP004</v>
          </cell>
          <cell r="B2482" t="str">
            <v>Decal dán ngoài hộp carton - 1AC1N-AP1101OH</v>
          </cell>
        </row>
        <row r="2483">
          <cell r="A2483" t="str">
            <v>4VVNT-AP-AC-01-E4PP004</v>
          </cell>
          <cell r="B2483" t="str">
            <v>Decal dán ngoài hộp carton - 0AC2N-AP0101OH</v>
          </cell>
        </row>
        <row r="2484">
          <cell r="A2484" t="str">
            <v>4VVNT-AP-AC-02-E4PP004</v>
          </cell>
          <cell r="B2484" t="str">
            <v>Decal dán ngoài hộp carton - 0AC1N-AP0201OH</v>
          </cell>
        </row>
        <row r="2485">
          <cell r="A2485" t="str">
            <v>4VVNT-AP-AC-11-E4PP002</v>
          </cell>
          <cell r="B2485" t="str">
            <v>Decal dán vỏ nhôm (tem nắp dưới 28x74mm) - 1AC1N-AP1101OH</v>
          </cell>
        </row>
        <row r="2486">
          <cell r="A2486" t="str">
            <v>4VVNT-AP-AC-01-E4PP002</v>
          </cell>
          <cell r="B2486" t="str">
            <v>Decal dán vỏ nhôm (tem nắp dưới 28x74mm) - 0AC2N-AP0101OH</v>
          </cell>
        </row>
        <row r="2487">
          <cell r="A2487" t="str">
            <v>4VVNT-AP-AC-02-E4PP002</v>
          </cell>
          <cell r="B2487" t="str">
            <v>Decal  dán vỏ nhôm (tem nắp dưới 28x74mm) - 0AC1N-AP0201OH</v>
          </cell>
        </row>
        <row r="2488">
          <cell r="A2488" t="str">
            <v>3VLBPO8270WH</v>
          </cell>
          <cell r="B2488" t="str">
            <v>Decal dán thùng 5 sản phẩm (82.84x70.00mm)</v>
          </cell>
        </row>
        <row r="2489">
          <cell r="A2489" t="str">
            <v>3VCN1131.40101.006100</v>
          </cell>
          <cell r="B2489" t="str">
            <v>CON,RJ45,T/H,F,R/A,1x4PORT,58.3x11.5x17.6mm</v>
          </cell>
        </row>
        <row r="2490">
          <cell r="A2490" t="str">
            <v>1VTG5002CG</v>
          </cell>
          <cell r="B2490" t="str">
            <v>XFMR,LAN,SMT,1CT:1CT,1500V,27.75x10.70x8.65mm</v>
          </cell>
        </row>
        <row r="2491">
          <cell r="A2491" t="str">
            <v>1VR040282RG04</v>
          </cell>
          <cell r="B2491" t="str">
            <v>RES,THK,0402,82R,2%</v>
          </cell>
        </row>
        <row r="2492">
          <cell r="A2492" t="str">
            <v>1VR0402130RG04</v>
          </cell>
          <cell r="B2492" t="str">
            <v>RES,THK,0402,130R,2%</v>
          </cell>
        </row>
        <row r="2493">
          <cell r="A2493" t="str">
            <v>PM020010321AAK</v>
          </cell>
          <cell r="B2493" t="str">
            <v>Lưỡi cắt cho máy V-cut</v>
          </cell>
        </row>
        <row r="2494">
          <cell r="A2494" t="str">
            <v>PM020010322AAK</v>
          </cell>
          <cell r="B2494" t="str">
            <v>Dẫn hướng cho máy V-cut</v>
          </cell>
        </row>
        <row r="2495">
          <cell r="A2495" t="str">
            <v>ONT.03.4NU.1F</v>
          </cell>
          <cell r="B2495" t="str">
            <v>Modem ONT iGate GW040-2</v>
          </cell>
        </row>
        <row r="2496">
          <cell r="A2496" t="str">
            <v>3VUMIGW040-2</v>
          </cell>
          <cell r="B2496" t="str">
            <v>Sách Hướng dẫn sử dụng nhanh</v>
          </cell>
        </row>
        <row r="2497">
          <cell r="A2497" t="str">
            <v>3VHS252510</v>
          </cell>
          <cell r="B2497" t="str">
            <v>Square aluminium heatsink,25*25*10mm, black</v>
          </cell>
        </row>
        <row r="2498">
          <cell r="A2498" t="str">
            <v>3VMONOG22-D9C-SD</v>
          </cell>
          <cell r="B2498" t="str">
            <v>MOD,GPON,T/H,ONU BOSA,1.25G UP/2.5G DOWN,W/SC/APC PIGTAIL, LENGTH=580mm+/-20</v>
          </cell>
        </row>
        <row r="2499">
          <cell r="A2499" t="str">
            <v>3VMOHGU3412P-2DC-1</v>
          </cell>
          <cell r="B2499" t="str">
            <v>MOD,GPON,T/H,ONU BOSA,1.25G UP/2.5G DOWN,W/SC/APC PIGTAIL</v>
          </cell>
        </row>
        <row r="2500">
          <cell r="A2500" t="str">
            <v>3VMOUGP-N1</v>
          </cell>
          <cell r="B2500" t="str">
            <v>MOD,GPON,T/H,ONU BOSA,1.25G UP/2.5G DOWN,W/SC/APC PIGTAIL</v>
          </cell>
        </row>
        <row r="2501">
          <cell r="A2501" t="str">
            <v>3VPL2-106901-6</v>
          </cell>
          <cell r="B2501" t="str">
            <v>CON,SC,RCPT,SIMPLEX,FLANGED,GRN,FBR/OPTIC,52x13x9.6mm</v>
          </cell>
        </row>
        <row r="2502">
          <cell r="A2502" t="str">
            <v>3VMOONT034NU1X</v>
          </cell>
          <cell r="B2502" t="str">
            <v>PCBA BCM68380</v>
          </cell>
        </row>
        <row r="2503">
          <cell r="A2503" t="str">
            <v>4V7290019-7</v>
          </cell>
          <cell r="B2503" t="str">
            <v>Mạch in PCB 4 lớp, mạ bạc</v>
          </cell>
        </row>
        <row r="2504">
          <cell r="A2504" t="str">
            <v>1VC04028R0D1HNP0</v>
          </cell>
          <cell r="B2504" t="str">
            <v>CAP,CER,0402,8pF,0.5pF,50V,C0G</v>
          </cell>
        </row>
        <row r="2505">
          <cell r="A2505" t="str">
            <v>1VC04028R0D9NPO</v>
          </cell>
          <cell r="B2505" t="str">
            <v>CAP,CER,0402,8pF,0.5pF,50V,C0G</v>
          </cell>
        </row>
        <row r="2506">
          <cell r="A2506" t="str">
            <v>1VC0402224K1EX5R</v>
          </cell>
          <cell r="B2506" t="str">
            <v>CAP,CER,0402,0.22uF,10%,25V,X5R</v>
          </cell>
        </row>
        <row r="2507">
          <cell r="A2507" t="str">
            <v>1VC0402224K0JX5R</v>
          </cell>
          <cell r="B2507" t="str">
            <v>CAP,CER,0402,0.22uF,10%,6.3V,X5R</v>
          </cell>
        </row>
        <row r="2508">
          <cell r="A2508" t="str">
            <v>1VC0402106K1CX5R</v>
          </cell>
          <cell r="B2508" t="str">
            <v>CAP,CER,0402,1uF,10%,16V,X5R</v>
          </cell>
        </row>
        <row r="2509">
          <cell r="A2509" t="str">
            <v>1VC5012V108M1E</v>
          </cell>
          <cell r="B2509" t="str">
            <v>CAP,ELC,RAD,1000uF,20%,25V</v>
          </cell>
        </row>
        <row r="2510">
          <cell r="A2510" t="str">
            <v>1VC0402471K1HX7R</v>
          </cell>
          <cell r="B2510" t="str">
            <v>CAP,CER,0402,470pF,10%,50V,X7R</v>
          </cell>
        </row>
        <row r="2511">
          <cell r="A2511" t="str">
            <v>1VC1206107M0GX5R</v>
          </cell>
          <cell r="B2511" t="str">
            <v>CAP,CER,1206,100uF,20%,4V,X5R</v>
          </cell>
        </row>
        <row r="2512">
          <cell r="A2512" t="str">
            <v>1VC0603226M0JX5R</v>
          </cell>
          <cell r="B2512" t="str">
            <v>CAP,CER,0603,22uF,20%,6.3V,X5R</v>
          </cell>
        </row>
        <row r="2513">
          <cell r="A2513" t="str">
            <v>1VC0402225K1CX5R</v>
          </cell>
          <cell r="B2513" t="str">
            <v>CAP,CER,0402,2.2uF,10%,16V,X5R</v>
          </cell>
        </row>
        <row r="2514">
          <cell r="A2514" t="str">
            <v>2VDIUDT26A05L05UL</v>
          </cell>
          <cell r="B2514" t="str">
            <v>DIO,TVS,SOT23/6,20V,25A</v>
          </cell>
        </row>
        <row r="2515">
          <cell r="A2515" t="str">
            <v>1VBBLM15BB221SN1B</v>
          </cell>
          <cell r="B2515" t="str">
            <v>IND,FB,0402,220@100MHz,25%</v>
          </cell>
        </row>
        <row r="2516">
          <cell r="A2516" t="str">
            <v>1VBMPZ1608S221AT</v>
          </cell>
          <cell r="B2516" t="str">
            <v>IND,FB,0603,220@100MHz,25%,2A,50mohm</v>
          </cell>
        </row>
        <row r="2517">
          <cell r="A2517" t="str">
            <v>1VL2R52R0105F105M2102</v>
          </cell>
          <cell r="B2517" t="str">
            <v>IND,PWR,1uH,20%,2.1A,82mOHM,2.5x2.0mm</v>
          </cell>
        </row>
        <row r="2518">
          <cell r="A2518" t="str">
            <v>1VL3R22R5335F105M102</v>
          </cell>
          <cell r="B2518" t="str">
            <v>IND,PWR,SMT,3.3uH,20%,3.2x2.5x1.55mm</v>
          </cell>
        </row>
        <row r="2519">
          <cell r="A2519" t="str">
            <v>1VL6R04R5155F105Q402</v>
          </cell>
          <cell r="B2519" t="str">
            <v>IND,PWR,SMT,1.5uH,30%,4A,16mohm</v>
          </cell>
        </row>
        <row r="2520">
          <cell r="A2520" t="str">
            <v>1VL2R52R0155F105M222</v>
          </cell>
          <cell r="B2520" t="str">
            <v>IND, PWR, 1.5uH, 2.2A ,72mOHM,2.5x2x1.2mm</v>
          </cell>
        </row>
        <row r="2521">
          <cell r="A2521" t="str">
            <v>1VL6R36R3225F105M332</v>
          </cell>
          <cell r="B2521" t="str">
            <v>IND,PWR,2.2uH,20%,3.3A,27mOHM,6.3x6.3mm</v>
          </cell>
        </row>
        <row r="2522">
          <cell r="A2522" t="str">
            <v>1VL2R52R5475F105Q352</v>
          </cell>
          <cell r="B2522" t="str">
            <v>IND,PWR,SMT,4.7uH,3.5A,20%</v>
          </cell>
        </row>
        <row r="2523">
          <cell r="A2523" t="str">
            <v>1VL0805125F105J321</v>
          </cell>
          <cell r="B2523" t="str">
            <v>IND,FXD,0805,1.2uH,5%,325mA,900mOhm</v>
          </cell>
        </row>
        <row r="2524">
          <cell r="A2524" t="str">
            <v>2VTFAO6604</v>
          </cell>
          <cell r="B2524" t="str">
            <v>XSTR,MOS,TSOP6,-20/20V,3.4/2.5A</v>
          </cell>
        </row>
        <row r="2525">
          <cell r="A2525" t="str">
            <v>2VTFSIA517DJ-T1-GE3</v>
          </cell>
          <cell r="B2525" t="str">
            <v>XSTR,MOS,PWRPAKSC70/6,-12/12V,4.5/4.5A</v>
          </cell>
        </row>
        <row r="2526">
          <cell r="A2526" t="str">
            <v>2VTFSI2323DS-T1-E3</v>
          </cell>
          <cell r="B2526" t="str">
            <v>XSTR,MOS,SOT23,-20V,2.9A</v>
          </cell>
        </row>
        <row r="2527">
          <cell r="A2527" t="str">
            <v>2VTFMMBT3904LT1G</v>
          </cell>
          <cell r="B2527" t="str">
            <v>XSTR,SWH,SOT23,40V,200mA</v>
          </cell>
        </row>
        <row r="2528">
          <cell r="A2528" t="str">
            <v>1VC04025R6D1HNP0</v>
          </cell>
          <cell r="B2528" t="str">
            <v>CAP,CER,0402,5.6pF,0.5pF,50V,NP0</v>
          </cell>
        </row>
        <row r="2529">
          <cell r="A2529" t="str">
            <v>1VC04025R6D9NPO</v>
          </cell>
          <cell r="B2529" t="str">
            <v>CAP,CER,0402,5.6pF,0.5pF,50V,NP0</v>
          </cell>
        </row>
        <row r="2530">
          <cell r="A2530" t="str">
            <v>1VR040243K2F04</v>
          </cell>
          <cell r="B2530" t="str">
            <v>RES,THK,0402,43.2K,1%</v>
          </cell>
        </row>
        <row r="2531">
          <cell r="A2531" t="str">
            <v>1VR040213KF04</v>
          </cell>
          <cell r="B2531" t="str">
            <v>RES,THK,0402,13K,1%,63mW</v>
          </cell>
        </row>
        <row r="2532">
          <cell r="A2532" t="str">
            <v>1VR04024K99F04</v>
          </cell>
          <cell r="B2532" t="str">
            <v>RES,THK,0402,4.99K,1%,63mW</v>
          </cell>
        </row>
        <row r="2533">
          <cell r="A2533" t="str">
            <v>1VR040210K7F04</v>
          </cell>
          <cell r="B2533" t="str">
            <v>RES,THK,0402,10.7K,1%,63mW</v>
          </cell>
        </row>
        <row r="2534">
          <cell r="A2534" t="str">
            <v>1VR04021K78F04</v>
          </cell>
          <cell r="B2534" t="str">
            <v>RES,THK,0402,1.78K,1%,63mW</v>
          </cell>
        </row>
        <row r="2535">
          <cell r="A2535" t="str">
            <v>1VR040240K2F04</v>
          </cell>
          <cell r="B2535" t="str">
            <v>RES,THK,0402,40.2K,1%</v>
          </cell>
        </row>
        <row r="2536">
          <cell r="A2536" t="str">
            <v>1VR040249R9F04</v>
          </cell>
          <cell r="B2536" t="str">
            <v>RES,THK,0402,49.9R,1%,63mW</v>
          </cell>
        </row>
        <row r="2537">
          <cell r="A2537" t="str">
            <v>1VR0402402RF04</v>
          </cell>
          <cell r="B2537" t="str">
            <v>RES,THK,0402,402,1%,63mW</v>
          </cell>
        </row>
        <row r="2538">
          <cell r="A2538" t="str">
            <v>2VICTLV62080DSG</v>
          </cell>
          <cell r="B2538" t="str">
            <v>1.2A High Efficiency Step Down Converter in 2x2mm SON Package</v>
          </cell>
        </row>
        <row r="2539">
          <cell r="A2539" t="str">
            <v>2VICTLV70212</v>
          </cell>
          <cell r="B2539" t="str">
            <v>300mA, Low IQ, Low-Dropout Regulator</v>
          </cell>
        </row>
        <row r="2540">
          <cell r="A2540" t="str">
            <v>2VICTPS54494PWPR</v>
          </cell>
          <cell r="B2540" t="str">
            <v>Dual channel sync buck, 4A/2A ouput, max 18V input</v>
          </cell>
        </row>
        <row r="2541">
          <cell r="A2541" t="str">
            <v>2VICMT41J64M16JT-125</v>
          </cell>
          <cell r="B2541" t="str">
            <v>IC,SDRAM,FBGA96,1Gb,800MHz</v>
          </cell>
        </row>
        <row r="2542">
          <cell r="A2542" t="str">
            <v>2VICS34ML01G200TFI000</v>
          </cell>
          <cell r="B2542" t="str">
            <v>IC,FLASH,TSOP48,1Gb,30nS</v>
          </cell>
        </row>
        <row r="2543">
          <cell r="A2543" t="str">
            <v>1VY322520610</v>
          </cell>
          <cell r="B2543" t="str">
            <v>XTL,FXD,SMT,20.000MHz,7/10PPM,8pF,2.5x2x0.55mm,-20/70c</v>
          </cell>
        </row>
        <row r="2544">
          <cell r="A2544" t="str">
            <v>3VANANT4958D19K-90V3</v>
          </cell>
          <cell r="B2544" t="str">
            <v>Anten-5850 MHz, gain 19dBi, Polarization</v>
          </cell>
        </row>
        <row r="2545">
          <cell r="A2545" t="str">
            <v>PM020010323AAK</v>
          </cell>
          <cell r="B2545" t="str">
            <v>Đĩa CD trắng</v>
          </cell>
        </row>
        <row r="2546">
          <cell r="A2546" t="str">
            <v>PM020010323AAI</v>
          </cell>
          <cell r="B2546" t="str">
            <v>Panh inox</v>
          </cell>
        </row>
        <row r="2547">
          <cell r="A2547" t="str">
            <v>3VUMGW040V2</v>
          </cell>
          <cell r="B2547" t="str">
            <v>Sách Hướng dẫn sử dụng nhanh</v>
          </cell>
        </row>
        <row r="2548">
          <cell r="A2548" t="str">
            <v>3VGBGW040V2</v>
          </cell>
          <cell r="B2548" t="str">
            <v>Hộp carton đựng ONT in offset, bồi lên carton sóng 3 lớp;   285 x 215 x 55 mm</v>
          </cell>
        </row>
        <row r="2549">
          <cell r="A2549" t="str">
            <v>3VLBGW040V2M</v>
          </cell>
          <cell r="B2549" t="str">
            <v>Tem to dán nắp dưới 65.0 x 40.63 mm</v>
          </cell>
        </row>
        <row r="2550">
          <cell r="A2550" t="str">
            <v>3VSLPP253515</v>
          </cell>
          <cell r="B2550" t="str">
            <v>Tem chống mở 25.0 x 35.0 mm</v>
          </cell>
        </row>
        <row r="2551">
          <cell r="A2551" t="str">
            <v>3VPLGW040V2TOP</v>
          </cell>
          <cell r="B2551" t="str">
            <v>Nắp trên</v>
          </cell>
        </row>
        <row r="2552">
          <cell r="A2552" t="str">
            <v>3VPLGW040V2LIG</v>
          </cell>
          <cell r="B2552" t="str">
            <v>Dẫn sáng</v>
          </cell>
        </row>
        <row r="2553">
          <cell r="A2553" t="str">
            <v>3VPLGW040V2BOT</v>
          </cell>
          <cell r="B2553" t="str">
            <v>Nắp dưới</v>
          </cell>
        </row>
        <row r="2554">
          <cell r="A2554" t="str">
            <v>3VCN1131.40101.001100</v>
          </cell>
          <cell r="B2554" t="str">
            <v>CON,RJ45,T/H,F,R/A,1x4PORT,58.3x11.5x17.6mm</v>
          </cell>
        </row>
        <row r="2555">
          <cell r="A2555" t="str">
            <v>2VTBBFU768F-115SOT343R</v>
          </cell>
          <cell r="B2555" t="str">
            <v>RF_SPEC TRA BFU768F NPN WIDEBAND SOT343R</v>
          </cell>
        </row>
        <row r="2556">
          <cell r="A2556" t="str">
            <v>2VICSE5003L1-R20QFN</v>
          </cell>
          <cell r="B2556" t="str">
            <v>RF_SPEC PA SE5003L1-R 5GHz MMIC QFN20</v>
          </cell>
        </row>
        <row r="2557">
          <cell r="A2557" t="str">
            <v>PM020010321AAI</v>
          </cell>
          <cell r="B2557" t="str">
            <v>Cana car cream</v>
          </cell>
        </row>
        <row r="2558">
          <cell r="A2558" t="str">
            <v>1VR0402510RF04</v>
          </cell>
          <cell r="B2558" t="str">
            <v>RES,THK,0402,510,1%,63mW</v>
          </cell>
        </row>
        <row r="2559">
          <cell r="A2559" t="str">
            <v>1VR12060R0J07</v>
          </cell>
          <cell r="B2559" t="str">
            <v>RES,THK,1206,0,5%,125mW</v>
          </cell>
        </row>
        <row r="2560">
          <cell r="A2560" t="str">
            <v>1VC0603104K1CX7R</v>
          </cell>
          <cell r="B2560" t="str">
            <v>CAP,CER,0603,0.1uF,10%,16V,X7R</v>
          </cell>
        </row>
        <row r="2561">
          <cell r="A2561" t="str">
            <v>2VICTPS22944DCKR</v>
          </cell>
          <cell r="B2561" t="str">
            <v>IC,SWH,SC70/5,LOAD SWITCH,0.4/0.8mOHM,1.62/5.5V,TH-SHTDN,AUTORESTART</v>
          </cell>
        </row>
        <row r="2562">
          <cell r="A2562" t="str">
            <v>PM020010324AAI</v>
          </cell>
          <cell r="B2562" t="str">
            <v>USB 8gb flash drive (Adata)</v>
          </cell>
        </row>
        <row r="2563">
          <cell r="A2563" t="str">
            <v>PM020010325AAI</v>
          </cell>
          <cell r="B2563" t="str">
            <v>Pin 9V</v>
          </cell>
        </row>
        <row r="2564">
          <cell r="A2564" t="str">
            <v>PM020010326AAI</v>
          </cell>
          <cell r="B2564" t="str">
            <v>Quạt thông gió</v>
          </cell>
        </row>
        <row r="2565">
          <cell r="A2565" t="str">
            <v>3VLBGW040W15</v>
          </cell>
          <cell r="B2565" t="str">
            <v>Tem vỡ bảo hành chống mở dán trên modem 20 mm x 10 mm</v>
          </cell>
        </row>
        <row r="2566">
          <cell r="A2566" t="str">
            <v>3VSTPCB1020MB01</v>
          </cell>
          <cell r="B2566" t="str">
            <v>Khuôn in modem3VSTPCB1020MB01 top &amp; bot</v>
          </cell>
        </row>
        <row r="2567">
          <cell r="A2567" t="str">
            <v>3VSTPCBPOETA4812G</v>
          </cell>
          <cell r="B2567" t="str">
            <v>Khuôn in modem3VSTPCBOETA4812G top &amp; bot</v>
          </cell>
        </row>
        <row r="2568">
          <cell r="A2568" t="str">
            <v>PM020010330AAI</v>
          </cell>
          <cell r="B2568" t="str">
            <v>Khuôn in nhỏ model ONTV1-BCM53125</v>
          </cell>
        </row>
        <row r="2569">
          <cell r="A2569" t="str">
            <v>PM020010331AAI</v>
          </cell>
          <cell r="B2569" t="str">
            <v>Khuôn in nhỏ model CPU-BCM6318</v>
          </cell>
        </row>
        <row r="2570">
          <cell r="A2570" t="str">
            <v>PM020010332AAI</v>
          </cell>
          <cell r="B2570" t="str">
            <v>Khuôn in nhỏ model BCM6318 reball ver2</v>
          </cell>
        </row>
        <row r="2571">
          <cell r="A2571" t="str">
            <v>PM020010327AAI</v>
          </cell>
          <cell r="B2571" t="str">
            <v>Khuôn in nhỏ model BCM6318 reball ver3</v>
          </cell>
        </row>
        <row r="2572">
          <cell r="A2572" t="str">
            <v>PM020010328AAI</v>
          </cell>
          <cell r="B2572" t="str">
            <v>Khuôn in nhỏ model BCM6318 reball ver4</v>
          </cell>
        </row>
        <row r="2573">
          <cell r="A2573" t="str">
            <v>PM020010329AAI</v>
          </cell>
          <cell r="B2573" t="str">
            <v>Khuôn in nhỏ model BCM6318 reball ver5</v>
          </cell>
        </row>
        <row r="2574">
          <cell r="A2574" t="str">
            <v>4VVNT-AP-AC-E4PS039</v>
          </cell>
          <cell r="B2574" t="str">
            <v>Đai ốc M16</v>
          </cell>
        </row>
        <row r="2575">
          <cell r="A2575" t="str">
            <v>PM020010333AAI</v>
          </cell>
          <cell r="B2575" t="str">
            <v>Giày chống tĩnh điện ĐQSD</v>
          </cell>
        </row>
        <row r="2576">
          <cell r="A2576" t="str">
            <v>PM020010334AAI</v>
          </cell>
          <cell r="B2576" t="str">
            <v>Khuôn đa năng 80x80</v>
          </cell>
        </row>
        <row r="2577">
          <cell r="A2577" t="str">
            <v>PM020010335AAI</v>
          </cell>
          <cell r="B2577" t="str">
            <v>Khuôn làm chân HT 80</v>
          </cell>
        </row>
        <row r="2578">
          <cell r="A2578" t="str">
            <v>2VICQCA9880-BR4A</v>
          </cell>
          <cell r="B2578" t="str">
            <v>QCA9880-BR4A,3x3 802.11ac/a/b/g/n, PCIe,QFN108</v>
          </cell>
        </row>
        <row r="2579">
          <cell r="A2579" t="str">
            <v>PM020010336AAI</v>
          </cell>
          <cell r="B2579" t="str">
            <v>Cao su xốp 15 ly</v>
          </cell>
        </row>
        <row r="2580">
          <cell r="A2580" t="str">
            <v>PM020010337AAI</v>
          </cell>
          <cell r="B2580" t="str">
            <v>Lôi hàn sứ</v>
          </cell>
        </row>
        <row r="2581">
          <cell r="A2581" t="str">
            <v>PM020010338AAI</v>
          </cell>
          <cell r="B2581" t="str">
            <v>THẺ SD 16G TOSHIBA</v>
          </cell>
        </row>
        <row r="2582">
          <cell r="A2582" t="str">
            <v>PM020010339AAI</v>
          </cell>
          <cell r="B2582" t="str">
            <v>ĐẦU ĐỌC THẺ BUFALO</v>
          </cell>
        </row>
        <row r="2583">
          <cell r="A2583" t="str">
            <v>PM020010340AAI</v>
          </cell>
          <cell r="B2583" t="str">
            <v>USB-COM PL2303</v>
          </cell>
        </row>
        <row r="2584">
          <cell r="A2584" t="str">
            <v>1VC75160V228M1EALU</v>
          </cell>
          <cell r="B2584" t="str">
            <v>CAP,ELC,RAD,2200uF,20%,25V</v>
          </cell>
        </row>
        <row r="2585">
          <cell r="A2585" t="str">
            <v>1VC50125V108M1FALU</v>
          </cell>
          <cell r="B2585" t="str">
            <v>CAP,ELC,RAD,1000uF,20%,35V</v>
          </cell>
        </row>
        <row r="2586">
          <cell r="A2586" t="str">
            <v>1VC02011R5C1HC0G</v>
          </cell>
          <cell r="B2586" t="str">
            <v>CAP CER 1.5pF 50V +/-0.25pF C0G 0201</v>
          </cell>
        </row>
        <row r="2587">
          <cell r="A2587" t="str">
            <v>1VC0201270J1HC0G</v>
          </cell>
          <cell r="B2587" t="str">
            <v>CAP CER 27pF 50V 5% C0G 0201</v>
          </cell>
        </row>
        <row r="2588">
          <cell r="A2588" t="str">
            <v>1VC0201473K0JX6S</v>
          </cell>
          <cell r="B2588" t="str">
            <v>CAP CER 47000pF 6.3V 10% X6S 0201</v>
          </cell>
        </row>
        <row r="2589">
          <cell r="A2589" t="str">
            <v>1VC0201R50B1HC0G</v>
          </cell>
          <cell r="B2589" t="str">
            <v>CAP CER 0.5pF 50V +/-0.1pF C0G 0201</v>
          </cell>
        </row>
        <row r="2590">
          <cell r="A2590" t="str">
            <v>1VC0402100J1HNP0</v>
          </cell>
          <cell r="B2590" t="str">
            <v>CAP CER 10pF 50V 5% NP0 0402</v>
          </cell>
        </row>
        <row r="2591">
          <cell r="A2591" t="str">
            <v>1VC04021R5C1HNP0</v>
          </cell>
          <cell r="B2591" t="str">
            <v>CAP CER 1.5pF 50V +/-0.25pF NP0 0402</v>
          </cell>
        </row>
        <row r="2592">
          <cell r="A2592" t="str">
            <v>1VC04023R3C1HNP0</v>
          </cell>
          <cell r="B2592" t="str">
            <v>CAP CER 3.3pF 50V +/-0.25pF NP0 0402</v>
          </cell>
        </row>
        <row r="2593">
          <cell r="A2593" t="str">
            <v>1VC0402R75B1HNP0</v>
          </cell>
          <cell r="B2593" t="str">
            <v>CAP CER 0.75pF 50V +/-0.1pF NP0 0402</v>
          </cell>
        </row>
        <row r="2594">
          <cell r="A2594" t="str">
            <v>1VL0201122B750</v>
          </cell>
          <cell r="B2594" t="str">
            <v>IND FILM 1.2nH +/-0.1nH 750mA 0201</v>
          </cell>
        </row>
        <row r="2595">
          <cell r="A2595" t="str">
            <v>1VL0201202B600</v>
          </cell>
          <cell r="B2595" t="str">
            <v>IND FILM 2.0nH +/-0.1nH 600mA 0201</v>
          </cell>
        </row>
        <row r="2596">
          <cell r="A2596" t="str">
            <v>1VR020110RF03</v>
          </cell>
          <cell r="B2596" t="str">
            <v>RES 10R 1% 1/20W 0201</v>
          </cell>
        </row>
        <row r="2597">
          <cell r="A2597" t="str">
            <v>1VR02011K3J03</v>
          </cell>
          <cell r="B2597" t="str">
            <v>RES 1.3K 5% 1/20W 0201</v>
          </cell>
        </row>
        <row r="2598">
          <cell r="A2598" t="str">
            <v>1VR020139KJ03</v>
          </cell>
          <cell r="B2598" t="str">
            <v>RES 39K 5% 1/20W 0201</v>
          </cell>
        </row>
        <row r="2599">
          <cell r="A2599" t="str">
            <v>1VR02013RF03</v>
          </cell>
          <cell r="B2599" t="str">
            <v>RES 3R 5% 1/20W 0201</v>
          </cell>
        </row>
        <row r="2600">
          <cell r="A2600" t="str">
            <v>1VR020168RJ03</v>
          </cell>
          <cell r="B2600" t="str">
            <v>RES 68R 5% 1/20W 0201</v>
          </cell>
        </row>
        <row r="2601">
          <cell r="A2601" t="str">
            <v>1VR02016K2J03</v>
          </cell>
          <cell r="B2601" t="str">
            <v>RES 6.2K 5% 1/20W 0201</v>
          </cell>
        </row>
        <row r="2602">
          <cell r="A2602" t="str">
            <v>1VR0402576RF04</v>
          </cell>
          <cell r="B2602" t="str">
            <v>RES 576R 1% 1/16W 0402</v>
          </cell>
        </row>
        <row r="2603">
          <cell r="A2603" t="str">
            <v>2VICSE5023L-R</v>
          </cell>
          <cell r="B2603" t="str">
            <v>RF_SPEC PA SE5003L1-R 5GHz MMIC QFN21</v>
          </cell>
        </row>
        <row r="2604">
          <cell r="A2604" t="str">
            <v>3VMOPCBARF5GACHPW</v>
          </cell>
          <cell r="B2604" t="str">
            <v>Module Radio 802.11anac, 5GHz, mimo 3x3, AR9880</v>
          </cell>
        </row>
        <row r="2605">
          <cell r="A2605" t="str">
            <v>4VVNT-AP-AC-E4PS040</v>
          </cell>
          <cell r="B2605" t="str">
            <v>Long đen chống xoay M16 (lock washer M16)</v>
          </cell>
        </row>
        <row r="2606">
          <cell r="A2606" t="str">
            <v>4VVNT-AP-AC-E4PS041</v>
          </cell>
          <cell r="B2606" t="str">
            <v>Gioăng cao su M16</v>
          </cell>
        </row>
        <row r="2607">
          <cell r="A2607" t="str">
            <v>A1D00334180-02</v>
          </cell>
          <cell r="B2607" t="str">
            <v>Tooth belt X-axis S23/F5HM</v>
          </cell>
        </row>
        <row r="2608">
          <cell r="A2608" t="str">
            <v>A1D00200333-01</v>
          </cell>
          <cell r="B2608" t="str">
            <v xml:space="preserve">Tooth belt Synchroflex 6 T2,5/245, </v>
          </cell>
        </row>
        <row r="2609">
          <cell r="A2609" t="str">
            <v>A1D00200341-01</v>
          </cell>
          <cell r="B2609" t="str">
            <v>Tooth belt Synchroflex 6 T2,5/177,5</v>
          </cell>
        </row>
        <row r="2610">
          <cell r="A2610" t="str">
            <v>PM020010340AAI</v>
          </cell>
          <cell r="B2610" t="str">
            <v>Ống bơm lưu lượng 96400-16</v>
          </cell>
        </row>
        <row r="2611">
          <cell r="A2611" t="str">
            <v>PM020010341AAI</v>
          </cell>
          <cell r="B2611" t="str">
            <v>Lọ đựng hóa chất 250ml</v>
          </cell>
        </row>
        <row r="2612">
          <cell r="A2612" t="str">
            <v>PM020010342AAI</v>
          </cell>
          <cell r="B2612" t="str">
            <v>Lọ đựng hóa chất 200 ml trắng</v>
          </cell>
        </row>
        <row r="2613">
          <cell r="A2613" t="str">
            <v>PM020010343AAI</v>
          </cell>
          <cell r="B2613" t="str">
            <v>Thùng nhựa Danpla 600x530x150mm</v>
          </cell>
        </row>
        <row r="2614">
          <cell r="A2614" t="str">
            <v>PM020010344AAI</v>
          </cell>
          <cell r="B2614" t="str">
            <v>Ghim đồng nối liệu</v>
          </cell>
        </row>
        <row r="2615">
          <cell r="A2615" t="str">
            <v>PM020010346AAI</v>
          </cell>
          <cell r="B2615" t="str">
            <v>Maxell super poWer ace( pin R6P 4P X)</v>
          </cell>
        </row>
        <row r="2616">
          <cell r="A2616" t="str">
            <v>PM020010349AAI</v>
          </cell>
          <cell r="B2616" t="str">
            <v>Foil clamp</v>
          </cell>
        </row>
        <row r="2617">
          <cell r="A2617" t="str">
            <v>PM020010348AAI</v>
          </cell>
          <cell r="B2617" t="str">
            <v>Giấy lau máy in Dek</v>
          </cell>
        </row>
        <row r="2618">
          <cell r="A2618" t="str">
            <v>1VR08050R2F18</v>
          </cell>
          <cell r="B2618" t="str">
            <v>resistance,0.2 ohm,±1%,1/8W,0805</v>
          </cell>
        </row>
        <row r="2619">
          <cell r="A2619" t="str">
            <v>1VR08050R068F20</v>
          </cell>
          <cell r="B2619" t="str">
            <v>resistance,0.1ohm,±1%,1/8W,0805</v>
          </cell>
        </row>
        <row r="2620">
          <cell r="A2620" t="str">
            <v>1VR06036R8J15</v>
          </cell>
          <cell r="B2620" t="str">
            <v>resistance 6.8 ohm,±5%,1/10W,0603</v>
          </cell>
        </row>
        <row r="2621">
          <cell r="A2621" t="str">
            <v>1VR02011KJ03</v>
          </cell>
          <cell r="B2621" t="str">
            <v>resistance,1K ohm,±5%,1/20W,0201</v>
          </cell>
        </row>
        <row r="2622">
          <cell r="A2622" t="str">
            <v>1VR0201100KJ03</v>
          </cell>
          <cell r="B2622" t="str">
            <v>resistance,100K ohm,±5%,1/20W,0201</v>
          </cell>
        </row>
        <row r="2623">
          <cell r="A2623" t="str">
            <v>1VR02011K5J03</v>
          </cell>
          <cell r="B2623" t="str">
            <v>resistance,1.5K ohm,±5%,1/20W,0201</v>
          </cell>
        </row>
        <row r="2624">
          <cell r="A2624" t="str">
            <v>1VR0402180RJ04</v>
          </cell>
          <cell r="B2624" t="str">
            <v>resistance,180 ohm,±5%,1/16W,0402</v>
          </cell>
        </row>
        <row r="2625">
          <cell r="A2625" t="str">
            <v>1VR0201240RF03</v>
          </cell>
          <cell r="B2625" t="str">
            <v>resistance,240 ohm,±1%,1/20W,0201</v>
          </cell>
        </row>
        <row r="2626">
          <cell r="A2626" t="str">
            <v>1VR040227RJ04</v>
          </cell>
          <cell r="B2626" t="str">
            <v>resistance,27 ohm,±5%,1/16W,0402</v>
          </cell>
        </row>
        <row r="2627">
          <cell r="A2627" t="str">
            <v>1VR020133RJ03</v>
          </cell>
          <cell r="B2627" t="str">
            <v>resistance,33 ohm,±5%,1/20W,0201</v>
          </cell>
        </row>
        <row r="2628">
          <cell r="A2628" t="str">
            <v>1VR040239KJ04</v>
          </cell>
          <cell r="B2628" t="str">
            <v>resistance,39K ohm,±5%,1/16W,0402</v>
          </cell>
        </row>
        <row r="2629">
          <cell r="A2629" t="str">
            <v>1VR02014K7J03</v>
          </cell>
          <cell r="B2629" t="str">
            <v>resistance,4.7K ohm,±5%,1/20W,0201</v>
          </cell>
        </row>
        <row r="2630">
          <cell r="A2630" t="str">
            <v>1VR020151RJ03</v>
          </cell>
          <cell r="B2630" t="str">
            <v>resistance,51 ohm,±5%,1/20W,0201</v>
          </cell>
        </row>
        <row r="2631">
          <cell r="A2631" t="str">
            <v>1VR02015K1F03</v>
          </cell>
          <cell r="B2631" t="str">
            <v>resistance,5.1K ohm,±1%,1/20W,0201</v>
          </cell>
        </row>
        <row r="2632">
          <cell r="A2632" t="str">
            <v>1VR04028K06F04</v>
          </cell>
          <cell r="B2632" t="str">
            <v>resistance,8.06K ohm,±1%,1/16W,0402</v>
          </cell>
        </row>
        <row r="2633">
          <cell r="A2633" t="str">
            <v>2VDIRSB68CMGJT2N</v>
          </cell>
          <cell r="B2633" t="str">
            <v>(N)diode,two-wayTVS,6.8V,15PF,0402,RSB6.8CMGJT2N,ROHM</v>
          </cell>
        </row>
        <row r="2634">
          <cell r="A2634" t="str">
            <v>2VDISIG8L50ST5G</v>
          </cell>
          <cell r="B2634" t="str">
            <v>(N)diode,TVS,5V,0.5pF,SOD882,SIG8L5.0ST5G,SIG</v>
          </cell>
        </row>
        <row r="2635">
          <cell r="A2635" t="str">
            <v>1VC0201101K1EC0G</v>
          </cell>
          <cell r="B2635" t="str">
            <v>capcitance,100pF,±10%,25V,COG,0201</v>
          </cell>
        </row>
        <row r="2636">
          <cell r="A2636" t="str">
            <v>1VC0201102M1EX5R</v>
          </cell>
          <cell r="B2636" t="str">
            <v>capcitance,1nF,±20%,25V,X5R,0201</v>
          </cell>
        </row>
        <row r="2637">
          <cell r="A2637" t="str">
            <v>1VC0402102M1HX7R</v>
          </cell>
          <cell r="B2637" t="str">
            <v>capcitance,1nF,±20%,50V,X7R,0402</v>
          </cell>
        </row>
        <row r="2638">
          <cell r="A2638" t="str">
            <v>1VC0402103M1HX5R</v>
          </cell>
          <cell r="B2638" t="str">
            <v>capcitance,10nF,±20%,50V,X5R,0402</v>
          </cell>
        </row>
        <row r="2639">
          <cell r="A2639" t="str">
            <v>1VC0402105K1EX5R</v>
          </cell>
          <cell r="B2639" t="str">
            <v>capcitance,1uF,±10%,25V,X5R,0402</v>
          </cell>
        </row>
        <row r="2640">
          <cell r="A2640" t="str">
            <v>1VC0603105K1EX5R</v>
          </cell>
          <cell r="B2640" t="str">
            <v>capcitance,1UF,±10%,25V,X5R,0603</v>
          </cell>
        </row>
        <row r="2641">
          <cell r="A2641" t="str">
            <v>1VC0603105K1HX5R</v>
          </cell>
          <cell r="B2641" t="str">
            <v>capcitance,1uF,±10%,50V,X5R,0603</v>
          </cell>
        </row>
        <row r="2642">
          <cell r="A2642" t="str">
            <v>1VC0201180J1EC0G</v>
          </cell>
          <cell r="B2642" t="str">
            <v>capcitance,18pF,±5%,25V,COG,0201</v>
          </cell>
        </row>
        <row r="2643">
          <cell r="A2643" t="str">
            <v>1VC0402221J1HC0G</v>
          </cell>
          <cell r="B2643" t="str">
            <v>capcitance,220pF,±5%,50V,COG,0402</v>
          </cell>
        </row>
        <row r="2644">
          <cell r="A2644" t="str">
            <v>1VC0201224M0JX5R</v>
          </cell>
          <cell r="B2644" t="str">
            <v>capcitance,220nF,±20%,6.3V,X5R,0201</v>
          </cell>
        </row>
        <row r="2645">
          <cell r="A2645" t="str">
            <v>1VC0201330K1EC0G</v>
          </cell>
          <cell r="B2645" t="str">
            <v>capcitance,33pF,±10%,25V,COG,0201</v>
          </cell>
        </row>
        <row r="2646">
          <cell r="A2646" t="str">
            <v>1VC0201390J1EC0G</v>
          </cell>
          <cell r="B2646" t="str">
            <v>capcitance,39pF,±5%,25V,COG,0201</v>
          </cell>
        </row>
        <row r="2647">
          <cell r="A2647" t="str">
            <v>1VC0201560J1CC0G</v>
          </cell>
          <cell r="B2647" t="str">
            <v>capcitance,56pF,±5%,16V,COG,0201</v>
          </cell>
        </row>
        <row r="2648">
          <cell r="A2648" t="str">
            <v>1VL0402103F107J300</v>
          </cell>
          <cell r="B2648" t="str">
            <v>(S)inductance,10nH,±5%,0402,SDCL1005C10NJTDF,Sunlord</v>
          </cell>
        </row>
        <row r="2649">
          <cell r="A2649" t="str">
            <v>1VL3030106F104M830</v>
          </cell>
          <cell r="B2649" t="str">
            <v>(T)Power inductor,10UH,±20%,RDC=0.265±30% OHM,Is=0.60A,Ir=0.83A,3.0x3.0x1.4mm,SWPA3012S100MT,Sunlord</v>
          </cell>
        </row>
        <row r="2650">
          <cell r="A2650" t="str">
            <v>1VL0402123F107J300</v>
          </cell>
          <cell r="B2650" t="str">
            <v>(S)inductance,12nH,±5%,0402,SDCL1005C12NJTDF,Sunlord</v>
          </cell>
        </row>
        <row r="2651">
          <cell r="A2651" t="str">
            <v>1VL0201182F507I380</v>
          </cell>
          <cell r="B2651" t="str">
            <v>(T)inductance,1.8nH,±0.3nH,0201,SDCL0603Q1N8ST02,Sunlord</v>
          </cell>
        </row>
        <row r="2652">
          <cell r="A2652" t="str">
            <v>1VL0402202F107I300</v>
          </cell>
          <cell r="B2652" t="str">
            <v>(S)inductance,2.0nH,±0.3nH,0402,SDCL1005C2N0STDF,SUNLORD</v>
          </cell>
        </row>
        <row r="2653">
          <cell r="A2653" t="str">
            <v>1VL0402222F107I300</v>
          </cell>
          <cell r="B2653" t="str">
            <v>(S)inductance,2.2nH,±0.3nH,0402,SDCL1005C2N2STDF,Sunlord</v>
          </cell>
        </row>
        <row r="2654">
          <cell r="A2654" t="str">
            <v>1VL2520105F105M3000</v>
          </cell>
          <cell r="B2654" t="str">
            <v>(N)Power inductor 1uH,±20%,RDC≤0.054 OHM,Is=3.6A,Ir=3.0A,2.5x2.0x1</v>
          </cell>
        </row>
        <row r="2655">
          <cell r="A2655" t="str">
            <v>1VL2520225F000M1900</v>
          </cell>
          <cell r="B2655" t="str">
            <v>.2mm,WPN252012H1R0MT,Sunlord</v>
          </cell>
        </row>
        <row r="2656">
          <cell r="A2656" t="str">
            <v>1VL0201273F507J120</v>
          </cell>
          <cell r="B2656" t="str">
            <v>(T)inductance,27nH,±5%,0201,SDCL0603Q27NJT02,Sunlord</v>
          </cell>
        </row>
        <row r="2657">
          <cell r="A2657" t="str">
            <v>1VL0201272F507I310</v>
          </cell>
          <cell r="B2657" t="str">
            <v>(T)inductance,2.7nH,±0.3nH,0201,SDCL0603Q2N7ST02,Sunlord</v>
          </cell>
        </row>
        <row r="2658">
          <cell r="A2658" t="str">
            <v>1VL0402302F107I300</v>
          </cell>
          <cell r="B2658" t="str">
            <v>(S)inductance,3nH,±0.3nH,0402,SDCL1005C3N0STDF,Sunlord</v>
          </cell>
        </row>
        <row r="2659">
          <cell r="A2659" t="str">
            <v>1VL0402393F107J80</v>
          </cell>
          <cell r="B2659" t="str">
            <v>(S)inductance,39nH,±5%,0402,SDCL1005C39NJTDF,SUNLORD</v>
          </cell>
        </row>
        <row r="2660">
          <cell r="A2660" t="str">
            <v>1VL0201432F507I220</v>
          </cell>
          <cell r="B2660" t="str">
            <v>(T)inductance,4.3nH,±0.3nH,0201,SDCL0603Q4N3ST02,Sunlord</v>
          </cell>
        </row>
        <row r="2661">
          <cell r="A2661" t="str">
            <v>1VL0402622F107I300</v>
          </cell>
          <cell r="B2661" t="str">
            <v>(S)inductance,6.2nH,±0.3nH,0402,SDCL1005C6N2STDF,SUNLORD</v>
          </cell>
        </row>
        <row r="2662">
          <cell r="A2662" t="str">
            <v>1VL2R52R0684F107Q3000</v>
          </cell>
          <cell r="B2662" t="str">
            <v>(T)Power inductor,0.68uH,±30%,DCR=0.036±20% OHM,Is=2.7A,Ir=3.0A,2.5×2.0×1.2mm,IPC252012F-R68Y-XX,jiaban</v>
          </cell>
        </row>
        <row r="2663">
          <cell r="A2663" t="str">
            <v>1VL2R52R0684F000Q3500</v>
          </cell>
          <cell r="B2663" t="str">
            <v>(T)Power inductor,0.68uH,±30%,DCR=0.036±20% OHM,Is=3.5A,Ir=3.5A,2.5×2.0×1.2mm,CMI-DOP252012NH-R68N,CoilMaster</v>
          </cell>
        </row>
        <row r="2664">
          <cell r="A2664" t="str">
            <v>1VL0402752F107J300</v>
          </cell>
          <cell r="B2664" t="str">
            <v xml:space="preserve">(S)inductance,7.5nH,±5%,0402,SDCL1005C7N5JTDF,Sunlord </v>
          </cell>
        </row>
        <row r="2665">
          <cell r="A2665" t="str">
            <v>1VL0402823F107J150</v>
          </cell>
          <cell r="B2665" t="str">
            <v>(S)inductance,82nH,±5%,0402,SDCL1005C82NJTDF,SUNLORD</v>
          </cell>
        </row>
        <row r="2666">
          <cell r="A2666" t="str">
            <v>1VL0201822F507J190</v>
          </cell>
          <cell r="B2666" t="str">
            <v>(T)inductance,8.2nH,±5%,0201,SDCL0603Q8N2JT02,Sunlord</v>
          </cell>
        </row>
        <row r="2667">
          <cell r="A2667" t="str">
            <v>1VL0402912F107J150</v>
          </cell>
          <cell r="B2667" t="str">
            <v>(S)inductance,9.1nH,±5%,0402,SDCL1005C9N1JTF,SUNLORD</v>
          </cell>
        </row>
        <row r="2668">
          <cell r="A2668" t="str">
            <v>1VBPZ1005U601R45TF</v>
          </cell>
          <cell r="B2668" t="str">
            <v>(T)magnetic bead,,600 ohm,100MHz,450mA,0402,PZ1005U601-R45TF,SUNLORD</v>
          </cell>
        </row>
        <row r="2669">
          <cell r="A2669" t="str">
            <v>1VBPZ1608D2211R0TF</v>
          </cell>
          <cell r="B2669" t="str">
            <v>(T)magnetic bead,220 ohm,100MHz,1000mA,0603,PZ1608D221-1R0TF,SUNLORD</v>
          </cell>
        </row>
        <row r="2670">
          <cell r="A2670" t="str">
            <v>1VBMGLB1608M221T1R4LF</v>
          </cell>
          <cell r="B2670" t="str">
            <v>(T)magnetic bead,220 ohm,100MHz,1400mA,0603,MGLB1608M221T1R4-LF,麦捷</v>
          </cell>
        </row>
        <row r="2671">
          <cell r="A2671" t="str">
            <v>2VDISIG5V1T1G</v>
          </cell>
          <cell r="B2671" t="str">
            <v>(S)diode,ZENER,5.1V,SOD-523,SIG5V1T1G,SIG</v>
          </cell>
        </row>
        <row r="2672">
          <cell r="A2672" t="str">
            <v>2VDISD103AWS</v>
          </cell>
          <cell r="B2672" t="str">
            <v>(N)diode,Schottky barrier,350mA40V,SOD-323,SD103AWS,JCST</v>
          </cell>
        </row>
        <row r="2673">
          <cell r="A2673" t="str">
            <v>2VDISIG603E40T1G</v>
          </cell>
          <cell r="B2673" t="str">
            <v>(T)diode,350mA40V,SOD-323,SIG603E40T1G,SIG</v>
          </cell>
        </row>
        <row r="2674">
          <cell r="A2674" t="str">
            <v>2VTB2SC4617</v>
          </cell>
          <cell r="B2674" t="str">
            <v>(S)dynatron,NPN,SOT-523,2SC4617,JCST</v>
          </cell>
        </row>
        <row r="2675">
          <cell r="A2675" t="str">
            <v>2VICBU52054GWZ</v>
          </cell>
          <cell r="B2675" t="str">
            <v>(T)Holzer bipolar detection switch ,BGA-4ball,0.4pitch,0.8x0.8x0.35mm,BU52054GWZ,ROHM</v>
          </cell>
        </row>
        <row r="2676">
          <cell r="A2676" t="str">
            <v>2VICMT6166V</v>
          </cell>
          <cell r="B2676" t="str">
            <v>(T)IC,RF transceiver(2G/3G-FDD/TDD),TFBGA-104,4.6X4.6mm,0.4PITCH,MT6166V,MTK</v>
          </cell>
        </row>
        <row r="2677">
          <cell r="A2677" t="str">
            <v>2VICMT6582VWA</v>
          </cell>
          <cell r="B2677" t="str">
            <v>(T)IC,MTK baseband chip(WCDMA,HD),10.6X11X0.9mm,FCCSP-475ball,0.4PITCH,MT6582V/WA,MTK</v>
          </cell>
        </row>
        <row r="2678">
          <cell r="A2678" t="str">
            <v>2VICSKY13472460LF</v>
          </cell>
          <cell r="B2678" t="str">
            <v>(F)IC,0.1-6.0 GHz RF SWITCH(SP2T),12-Pin QFN,2X2X0.6mm,SKY13472-460LF,SKYWORKS</v>
          </cell>
        </row>
        <row r="2679">
          <cell r="A2679" t="str">
            <v>2VICMT6627N</v>
          </cell>
          <cell r="B2679" t="str">
            <v>(T)IC,WLAN+BT+FM+GPS芯片,QFN40,5X5X0.9mm,MT6627N,MTK</v>
          </cell>
        </row>
        <row r="2680">
          <cell r="A2680" t="str">
            <v>2VICAW3216</v>
          </cell>
          <cell r="B2680" t="str">
            <v>(T)IC,Single-Cell Li-Ion Switching Charger with USB-OTG Boost,6V1.45A,WLCSP-20,1.96x1.87x0.625mm,FAN54015UCX,FAIRCHILD</v>
          </cell>
        </row>
        <row r="2681">
          <cell r="A2681" t="str">
            <v>2VICAW8736</v>
          </cell>
          <cell r="B2681" t="str">
            <v>(T)IC,Class K audio power amplifier (sixth generation),2x2mm,FC-16,AW8736,AWINIC</v>
          </cell>
        </row>
        <row r="2682">
          <cell r="A2682" t="str">
            <v>2VICWD3124DB10TR</v>
          </cell>
          <cell r="B2682" t="str">
            <v>(T)IC,The flash drive IC,1000mA Buck/Boost Charge Pump Flash LED Driver,DFN3x3-10L,WD3124DB-10/TR,WILLSEMI</v>
          </cell>
        </row>
        <row r="2683">
          <cell r="A2683" t="str">
            <v>2VICSGM3732</v>
          </cell>
          <cell r="B2683" t="str">
            <v>(T)IC,PWM To constant current light seriesLED the backlight driver,TSOT-23-6,SGM3732//SD13,SGMICRO</v>
          </cell>
        </row>
        <row r="2684">
          <cell r="A2684" t="str">
            <v>2VICKXCJK1013</v>
          </cell>
          <cell r="B2684" t="str">
            <v>(N)IC,3D The acceleration sensor,16PIN-LGA,3x3x0.9mm,KXCJK-1013,KIONIX</v>
          </cell>
        </row>
        <row r="2685">
          <cell r="A2685" t="str">
            <v>2VICLIS3DH</v>
          </cell>
          <cell r="B2685" t="str">
            <v>(N)IC,3D The acceleration sensor,LGA-16,3x3x1mm,LIS3DH,ST</v>
          </cell>
        </row>
        <row r="2686">
          <cell r="A2686" t="str">
            <v>2VICVC5318</v>
          </cell>
          <cell r="B2686" t="str">
            <v>(T)IC,WCDMA Bands I/II/V/VIIILinear broadband RF power amplifier module,3x4.2x0.9mm,VC5318,VANCHIP</v>
          </cell>
        </row>
        <row r="2687">
          <cell r="A2687" t="str">
            <v>2VICVC759021</v>
          </cell>
          <cell r="B2687" t="str">
            <v>(T)IC,The power amplifier module (QUAD BAND GPRS/LINEAR EDGE with Six Linear TRx Switch and support TD-SCDMA BANDS34 &amp; 39),6mmx6mmx1mm,VC7590-21,VANCHIP</v>
          </cell>
        </row>
        <row r="2688">
          <cell r="A2688" t="str">
            <v>2VDIBLHJEGKBE36TTRB</v>
          </cell>
          <cell r="B2688" t="str">
            <v>(T)3 color light ,BL-HJEGKBE36T-TRB,1.6x1.25x0.4mm,BRIGHT</v>
          </cell>
        </row>
        <row r="2689">
          <cell r="A2689" t="str">
            <v>1VFSAFEB1G57KE0F00</v>
          </cell>
          <cell r="B2689" t="str">
            <v>(N)filter,SAW,GPS 1575.5MHz,SAFEB1G57KE0F00Rxx,MURATA</v>
          </cell>
        </row>
        <row r="2690">
          <cell r="A2690" t="str">
            <v>2VICB39202B8078P810</v>
          </cell>
          <cell r="B2690" t="str">
            <v>(F)duplexor(UMTS BAND2),RX,1850MHz,2.0x1.6x0.6mm,SFXG80UZE02,WISOL</v>
          </cell>
        </row>
        <row r="2691">
          <cell r="A2691" t="str">
            <v>1VFRFBLN2012090BM5T25</v>
          </cell>
          <cell r="B2691" t="str">
            <v>(S)filter,BALUN,869~960MHz+1805~1990MHZ,2.0X1.25X1.0mm,RFBLN2012090BM5T25 //RFBLN2109BM559X2C,WALSIN</v>
          </cell>
        </row>
        <row r="2692">
          <cell r="A2692" t="str">
            <v>2VICDP1608V1524CAT</v>
          </cell>
          <cell r="B2692" t="str">
            <v>(Tduplexor,DIPLEXER,GPS(1.5GHZ)/WLAN(2.4GHZ),1.6x0.8x0.7mm,DP1608-V1524CAT,ACX</v>
          </cell>
        </row>
        <row r="2693">
          <cell r="A2693" t="str">
            <v>3VCNUAF9505164S130</v>
          </cell>
          <cell r="B2693" t="str">
            <v>(S)MICRO USB connector (DIP+DIP),Heavy plate, 5PIN,0.65PITCH, support 3A current,7.5x5.85x2.45mmH,UAF95-05164-S130,LCN</v>
          </cell>
        </row>
        <row r="2694">
          <cell r="A2694" t="str">
            <v>3VCNS651B12F25A</v>
          </cell>
          <cell r="B2694" t="str">
            <v>(F)MICRO SIM/SIM 2 in 1 connector,double shart plug,12PIN,0.9PITCH,15.9x14.29x2.5mmH,S65-1B12F25A</v>
          </cell>
        </row>
        <row r="2695">
          <cell r="A2695" t="str">
            <v>3VCNC90P1010000MH</v>
          </cell>
          <cell r="B2695" t="str">
            <v>(N)RF testing bench,6 weld leg,cover plateing with matte Sn,3x3x1.75mmH,C90P101-0000M-H</v>
          </cell>
        </row>
        <row r="2696">
          <cell r="A2696" t="str">
            <v>3VCNECT818000157</v>
          </cell>
          <cell r="B2696" t="str">
            <v>(T)RF connector,third generation,4 weld let,cover plating with silver,inner diameter 0.4,external diameter 1.4, total size 1.5mm,2.0x2.0x0.85mmH,818000157,ECT</v>
          </cell>
        </row>
        <row r="2697">
          <cell r="A2697" t="str">
            <v>3VCNC89P104</v>
          </cell>
          <cell r="B2697" t="str">
            <v>(T)RF connector,third generation,4 weld let,cover plating with silver,inner diameter 0.4,external diameter 1.4, total size 1.5mm,2.0x2.0x0.85mmH,C89P104,宣德</v>
          </cell>
        </row>
        <row r="2698">
          <cell r="A2698" t="str">
            <v>3VCNB09AB03F15C</v>
          </cell>
          <cell r="B2698" t="str">
            <v>(N)battery connector,Special lateral pressure shrapnel  bending up type,2DIP+5SMT,3PIN,3.0PITCH,9.6x6.0x1.5mmH,B09-AB03F15C</v>
          </cell>
        </row>
        <row r="2699">
          <cell r="A2699" t="str">
            <v>3VCNPH104B05F35A</v>
          </cell>
          <cell r="B2699" t="str">
            <v>(S)headphone connector(Φ3.5mm),heavy plate1.2mmH, 5Pin(6DIP),12.5x6.35x3.6mmH,PH10-4B05F35A</v>
          </cell>
        </row>
        <row r="2700">
          <cell r="A2700" t="str">
            <v>3VCNFH34SRJ6S05SH</v>
          </cell>
          <cell r="B2700" t="str">
            <v>(F)FPC connector,back lock 6PIN,0.5PITCH,touch double size,FPC thickness 0.3mm,5x3.8x1.0mmH,FH34SRJ-6S-0.5SH(50),HRS</v>
          </cell>
        </row>
        <row r="2701">
          <cell r="A2701" t="str">
            <v>3VCNT08BB08F260</v>
          </cell>
          <cell r="B2701" t="str">
            <v>(T)T-FlASH card connector,short style,8PIN,1.1PITCH,11.4x5.2x2.6mmH,T08-BB08F260</v>
          </cell>
        </row>
        <row r="2702">
          <cell r="A2702" t="str">
            <v>3VCNFH26W31S03SHW</v>
          </cell>
          <cell r="B2702" t="str">
            <v>(F)FPC connector,front lock31PIN,0.3PITCH,below contact,FPC thickness 0.2mm,10.8x3.2x1.0mmH,FH26W-31S-0.3SHW(60),HRS</v>
          </cell>
        </row>
        <row r="2703">
          <cell r="A2703" t="str">
            <v>3VCNFP270H031G1AM</v>
          </cell>
          <cell r="B2703" t="str">
            <v>(F)FPC connector,front lock31PIN,0.3PITCH,below contact,FPC thickness 0.2mm,10.8x3.2x1.0mmH,,FP270H-031G1AM,捷讯腾</v>
          </cell>
        </row>
        <row r="2704">
          <cell r="A2704" t="str">
            <v>3VCNFH2639S03SHW</v>
          </cell>
          <cell r="B2704" t="str">
            <v>(T)FPC connector,front lock 39pin,0.3PITCH,below contact,FPC thickness 0.2mm,13.2x3.5x1.0mmH,FH26-39S-0.3SHW(05)//FH26W-39S-0.3SHW(60),HRS</v>
          </cell>
        </row>
        <row r="2705">
          <cell r="A2705" t="str">
            <v>1VYX1E000021043400</v>
          </cell>
          <cell r="B2705" t="str">
            <v>(S)crystal,26MHz,±10ppm,7.4pF,3225,X1E000021043400,EPSON</v>
          </cell>
        </row>
        <row r="2706">
          <cell r="A2706" t="str">
            <v>1VYX3S026000B71HZHPR</v>
          </cell>
          <cell r="B2706" t="str">
            <v>(S)crystal,26MHz,±10ppm,7.2pF,3225,X3S026000B71HZ-HPR,HARMONY</v>
          </cell>
        </row>
        <row r="2707">
          <cell r="A2707" t="str">
            <v>1VYX1G004211000300</v>
          </cell>
          <cell r="B2707" t="str">
            <v>(N)crystall oscillator,TCXO,26MHz, normal temperatur frequency difference ±2ppm,temperature difference ±0.5ppm,2520,1.8V/2.8V,X1G004211000300(TG-5006CG-12H),EPSON</v>
          </cell>
        </row>
        <row r="2708">
          <cell r="A2708" t="str">
            <v>1VYKT2520F26000ZAW18TAK</v>
          </cell>
          <cell r="B2708" t="str">
            <v>(N)crystall oscillator,TCXO,26MHz, normal temperatur frequency difference ±2ppm,temperature difference ±0.5ppm,2520,1.8V/2.8V KT2520F26000ZAW18TAK,KYOCERA</v>
          </cell>
        </row>
        <row r="2709">
          <cell r="A2709" t="str">
            <v>3VCNPAN00011200107</v>
          </cell>
          <cell r="B2709" t="str">
            <v>(T)antenna shrapnel(SMT),phosphor copper plating with gold,welding pad 2.3x1.2,contact point width 0.55,work range 0.65/1.25,2.9x1.0x1.25mmH,PAN00-01120-0107,LCN</v>
          </cell>
        </row>
        <row r="2710">
          <cell r="A2710" t="str">
            <v>3VCNPJS2913</v>
          </cell>
          <cell r="B2710" t="str">
            <v>(T)antenna shrapnel(SMT),phosphor copper plating with gold,welding pad 2.3x1.2,contact point width 0.55,work range 0.65/1.25,2.9x1.0x1.25mmH,PAN00-01120-0107,LCN</v>
          </cell>
        </row>
        <row r="2711">
          <cell r="A2711" t="str">
            <v>3VESS2PROBB</v>
          </cell>
          <cell r="B2711" t="str">
            <v>(F)shelding case(BB),unnormal,Nickel Silver Copper,with hole,with steel printing,32.7x24.5x1.55mmH,DR009</v>
          </cell>
        </row>
        <row r="2712">
          <cell r="A2712" t="str">
            <v>3VESS2PRORF</v>
          </cell>
          <cell r="B2712" t="str">
            <v>(F)shelding case(RF),unnormal,Nickel Silver Copper,with hole,with steel printing,22.65x18.1x1.4mmH,DR009</v>
          </cell>
        </row>
        <row r="2713">
          <cell r="A2713" t="str">
            <v>3VESS2PROWIFI</v>
          </cell>
          <cell r="B2713" t="str">
            <v>(F)shelding case(WIFI),,unnormal,Nickel Silver Copper,12.4x8.6x1.2mmH,DR009</v>
          </cell>
        </row>
        <row r="2714">
          <cell r="A2714" t="str">
            <v>3VESS2PROGPS</v>
          </cell>
          <cell r="B2714" t="str">
            <v>(F)shelding case(GPS),,unnormal,Nickel Silver Copper,8.7x6.5x1.1mmH,DR009</v>
          </cell>
        </row>
        <row r="2715">
          <cell r="A2715" t="str">
            <v>3VMOPCBS2PRO</v>
          </cell>
          <cell r="B2715" t="str">
            <v>PCB,DR009-MB-V0.3,</v>
          </cell>
        </row>
        <row r="2716">
          <cell r="A2716" t="str">
            <v>1VL0201202F507I310</v>
          </cell>
          <cell r="B2716" t="str">
            <v xml:space="preserve">Inductor, 2.0nH,±0.3nH,0201,SDCL0603Q2N0ST02,Sunlord </v>
          </cell>
        </row>
        <row r="2717">
          <cell r="A2717" t="str">
            <v>1VL0201242F507I310</v>
          </cell>
          <cell r="B2717" t="str">
            <v xml:space="preserve">(T)inductance,2.4nH,±0.3nH,0201,SDCL0603Q2N4ST02,Sunlord </v>
          </cell>
        </row>
        <row r="2718">
          <cell r="A2718" t="str">
            <v>1VL0201152F507I420</v>
          </cell>
          <cell r="B2718" t="str">
            <v>(T)inductance,1.5nH,±0.3nH,0201,SDCL0603Q1N5ST02,Sunlord</v>
          </cell>
        </row>
        <row r="2719">
          <cell r="A2719" t="str">
            <v>1VC02012R2C1EC0G</v>
          </cell>
          <cell r="B2719" t="str">
            <v>Capacitor, 2.2pF,±0.25pF,25V,COG,0201</v>
          </cell>
        </row>
        <row r="2720">
          <cell r="A2720" t="str">
            <v>1VVSDV1005E5R5C400NPTF</v>
          </cell>
          <cell r="B2720" t="str">
            <v>(N)piezoresistor,5.5V,0402,SDV1005E5R5C400NPTF,Sunlord</v>
          </cell>
        </row>
        <row r="2721">
          <cell r="A2721" t="str">
            <v>2VICKMR820001MB609</v>
          </cell>
          <cell r="B2721" t="str">
            <v>(T)IC,EMMCP(16GB e.MMC + 16Gb(4Gb*4)QDP LPDDR3 SDRAM),221FBGA,11.5x13x1.2mm,KMR820001M-B609,SAMSUNG</v>
          </cell>
        </row>
        <row r="2722">
          <cell r="A2722" t="str">
            <v>1VBBLM15BD182SN1D</v>
          </cell>
          <cell r="B2722" t="str">
            <v>magnetic bead,1.8Kohm,100MHz,100mA,0402,BLM15BD182SN1D,MURATA</v>
          </cell>
        </row>
        <row r="2723">
          <cell r="A2723" t="str">
            <v>1VC02011R0C1EC0G</v>
          </cell>
          <cell r="B2723" t="str">
            <v>capacitance,1pF,±0.25pF,25V,COG,0201</v>
          </cell>
        </row>
        <row r="2724">
          <cell r="A2724" t="str">
            <v>1VL0201472F507I210</v>
          </cell>
          <cell r="B2724" t="str">
            <v>(T)inductance,4.7nH,±0.3nH,0201,SDCL0603Q4N7ST02,Sunlord</v>
          </cell>
        </row>
        <row r="2725">
          <cell r="A2725" t="str">
            <v>3VHKAL6063T5</v>
          </cell>
          <cell r="B2725" t="str">
            <v>Heat sink (size: LxW =37mmx37mm, H=24mm) including 2-nails</v>
          </cell>
        </row>
        <row r="2726">
          <cell r="A2726" t="str">
            <v>PM020010350AAI</v>
          </cell>
          <cell r="B2726" t="str">
            <v>Quạt 12*12</v>
          </cell>
        </row>
        <row r="2727">
          <cell r="A2727" t="str">
            <v>5VJIGS2PRO023-5106</v>
          </cell>
          <cell r="B2727" t="str">
            <v>Huali 9128 glue each point 200 for aluminum</v>
          </cell>
        </row>
        <row r="2728">
          <cell r="A2728" t="str">
            <v>5VJIGS2PRO023-4210</v>
          </cell>
          <cell r="B2728" t="str">
            <v>Huali 9128 glue each point 200 for TP</v>
          </cell>
        </row>
        <row r="2729">
          <cell r="A2729" t="str">
            <v>PK006030003AAS</v>
          </cell>
          <cell r="B2729" t="str">
            <v>Tem logo  VNPT sạc smartbox</v>
          </cell>
        </row>
        <row r="2730">
          <cell r="A2730" t="str">
            <v>SMP.02.PRO.2XXX</v>
          </cell>
          <cell r="B2730" t="str">
            <v>Smartphone Lotus S2PRO  PCBA</v>
          </cell>
        </row>
        <row r="2731">
          <cell r="A2731" t="str">
            <v>4VAD013C</v>
          </cell>
          <cell r="B2731" t="str">
            <v xml:space="preserve">CASE, TOP, Plastic ABS, Moulding, 12V1250, Chocolate </v>
          </cell>
        </row>
        <row r="2732">
          <cell r="A2732" t="str">
            <v>4VADS00C</v>
          </cell>
          <cell r="B2732" t="str">
            <v>CASE, BOTTOM, Plastic ABS, Moulding with 02 Prong : AC  Euro Plug Stype, 4 mm, Chocolate</v>
          </cell>
        </row>
        <row r="2733">
          <cell r="A2733" t="str">
            <v>3VCB1M0DC55C21</v>
          </cell>
          <cell r="B2733" t="str">
            <v>DC cable 5.5*2.1mm, end is strip
with Strain Relief, 24AWG ,1m, Chocolate</v>
          </cell>
        </row>
        <row r="2734">
          <cell r="A2734" t="str">
            <v>PM020010351AAI</v>
          </cell>
          <cell r="B2734" t="str">
            <v>Giấy cách điện</v>
          </cell>
        </row>
        <row r="2735">
          <cell r="A2735" t="str">
            <v>PM020010352AAI</v>
          </cell>
          <cell r="B2735" t="str">
            <v>Thùng nhựa Danpla 400*300*150</v>
          </cell>
        </row>
        <row r="2736">
          <cell r="A2736" t="str">
            <v>PM020010353AAI</v>
          </cell>
          <cell r="B2736" t="str">
            <v>Lưới in ( mắt 140M, khổ 35x50 + film in + chụp bản )</v>
          </cell>
        </row>
        <row r="2737">
          <cell r="A2737" t="str">
            <v>PM020010354AAI</v>
          </cell>
          <cell r="B2737" t="str">
            <v>Bàn in lưới ( khổ A4 )</v>
          </cell>
        </row>
        <row r="2738">
          <cell r="A2738" t="str">
            <v>PM020010355AAI</v>
          </cell>
          <cell r="B2738" t="str">
            <v>Dao gạt mực (10 cm )</v>
          </cell>
        </row>
        <row r="2739">
          <cell r="A2739" t="str">
            <v>PM020010356AAI</v>
          </cell>
          <cell r="B2739" t="str">
            <v>Mực in màu xanh</v>
          </cell>
        </row>
        <row r="2740">
          <cell r="A2740" t="str">
            <v>PM020010357AAI</v>
          </cell>
          <cell r="B2740" t="str">
            <v>Mực in màu ghi</v>
          </cell>
        </row>
        <row r="2741">
          <cell r="A2741" t="str">
            <v>PM020010358AAI</v>
          </cell>
          <cell r="B2741" t="str">
            <v>Mực in màu đỏ</v>
          </cell>
        </row>
        <row r="2742">
          <cell r="A2742" t="str">
            <v>PM020010359AAI</v>
          </cell>
          <cell r="B2742" t="str">
            <v>Dung môi Xiclo</v>
          </cell>
        </row>
        <row r="2743">
          <cell r="A2743" t="str">
            <v>PM020010360AAI</v>
          </cell>
          <cell r="B2743" t="str">
            <v xml:space="preserve">Dung môi chậm khô 783 </v>
          </cell>
        </row>
        <row r="2744">
          <cell r="A2744" t="str">
            <v>2VICTHGBM5G5A1JBAIR</v>
          </cell>
          <cell r="B2744" t="str">
            <v>eMMC 4GB</v>
          </cell>
        </row>
        <row r="2745">
          <cell r="A2745" t="str">
            <v>PM020010361AAI</v>
          </cell>
          <cell r="B2745" t="str">
            <v>Keo 1101</v>
          </cell>
        </row>
        <row r="2746">
          <cell r="A2746" t="str">
            <v>4VS2PROP160</v>
          </cell>
          <cell r="B2746" t="str">
            <v>User manual</v>
          </cell>
        </row>
        <row r="2747">
          <cell r="A2747" t="str">
            <v>1VYXJECCCNANF-25.000mhz</v>
          </cell>
          <cell r="B2747" t="str">
            <v>XTL,FXD,49s/3.8SMD,25.000mhz,15pf,±20ppm @ 25°C,±20ppm @ -20°C-70°C,Rohs Compliant</v>
          </cell>
        </row>
        <row r="2748">
          <cell r="A2748" t="str">
            <v xml:space="preserve">1VL0402220F000J300 </v>
          </cell>
          <cell r="B2748" t="str">
            <v>IND,FXD,0402,22nH,5%</v>
          </cell>
        </row>
        <row r="2749">
          <cell r="A2749" t="str">
            <v>1VR1206150RJ07</v>
          </cell>
          <cell r="B2749" t="str">
            <v>RES,THK,1206,150,5%</v>
          </cell>
        </row>
        <row r="2750">
          <cell r="A2750" t="str">
            <v>3VSCM2.5L08ST</v>
          </cell>
          <cell r="B2750" t="str">
            <v>Vít M2.5 L08 tự khoan màu đen</v>
          </cell>
        </row>
        <row r="2752">
          <cell r="A2752" t="str">
            <v>4VS2PROS010</v>
          </cell>
          <cell r="B2752" t="str">
            <v>front cover components, black color</v>
          </cell>
        </row>
        <row r="2753">
          <cell r="A2753" t="str">
            <v>4VS2PROS011</v>
          </cell>
          <cell r="B2753" t="str">
            <v>front cover components</v>
          </cell>
        </row>
        <row r="2754">
          <cell r="A2754" t="str">
            <v>4VS2PROS020</v>
          </cell>
          <cell r="B2754" t="str">
            <v>middle cover components, black color</v>
          </cell>
        </row>
        <row r="2755">
          <cell r="A2755" t="str">
            <v>4VS2PROS021</v>
          </cell>
          <cell r="B2755" t="str">
            <v>middle cover components, white color</v>
          </cell>
        </row>
        <row r="2756">
          <cell r="A2756" t="str">
            <v>4VS2PROS030</v>
          </cell>
          <cell r="B2756" t="str">
            <v>battery cover components, black color</v>
          </cell>
        </row>
        <row r="2757">
          <cell r="A2757" t="str">
            <v>4VS2PROS031</v>
          </cell>
          <cell r="B2757" t="str">
            <v>battery cover components, white color</v>
          </cell>
        </row>
        <row r="2758">
          <cell r="A2758" t="str">
            <v>4VS2PROS040</v>
          </cell>
          <cell r="B2758" t="str">
            <v>aluminum disc with camera key hole（single hole）, Gray color</v>
          </cell>
        </row>
        <row r="2759">
          <cell r="A2759" t="str">
            <v>4VS2PROS042</v>
          </cell>
          <cell r="B2759" t="str">
            <v>aluminum disc with camera key hole（single hole）, Gray color</v>
          </cell>
        </row>
        <row r="2760">
          <cell r="A2760" t="str">
            <v>4VS2PROS050</v>
          </cell>
          <cell r="B2760" t="str">
            <v>aluminum disc with volume key hole（dule hole）, Gray color</v>
          </cell>
        </row>
        <row r="2761">
          <cell r="A2761" t="str">
            <v>4VS2PROS052</v>
          </cell>
          <cell r="B2761" t="str">
            <v>aluminum disc with volume key hole（dule hole）</v>
          </cell>
        </row>
        <row r="2762">
          <cell r="A2762" t="str">
            <v>4VS2PROS060</v>
          </cell>
          <cell r="B2762" t="str">
            <v>aluminum disc with speaker holes, Gray color</v>
          </cell>
        </row>
        <row r="2763">
          <cell r="A2763" t="str">
            <v>4VS2PROS062</v>
          </cell>
          <cell r="B2763" t="str">
            <v>aluminum disc with speaker holes</v>
          </cell>
        </row>
        <row r="2764">
          <cell r="A2764" t="str">
            <v>4VS2PROS070</v>
          </cell>
          <cell r="B2764" t="str">
            <v>aluminum disc with USB hole, Gray color</v>
          </cell>
        </row>
        <row r="2765">
          <cell r="A2765" t="str">
            <v>4VS2PROS072</v>
          </cell>
          <cell r="B2765" t="str">
            <v>aluminum disc with USB hole</v>
          </cell>
        </row>
        <row r="2766">
          <cell r="A2766" t="str">
            <v>4VS2PROS080</v>
          </cell>
          <cell r="B2766" t="str">
            <v>GPS aluminum disc, Gray color</v>
          </cell>
        </row>
        <row r="2767">
          <cell r="A2767" t="str">
            <v>4VS2PROS082</v>
          </cell>
          <cell r="B2767" t="str">
            <v>GPS aluminum disc</v>
          </cell>
        </row>
        <row r="2768">
          <cell r="A2768" t="str">
            <v>4VS2PROS090</v>
          </cell>
          <cell r="B2768" t="str">
            <v>power key, Gray color</v>
          </cell>
        </row>
        <row r="2769">
          <cell r="A2769" t="str">
            <v>4VS2PROS092</v>
          </cell>
          <cell r="B2769" t="str">
            <v>power key</v>
          </cell>
        </row>
        <row r="2770">
          <cell r="A2770" t="str">
            <v>4VS2PROS100</v>
          </cell>
          <cell r="B2770" t="str">
            <v>volume key, Gray color</v>
          </cell>
        </row>
        <row r="2771">
          <cell r="A2771" t="str">
            <v>4VS2PROS102</v>
          </cell>
          <cell r="B2771" t="str">
            <v>volume key</v>
          </cell>
        </row>
        <row r="2772">
          <cell r="A2772" t="str">
            <v>4VS2PROS110</v>
          </cell>
          <cell r="B2772" t="str">
            <v>camera key, Gray color</v>
          </cell>
        </row>
        <row r="2773">
          <cell r="A2773" t="str">
            <v>4VS2PROS112</v>
          </cell>
          <cell r="B2773" t="str">
            <v>camera key</v>
          </cell>
        </row>
        <row r="2774">
          <cell r="A2774" t="str">
            <v>4VS2PROS120</v>
          </cell>
          <cell r="B2774" t="str">
            <v>back flash cover</v>
          </cell>
        </row>
        <row r="2775">
          <cell r="A2775" t="str">
            <v>4VS2PROS130</v>
          </cell>
          <cell r="B2775" t="str">
            <v>stell mesh for reciever, back color</v>
          </cell>
        </row>
        <row r="2776">
          <cell r="A2776" t="str">
            <v>4VS2PROS131</v>
          </cell>
          <cell r="B2776" t="str">
            <v>stell mesh for reciever, white color</v>
          </cell>
        </row>
        <row r="2777">
          <cell r="A2777" t="str">
            <v>4VS2PROS140</v>
          </cell>
          <cell r="B2777" t="str">
            <v>sealing rubber set for light sensor, back color</v>
          </cell>
        </row>
        <row r="2778">
          <cell r="A2778" t="str">
            <v>4VS2PROS150</v>
          </cell>
          <cell r="B2778" t="str">
            <v>MIC sealing rubber set, back color</v>
          </cell>
        </row>
        <row r="2779">
          <cell r="A2779" t="str">
            <v>4VS2PROS160</v>
          </cell>
          <cell r="B2779" t="str">
            <v>glass cover for battery cover black color</v>
          </cell>
        </row>
        <row r="2780">
          <cell r="A2780" t="str">
            <v>4VS2PROS161</v>
          </cell>
          <cell r="B2780" t="str">
            <v>glass cover for battery cover white color</v>
          </cell>
        </row>
        <row r="2781">
          <cell r="A2781" t="str">
            <v>4VS2PROS170</v>
          </cell>
          <cell r="B2781" t="str">
            <v>aluminum decorating part for back camera</v>
          </cell>
        </row>
        <row r="2782">
          <cell r="A2782" t="str">
            <v>4VS2PROS180</v>
          </cell>
          <cell r="B2782" t="str">
            <v>LENS for back camera black</v>
          </cell>
        </row>
        <row r="2783">
          <cell r="A2783" t="str">
            <v>4VS2PROS190</v>
          </cell>
          <cell r="B2783" t="str">
            <v>abutment screw  1 (2.4mm cap)</v>
          </cell>
        </row>
        <row r="2784">
          <cell r="A2784" t="str">
            <v>4VS2PROS200</v>
          </cell>
          <cell r="B2784" t="str">
            <v>self-tapping screw (3.5 mm cap)</v>
          </cell>
        </row>
        <row r="2785">
          <cell r="A2785" t="str">
            <v>4VS2PROS210</v>
          </cell>
          <cell r="B2785" t="str">
            <v>abutment screw  2 (4.0 mm cap)</v>
          </cell>
        </row>
        <row r="2786">
          <cell r="A2786" t="str">
            <v>4VS2PROS220</v>
          </cell>
          <cell r="B2786" t="str">
            <v xml:space="preserve">grounding conductive fabric for little PCBA </v>
          </cell>
        </row>
        <row r="2787">
          <cell r="A2787" t="str">
            <v>4VS2PROS230</v>
          </cell>
          <cell r="B2787" t="str">
            <v>conductive faric for LCM connector of little PCBA</v>
          </cell>
        </row>
        <row r="2788">
          <cell r="A2788" t="str">
            <v>4VS2PROS240</v>
          </cell>
          <cell r="B2788" t="str">
            <v>grounding conductive fabric for volume key</v>
          </cell>
        </row>
        <row r="2789">
          <cell r="A2789" t="str">
            <v>4VS2PROS250</v>
          </cell>
          <cell r="B2789" t="str">
            <v>insulating glue 1 for PCBA</v>
          </cell>
        </row>
        <row r="2790">
          <cell r="A2790" t="str">
            <v>4VS2PROS260</v>
          </cell>
          <cell r="B2790" t="str">
            <v>insulating glue 2 for PCBA</v>
          </cell>
        </row>
        <row r="2791">
          <cell r="A2791" t="str">
            <v>4VS2PROS270</v>
          </cell>
          <cell r="B2791" t="str">
            <v>side conductive foam for front cover</v>
          </cell>
        </row>
        <row r="2792">
          <cell r="A2792" t="str">
            <v>4VS2PROS280</v>
          </cell>
          <cell r="B2792" t="str">
            <v>grounding conductive foam  for BOX speaker</v>
          </cell>
        </row>
        <row r="2793">
          <cell r="A2793" t="str">
            <v>4VS2PROS290</v>
          </cell>
          <cell r="B2793" t="str">
            <v>foam for camera decorating part</v>
          </cell>
        </row>
        <row r="2794">
          <cell r="A2794" t="str">
            <v>4VS2PROS300</v>
          </cell>
          <cell r="B2794" t="str">
            <v>gum for back camera decorating part</v>
          </cell>
        </row>
        <row r="2795">
          <cell r="A2795" t="str">
            <v>4VS2PROS310</v>
          </cell>
          <cell r="B2795" t="str">
            <v xml:space="preserve">gum for back camera lens </v>
          </cell>
        </row>
        <row r="2796">
          <cell r="A2796" t="str">
            <v>4VS2PROS320</v>
          </cell>
          <cell r="B2796" t="str">
            <v>protective glum used for battery cover internal side</v>
          </cell>
        </row>
        <row r="2797">
          <cell r="A2797" t="str">
            <v>4VS2PROS330</v>
          </cell>
          <cell r="B2797" t="str">
            <v>sticker of T card slot</v>
          </cell>
        </row>
        <row r="2798">
          <cell r="A2798" t="str">
            <v>4VS2PROS340</v>
          </cell>
          <cell r="B2798" t="str">
            <v xml:space="preserve">conductive fabric for camera key </v>
          </cell>
        </row>
        <row r="2799">
          <cell r="A2799" t="str">
            <v>4VS2PROS350</v>
          </cell>
          <cell r="B2799" t="str">
            <v>conductive foam for back CAM steel disc</v>
          </cell>
        </row>
        <row r="2800">
          <cell r="A2800" t="str">
            <v>4VS2PROS360</v>
          </cell>
          <cell r="B2800" t="str">
            <v>foam for battery bunker</v>
          </cell>
        </row>
        <row r="2801">
          <cell r="A2801" t="str">
            <v>4VS2PROE160</v>
          </cell>
          <cell r="B2801" t="str">
            <v>TP + LCD ( Black color)</v>
          </cell>
        </row>
        <row r="2802">
          <cell r="A2802" t="str">
            <v>4VS2PROE161</v>
          </cell>
          <cell r="B2802" t="str">
            <v>TP + LCD (white color)</v>
          </cell>
        </row>
        <row r="2803">
          <cell r="A2803" t="str">
            <v>4VS2PROE030</v>
          </cell>
          <cell r="B2803" t="str">
            <v>13M back camera</v>
          </cell>
        </row>
        <row r="2804">
          <cell r="A2804" t="str">
            <v>4VS2PROE040</v>
          </cell>
          <cell r="B2804" t="str">
            <v>5M front camera</v>
          </cell>
        </row>
        <row r="2805">
          <cell r="A2805" t="str">
            <v>4VS2PROE050</v>
          </cell>
          <cell r="B2805" t="str">
            <v>light sensor, proximity + magnetic sensor FPC</v>
          </cell>
        </row>
        <row r="2806">
          <cell r="A2806" t="str">
            <v>4VS2PROE060</v>
          </cell>
          <cell r="B2806" t="str">
            <v>back camera flash FPC</v>
          </cell>
        </row>
        <row r="2807">
          <cell r="A2807" t="str">
            <v>4VS2PROE070</v>
          </cell>
          <cell r="B2807" t="str">
            <v>power key+volume key FPC</v>
          </cell>
        </row>
        <row r="2808">
          <cell r="A2808" t="str">
            <v>4VS2PROE080</v>
          </cell>
          <cell r="B2808" t="str">
            <v>camera key FPC</v>
          </cell>
        </row>
        <row r="2809">
          <cell r="A2809" t="str">
            <v>4VS2PROE090</v>
          </cell>
          <cell r="B2809" t="str">
            <v>RF little PCBA</v>
          </cell>
        </row>
        <row r="2810">
          <cell r="A2810" t="str">
            <v>4VS2PROE100</v>
          </cell>
          <cell r="B2810" t="str">
            <v>RF line</v>
          </cell>
        </row>
        <row r="2811">
          <cell r="A2811" t="str">
            <v>4VS2PROE110</v>
          </cell>
          <cell r="B2811" t="str">
            <v>BOX speaker components balck</v>
          </cell>
        </row>
        <row r="2812">
          <cell r="A2812" t="str">
            <v>4VS2PROE111</v>
          </cell>
          <cell r="B2812" t="str">
            <v>BOX speaker components white</v>
          </cell>
        </row>
        <row r="2813">
          <cell r="A2813" t="str">
            <v>4VS2PROE130</v>
          </cell>
          <cell r="B2813" t="str">
            <v>0827 motor</v>
          </cell>
        </row>
        <row r="2814">
          <cell r="A2814" t="str">
            <v>4VS2PROE140</v>
          </cell>
          <cell r="B2814" t="str">
            <v>GSM antenna, black</v>
          </cell>
        </row>
        <row r="2815">
          <cell r="A2815" t="str">
            <v>4VS2PROE141</v>
          </cell>
          <cell r="B2815" t="str">
            <v>GSM antenna, white</v>
          </cell>
        </row>
        <row r="2816">
          <cell r="A2816" t="str">
            <v>4VS2PROE150</v>
          </cell>
          <cell r="B2816" t="str">
            <v>GPS/WIFI/BT 3 in 1 antenna, black</v>
          </cell>
        </row>
        <row r="2817">
          <cell r="A2817" t="str">
            <v>4VS2PROE151</v>
          </cell>
          <cell r="B2817" t="str">
            <v>GPS/WIFI/BT 3 in 1 antenna, white</v>
          </cell>
        </row>
        <row r="2818">
          <cell r="A2818" t="str">
            <v>4VS2PROP020</v>
          </cell>
          <cell r="B2818" t="str">
            <v>headphone</v>
          </cell>
        </row>
        <row r="2819">
          <cell r="A2819" t="str">
            <v>4VS2PROP030</v>
          </cell>
          <cell r="B2819" t="str">
            <v>cable</v>
          </cell>
        </row>
        <row r="2820">
          <cell r="A2820" t="str">
            <v>4VS2PROP040</v>
          </cell>
          <cell r="B2820" t="str">
            <v>giftbox imei lable</v>
          </cell>
        </row>
        <row r="2821">
          <cell r="A2821" t="str">
            <v>4VS2PROP050</v>
          </cell>
          <cell r="B2821" t="str">
            <v>SN lable for giftbox</v>
          </cell>
        </row>
        <row r="2822">
          <cell r="A2822" t="str">
            <v>4VS2PROP060</v>
          </cell>
          <cell r="B2822" t="str">
            <v>ICT lable</v>
          </cell>
        </row>
        <row r="2823">
          <cell r="A2823" t="str">
            <v>4VS2PROP070</v>
          </cell>
          <cell r="B2823" t="str">
            <v>screw lable</v>
          </cell>
        </row>
        <row r="2824">
          <cell r="A2824" t="str">
            <v>4VS2PROP080</v>
          </cell>
          <cell r="B2824" t="str">
            <v>product imei lable</v>
          </cell>
        </row>
        <row r="2825">
          <cell r="A2825" t="str">
            <v>4VS2PROP090</v>
          </cell>
          <cell r="B2825" t="str">
            <v>color lable black</v>
          </cell>
        </row>
        <row r="2826">
          <cell r="A2826" t="str">
            <v>4VS2PROP091</v>
          </cell>
          <cell r="B2826" t="str">
            <v>color lable white</v>
          </cell>
        </row>
        <row r="2827">
          <cell r="A2827" t="str">
            <v>4VS2PROP100</v>
          </cell>
          <cell r="B2827" t="str">
            <v>water-proof lable</v>
          </cell>
        </row>
        <row r="2828">
          <cell r="A2828" t="str">
            <v>4VS2PROP110</v>
          </cell>
          <cell r="B2828" t="str">
            <v>sealing lable for GB</v>
          </cell>
        </row>
        <row r="2829">
          <cell r="A2829" t="str">
            <v>4VS2PROP120</v>
          </cell>
          <cell r="B2829" t="str">
            <v>warranty card</v>
          </cell>
        </row>
        <row r="2830">
          <cell r="A2830" t="str">
            <v>4VS2PROP130</v>
          </cell>
          <cell r="B2830" t="str">
            <v>protective film for TP（3 layers）</v>
          </cell>
        </row>
        <row r="2831">
          <cell r="A2831" t="str">
            <v>4VS2PROP140</v>
          </cell>
          <cell r="B2831" t="str">
            <v>protective film for battery cover</v>
          </cell>
        </row>
        <row r="2832">
          <cell r="A2832" t="str">
            <v>4VS2PROP010</v>
          </cell>
          <cell r="B2832" t="str">
            <v>battery</v>
          </cell>
        </row>
        <row r="2833">
          <cell r="A2833" t="str">
            <v>4VS2PROE170</v>
          </cell>
          <cell r="B2833" t="str">
            <v>Front cover+TP+LCD+aluminum disc with speaker holes+aluminum disc with USB hole+GPS aluminum disc+side conductive foam for front cover+stell mesh for reciever (black)</v>
          </cell>
        </row>
        <row r="2834">
          <cell r="A2834" t="str">
            <v>4VS2PROE171</v>
          </cell>
          <cell r="B2834" t="str">
            <v>Front cover+TP+LCD+aluminum disc with speaker holes+aluminum disc with USB hole+GPS aluminum disc+side conductive foam for front cover+stell mesh for reciever (white)</v>
          </cell>
        </row>
        <row r="2835">
          <cell r="A2835" t="str">
            <v>1VR1206150RJ07</v>
          </cell>
          <cell r="B2835" t="str">
            <v>RES,THK,1206,150,5%</v>
          </cell>
        </row>
        <row r="2837">
          <cell r="A2837" t="str">
            <v>1VC50100V477M1EALU</v>
          </cell>
          <cell r="B2837" t="str">
            <v>CAP ALUM 470UF 25V 20% RADIAL</v>
          </cell>
        </row>
        <row r="2839">
          <cell r="A2839" t="str">
            <v>4VS2PROP170</v>
          </cell>
          <cell r="B2839" t="str">
            <v>Giftbox</v>
          </cell>
        </row>
        <row r="2840">
          <cell r="A2840" t="str">
            <v>4VS2PROP180</v>
          </cell>
          <cell r="B2840" t="str">
            <v>Carton Box</v>
          </cell>
        </row>
        <row r="2841">
          <cell r="A2841" t="str">
            <v>PM020010362AAI</v>
          </cell>
          <cell r="B2841" t="str">
            <v>Glue for tensik</v>
          </cell>
        </row>
        <row r="2842">
          <cell r="A2842" t="str">
            <v>PM020010363AAI</v>
          </cell>
          <cell r="B2842" t="str">
            <v>Kìm tuốt cáp</v>
          </cell>
        </row>
        <row r="2844">
          <cell r="A2844" t="str">
            <v>4VVNTDSLWM4E2AHE002</v>
          </cell>
          <cell r="B2844" t="str">
            <v>PCB Modem DSL.01.4NU.3F</v>
          </cell>
        </row>
        <row r="2845">
          <cell r="A2845" t="str">
            <v>1VDTDZ5V1J115</v>
          </cell>
          <cell r="B2845" t="str">
            <v>DIODE ZENER 5.1V 2% 500MW SOD323F</v>
          </cell>
        </row>
        <row r="2846">
          <cell r="A2846" t="str">
            <v>2VTBPMBT3906235</v>
          </cell>
          <cell r="B2846" t="str">
            <v>TRANS PNP 40V 0.2A SOT23</v>
          </cell>
        </row>
        <row r="2847">
          <cell r="A2847" t="str">
            <v>2VTFDMG2305UX-7</v>
          </cell>
          <cell r="B2847" t="str">
            <v>MOSFET P-CH 20V 4.2A SOT23</v>
          </cell>
        </row>
        <row r="2848">
          <cell r="A2848" t="str">
            <v>1VD2035-35-SM-RPLF</v>
          </cell>
          <cell r="B2848" t="str">
            <v>SURGE ARRESTER GDT 350V SMT</v>
          </cell>
        </row>
        <row r="2849">
          <cell r="A2849" t="str">
            <v>1VTH1601CG</v>
          </cell>
          <cell r="B2849" t="str">
            <v>TRANSFORMER LAN 10/100 SMD</v>
          </cell>
        </row>
        <row r="2850">
          <cell r="A2850" t="str">
            <v>3VMOVNTDSLWM4E2AH</v>
          </cell>
          <cell r="B2850" t="str">
            <v>PCBA Modem DSL.01.4NU.3F</v>
          </cell>
        </row>
        <row r="2851">
          <cell r="A2851" t="str">
            <v>DSL.02.4NU.1F</v>
          </cell>
          <cell r="B2851" t="str">
            <v xml:space="preserve">Mo dem router ADSL +4 Port, chuẩn wifi 802.11n, USB,  2 antenna 5dBi,  Vỏ Trắng, có module bảo vệ quá áp </v>
          </cell>
        </row>
        <row r="2852">
          <cell r="A2852" t="str">
            <v>PM020010364AAI-1</v>
          </cell>
          <cell r="B2852" t="str">
            <v>Tem các tỉnh</v>
          </cell>
        </row>
        <row r="2853">
          <cell r="A2853" t="str">
            <v>PM020010364AAI-2</v>
          </cell>
          <cell r="B2853" t="str">
            <v>Tem Hồ Chí Minh</v>
          </cell>
        </row>
        <row r="2854">
          <cell r="A2854" t="str">
            <v>PM020010364AAI-5</v>
          </cell>
          <cell r="B2854" t="str">
            <v>Tem Hà Nội</v>
          </cell>
        </row>
        <row r="2855">
          <cell r="A2855" t="str">
            <v>PM020010364AAI-4</v>
          </cell>
          <cell r="B2855" t="str">
            <v>Tem Logo VNPT</v>
          </cell>
        </row>
        <row r="2856">
          <cell r="A2856" t="str">
            <v>PM020010365-3M9448A</v>
          </cell>
          <cell r="B2856" t="str">
            <v>Băng dính tản nhiệt 3M9448A</v>
          </cell>
        </row>
        <row r="2857">
          <cell r="A2857" t="str">
            <v>PM020010365-704</v>
          </cell>
          <cell r="B2857" t="str">
            <v>Keo tản nhiệt 704</v>
          </cell>
        </row>
        <row r="2858">
          <cell r="A2858" t="str">
            <v xml:space="preserve"> 1VL0402220F000J300 </v>
          </cell>
          <cell r="B2858" t="str">
            <v>IND,FXD,0402,22nH,5%</v>
          </cell>
        </row>
        <row r="2860">
          <cell r="A2860" t="str">
            <v>1VC0402150G1HNP0</v>
          </cell>
          <cell r="B2860" t="str">
            <v>CAP,CER,0402,15pF,2%,50V,NPO</v>
          </cell>
        </row>
        <row r="2861">
          <cell r="A2861" t="str">
            <v>1VC0402391G1HNP0</v>
          </cell>
          <cell r="B2861" t="str">
            <v>CAP,CER,0402,390pF,5%,50V,NPO</v>
          </cell>
        </row>
        <row r="2862">
          <cell r="A2862" t="str">
            <v>1VR04021K3F04</v>
          </cell>
          <cell r="B2862" t="str">
            <v>RES,THK,0402,1.3K,1%</v>
          </cell>
        </row>
        <row r="2863">
          <cell r="A2863" t="str">
            <v>1VR0402130RF04</v>
          </cell>
          <cell r="B2863" t="str">
            <v>RES,THK,0402,130R,1%</v>
          </cell>
        </row>
        <row r="2864">
          <cell r="A2864" t="str">
            <v>1VR0402300KJ04</v>
          </cell>
          <cell r="B2864" t="str">
            <v>RES,THK,0402,300K,5%</v>
          </cell>
        </row>
        <row r="2865">
          <cell r="A2865" t="str">
            <v>1VR04026K19F04</v>
          </cell>
          <cell r="B2865" t="str">
            <v>RES,THK,0402,6.19K,1%</v>
          </cell>
        </row>
        <row r="2866">
          <cell r="A2866" t="str">
            <v>1VR040282RF04</v>
          </cell>
          <cell r="B2866" t="str">
            <v>RES,THK,0402,82R,1%</v>
          </cell>
        </row>
        <row r="2867">
          <cell r="A2867" t="str">
            <v>3VHSG252515</v>
          </cell>
          <cell r="B2867" t="str">
            <v>Square aluminium heatsink,25*25*10mm, black</v>
          </cell>
        </row>
        <row r="2868">
          <cell r="A2868" t="str">
            <v>PM020010366AAI</v>
          </cell>
          <cell r="B2868" t="str">
            <v>FOIL CLAMP</v>
          </cell>
        </row>
        <row r="2869">
          <cell r="A2869" t="str">
            <v>1VL0805155M105J701</v>
          </cell>
          <cell r="B2869" t="str">
            <v>IND,FXD,0805,1.2uH,5%,325mA,900mOhm</v>
          </cell>
        </row>
        <row r="2870">
          <cell r="A2870" t="str">
            <v>PM020010367AAI</v>
          </cell>
          <cell r="B2870" t="str">
            <v>Gá đo Adapter</v>
          </cell>
        </row>
        <row r="2871">
          <cell r="A2871" t="str">
            <v>3VCN1601.1100.04400</v>
          </cell>
          <cell r="B2871" t="str">
            <v>SFP 20pins Connector</v>
          </cell>
        </row>
        <row r="2872">
          <cell r="A2872" t="str">
            <v>3VCN1603.1100.00400</v>
          </cell>
          <cell r="B2872" t="str">
            <v>SFP Cage</v>
          </cell>
        </row>
        <row r="2873">
          <cell r="A2873" t="str">
            <v>SMB.01.PRV.1F</v>
          </cell>
          <cell r="B2873" t="str">
            <v>MyTV sử dụng chip hỗ trợ security, màu trắng</v>
          </cell>
        </row>
        <row r="2874">
          <cell r="A2874" t="str">
            <v>4V7290019-9</v>
          </cell>
          <cell r="B2874" t="str">
            <v>Mạch in PCB 4 lớp, mạ bạc</v>
          </cell>
        </row>
        <row r="2875">
          <cell r="A2875" t="str">
            <v>SMB.01.MYT.1F</v>
          </cell>
          <cell r="B2875" t="str">
            <v>MyTV sử dụng chip hỗ trợ security, màu trắng</v>
          </cell>
        </row>
        <row r="2876">
          <cell r="A2876" t="str">
            <v xml:space="preserve">CT-08 </v>
          </cell>
          <cell r="B2876" t="str">
            <v>Silver thermal grease with 3.17W/m-k -20g</v>
          </cell>
        </row>
        <row r="2877">
          <cell r="A2877" t="str">
            <v>2VICIP113A</v>
          </cell>
          <cell r="B2877" t="str">
            <v>10 /100Base-Tx/Fx Media Converter</v>
          </cell>
        </row>
        <row r="2878">
          <cell r="A2878" t="str">
            <v>PM020010705AAK</v>
          </cell>
          <cell r="B2878" t="str">
            <v>Bộ 2 jack ( 1 nối TV+1 nối anten)</v>
          </cell>
        </row>
        <row r="2879">
          <cell r="A2879" t="str">
            <v>301-RG0600-SSWH-1223</v>
          </cell>
          <cell r="B2879" t="str">
            <v>CÁP RG6 MÀU TRẮNG(305/CUỘN)</v>
          </cell>
        </row>
        <row r="2880">
          <cell r="A2880" t="str">
            <v>301-RG0600-SSBK-1223</v>
          </cell>
          <cell r="B2880" t="str">
            <v>CÁP RG6 MÀU ĐEN(305/CUỘN)</v>
          </cell>
        </row>
        <row r="2881">
          <cell r="A2881" t="str">
            <v>5VJIGS2PRO023</v>
          </cell>
          <cell r="B2881" t="str">
            <v>923 glue for warranty</v>
          </cell>
        </row>
        <row r="2882">
          <cell r="A2882" t="str">
            <v>PM020010045AAK</v>
          </cell>
          <cell r="B2882" t="str">
            <v>PCB Rack</v>
          </cell>
        </row>
        <row r="2883">
          <cell r="A2883" t="str">
            <v>3VSTINDOOR-AP-P2</v>
          </cell>
          <cell r="B2883" t="str">
            <v>Khuôn in Model 3VSTINDOOR_AP_P2 Top&amp;Bot Size: 736*736*40mm, T=0.11mm, SUS304</v>
          </cell>
        </row>
        <row r="2884">
          <cell r="A2884" t="str">
            <v>3VCNXWA250WVXXP</v>
          </cell>
          <cell r="B2884" t="str">
            <v>Wafer,2.5 Pitch,6 Pin,Verical Type</v>
          </cell>
        </row>
        <row r="2885">
          <cell r="A2885" t="str">
            <v>3VCNXWDC000511</v>
          </cell>
          <cell r="B2885" t="str">
            <v>CON,DC PWR,DC-005,2.50</v>
          </cell>
        </row>
        <row r="2886">
          <cell r="A2886" t="str">
            <v>3VCNXWXH25NAW</v>
          </cell>
          <cell r="B2886" t="str">
            <v>Wafer,2.5 Pitch,6 Pin,Right Angel Type</v>
          </cell>
        </row>
        <row r="2887">
          <cell r="A2887" t="str">
            <v>4VS2PROP190</v>
          </cell>
          <cell r="B2887" t="str">
            <v>Flip cover black</v>
          </cell>
        </row>
        <row r="2888">
          <cell r="A2888" t="str">
            <v>4VS2PROP191</v>
          </cell>
          <cell r="B2888" t="str">
            <v>Flip cover white</v>
          </cell>
        </row>
        <row r="2889">
          <cell r="A2889" t="str">
            <v>VNT-XB-HW4F</v>
          </cell>
          <cell r="B2889" t="str">
            <v>PCB 2 Layers</v>
          </cell>
        </row>
        <row r="2890">
          <cell r="A2890" t="str">
            <v>2VTBMMBT3906LT1G</v>
          </cell>
          <cell r="B2890" t="str">
            <v>XSTR,SIG,SOT23,40V,200mA,PNP,100HFE</v>
          </cell>
        </row>
        <row r="2891">
          <cell r="A2891" t="str">
            <v>1VI0805100M0</v>
          </cell>
          <cell r="B2891" t="str">
            <v xml:space="preserve">IND 10uH 20% SMD 0805 </v>
          </cell>
        </row>
        <row r="2892">
          <cell r="A2892" t="str">
            <v>1VTVC0001</v>
          </cell>
          <cell r="B2892" t="str">
            <v>FLYBACK TRANSFORMER 12V 1.25A</v>
          </cell>
        </row>
        <row r="2893">
          <cell r="A2893" t="str">
            <v>3VMO-SFP-100-LC-SM1310-15</v>
          </cell>
          <cell r="B2893" t="str">
            <v>SFP Module: 1310 nm Single-mode Transceiver, LC Duplex Connector, 3.3 V, 15km min-distance, Fast Ethernet, RoHS compliant</v>
          </cell>
        </row>
        <row r="2894">
          <cell r="A2894" t="str">
            <v>1VIN152KAXD4L10</v>
          </cell>
          <cell r="B2894" t="str">
            <v xml:space="preserve">IND, AXIAL, 1.5 mH, 5%, D=3mm, L=9mm </v>
          </cell>
        </row>
        <row r="2895">
          <cell r="A2895" t="str">
            <v>PM0200100521AAK</v>
          </cell>
          <cell r="B2895" t="str">
            <v>Đầu kim S2PRO 21</v>
          </cell>
        </row>
        <row r="2896">
          <cell r="A2896" t="str">
            <v>PM0200100522AAK</v>
          </cell>
          <cell r="B2896" t="str">
            <v>Đầu kim S2PRO 22</v>
          </cell>
        </row>
        <row r="2897">
          <cell r="A2897" t="str">
            <v>PM0200100523AAK</v>
          </cell>
          <cell r="B2897" t="str">
            <v>Đầu kim S2PRO 20G</v>
          </cell>
        </row>
        <row r="2898">
          <cell r="A2898" t="str">
            <v>PM0200100524AAK</v>
          </cell>
          <cell r="B2898" t="str">
            <v>Súng phun keo S2PRO</v>
          </cell>
        </row>
        <row r="2899">
          <cell r="A2899" t="str">
            <v>HS45J003Y</v>
          </cell>
          <cell r="B2899" t="str">
            <v>Đồng hồ bấm giây HS-45</v>
          </cell>
        </row>
        <row r="2900">
          <cell r="A2900" t="str">
            <v>2VICBCM6319KMMLG</v>
          </cell>
          <cell r="B2900" t="str">
            <v>Router</v>
          </cell>
        </row>
        <row r="2901">
          <cell r="A2901" t="str">
            <v>2VICB50612EB1KMLG</v>
          </cell>
          <cell r="B2901" t="str">
            <v>10/100/1000BASE-T Gigabit Ethernet Transceiver</v>
          </cell>
        </row>
        <row r="2902">
          <cell r="A2902" t="str">
            <v>1VBFBMH1608HM151-T</v>
          </cell>
          <cell r="B2902" t="str">
            <v>IND,FB,0603,120@100MHz,25%,4A,50mohm</v>
          </cell>
        </row>
        <row r="2903">
          <cell r="A2903" t="str">
            <v>2VICTLV1117LV12DCYR</v>
          </cell>
          <cell r="B2903" t="str">
            <v>IC REG LDO 1.2V 1A SOT223</v>
          </cell>
        </row>
        <row r="2904">
          <cell r="A2904" t="str">
            <v>2VICTLV1117LV25DCYR</v>
          </cell>
          <cell r="B2904" t="str">
            <v>IC REG LDO 2.5V 1A SOT223</v>
          </cell>
        </row>
        <row r="2905">
          <cell r="A2905" t="str">
            <v>2VTB2SD1781KT146R</v>
          </cell>
          <cell r="B2905" t="str">
            <v>TRANS NPN 32V 0.8A</v>
          </cell>
        </row>
        <row r="2906">
          <cell r="A2906" t="str">
            <v>1VC0805106K1AX5R</v>
          </cell>
          <cell r="B2906" t="str">
            <v>CAP,CER,0805,10uF,10%,10V,X5R</v>
          </cell>
        </row>
        <row r="2907">
          <cell r="A2907" t="str">
            <v>2VDI PZ3D4V2H</v>
          </cell>
          <cell r="B2907" t="str">
            <v xml:space="preserve">voltage stabilizing diode,5.1V,500mW, PZ3D4V2H, SOD323, </v>
          </cell>
        </row>
        <row r="2908">
          <cell r="A2908" t="str">
            <v>2VTBPT236T30E2</v>
          </cell>
          <cell r="B2908" t="str">
            <v>charging MOS,charge transistor,PNP,PT236T30E2,</v>
          </cell>
        </row>
        <row r="2909">
          <cell r="A2909" t="str">
            <v>2VICMT6166</v>
          </cell>
          <cell r="B2909" t="str">
            <v>2G/3G RF transciver,TFBGA 11x11, 4.6mm*4.6mm,MT6166,MTK</v>
          </cell>
        </row>
        <row r="2910">
          <cell r="A2910" t="str">
            <v>2VICMT6323</v>
          </cell>
          <cell r="B2910" t="str">
            <v>MTK power manager ,5.8X5.8mm,MT6323,MTK</v>
          </cell>
        </row>
        <row r="2911">
          <cell r="A2911" t="str">
            <v>2VICSAFEB1G57KE0F00</v>
          </cell>
          <cell r="B2911" t="str">
            <v>SAW Filter for GPS,1.35*1.05*0.6mm,SAFEB1G57KE0F00,Murata</v>
          </cell>
        </row>
        <row r="2912">
          <cell r="A2912" t="str">
            <v>1VYOZ26000004</v>
          </cell>
          <cell r="B2912" t="str">
            <v>crystal,26MHZ,SMD TSX 2.5*2.0,7pF,OZ26000004,TXC</v>
          </cell>
        </row>
        <row r="2913">
          <cell r="A2913" t="str">
            <v>2VICAP6684</v>
          </cell>
          <cell r="B2913" t="str">
            <v>4W TRX+4GPRS TX FEM,6*6*1.0MM,AP6684,AIROHA</v>
          </cell>
        </row>
        <row r="2914">
          <cell r="A2914" t="str">
            <v>2VICAP7158</v>
          </cell>
          <cell r="B2914" t="str">
            <v>RF PA,AP7158 Broadband power amplifier module for WCDMA HSDPA/HSUPA/HSPA+,3x4.2x0.9mm</v>
          </cell>
        </row>
        <row r="2915">
          <cell r="A2915" t="str">
            <v>1VY7L26002009</v>
          </cell>
          <cell r="B2915" t="str">
            <v>TCXO,26MHz，2520 size，7L26002009,</v>
          </cell>
        </row>
        <row r="2916">
          <cell r="A2916" t="str">
            <v>3VSWMM8430-2610RB3</v>
          </cell>
          <cell r="B2916" t="str">
            <v>coaxial switch,3*3*1.75mm-6pin,MM8430-2610RB3,</v>
          </cell>
        </row>
        <row r="2918">
          <cell r="A2918" t="str">
            <v>3VCNXWP1XX11XXXXXS</v>
          </cell>
          <cell r="B2918" t="str">
            <v>CON,HDR,T/H,M,STR,1X4P,2.54mm,GOLD,BREAKAWAY</v>
          </cell>
        </row>
        <row r="2919">
          <cell r="A2919" t="str">
            <v>3VCNXWRJ1104C10093</v>
          </cell>
          <cell r="B2919" t="str">
            <v>CONN,MAGJACK,1PORT,100 BASE-TX,90° Right Angle,Green - Yellow</v>
          </cell>
        </row>
        <row r="2920">
          <cell r="A2920" t="str">
            <v>PM020010347AAK</v>
          </cell>
          <cell r="B2920" t="str">
            <v>Mũi khoan Minei</v>
          </cell>
        </row>
        <row r="2921">
          <cell r="A2921" t="str">
            <v>PM020010348AAK</v>
          </cell>
          <cell r="B2921" t="str">
            <v>Dũa</v>
          </cell>
        </row>
        <row r="2922">
          <cell r="A2922" t="str">
            <v>PM020010349AAK</v>
          </cell>
          <cell r="B2922" t="str">
            <v>Trở sứ 5w, 10R</v>
          </cell>
        </row>
        <row r="2923">
          <cell r="A2923" t="str">
            <v>PM020010350AAK</v>
          </cell>
          <cell r="B2923" t="str">
            <v>Module hiển thị 4 đèn, 7 thanh 0.36inch</v>
          </cell>
        </row>
        <row r="2924">
          <cell r="A2924" t="str">
            <v>2VTBLDTC143ZM3T5G</v>
          </cell>
          <cell r="B2924" t="str">
            <v>triode,50V,100mA,SOT-723,LDTC143ZM3T5G LRC</v>
          </cell>
        </row>
        <row r="2925">
          <cell r="A2925" t="str">
            <v>2VICSTM8S003F3</v>
          </cell>
          <cell r="B2925" t="str">
            <v>MCU 8 BIT 16 MHZ SMT8S003F3 TSSOP-20</v>
          </cell>
        </row>
        <row r="2926">
          <cell r="A2926" t="str">
            <v>3VPLIFW040TOP</v>
          </cell>
          <cell r="B2926" t="str">
            <v>Nắp trên</v>
          </cell>
        </row>
        <row r="2927">
          <cell r="A2927" t="str">
            <v>3VPLIFW040BOT</v>
          </cell>
          <cell r="B2927" t="str">
            <v>Nắp dưới</v>
          </cell>
        </row>
        <row r="2928">
          <cell r="A2928" t="str">
            <v>3VPLIGAW300NLIG</v>
          </cell>
          <cell r="B2928" t="str">
            <v>Dẫn sáng</v>
          </cell>
        </row>
        <row r="2929">
          <cell r="A2929" t="str">
            <v>3VPLIGAW300NBUT</v>
          </cell>
          <cell r="B2929" t="str">
            <v>Nút bấm</v>
          </cell>
        </row>
        <row r="2930">
          <cell r="A2930" t="str">
            <v>1VL0805155M105J701</v>
          </cell>
          <cell r="B2930" t="str">
            <v>FIXED,IND,1.5uH,±20%,700MA,260mOhm</v>
          </cell>
        </row>
        <row r="2931">
          <cell r="A2931" t="str">
            <v>3VPCBAFTT014NU1F-01</v>
          </cell>
          <cell r="B2931" t="str">
            <v>PCBA FTTH</v>
          </cell>
        </row>
        <row r="2932">
          <cell r="A2932" t="str">
            <v>3VLBIFW040M</v>
          </cell>
          <cell r="B2932" t="str">
            <v>Tem to dán nắp dưới 65.0 x 40.63 mm</v>
          </cell>
        </row>
        <row r="2933">
          <cell r="A2933" t="str">
            <v>3VGBIFW040</v>
          </cell>
          <cell r="B2933" t="str">
            <v>Hộp carton đựng CPE in offset, bồi lên carton sóng 3 lớp;   285 x 215 x 55 mm</v>
          </cell>
        </row>
        <row r="2934">
          <cell r="A2934" t="str">
            <v>3VMBIFW040</v>
          </cell>
          <cell r="B2934" t="str">
            <v>Hộp 20 sản phẩm</v>
          </cell>
        </row>
        <row r="2935">
          <cell r="A2935" t="str">
            <v>3VUMIFW040</v>
          </cell>
          <cell r="B2935" t="str">
            <v>Sách Hướng dẫn sử dụng nhanh</v>
          </cell>
        </row>
        <row r="2936">
          <cell r="A2936" t="str">
            <v>PM020010351AAK</v>
          </cell>
          <cell r="B2936" t="str">
            <v>Đồng hồ đo điện L0015</v>
          </cell>
        </row>
        <row r="2937">
          <cell r="A2937" t="str">
            <v>MUBH.CH12</v>
          </cell>
          <cell r="B2937" t="str">
            <v>Mũ bảo hiểm vành trắng</v>
          </cell>
        </row>
        <row r="2938">
          <cell r="A2938" t="str">
            <v>MUBH.CH05</v>
          </cell>
          <cell r="B2938" t="str">
            <v>Mũ bảo hiểm vành đen</v>
          </cell>
        </row>
        <row r="2939">
          <cell r="A2939" t="str">
            <v>1VVA07D561K</v>
          </cell>
          <cell r="B2939" t="str">
            <v>VARISTOR 504V 1.2KA DISC 7MM</v>
          </cell>
        </row>
        <row r="2940">
          <cell r="A2940" t="str">
            <v>4VS2PROS162</v>
          </cell>
          <cell r="B2940" t="str">
            <v>PMMC cover for battery cover black  color</v>
          </cell>
        </row>
        <row r="2941">
          <cell r="A2941" t="str">
            <v>4VS2PROS163</v>
          </cell>
          <cell r="B2941" t="str">
            <v>PMMC cover for battery cover white color</v>
          </cell>
        </row>
        <row r="2942">
          <cell r="A2942" t="str">
            <v>4VS2PROP131</v>
          </cell>
          <cell r="B2942" t="str">
            <v>Temper glass for TP</v>
          </cell>
        </row>
        <row r="2943">
          <cell r="A2943" t="str">
            <v>4VS2PROP141</v>
          </cell>
          <cell r="B2943" t="str">
            <v>Protective film for battery cover ( PMMC)</v>
          </cell>
        </row>
        <row r="2944">
          <cell r="A2944" t="str">
            <v>1VJP05</v>
          </cell>
          <cell r="B2944" t="str">
            <v>JUMPER 5MM</v>
          </cell>
        </row>
        <row r="2945">
          <cell r="A2945" t="str">
            <v>3VPCBVNT-ADPV3</v>
          </cell>
          <cell r="B2945" t="str">
            <v>PCB for adaptor</v>
          </cell>
        </row>
        <row r="2946">
          <cell r="A2946" t="str">
            <v>3VCB1M0DC34X13</v>
          </cell>
          <cell r="B2946" t="str">
            <v>Cáp nguồn DC 1 mét, jắc nối 3.4 *1.3</v>
          </cell>
        </row>
        <row r="2947">
          <cell r="A2947" t="str">
            <v>PM020010101AAK-P</v>
          </cell>
          <cell r="B2947" t="str">
            <v>Kem hàn - Solder paste(màu hồng)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IP"/>
      <sheetName val="TBC"/>
      <sheetName val="Vtech"/>
      <sheetName val="Data"/>
      <sheetName val="Teleq"/>
      <sheetName val="ICM"/>
      <sheetName val="ADSL1"/>
      <sheetName val="ADSL2"/>
      <sheetName val="ADSL3"/>
      <sheetName val="ONT"/>
      <sheetName val="ONT2"/>
      <sheetName val="FTTH"/>
      <sheetName val="LTS2"/>
      <sheetName val="S2NE"/>
      <sheetName val="S2PRO"/>
      <sheetName val="TVSTB"/>
      <sheetName val="DVBT2"/>
      <sheetName val="ADAP"/>
      <sheetName val="AP"/>
      <sheetName val="POE"/>
      <sheetName val="AVG"/>
      <sheetName val="VTTD"/>
      <sheetName val="Check"/>
      <sheetName val="Tài khoản"/>
      <sheetName val="SC"/>
      <sheetName val="PO"/>
      <sheetName val="Project"/>
      <sheetName val="SMT"/>
    </sheetNames>
    <sheetDataSet>
      <sheetData sheetId="0" refreshError="1"/>
      <sheetData sheetId="1" refreshError="1"/>
      <sheetData sheetId="2" refreshError="1"/>
      <sheetData sheetId="3" refreshError="1">
        <row r="4">
          <cell r="A4" t="str">
            <v>Row Labels</v>
          </cell>
        </row>
        <row r="5">
          <cell r="A5">
            <v>21150574</v>
          </cell>
          <cell r="B5" t="str">
            <v>N66 Cabinet Installation Drawing Template(Cement Floor)</v>
          </cell>
          <cell r="C5">
            <v>0</v>
          </cell>
          <cell r="D5">
            <v>6</v>
          </cell>
          <cell r="E5">
            <v>0</v>
          </cell>
          <cell r="F5">
            <v>6</v>
          </cell>
          <cell r="G5">
            <v>0</v>
          </cell>
        </row>
        <row r="6">
          <cell r="A6">
            <v>21150584</v>
          </cell>
          <cell r="B6" t="str">
            <v>N6X Cement Floor Mount Kit</v>
          </cell>
          <cell r="C6">
            <v>0</v>
          </cell>
          <cell r="D6">
            <v>6</v>
          </cell>
          <cell r="E6">
            <v>0</v>
          </cell>
          <cell r="F6">
            <v>6</v>
          </cell>
          <cell r="G6">
            <v>0</v>
          </cell>
        </row>
        <row r="7">
          <cell r="A7">
            <v>40303098</v>
          </cell>
          <cell r="B7" t="str">
            <v>Wifi Antenna</v>
          </cell>
          <cell r="C7">
            <v>0</v>
          </cell>
          <cell r="D7">
            <v>1173</v>
          </cell>
          <cell r="E7">
            <v>13384980</v>
          </cell>
          <cell r="F7">
            <v>462</v>
          </cell>
          <cell r="G7">
            <v>711</v>
          </cell>
        </row>
        <row r="8">
          <cell r="A8" t="str">
            <v>02120257</v>
          </cell>
          <cell r="B8" t="str">
            <v>Front-access-maintained Cabinet Power Distribution Box</v>
          </cell>
          <cell r="C8">
            <v>0</v>
          </cell>
          <cell r="D8">
            <v>6</v>
          </cell>
          <cell r="E8">
            <v>0</v>
          </cell>
          <cell r="F8">
            <v>6</v>
          </cell>
          <cell r="G8">
            <v>0</v>
          </cell>
        </row>
        <row r="9">
          <cell r="A9" t="str">
            <v>02237604</v>
          </cell>
          <cell r="B9" t="str">
            <v>Engineering Required Delivery Accessory Per Assembly Cabinet</v>
          </cell>
          <cell r="C9">
            <v>0</v>
          </cell>
          <cell r="D9">
            <v>6</v>
          </cell>
          <cell r="E9">
            <v>0</v>
          </cell>
          <cell r="F9">
            <v>6</v>
          </cell>
          <cell r="G9">
            <v>0</v>
          </cell>
        </row>
        <row r="10">
          <cell r="A10" t="str">
            <v>02239792</v>
          </cell>
          <cell r="B10" t="str">
            <v>Expansion Auxiliary Materials Package(10 cables needs 1 package)</v>
          </cell>
          <cell r="C10">
            <v>0</v>
          </cell>
          <cell r="D10">
            <v>747</v>
          </cell>
          <cell r="E10">
            <v>0</v>
          </cell>
          <cell r="F10">
            <v>747</v>
          </cell>
          <cell r="G10">
            <v>0</v>
          </cell>
        </row>
        <row r="11">
          <cell r="A11" t="str">
            <v>04045041</v>
          </cell>
          <cell r="B11" t="str">
            <v>Subscriber Cable,32-Port ADSL&amp;G.SHDSL,20m,0.4mm,64 Cores,D64M,CC32P0.4P430U-I</v>
          </cell>
          <cell r="C11">
            <v>0</v>
          </cell>
          <cell r="D11">
            <v>6400</v>
          </cell>
          <cell r="E11">
            <v>575109263.89748991</v>
          </cell>
          <cell r="F11">
            <v>6400</v>
          </cell>
          <cell r="G11">
            <v>0</v>
          </cell>
        </row>
        <row r="12">
          <cell r="A12" t="str">
            <v>04045042</v>
          </cell>
          <cell r="B12" t="str">
            <v>Subscriber Cable,32-Port ADSL&amp;G.SHDSL,25m,0.4mm,64 Cores,D64M,CC32P0.4P430U-I</v>
          </cell>
          <cell r="C12">
            <v>0</v>
          </cell>
          <cell r="D12">
            <v>768</v>
          </cell>
          <cell r="E12">
            <v>82686276.675129145</v>
          </cell>
          <cell r="F12">
            <v>768</v>
          </cell>
          <cell r="G12">
            <v>0</v>
          </cell>
        </row>
        <row r="13">
          <cell r="A13" t="str">
            <v>04045043</v>
          </cell>
          <cell r="B13" t="str">
            <v>Subscriber Cable,32-Port ADSL&amp;G.SHDSL,30m,0.4mm,64 Cores,D64M,CC32P0.4P430U-I</v>
          </cell>
          <cell r="C13">
            <v>0</v>
          </cell>
          <cell r="D13">
            <v>40</v>
          </cell>
          <cell r="E13">
            <v>4968282.4799999995</v>
          </cell>
          <cell r="F13">
            <v>40</v>
          </cell>
          <cell r="G13">
            <v>0</v>
          </cell>
        </row>
        <row r="14">
          <cell r="A14" t="str">
            <v>04045045</v>
          </cell>
          <cell r="B14" t="str">
            <v>Subscriber Cable,32-Port ADSL&amp;G.SHDSL,40m,0.4mm,64 Cores,D64M,CC32P0.4P430U-I</v>
          </cell>
          <cell r="C14">
            <v>0</v>
          </cell>
          <cell r="D14">
            <v>172</v>
          </cell>
          <cell r="E14">
            <v>27688174.003965147</v>
          </cell>
          <cell r="F14">
            <v>172</v>
          </cell>
          <cell r="G14">
            <v>0</v>
          </cell>
        </row>
        <row r="15">
          <cell r="A15" t="str">
            <v>1AC002010001</v>
          </cell>
          <cell r="B15" t="str">
            <v>Dây nối mạch</v>
          </cell>
          <cell r="C15">
            <v>20</v>
          </cell>
          <cell r="D15">
            <v>0</v>
          </cell>
          <cell r="E15">
            <v>0</v>
          </cell>
          <cell r="F15">
            <v>0</v>
          </cell>
          <cell r="G15">
            <v>20</v>
          </cell>
        </row>
        <row r="16">
          <cell r="A16" t="str">
            <v>1T8</v>
          </cell>
          <cell r="B16" t="str">
            <v>Bộ chia tín hiệu truyền hình 8 đường</v>
          </cell>
          <cell r="C16">
            <v>0</v>
          </cell>
          <cell r="D16">
            <v>1</v>
          </cell>
          <cell r="E16">
            <v>150000</v>
          </cell>
          <cell r="F16">
            <v>1</v>
          </cell>
          <cell r="G16">
            <v>0</v>
          </cell>
        </row>
        <row r="17">
          <cell r="A17" t="str">
            <v>1VAEZJZ0V80010</v>
          </cell>
          <cell r="B17" t="str">
            <v>VAR,CER,0402,10V,1pF,8KV</v>
          </cell>
          <cell r="C17">
            <v>0</v>
          </cell>
          <cell r="D17">
            <v>20000</v>
          </cell>
          <cell r="E17">
            <v>9985620</v>
          </cell>
          <cell r="F17">
            <v>10000</v>
          </cell>
          <cell r="G17">
            <v>10000</v>
          </cell>
        </row>
        <row r="18">
          <cell r="A18" t="str">
            <v>1VASR471K10D</v>
          </cell>
          <cell r="B18" t="str">
            <v>VARISTOR 423V 2.5KA DISC 10MM</v>
          </cell>
          <cell r="C18">
            <v>0</v>
          </cell>
          <cell r="D18">
            <v>202</v>
          </cell>
          <cell r="E18">
            <v>929580.48719999997</v>
          </cell>
          <cell r="F18">
            <v>2</v>
          </cell>
          <cell r="G18">
            <v>200</v>
          </cell>
        </row>
        <row r="19">
          <cell r="A19" t="str">
            <v>1VBBDLW5BTN142SQ2L</v>
          </cell>
          <cell r="B19" t="str">
            <v>FILTER CHIP 1000 OHM 250MA 0402</v>
          </cell>
          <cell r="C19">
            <v>0</v>
          </cell>
          <cell r="D19">
            <v>600</v>
          </cell>
          <cell r="E19">
            <v>0</v>
          </cell>
          <cell r="F19">
            <v>600</v>
          </cell>
          <cell r="G19">
            <v>0</v>
          </cell>
        </row>
        <row r="20">
          <cell r="A20" t="str">
            <v>1VBBLM15AG100SN1D</v>
          </cell>
          <cell r="B20" t="str">
            <v>IND,FB,0402,10,25%,1A,50mOHM</v>
          </cell>
          <cell r="C20">
            <v>0</v>
          </cell>
          <cell r="D20">
            <v>240000</v>
          </cell>
          <cell r="E20">
            <v>12922846.800000001</v>
          </cell>
          <cell r="F20">
            <v>240000</v>
          </cell>
          <cell r="G20">
            <v>0</v>
          </cell>
        </row>
        <row r="21">
          <cell r="A21" t="str">
            <v>1VBBLM15AG601SN1D</v>
          </cell>
          <cell r="B21" t="str">
            <v>IND,FB,0402,600,25%,300mA,600mohm</v>
          </cell>
          <cell r="C21">
            <v>0</v>
          </cell>
          <cell r="D21">
            <v>701000</v>
          </cell>
          <cell r="E21">
            <v>29548140.720000003</v>
          </cell>
          <cell r="F21">
            <v>641000</v>
          </cell>
          <cell r="G21">
            <v>60000</v>
          </cell>
        </row>
        <row r="22">
          <cell r="A22" t="str">
            <v>1VBBLM15AX601SN1D</v>
          </cell>
          <cell r="B22" t="str">
            <v>IND,FB,0402,600@100MHz,25%,300mA,600mohm</v>
          </cell>
          <cell r="C22">
            <v>0</v>
          </cell>
          <cell r="D22">
            <v>1420000</v>
          </cell>
          <cell r="E22">
            <v>86502643.200000003</v>
          </cell>
          <cell r="F22">
            <v>1340000</v>
          </cell>
          <cell r="G22">
            <v>80000</v>
          </cell>
        </row>
        <row r="23">
          <cell r="A23" t="str">
            <v>1VBBLM15BB221SN1B</v>
          </cell>
          <cell r="B23" t="str">
            <v>IND FER BEAD 75 OHM@100MHZ 500MA 25% 0603</v>
          </cell>
          <cell r="C23">
            <v>0</v>
          </cell>
          <cell r="D23">
            <v>400</v>
          </cell>
          <cell r="E23">
            <v>0</v>
          </cell>
          <cell r="F23">
            <v>400</v>
          </cell>
          <cell r="G23">
            <v>0</v>
          </cell>
        </row>
        <row r="24">
          <cell r="A24" t="str">
            <v>1VBBLM15BD182SN1D</v>
          </cell>
          <cell r="B24" t="str">
            <v>IND,FB,0603,100@100MHz,25%,2A,45mohm</v>
          </cell>
          <cell r="C24">
            <v>0</v>
          </cell>
          <cell r="D24">
            <v>80000</v>
          </cell>
          <cell r="E24">
            <v>17166768</v>
          </cell>
          <cell r="F24">
            <v>8000</v>
          </cell>
          <cell r="G24">
            <v>72000</v>
          </cell>
        </row>
        <row r="25">
          <cell r="A25" t="str">
            <v>1VBBLM18BB750SN1B</v>
          </cell>
          <cell r="B25" t="str">
            <v>IND,FB,0603,600@100MHz,25%,500mA,350mohm</v>
          </cell>
          <cell r="C25">
            <v>0</v>
          </cell>
          <cell r="D25">
            <v>24000</v>
          </cell>
          <cell r="E25">
            <v>5184024</v>
          </cell>
          <cell r="F25">
            <v>4000</v>
          </cell>
          <cell r="G25">
            <v>20000</v>
          </cell>
        </row>
        <row r="26">
          <cell r="A26" t="str">
            <v>1VBBLM18EG101TN1D</v>
          </cell>
          <cell r="B26" t="str">
            <v>IND,FB,0603,120@100MHz,25%,2A,50mohm</v>
          </cell>
          <cell r="C26">
            <v>0</v>
          </cell>
          <cell r="D26">
            <v>44000</v>
          </cell>
          <cell r="E26">
            <v>4248350.16</v>
          </cell>
          <cell r="F26">
            <v>4000</v>
          </cell>
          <cell r="G26">
            <v>40000</v>
          </cell>
        </row>
        <row r="27">
          <cell r="A27" t="str">
            <v>1VBBLM18EG601SN1D</v>
          </cell>
          <cell r="B27" t="str">
            <v>IND FB 470 OHM +/-25% 200mA 0603</v>
          </cell>
          <cell r="C27">
            <v>0</v>
          </cell>
          <cell r="D27">
            <v>400</v>
          </cell>
          <cell r="E27">
            <v>0</v>
          </cell>
          <cell r="F27">
            <v>400</v>
          </cell>
          <cell r="G27">
            <v>0</v>
          </cell>
        </row>
        <row r="28">
          <cell r="A28" t="str">
            <v>1VBBLM18PG121SN1D</v>
          </cell>
          <cell r="B28" t="str">
            <v>IND FER BEAD 120 OHM@100MHZ 3A 25% 0603</v>
          </cell>
          <cell r="C28">
            <v>0</v>
          </cell>
          <cell r="D28">
            <v>11800</v>
          </cell>
          <cell r="E28">
            <v>2761980</v>
          </cell>
          <cell r="F28">
            <v>1800</v>
          </cell>
          <cell r="G28">
            <v>10000</v>
          </cell>
        </row>
        <row r="29">
          <cell r="A29" t="str">
            <v>1VBBLM18RK471SN1D</v>
          </cell>
          <cell r="B29" t="str">
            <v>IND FB 2000mA 60mOhm 390 Ohm@100MHz 1206</v>
          </cell>
          <cell r="C29">
            <v>0</v>
          </cell>
          <cell r="D29">
            <v>400</v>
          </cell>
          <cell r="E29">
            <v>0</v>
          </cell>
          <cell r="F29">
            <v>400</v>
          </cell>
          <cell r="G29">
            <v>0</v>
          </cell>
        </row>
        <row r="30">
          <cell r="A30" t="str">
            <v>1VBBLM18SG121TN1D</v>
          </cell>
          <cell r="B30" t="str">
            <v>IND FER BEAD 180 OHM@100MHZ 3A 25% 1806 SMT</v>
          </cell>
          <cell r="C30">
            <v>0</v>
          </cell>
          <cell r="D30">
            <v>600</v>
          </cell>
          <cell r="E30">
            <v>0</v>
          </cell>
          <cell r="F30">
            <v>600</v>
          </cell>
          <cell r="G30">
            <v>0</v>
          </cell>
        </row>
        <row r="31">
          <cell r="A31" t="str">
            <v>1VBBLM31PG391SN1L</v>
          </cell>
          <cell r="B31" t="str">
            <v>Beads,1000ohm±25%,DCR=1.2ohm,Ir=100mA,0402,1.15*0.65*0.65mm</v>
          </cell>
          <cell r="C31">
            <v>0</v>
          </cell>
          <cell r="D31">
            <v>30000</v>
          </cell>
          <cell r="E31">
            <v>1274760.0000000002</v>
          </cell>
          <cell r="F31">
            <v>30000</v>
          </cell>
          <cell r="G31">
            <v>0</v>
          </cell>
        </row>
        <row r="32">
          <cell r="A32" t="str">
            <v>1VBBLM41PG181SN1L</v>
          </cell>
          <cell r="B32" t="str">
            <v>IND,FB,0603,220@100MHz,25%</v>
          </cell>
          <cell r="C32">
            <v>0</v>
          </cell>
          <cell r="D32">
            <v>592000</v>
          </cell>
          <cell r="E32">
            <v>57766137.600000009</v>
          </cell>
          <cell r="F32">
            <v>460000</v>
          </cell>
          <cell r="G32">
            <v>132000</v>
          </cell>
        </row>
        <row r="33">
          <cell r="A33" t="str">
            <v>1VBGZ1005D102TF</v>
          </cell>
          <cell r="B33" t="str">
            <v>IND,FB,0805,220@100MHz,25%</v>
          </cell>
          <cell r="C33">
            <v>0</v>
          </cell>
          <cell r="D33">
            <v>698000</v>
          </cell>
          <cell r="E33">
            <v>60729954.600000009</v>
          </cell>
          <cell r="F33">
            <v>574000</v>
          </cell>
          <cell r="G33">
            <v>124000</v>
          </cell>
        </row>
        <row r="34">
          <cell r="A34" t="str">
            <v>1VBMGLB1608M221T1R4LF</v>
          </cell>
          <cell r="B34" t="str">
            <v>IND,FB,0805,600@100MHz,25%</v>
          </cell>
          <cell r="C34">
            <v>0</v>
          </cell>
          <cell r="D34">
            <v>296000</v>
          </cell>
          <cell r="E34">
            <v>26891066.399999999</v>
          </cell>
          <cell r="F34">
            <v>232000</v>
          </cell>
          <cell r="G34">
            <v>64000</v>
          </cell>
        </row>
        <row r="35">
          <cell r="A35" t="str">
            <v>1VBMPZ1608S221AT</v>
          </cell>
          <cell r="B35" t="str">
            <v>Beads,75ohm±25%,0402,DCR=0.3ohm,Imax=600mA,1.15*0.65*0.65mm</v>
          </cell>
          <cell r="C35">
            <v>0</v>
          </cell>
          <cell r="D35">
            <v>10000</v>
          </cell>
          <cell r="E35">
            <v>254951.99999999997</v>
          </cell>
          <cell r="F35">
            <v>10000</v>
          </cell>
          <cell r="G35">
            <v>0</v>
          </cell>
        </row>
        <row r="36">
          <cell r="A36" t="str">
            <v>1VBNCB-H0603R221TR200F</v>
          </cell>
          <cell r="B36" t="str">
            <v>CAP CER (HIGH-Q) 0.2pF 25V +/-0.1pF C0G 0201</v>
          </cell>
          <cell r="C36">
            <v>0</v>
          </cell>
          <cell r="D36">
            <v>16200</v>
          </cell>
          <cell r="E36">
            <v>1459600.2</v>
          </cell>
          <cell r="F36">
            <v>1200</v>
          </cell>
          <cell r="G36">
            <v>15000</v>
          </cell>
        </row>
        <row r="37">
          <cell r="A37" t="str">
            <v>1VBNCB-H0805A221TR300F</v>
          </cell>
          <cell r="B37" t="str">
            <v>capcitance,0.5pF,±0.25pF,25V,COG,0201,T=0.3MM,C0201COG0R5C250NT</v>
          </cell>
          <cell r="C37">
            <v>0</v>
          </cell>
          <cell r="D37">
            <v>15000</v>
          </cell>
          <cell r="E37">
            <v>240547.212</v>
          </cell>
          <cell r="F37">
            <v>15000</v>
          </cell>
          <cell r="G37">
            <v>0</v>
          </cell>
        </row>
        <row r="38">
          <cell r="A38" t="str">
            <v>1VBNCB-H0805A601TR150F</v>
          </cell>
          <cell r="B38" t="str">
            <v>CAP CER 10pF 25V 5% NP0 0201</v>
          </cell>
          <cell r="C38">
            <v>0</v>
          </cell>
          <cell r="D38">
            <v>16200</v>
          </cell>
          <cell r="E38">
            <v>290007.90000000002</v>
          </cell>
          <cell r="F38">
            <v>1200</v>
          </cell>
          <cell r="G38">
            <v>15000</v>
          </cell>
        </row>
        <row r="39">
          <cell r="A39" t="str">
            <v>1VBPZ1005U601R45TF</v>
          </cell>
          <cell r="B39" t="str">
            <v>CAP CER 10pF 50V 5% C0G 0201</v>
          </cell>
          <cell r="C39">
            <v>0</v>
          </cell>
          <cell r="D39">
            <v>53600</v>
          </cell>
          <cell r="E39">
            <v>966693.00000000012</v>
          </cell>
          <cell r="F39">
            <v>3600</v>
          </cell>
          <cell r="G39">
            <v>50000</v>
          </cell>
        </row>
        <row r="40">
          <cell r="A40" t="str">
            <v>1VBPZ1608D2211R0TF</v>
          </cell>
          <cell r="B40" t="str">
            <v>capcitance,100pF,±5%,25V,COG,0201,T=0.3MM,C0201C0G101J250NT,</v>
          </cell>
          <cell r="C40">
            <v>0</v>
          </cell>
          <cell r="D40">
            <v>45000</v>
          </cell>
          <cell r="E40">
            <v>721641.63599999994</v>
          </cell>
          <cell r="F40">
            <v>45000</v>
          </cell>
          <cell r="G40">
            <v>0</v>
          </cell>
        </row>
        <row r="41">
          <cell r="A41" t="str">
            <v>1VBSZ1005G750TF</v>
          </cell>
          <cell r="B41" t="str">
            <v>CAP CER 100pF 50V 5% C0G 0201</v>
          </cell>
          <cell r="C41">
            <v>0</v>
          </cell>
          <cell r="D41">
            <v>16200</v>
          </cell>
          <cell r="E41">
            <v>245391.3</v>
          </cell>
          <cell r="F41">
            <v>1200</v>
          </cell>
          <cell r="G41">
            <v>15000</v>
          </cell>
        </row>
        <row r="42">
          <cell r="A42" t="str">
            <v>1VC02010R2B1EC0G</v>
          </cell>
          <cell r="B42" t="str">
            <v>Cap,100pF±10%,50V,C0G,0201,0.63*0.33*0.33mm</v>
          </cell>
          <cell r="C42">
            <v>0</v>
          </cell>
          <cell r="D42">
            <v>30000</v>
          </cell>
          <cell r="E42">
            <v>318690.00000000006</v>
          </cell>
          <cell r="F42">
            <v>30000</v>
          </cell>
          <cell r="G42">
            <v>0</v>
          </cell>
        </row>
        <row r="43">
          <cell r="A43" t="str">
            <v>1VC02010R5C1EC0G</v>
          </cell>
          <cell r="B43" t="str">
            <v>CAP CER 1000pF 25V 10% X7R 0201</v>
          </cell>
          <cell r="C43">
            <v>0</v>
          </cell>
          <cell r="D43">
            <v>17000</v>
          </cell>
          <cell r="E43">
            <v>270886.49999999994</v>
          </cell>
          <cell r="F43">
            <v>2000</v>
          </cell>
          <cell r="G43">
            <v>15000</v>
          </cell>
        </row>
        <row r="44">
          <cell r="A44" t="str">
            <v>1VC0201100J1ENP0</v>
          </cell>
          <cell r="B44" t="str">
            <v>CAP CER 1000pF 10V 20% X7R 0201</v>
          </cell>
          <cell r="C44">
            <v>0</v>
          </cell>
          <cell r="D44">
            <v>16600</v>
          </cell>
          <cell r="E44">
            <v>270886.49999999994</v>
          </cell>
          <cell r="F44">
            <v>1600</v>
          </cell>
          <cell r="G44">
            <v>15000</v>
          </cell>
        </row>
        <row r="45">
          <cell r="A45" t="str">
            <v>1VC0201100J1HC0G</v>
          </cell>
          <cell r="B45" t="str">
            <v>Cap,1.0nF±20%,50V,X7R,0201,0.63*0.33*0.33mm</v>
          </cell>
          <cell r="C45">
            <v>0</v>
          </cell>
          <cell r="D45">
            <v>15000</v>
          </cell>
          <cell r="E45">
            <v>159345.00000000003</v>
          </cell>
          <cell r="F45">
            <v>15000</v>
          </cell>
          <cell r="G45">
            <v>0</v>
          </cell>
        </row>
        <row r="46">
          <cell r="A46" t="str">
            <v>1VC0201101J1EC0G</v>
          </cell>
          <cell r="B46" t="str">
            <v>CAP CER 0.01uF 10V 10% X7R 0201</v>
          </cell>
          <cell r="C46">
            <v>0</v>
          </cell>
          <cell r="D46">
            <v>100000</v>
          </cell>
          <cell r="E46">
            <v>1805909.9999999998</v>
          </cell>
          <cell r="F46">
            <v>50000</v>
          </cell>
          <cell r="G46">
            <v>50000</v>
          </cell>
        </row>
        <row r="47">
          <cell r="A47" t="str">
            <v>1VC0201101J1HC0G</v>
          </cell>
          <cell r="B47" t="str">
            <v>Cap,10nF±10%,16V,X5R,0201,0.63*0.33*0.33mm</v>
          </cell>
          <cell r="C47">
            <v>0</v>
          </cell>
          <cell r="D47">
            <v>15000</v>
          </cell>
          <cell r="E47">
            <v>159345.00000000003</v>
          </cell>
          <cell r="F47">
            <v>15000</v>
          </cell>
          <cell r="G47">
            <v>0</v>
          </cell>
        </row>
        <row r="48">
          <cell r="A48" t="str">
            <v>1VC0201101K1EC0G</v>
          </cell>
          <cell r="B48" t="str">
            <v>CAP CER 10000PF 25V 10% X5R 0201</v>
          </cell>
          <cell r="C48">
            <v>0</v>
          </cell>
          <cell r="D48">
            <v>16200</v>
          </cell>
          <cell r="E48">
            <v>290007.90000000002</v>
          </cell>
          <cell r="F48">
            <v>1200</v>
          </cell>
          <cell r="G48">
            <v>15000</v>
          </cell>
        </row>
        <row r="49">
          <cell r="A49" t="str">
            <v>1VC0201101K1HALU</v>
          </cell>
          <cell r="B49" t="str">
            <v>CAP CER 0.1uF 6.3V 10% X5R 0201</v>
          </cell>
          <cell r="C49">
            <v>0</v>
          </cell>
          <cell r="D49">
            <v>100000</v>
          </cell>
          <cell r="E49">
            <v>1805909.9999999998</v>
          </cell>
          <cell r="F49">
            <v>49990</v>
          </cell>
          <cell r="G49">
            <v>50010</v>
          </cell>
        </row>
        <row r="50">
          <cell r="A50" t="str">
            <v>1VC0201102K1EX7R</v>
          </cell>
          <cell r="B50" t="str">
            <v>CAP CER 0.1uF 10V 10% X5R 0201</v>
          </cell>
          <cell r="C50">
            <v>0</v>
          </cell>
          <cell r="D50">
            <v>271200</v>
          </cell>
          <cell r="E50">
            <v>4360189.1039999994</v>
          </cell>
          <cell r="F50">
            <v>256200</v>
          </cell>
          <cell r="G50">
            <v>15000</v>
          </cell>
        </row>
        <row r="51">
          <cell r="A51" t="str">
            <v>1VC0201102M1AX7R</v>
          </cell>
          <cell r="B51" t="str">
            <v>Cap,100nF±20%,6.3V,X5R,0201,0.63*0.33*0.33mm</v>
          </cell>
          <cell r="C51">
            <v>0</v>
          </cell>
          <cell r="D51">
            <v>270400</v>
          </cell>
          <cell r="E51">
            <v>28108458</v>
          </cell>
          <cell r="F51">
            <v>270400</v>
          </cell>
          <cell r="G51">
            <v>0</v>
          </cell>
        </row>
        <row r="52">
          <cell r="A52" t="str">
            <v>1VC0201102M1EX5R</v>
          </cell>
          <cell r="B52" t="str">
            <v>Cap,100nF±20%,10V,X5R,0201,0.63*0.33*0.33mm</v>
          </cell>
          <cell r="C52">
            <v>0</v>
          </cell>
          <cell r="D52">
            <v>135000</v>
          </cell>
          <cell r="E52">
            <v>1720925.9999999998</v>
          </cell>
          <cell r="F52">
            <v>135000</v>
          </cell>
          <cell r="G52">
            <v>0</v>
          </cell>
        </row>
        <row r="53">
          <cell r="A53" t="str">
            <v>1VC0201102M1HX7R</v>
          </cell>
          <cell r="B53" t="str">
            <v>Cap,1uF±20%,6.3V,X5R,0201,0.63*0.33*0.33mm</v>
          </cell>
          <cell r="C53">
            <v>0</v>
          </cell>
          <cell r="D53">
            <v>45000</v>
          </cell>
          <cell r="E53">
            <v>4684743</v>
          </cell>
          <cell r="F53">
            <v>45000</v>
          </cell>
          <cell r="G53">
            <v>0</v>
          </cell>
        </row>
        <row r="54">
          <cell r="A54" t="str">
            <v>1VC0201103K1AX7R</v>
          </cell>
          <cell r="B54" t="str">
            <v>capcitance,15pF±5%,50V,C0G,0201,C0201C0G150J500NT,</v>
          </cell>
          <cell r="C54">
            <v>0</v>
          </cell>
          <cell r="D54">
            <v>30000</v>
          </cell>
          <cell r="E54">
            <v>481094.424</v>
          </cell>
          <cell r="F54">
            <v>30000</v>
          </cell>
          <cell r="G54">
            <v>0</v>
          </cell>
        </row>
        <row r="55">
          <cell r="A55" t="str">
            <v>1VC0201103K1CX5R</v>
          </cell>
          <cell r="B55" t="str">
            <v>capcitance,1.0pF±0.1pF,50V,C0G,0201,C0201C0G1R0B500NT,</v>
          </cell>
          <cell r="C55">
            <v>0</v>
          </cell>
          <cell r="D55">
            <v>30000</v>
          </cell>
          <cell r="E55">
            <v>481094.424</v>
          </cell>
          <cell r="F55">
            <v>30000</v>
          </cell>
          <cell r="G55">
            <v>0</v>
          </cell>
        </row>
        <row r="56">
          <cell r="A56" t="str">
            <v>1VC0201103K1EX5R</v>
          </cell>
          <cell r="B56" t="str">
            <v>capcitance,22pF,±5%,25V,COG,0201,T=0.3MM,C0201COG220J250NT,</v>
          </cell>
          <cell r="C56">
            <v>0</v>
          </cell>
          <cell r="D56">
            <v>45000</v>
          </cell>
          <cell r="E56">
            <v>721641.63599999994</v>
          </cell>
          <cell r="F56">
            <v>45000</v>
          </cell>
          <cell r="G56">
            <v>0</v>
          </cell>
        </row>
        <row r="57">
          <cell r="A57" t="str">
            <v>1VC0201104K0JX5R</v>
          </cell>
          <cell r="B57" t="str">
            <v>CAP CER 22pF 50V 5% C0G 0201</v>
          </cell>
          <cell r="C57">
            <v>0</v>
          </cell>
          <cell r="D57">
            <v>17400</v>
          </cell>
          <cell r="E57">
            <v>290007.90000000002</v>
          </cell>
          <cell r="F57">
            <v>2400</v>
          </cell>
          <cell r="G57">
            <v>15000</v>
          </cell>
        </row>
        <row r="58">
          <cell r="A58" t="str">
            <v>1VC0201104K1AX5R</v>
          </cell>
          <cell r="B58" t="str">
            <v>Cap,220pF±10%,25V,X7R,0201,0.63*0.33*0.33mm</v>
          </cell>
          <cell r="C58">
            <v>0</v>
          </cell>
          <cell r="D58">
            <v>15000</v>
          </cell>
          <cell r="E58">
            <v>159345.00000000003</v>
          </cell>
          <cell r="F58">
            <v>15000</v>
          </cell>
          <cell r="G58">
            <v>0</v>
          </cell>
        </row>
        <row r="59">
          <cell r="A59" t="str">
            <v>1VC0201104M0JX5R</v>
          </cell>
          <cell r="B59" t="str">
            <v>CAP CER 2.7pF 50V +/-0.25pF C0G 0201</v>
          </cell>
          <cell r="C59">
            <v>0</v>
          </cell>
          <cell r="D59">
            <v>51200</v>
          </cell>
          <cell r="E59">
            <v>966693.00000000012</v>
          </cell>
          <cell r="F59">
            <v>1200</v>
          </cell>
          <cell r="G59">
            <v>50000</v>
          </cell>
        </row>
        <row r="60">
          <cell r="A60" t="str">
            <v>1VC0201104M1AX5R</v>
          </cell>
          <cell r="B60" t="str">
            <v>Cap,33pF±10%,50V,C0G,0201,0.63*0.33*0.33mm</v>
          </cell>
          <cell r="C60">
            <v>0</v>
          </cell>
          <cell r="D60">
            <v>30000</v>
          </cell>
          <cell r="E60">
            <v>318690.00000000006</v>
          </cell>
          <cell r="F60">
            <v>30000</v>
          </cell>
          <cell r="G60">
            <v>0</v>
          </cell>
        </row>
        <row r="61">
          <cell r="A61" t="str">
            <v>1VC0201105M0JX5R</v>
          </cell>
          <cell r="B61" t="str">
            <v>CAP CER 3.3pF 50V +/-0.25pF C0G 0201</v>
          </cell>
          <cell r="C61">
            <v>0</v>
          </cell>
          <cell r="D61">
            <v>16200</v>
          </cell>
          <cell r="E61">
            <v>290007.90000000002</v>
          </cell>
          <cell r="F61">
            <v>1200</v>
          </cell>
          <cell r="G61">
            <v>15000</v>
          </cell>
        </row>
        <row r="62">
          <cell r="A62" t="str">
            <v>1VC0201150J1HC0G</v>
          </cell>
          <cell r="B62" t="str">
            <v>CAP CER 47pF 50V 5% C0G 0201</v>
          </cell>
          <cell r="C62">
            <v>0</v>
          </cell>
          <cell r="D62">
            <v>18600</v>
          </cell>
          <cell r="E62">
            <v>290007.90000000002</v>
          </cell>
          <cell r="F62">
            <v>3600</v>
          </cell>
          <cell r="G62">
            <v>15000</v>
          </cell>
        </row>
        <row r="63">
          <cell r="A63" t="str">
            <v>1VC0201180J1EC0G</v>
          </cell>
          <cell r="B63" t="str">
            <v>capcitance,4.7nF,±10%,16V,X5R,0201,T=0.3MM,C0201X5R472K160NT,</v>
          </cell>
          <cell r="C63">
            <v>0</v>
          </cell>
          <cell r="D63">
            <v>15000</v>
          </cell>
          <cell r="E63">
            <v>240547.212</v>
          </cell>
          <cell r="F63">
            <v>15000</v>
          </cell>
          <cell r="G63">
            <v>0</v>
          </cell>
        </row>
        <row r="64">
          <cell r="A64" t="str">
            <v>1VC02011R0B1HC0G</v>
          </cell>
          <cell r="B64" t="str">
            <v>Cap,4.7nF±20%,16V,X7R,0201,0.63*0.33*0.33mm</v>
          </cell>
          <cell r="C64">
            <v>0</v>
          </cell>
          <cell r="D64">
            <v>15000</v>
          </cell>
          <cell r="E64">
            <v>159345.00000000003</v>
          </cell>
          <cell r="F64">
            <v>15000</v>
          </cell>
          <cell r="G64">
            <v>0</v>
          </cell>
        </row>
        <row r="65">
          <cell r="A65" t="str">
            <v>1VC02011R0C1EC0G</v>
          </cell>
          <cell r="B65" t="str">
            <v>Cap,470nF±20%,6.3V,X5R,0201,0.63*0.33*0.33mm</v>
          </cell>
          <cell r="C65">
            <v>0</v>
          </cell>
          <cell r="D65">
            <v>45000</v>
          </cell>
          <cell r="E65">
            <v>3641989.32</v>
          </cell>
          <cell r="F65">
            <v>45000</v>
          </cell>
          <cell r="G65">
            <v>0</v>
          </cell>
        </row>
        <row r="66">
          <cell r="A66" t="str">
            <v>1VC02011R5C1HC0G</v>
          </cell>
          <cell r="B66" t="str">
            <v>capcitance,56pF±5％,50V,C0G,0201,C0201C0G560J500NT,</v>
          </cell>
          <cell r="C66">
            <v>0</v>
          </cell>
          <cell r="D66">
            <v>15000</v>
          </cell>
          <cell r="E66">
            <v>240547.212</v>
          </cell>
          <cell r="F66">
            <v>15000</v>
          </cell>
          <cell r="G66">
            <v>0</v>
          </cell>
        </row>
        <row r="67">
          <cell r="A67" t="str">
            <v>1VC0201220J1EC0G</v>
          </cell>
          <cell r="B67" t="str">
            <v>capcitance,82pF,±5%,25V,COG,0201,T=0.3MM,C0201COG820J250NT,</v>
          </cell>
          <cell r="C67">
            <v>0</v>
          </cell>
          <cell r="D67">
            <v>30000</v>
          </cell>
          <cell r="E67">
            <v>481094.424</v>
          </cell>
          <cell r="F67">
            <v>30000</v>
          </cell>
          <cell r="G67">
            <v>0</v>
          </cell>
        </row>
        <row r="68">
          <cell r="A68" t="str">
            <v>1VC0201220J1HC0G</v>
          </cell>
          <cell r="B68" t="str">
            <v>Cap,82pF±10%,50V,C0G,0201,0.63*0.33*0.33mm</v>
          </cell>
          <cell r="C68">
            <v>0</v>
          </cell>
          <cell r="D68">
            <v>15000</v>
          </cell>
          <cell r="E68">
            <v>159345.00000000003</v>
          </cell>
          <cell r="F68">
            <v>15000</v>
          </cell>
          <cell r="G68">
            <v>0</v>
          </cell>
        </row>
        <row r="69">
          <cell r="A69" t="str">
            <v>1VC0201221K1EX7R</v>
          </cell>
          <cell r="B69" t="str">
            <v>CAP CER 8.2pF 50V +/-0.25pF C0G 0201</v>
          </cell>
          <cell r="C69">
            <v>0</v>
          </cell>
          <cell r="D69">
            <v>51200</v>
          </cell>
          <cell r="E69">
            <v>966693.00000000012</v>
          </cell>
          <cell r="F69">
            <v>1200</v>
          </cell>
          <cell r="G69">
            <v>50000</v>
          </cell>
        </row>
        <row r="70">
          <cell r="A70" t="str">
            <v>1VC0201224M0JX5R</v>
          </cell>
          <cell r="B70" t="str">
            <v>CAP CER 8.2pF 25V +/-0.5pF C0G 0201</v>
          </cell>
          <cell r="C70">
            <v>0</v>
          </cell>
          <cell r="D70">
            <v>400</v>
          </cell>
          <cell r="E70">
            <v>0</v>
          </cell>
          <cell r="F70">
            <v>400</v>
          </cell>
          <cell r="G70">
            <v>0</v>
          </cell>
        </row>
        <row r="71">
          <cell r="A71" t="str">
            <v>1VC0201270J1HC0G</v>
          </cell>
          <cell r="B71" t="str">
            <v>Cap,0.5pF±0.1pF,50V,C0G,0402,1.05*0.55*0.55mm</v>
          </cell>
          <cell r="C71">
            <v>0</v>
          </cell>
          <cell r="D71">
            <v>20000</v>
          </cell>
          <cell r="E71">
            <v>284696.39999999997</v>
          </cell>
          <cell r="F71">
            <v>20000</v>
          </cell>
          <cell r="G71">
            <v>0</v>
          </cell>
        </row>
        <row r="72">
          <cell r="A72" t="str">
            <v>1VC02012R2C1EC0G</v>
          </cell>
          <cell r="B72" t="str">
            <v>CAP,CER,0402,10pF,0.25pF,50V,NPO,LOW DISS</v>
          </cell>
          <cell r="C72">
            <v>0</v>
          </cell>
          <cell r="D72">
            <v>1750000</v>
          </cell>
          <cell r="E72">
            <v>153020954.40000001</v>
          </cell>
          <cell r="F72">
            <v>1319992</v>
          </cell>
          <cell r="G72">
            <v>430008</v>
          </cell>
        </row>
        <row r="73">
          <cell r="A73" t="str">
            <v>1VC02012R7C1HC0G</v>
          </cell>
          <cell r="B73" t="str">
            <v>Cap,100pF±5%,50V,C0G,0402,1.05*0.55*0.55mm</v>
          </cell>
          <cell r="C73">
            <v>0</v>
          </cell>
          <cell r="D73">
            <v>20000</v>
          </cell>
          <cell r="E73">
            <v>169968</v>
          </cell>
          <cell r="F73">
            <v>20000</v>
          </cell>
          <cell r="G73">
            <v>0</v>
          </cell>
        </row>
        <row r="74">
          <cell r="A74" t="str">
            <v>1VC0201330K1EC0G</v>
          </cell>
          <cell r="B74" t="str">
            <v>CAP,CER,0402,100pF,5%,50V,NPO</v>
          </cell>
          <cell r="C74">
            <v>0</v>
          </cell>
          <cell r="D74">
            <v>670600</v>
          </cell>
          <cell r="E74">
            <v>9599457.5999999996</v>
          </cell>
          <cell r="F74">
            <v>500597</v>
          </cell>
          <cell r="G74">
            <v>170003</v>
          </cell>
        </row>
        <row r="75">
          <cell r="A75" t="str">
            <v>1VC0201330K1HC0G</v>
          </cell>
          <cell r="B75" t="str">
            <v>CAP,CER,0402,1000pF,5%,50V,NP0</v>
          </cell>
          <cell r="C75">
            <v>0</v>
          </cell>
          <cell r="D75">
            <v>40000</v>
          </cell>
          <cell r="E75">
            <v>2515526.4</v>
          </cell>
          <cell r="F75">
            <v>10005</v>
          </cell>
          <cell r="G75">
            <v>29995</v>
          </cell>
        </row>
        <row r="76">
          <cell r="A76" t="str">
            <v>1VC0201390J1EC0G</v>
          </cell>
          <cell r="B76" t="str">
            <v>CAP CER 1000PF 50V 5% X7R 0402</v>
          </cell>
          <cell r="C76">
            <v>0</v>
          </cell>
          <cell r="D76">
            <v>300</v>
          </cell>
          <cell r="E76">
            <v>0</v>
          </cell>
          <cell r="F76">
            <v>300</v>
          </cell>
          <cell r="G76">
            <v>0</v>
          </cell>
        </row>
        <row r="77">
          <cell r="A77" t="str">
            <v>1VC02013R3C1HC0G</v>
          </cell>
          <cell r="B77" t="str">
            <v>CAP,CER,0402,1000pF,10%,16V,X7R</v>
          </cell>
          <cell r="C77">
            <v>0</v>
          </cell>
          <cell r="D77">
            <v>560000</v>
          </cell>
          <cell r="E77">
            <v>7236982.8000000007</v>
          </cell>
          <cell r="F77">
            <v>300026</v>
          </cell>
          <cell r="G77">
            <v>259974</v>
          </cell>
        </row>
        <row r="78">
          <cell r="A78" t="str">
            <v>1VC0201470J1HC0G</v>
          </cell>
          <cell r="B78" t="str">
            <v>Cap,1nF±10%,50V,X7R,0402,1.05*0.55*0.55mm</v>
          </cell>
          <cell r="C78">
            <v>0</v>
          </cell>
          <cell r="D78">
            <v>40000</v>
          </cell>
          <cell r="E78">
            <v>390926.39999999997</v>
          </cell>
          <cell r="F78">
            <v>20010</v>
          </cell>
          <cell r="G78">
            <v>19990</v>
          </cell>
        </row>
        <row r="79">
          <cell r="A79" t="str">
            <v>1VC0201472K1CX5R</v>
          </cell>
          <cell r="B79" t="str">
            <v>CAP CER 1000pF 10V 20% X5R 0402</v>
          </cell>
          <cell r="C79">
            <v>0</v>
          </cell>
          <cell r="D79">
            <v>11200</v>
          </cell>
          <cell r="E79">
            <v>159345</v>
          </cell>
          <cell r="F79">
            <v>1200</v>
          </cell>
          <cell r="G79">
            <v>10000</v>
          </cell>
        </row>
        <row r="80">
          <cell r="A80" t="str">
            <v>1VC0201472M1CX7R</v>
          </cell>
          <cell r="B80" t="str">
            <v>CAP CER 0.01uF 6.3V 10% X5R 0402</v>
          </cell>
          <cell r="C80">
            <v>0</v>
          </cell>
          <cell r="D80">
            <v>12800</v>
          </cell>
          <cell r="E80">
            <v>159345</v>
          </cell>
          <cell r="F80">
            <v>2800</v>
          </cell>
          <cell r="G80">
            <v>10000</v>
          </cell>
        </row>
        <row r="81">
          <cell r="A81" t="str">
            <v>1VC0201473K0JX6S</v>
          </cell>
          <cell r="B81" t="str">
            <v>CAP,CER,0402,0.01uF,10%,16V,X7R</v>
          </cell>
          <cell r="C81">
            <v>0</v>
          </cell>
          <cell r="D81">
            <v>840000</v>
          </cell>
          <cell r="E81">
            <v>9401950.200000003</v>
          </cell>
          <cell r="F81">
            <v>300029</v>
          </cell>
          <cell r="G81">
            <v>539971</v>
          </cell>
        </row>
        <row r="82">
          <cell r="A82" t="str">
            <v>1VC0201474M0JX5R</v>
          </cell>
          <cell r="B82" t="str">
            <v>CAP,CER,0402,0.01uF,10%,25V,X7R</v>
          </cell>
          <cell r="C82">
            <v>0</v>
          </cell>
          <cell r="D82">
            <v>290000</v>
          </cell>
          <cell r="E82">
            <v>3541708.2</v>
          </cell>
          <cell r="F82">
            <v>60030</v>
          </cell>
          <cell r="G82">
            <v>229970</v>
          </cell>
        </row>
        <row r="83">
          <cell r="A83" t="str">
            <v>1VC0201560J1CC0G</v>
          </cell>
          <cell r="B83" t="str">
            <v>CAP CER 0.1uF 6.3V 10% X5R 0402</v>
          </cell>
          <cell r="C83">
            <v>0</v>
          </cell>
          <cell r="D83">
            <v>123000</v>
          </cell>
          <cell r="E83">
            <v>1699680</v>
          </cell>
          <cell r="F83">
            <v>33000</v>
          </cell>
          <cell r="G83">
            <v>90000</v>
          </cell>
        </row>
        <row r="84">
          <cell r="A84" t="str">
            <v>1VC0201560J1HC0G</v>
          </cell>
          <cell r="B84" t="str">
            <v>capcitance,0402 X5R 100nF ±10% 10V,C0402X5R104K100NY/T,</v>
          </cell>
          <cell r="C84">
            <v>0</v>
          </cell>
          <cell r="D84">
            <v>200000</v>
          </cell>
          <cell r="E84">
            <v>1516964.4</v>
          </cell>
          <cell r="F84">
            <v>200000</v>
          </cell>
          <cell r="G84">
            <v>0</v>
          </cell>
        </row>
        <row r="85">
          <cell r="A85" t="str">
            <v>1VC0201820J1EC0G</v>
          </cell>
          <cell r="B85" t="str">
            <v>CAP,CER,0402,0.1uF,10%,10V,X7R</v>
          </cell>
          <cell r="C85">
            <v>0</v>
          </cell>
          <cell r="D85">
            <v>510000</v>
          </cell>
          <cell r="E85">
            <v>7077042.5999999996</v>
          </cell>
          <cell r="F85">
            <v>50020</v>
          </cell>
          <cell r="G85">
            <v>459980</v>
          </cell>
        </row>
        <row r="86">
          <cell r="A86" t="str">
            <v>1VC0201820K1HC0G</v>
          </cell>
          <cell r="B86" t="str">
            <v>CAP,CER,0402,0.1uF,10%,16V,X7R</v>
          </cell>
          <cell r="C86">
            <v>0</v>
          </cell>
          <cell r="D86">
            <v>19390000</v>
          </cell>
          <cell r="E86">
            <v>312176814.30000001</v>
          </cell>
          <cell r="F86">
            <v>18110013</v>
          </cell>
          <cell r="G86">
            <v>1279987</v>
          </cell>
        </row>
        <row r="87">
          <cell r="A87" t="str">
            <v>1VC02018R2C1HC0G</v>
          </cell>
          <cell r="B87" t="str">
            <v>CAP,CER,0402,0.1uF,10%,25V,X5R</v>
          </cell>
          <cell r="C87">
            <v>0</v>
          </cell>
          <cell r="D87">
            <v>262800</v>
          </cell>
          <cell r="E87">
            <v>5744918.4000000004</v>
          </cell>
          <cell r="F87">
            <v>252800</v>
          </cell>
          <cell r="G87">
            <v>10000</v>
          </cell>
        </row>
        <row r="88">
          <cell r="A88" t="str">
            <v>1VC02018R2D1EC0G</v>
          </cell>
          <cell r="B88" t="str">
            <v>CAP CER 0.1uF 6.3V 20% Y5V 0402</v>
          </cell>
          <cell r="C88">
            <v>0</v>
          </cell>
          <cell r="D88">
            <v>400</v>
          </cell>
          <cell r="E88">
            <v>0</v>
          </cell>
          <cell r="F88">
            <v>400</v>
          </cell>
          <cell r="G88">
            <v>0</v>
          </cell>
        </row>
        <row r="89">
          <cell r="A89" t="str">
            <v>1VC0201R50B1HC0G</v>
          </cell>
          <cell r="B89" t="str">
            <v>Cap,100nF±20%,10V,X5R,0402,1.05*0.55*0.55mm</v>
          </cell>
          <cell r="C89">
            <v>0</v>
          </cell>
          <cell r="D89">
            <v>10000</v>
          </cell>
          <cell r="E89">
            <v>42492</v>
          </cell>
          <cell r="F89">
            <v>10000</v>
          </cell>
          <cell r="G89">
            <v>0</v>
          </cell>
        </row>
        <row r="90">
          <cell r="A90" t="str">
            <v>1VC04020R2B1HC0G</v>
          </cell>
          <cell r="B90" t="str">
            <v>CAP,CER,0402,1uF,10%,6.3V,X5R</v>
          </cell>
          <cell r="C90">
            <v>0</v>
          </cell>
          <cell r="D90">
            <v>1785200</v>
          </cell>
          <cell r="E90">
            <v>35752969.223999999</v>
          </cell>
          <cell r="F90">
            <v>1715204</v>
          </cell>
          <cell r="G90">
            <v>69996</v>
          </cell>
        </row>
        <row r="91">
          <cell r="A91" t="str">
            <v>1VC0402100C1HNP0</v>
          </cell>
          <cell r="B91" t="str">
            <v>CAP,CER,0402,1uF,10%,6.3V,X6S</v>
          </cell>
          <cell r="C91">
            <v>0</v>
          </cell>
          <cell r="D91">
            <v>30000</v>
          </cell>
          <cell r="E91">
            <v>605510.99999999988</v>
          </cell>
          <cell r="F91">
            <v>10010</v>
          </cell>
          <cell r="G91">
            <v>19990</v>
          </cell>
        </row>
        <row r="92">
          <cell r="A92" t="str">
            <v>1VC0402100J1HNP0</v>
          </cell>
          <cell r="B92" t="str">
            <v>CAP,CER,0402,1uF,10%,10V,X5R</v>
          </cell>
          <cell r="C92">
            <v>0</v>
          </cell>
          <cell r="D92">
            <v>730000</v>
          </cell>
          <cell r="E92">
            <v>21586300.800000001</v>
          </cell>
          <cell r="F92">
            <v>590005</v>
          </cell>
          <cell r="G92">
            <v>139995</v>
          </cell>
        </row>
        <row r="93">
          <cell r="A93" t="str">
            <v>1VC0402101J1HC0G</v>
          </cell>
          <cell r="B93" t="str">
            <v>CAP,CER,0402,1uF,10%,16V,X5R</v>
          </cell>
          <cell r="C93">
            <v>0</v>
          </cell>
          <cell r="D93">
            <v>70000</v>
          </cell>
          <cell r="E93">
            <v>3941133</v>
          </cell>
          <cell r="F93">
            <v>70000</v>
          </cell>
          <cell r="G93">
            <v>0</v>
          </cell>
        </row>
        <row r="94">
          <cell r="A94" t="str">
            <v>1VC0402101J1HNP0</v>
          </cell>
          <cell r="B94" t="str">
            <v>Cap,1uF±20%,6.3V,X5R,0402,1.05*0.55*0.55mm</v>
          </cell>
          <cell r="C94">
            <v>0</v>
          </cell>
          <cell r="D94">
            <v>320000</v>
          </cell>
          <cell r="E94">
            <v>5177650.1999999993</v>
          </cell>
          <cell r="F94">
            <v>300002</v>
          </cell>
          <cell r="G94">
            <v>19998</v>
          </cell>
        </row>
        <row r="95">
          <cell r="A95" t="str">
            <v>1VC0402102J1HNP0</v>
          </cell>
          <cell r="B95" t="str">
            <v>CAP,CER,0402,10uF,20%,4V,X5R</v>
          </cell>
          <cell r="C95">
            <v>0</v>
          </cell>
          <cell r="D95">
            <v>1170000</v>
          </cell>
          <cell r="E95">
            <v>240769975.80000001</v>
          </cell>
          <cell r="F95">
            <v>879998</v>
          </cell>
          <cell r="G95">
            <v>290002</v>
          </cell>
        </row>
        <row r="96">
          <cell r="A96" t="str">
            <v>1VC0402102J1HX7R</v>
          </cell>
          <cell r="B96" t="str">
            <v>CAP,CER,0402,10uF,20%,6.3V,X5R</v>
          </cell>
          <cell r="C96">
            <v>0</v>
          </cell>
          <cell r="D96">
            <v>260000</v>
          </cell>
          <cell r="E96">
            <v>60636084</v>
          </cell>
          <cell r="F96">
            <v>30010</v>
          </cell>
          <cell r="G96">
            <v>229990</v>
          </cell>
        </row>
        <row r="97">
          <cell r="A97" t="str">
            <v>1VC0402102K1CX7R</v>
          </cell>
          <cell r="B97" t="str">
            <v>CAP,CER,0402,12pF,5%,50V,NPO</v>
          </cell>
          <cell r="C97">
            <v>0</v>
          </cell>
          <cell r="D97">
            <v>300000</v>
          </cell>
          <cell r="E97">
            <v>6017139</v>
          </cell>
          <cell r="F97">
            <v>219997</v>
          </cell>
          <cell r="G97">
            <v>80003</v>
          </cell>
        </row>
        <row r="98">
          <cell r="A98" t="str">
            <v>1VC0402102K1HX7R</v>
          </cell>
          <cell r="B98" t="str">
            <v>CAP,CER,0402,15pF,1%,50V</v>
          </cell>
          <cell r="C98">
            <v>0</v>
          </cell>
          <cell r="D98">
            <v>20000</v>
          </cell>
          <cell r="E98">
            <v>701118</v>
          </cell>
          <cell r="F98">
            <v>10005</v>
          </cell>
          <cell r="G98">
            <v>9995</v>
          </cell>
        </row>
        <row r="99">
          <cell r="A99" t="str">
            <v>1VC0402102M1AX5R</v>
          </cell>
          <cell r="B99" t="str">
            <v>Cap,15pF±5%,50V,C0G,0402,1.05*0.55*0.55mm</v>
          </cell>
          <cell r="C99">
            <v>0</v>
          </cell>
          <cell r="D99">
            <v>30000</v>
          </cell>
          <cell r="E99">
            <v>305942.40000000002</v>
          </cell>
          <cell r="F99">
            <v>30000</v>
          </cell>
          <cell r="G99">
            <v>0</v>
          </cell>
        </row>
        <row r="100">
          <cell r="A100" t="str">
            <v>1VC0402102M1HX7R</v>
          </cell>
          <cell r="B100" t="str">
            <v>CAP,CER,0402,15pF,5%,50V,NPO,LOW DISS</v>
          </cell>
          <cell r="C100">
            <v>0</v>
          </cell>
          <cell r="D100">
            <v>50000</v>
          </cell>
          <cell r="E100">
            <v>4234327.7999999989</v>
          </cell>
          <cell r="F100">
            <v>10010</v>
          </cell>
          <cell r="G100">
            <v>39990</v>
          </cell>
        </row>
        <row r="101">
          <cell r="A101" t="str">
            <v>1VC0402103K0JX5R</v>
          </cell>
          <cell r="B101" t="str">
            <v>CAP,CER,0402,150pF,5%,50V,NP0/C0G</v>
          </cell>
          <cell r="C101">
            <v>0</v>
          </cell>
          <cell r="D101">
            <v>100000</v>
          </cell>
          <cell r="E101">
            <v>2549519.9999999995</v>
          </cell>
          <cell r="F101">
            <v>50005</v>
          </cell>
          <cell r="G101">
            <v>49995</v>
          </cell>
        </row>
        <row r="102">
          <cell r="A102" t="str">
            <v>1VC0402103K1CX7R</v>
          </cell>
          <cell r="B102" t="str">
            <v>Cap,15nF±10%,16V,X7R,0402,1.05*0.55*0.55mm</v>
          </cell>
          <cell r="C102">
            <v>0</v>
          </cell>
          <cell r="D102">
            <v>10000</v>
          </cell>
          <cell r="E102">
            <v>148722</v>
          </cell>
          <cell r="F102">
            <v>10000</v>
          </cell>
          <cell r="G102">
            <v>0</v>
          </cell>
        </row>
        <row r="103">
          <cell r="A103" t="str">
            <v>1VC0402103K1EX7R</v>
          </cell>
          <cell r="B103" t="str">
            <v>CAP,CER,0402,18pF,2%,50V,NPO</v>
          </cell>
          <cell r="C103">
            <v>0</v>
          </cell>
          <cell r="D103">
            <v>510000</v>
          </cell>
          <cell r="E103">
            <v>24964585.799999997</v>
          </cell>
          <cell r="F103">
            <v>250009</v>
          </cell>
          <cell r="G103">
            <v>259991</v>
          </cell>
        </row>
        <row r="104">
          <cell r="A104" t="str">
            <v>1VC0402103M1HX5R</v>
          </cell>
          <cell r="B104" t="str">
            <v>CAP CER 18PF 25V 5% NP0 0402</v>
          </cell>
          <cell r="C104">
            <v>0</v>
          </cell>
          <cell r="D104">
            <v>11400</v>
          </cell>
          <cell r="E104">
            <v>180590.99999999997</v>
          </cell>
          <cell r="F104">
            <v>1400</v>
          </cell>
          <cell r="G104">
            <v>10000</v>
          </cell>
        </row>
        <row r="105">
          <cell r="A105" t="str">
            <v>1VC0402104K0JX5R</v>
          </cell>
          <cell r="B105" t="str">
            <v>Cap,18pF±5%,50V,C0G,0402,1.05*0.55*0.55mm</v>
          </cell>
          <cell r="C105">
            <v>0</v>
          </cell>
          <cell r="D105">
            <v>40000</v>
          </cell>
          <cell r="E105">
            <v>306027.38400000002</v>
          </cell>
          <cell r="F105">
            <v>40000</v>
          </cell>
          <cell r="G105">
            <v>0</v>
          </cell>
        </row>
        <row r="106">
          <cell r="A106" t="str">
            <v>1VC0402104K1AX5R</v>
          </cell>
          <cell r="B106" t="str">
            <v>Cap,1.2pF±0.1pF,50V,C0G,0402,1.05*0.55*0.55mm</v>
          </cell>
          <cell r="C106">
            <v>0</v>
          </cell>
          <cell r="D106">
            <v>10000</v>
          </cell>
          <cell r="E106">
            <v>148722</v>
          </cell>
          <cell r="F106">
            <v>10000</v>
          </cell>
          <cell r="G106">
            <v>0</v>
          </cell>
        </row>
        <row r="107">
          <cell r="A107" t="str">
            <v>1VC0402104K1AX7R</v>
          </cell>
          <cell r="B107" t="str">
            <v>CAP,CER,0402,1.8pF,0.1pF,50V,NPO</v>
          </cell>
          <cell r="C107">
            <v>0</v>
          </cell>
          <cell r="D107">
            <v>20000</v>
          </cell>
          <cell r="E107">
            <v>565143.6</v>
          </cell>
          <cell r="F107">
            <v>10005</v>
          </cell>
          <cell r="G107">
            <v>9995</v>
          </cell>
        </row>
        <row r="108">
          <cell r="A108" t="str">
            <v>1VC0402104K1CX7R</v>
          </cell>
          <cell r="B108" t="str">
            <v>Cap,1pF±0.1pF,50V,C0G,0402,1.05*0.55*0.55mm</v>
          </cell>
          <cell r="C108">
            <v>0</v>
          </cell>
          <cell r="D108">
            <v>10000</v>
          </cell>
          <cell r="E108">
            <v>127475.99999999997</v>
          </cell>
          <cell r="F108">
            <v>10000</v>
          </cell>
          <cell r="G108">
            <v>0</v>
          </cell>
        </row>
        <row r="109">
          <cell r="A109" t="str">
            <v>1VC0402104K1EX5R</v>
          </cell>
          <cell r="B109" t="str">
            <v>CAP,CER,0402,22pF,10%,25V,X7R</v>
          </cell>
          <cell r="C109">
            <v>0</v>
          </cell>
          <cell r="D109">
            <v>30000</v>
          </cell>
          <cell r="E109">
            <v>541772.99999999988</v>
          </cell>
          <cell r="F109">
            <v>10005</v>
          </cell>
          <cell r="G109">
            <v>19995</v>
          </cell>
        </row>
        <row r="110">
          <cell r="A110" t="str">
            <v>1VC0402104M0JY5V</v>
          </cell>
          <cell r="B110" t="str">
            <v>Cap,22pF±5%,50V,C0G,0402,1.05*0.55*0.55mm</v>
          </cell>
          <cell r="C110">
            <v>0</v>
          </cell>
          <cell r="D110">
            <v>30000</v>
          </cell>
          <cell r="E110">
            <v>280447.2</v>
          </cell>
          <cell r="F110">
            <v>30000</v>
          </cell>
          <cell r="G110">
            <v>0</v>
          </cell>
        </row>
        <row r="111">
          <cell r="A111" t="str">
            <v>1VC0402104M1AX5R</v>
          </cell>
          <cell r="B111" t="str">
            <v>CAP,CER,0402,22pF,5%,50V,NPO</v>
          </cell>
          <cell r="C111">
            <v>0</v>
          </cell>
          <cell r="D111">
            <v>20000</v>
          </cell>
          <cell r="E111">
            <v>280447.19999999995</v>
          </cell>
          <cell r="F111">
            <v>10005</v>
          </cell>
          <cell r="G111">
            <v>9995</v>
          </cell>
        </row>
        <row r="112">
          <cell r="A112" t="str">
            <v>1VC0402105K0JX5R</v>
          </cell>
          <cell r="B112" t="str">
            <v>CAP,CER,0402,220pF,2%,50V,NPO</v>
          </cell>
          <cell r="C112">
            <v>0</v>
          </cell>
          <cell r="D112">
            <v>20000</v>
          </cell>
          <cell r="E112">
            <v>569392.79999999993</v>
          </cell>
          <cell r="F112">
            <v>10005</v>
          </cell>
          <cell r="G112">
            <v>9995</v>
          </cell>
        </row>
        <row r="113">
          <cell r="A113" t="str">
            <v>1VC0402105K0JX6S</v>
          </cell>
          <cell r="B113" t="str">
            <v>Cap,220pF±10%,50V,X7R,0402,1.05*0.55*0.55mm</v>
          </cell>
          <cell r="C113">
            <v>0</v>
          </cell>
          <cell r="D113">
            <v>10000</v>
          </cell>
          <cell r="E113">
            <v>84984</v>
          </cell>
          <cell r="F113">
            <v>10000</v>
          </cell>
          <cell r="G113">
            <v>0</v>
          </cell>
        </row>
        <row r="114">
          <cell r="A114" t="str">
            <v>1VC0402105K1AX5R</v>
          </cell>
          <cell r="B114" t="str">
            <v>Cap,220nF±20%,10V,X5R,0402,1.05*0.55*0.55mm</v>
          </cell>
          <cell r="C114">
            <v>0</v>
          </cell>
          <cell r="D114">
            <v>20000</v>
          </cell>
          <cell r="E114">
            <v>656501.39999999991</v>
          </cell>
          <cell r="F114">
            <v>20000</v>
          </cell>
          <cell r="G114">
            <v>0</v>
          </cell>
        </row>
        <row r="115">
          <cell r="A115" t="str">
            <v>1VC0402105K1CX5R</v>
          </cell>
          <cell r="B115" t="str">
            <v>CAP CER 2.2uF 6.3V 10% X5R 0402</v>
          </cell>
          <cell r="C115">
            <v>0</v>
          </cell>
          <cell r="D115">
            <v>400</v>
          </cell>
          <cell r="E115">
            <v>0</v>
          </cell>
          <cell r="F115">
            <v>400</v>
          </cell>
          <cell r="G115">
            <v>0</v>
          </cell>
        </row>
        <row r="116">
          <cell r="A116" t="str">
            <v>1VC0402105K1EX5R</v>
          </cell>
          <cell r="B116" t="str">
            <v>CAP,CER,0402,2.2uF,20%,4V,X5R</v>
          </cell>
          <cell r="C116">
            <v>0</v>
          </cell>
          <cell r="D116">
            <v>470000</v>
          </cell>
          <cell r="E116">
            <v>30917383.199999999</v>
          </cell>
          <cell r="F116">
            <v>459993</v>
          </cell>
          <cell r="G116">
            <v>10007</v>
          </cell>
        </row>
        <row r="117">
          <cell r="A117" t="str">
            <v>1VC0402105M0JX5R</v>
          </cell>
          <cell r="B117" t="str">
            <v>CAP,CER,0402,2.2uF,20%,6.3V,X5R</v>
          </cell>
          <cell r="C117">
            <v>0</v>
          </cell>
          <cell r="D117">
            <v>180000</v>
          </cell>
          <cell r="E117">
            <v>9901485.8399999999</v>
          </cell>
          <cell r="F117">
            <v>160007</v>
          </cell>
          <cell r="G117">
            <v>19993</v>
          </cell>
        </row>
        <row r="118">
          <cell r="A118" t="str">
            <v>1VC0402106M0GX5R</v>
          </cell>
          <cell r="B118" t="str">
            <v>CAP CER 2.2uF 6.3V 20% X5R 0402</v>
          </cell>
          <cell r="C118">
            <v>0</v>
          </cell>
          <cell r="D118">
            <v>11200</v>
          </cell>
          <cell r="E118">
            <v>573642</v>
          </cell>
          <cell r="F118">
            <v>1200</v>
          </cell>
          <cell r="G118">
            <v>10000</v>
          </cell>
        </row>
        <row r="119">
          <cell r="A119" t="str">
            <v>1VC0402106M0JX5R</v>
          </cell>
          <cell r="B119" t="str">
            <v>CAP,CER,0402,27pF,5%,50V,NPO</v>
          </cell>
          <cell r="C119">
            <v>0</v>
          </cell>
          <cell r="D119">
            <v>530000</v>
          </cell>
          <cell r="E119">
            <v>7955017.1999999993</v>
          </cell>
          <cell r="F119">
            <v>479993</v>
          </cell>
          <cell r="G119">
            <v>50007</v>
          </cell>
        </row>
        <row r="120">
          <cell r="A120" t="str">
            <v>1VC0402120J1HNP0</v>
          </cell>
          <cell r="B120" t="str">
            <v>CAP,CER,0402,2700pF,10%,50V,X7R</v>
          </cell>
          <cell r="C120">
            <v>0</v>
          </cell>
          <cell r="D120">
            <v>80000</v>
          </cell>
          <cell r="E120">
            <v>898705.8</v>
          </cell>
          <cell r="F120">
            <v>20015</v>
          </cell>
          <cell r="G120">
            <v>59985</v>
          </cell>
        </row>
        <row r="121">
          <cell r="A121" t="str">
            <v>1VC0402150F1HNP0</v>
          </cell>
          <cell r="B121" t="str">
            <v>Cap,2.2pF±0.1pF,50V,C0G,0402,1.05*0.55*0.55mm</v>
          </cell>
          <cell r="C121">
            <v>0</v>
          </cell>
          <cell r="D121">
            <v>10000</v>
          </cell>
          <cell r="E121">
            <v>148722</v>
          </cell>
          <cell r="F121">
            <v>10000</v>
          </cell>
          <cell r="G121">
            <v>0</v>
          </cell>
        </row>
        <row r="122">
          <cell r="A122" t="str">
            <v>1VC0402150J1HC0G</v>
          </cell>
          <cell r="B122" t="str">
            <v>CAP,CER,0402,2.2pF,0.05pF,50V,NPO/C0G,HI Q</v>
          </cell>
          <cell r="C122">
            <v>0</v>
          </cell>
          <cell r="D122">
            <v>20000</v>
          </cell>
          <cell r="E122">
            <v>5519710.8000000007</v>
          </cell>
          <cell r="F122">
            <v>10005</v>
          </cell>
          <cell r="G122">
            <v>9995</v>
          </cell>
        </row>
        <row r="123">
          <cell r="A123" t="str">
            <v>1VC0402150J1HNP0</v>
          </cell>
          <cell r="B123" t="str">
            <v>CAP,CER,0402,33pF,1%,50V,NP0,ULTRA-HIGH Q</v>
          </cell>
          <cell r="C123">
            <v>0</v>
          </cell>
          <cell r="D123">
            <v>30250</v>
          </cell>
          <cell r="E123">
            <v>5341919.2799999993</v>
          </cell>
          <cell r="F123">
            <v>10255</v>
          </cell>
          <cell r="G123">
            <v>19995</v>
          </cell>
        </row>
        <row r="124">
          <cell r="A124" t="str">
            <v>1VC0402151J1HNP0</v>
          </cell>
          <cell r="B124" t="str">
            <v>CAP CER 33PF 25V 5% NP0 0402</v>
          </cell>
          <cell r="C124">
            <v>0</v>
          </cell>
          <cell r="D124">
            <v>400</v>
          </cell>
          <cell r="E124">
            <v>0</v>
          </cell>
          <cell r="F124">
            <v>400</v>
          </cell>
          <cell r="G124">
            <v>0</v>
          </cell>
        </row>
        <row r="125">
          <cell r="A125" t="str">
            <v>1VC0402153K1CX7R</v>
          </cell>
          <cell r="B125" t="str">
            <v>Cap,33pF±5%,50V,C0G,0402,1.05*0.55*0.55mm</v>
          </cell>
          <cell r="C125">
            <v>0</v>
          </cell>
          <cell r="D125">
            <v>110000</v>
          </cell>
          <cell r="E125">
            <v>821795.28</v>
          </cell>
          <cell r="F125">
            <v>110000</v>
          </cell>
          <cell r="G125">
            <v>0</v>
          </cell>
        </row>
        <row r="126">
          <cell r="A126" t="str">
            <v>1VC0402180G1HNP0</v>
          </cell>
          <cell r="B126" t="str">
            <v>Cap,33pF±10%,50V,C0G,0402,1.05*0.55*0.55mm</v>
          </cell>
          <cell r="C126">
            <v>0</v>
          </cell>
          <cell r="D126">
            <v>50000</v>
          </cell>
          <cell r="E126">
            <v>318689.99999999994</v>
          </cell>
          <cell r="F126">
            <v>50000</v>
          </cell>
          <cell r="G126">
            <v>0</v>
          </cell>
        </row>
        <row r="127">
          <cell r="A127" t="str">
            <v>1VC0402180J1ENP0</v>
          </cell>
          <cell r="B127" t="str">
            <v>CAP,CER,0402,3300pF,10%,50V,X7R</v>
          </cell>
          <cell r="C127">
            <v>0</v>
          </cell>
          <cell r="D127">
            <v>270000</v>
          </cell>
          <cell r="E127">
            <v>3021776.4000000004</v>
          </cell>
          <cell r="F127">
            <v>189997</v>
          </cell>
          <cell r="G127">
            <v>80003</v>
          </cell>
        </row>
        <row r="128">
          <cell r="A128" t="str">
            <v>1VC0402180J1HC0G</v>
          </cell>
          <cell r="B128" t="str">
            <v>CAP CER 0.033uF 10V 10% X7R 0402</v>
          </cell>
          <cell r="C128">
            <v>0</v>
          </cell>
          <cell r="D128">
            <v>400</v>
          </cell>
          <cell r="E128">
            <v>0</v>
          </cell>
          <cell r="F128">
            <v>400</v>
          </cell>
          <cell r="G128">
            <v>0</v>
          </cell>
        </row>
        <row r="129">
          <cell r="A129" t="str">
            <v>1VC04021R2B1HC0G</v>
          </cell>
          <cell r="B129" t="str">
            <v>Cap,33nF±10%,16V,X5R,0402,1.05*0.55*0.55mm</v>
          </cell>
          <cell r="C129">
            <v>0</v>
          </cell>
          <cell r="D129">
            <v>20000</v>
          </cell>
          <cell r="E129">
            <v>382427.99999999994</v>
          </cell>
          <cell r="F129">
            <v>20000</v>
          </cell>
          <cell r="G129">
            <v>0</v>
          </cell>
        </row>
        <row r="130">
          <cell r="A130" t="str">
            <v>1VC04021R5C1HNP0</v>
          </cell>
          <cell r="B130" t="str">
            <v>capcitance,0402 X7R 33nF ±10% 16V,C0402X7R333K160NT,</v>
          </cell>
          <cell r="C130">
            <v>0</v>
          </cell>
          <cell r="D130">
            <v>30000</v>
          </cell>
          <cell r="E130">
            <v>325063.80000000005</v>
          </cell>
          <cell r="F130">
            <v>30000</v>
          </cell>
          <cell r="G130">
            <v>0</v>
          </cell>
        </row>
        <row r="131">
          <cell r="A131" t="str">
            <v>1VC04021R8B1HNP0</v>
          </cell>
          <cell r="B131" t="str">
            <v>CAP,CER,0402,36pF,2%,50V,NPO</v>
          </cell>
          <cell r="C131">
            <v>0</v>
          </cell>
          <cell r="D131">
            <v>20000</v>
          </cell>
          <cell r="E131">
            <v>526900.80000000005</v>
          </cell>
          <cell r="F131">
            <v>10005</v>
          </cell>
          <cell r="G131">
            <v>9995</v>
          </cell>
        </row>
        <row r="132">
          <cell r="A132" t="str">
            <v>1VC04021RB1HC0G</v>
          </cell>
          <cell r="B132" t="str">
            <v>CAP CER 36PF 50V 5% NPO 0402</v>
          </cell>
          <cell r="C132">
            <v>0</v>
          </cell>
          <cell r="D132">
            <v>130000</v>
          </cell>
          <cell r="E132">
            <v>1795287</v>
          </cell>
          <cell r="F132">
            <v>130000</v>
          </cell>
          <cell r="G132">
            <v>0</v>
          </cell>
        </row>
        <row r="133">
          <cell r="A133" t="str">
            <v>1VC0402220J1ENP0</v>
          </cell>
          <cell r="B133" t="str">
            <v>CAP,CER,0402,39pF,5%,50V,NPO</v>
          </cell>
          <cell r="C133">
            <v>0</v>
          </cell>
          <cell r="D133">
            <v>50000</v>
          </cell>
          <cell r="E133">
            <v>892332</v>
          </cell>
          <cell r="F133">
            <v>10010</v>
          </cell>
          <cell r="G133">
            <v>39990</v>
          </cell>
        </row>
        <row r="134">
          <cell r="A134" t="str">
            <v>1VC0402220J1HC0G</v>
          </cell>
          <cell r="B134" t="str">
            <v>CAP,CER,0402,3.3pF,0.05pF,50V,C0G/NPO,HI Q</v>
          </cell>
          <cell r="C134">
            <v>0</v>
          </cell>
          <cell r="D134">
            <v>30000</v>
          </cell>
          <cell r="E134">
            <v>8279566.2000000011</v>
          </cell>
          <cell r="F134">
            <v>10005</v>
          </cell>
          <cell r="G134">
            <v>19995</v>
          </cell>
        </row>
        <row r="135">
          <cell r="A135" t="str">
            <v>1VC0402220J1HNP0</v>
          </cell>
          <cell r="B135" t="str">
            <v>CAP,CER,0402,3.9pF,0.05pF,50V,C0G/NPO,HI-Q</v>
          </cell>
          <cell r="C135">
            <v>0</v>
          </cell>
          <cell r="D135">
            <v>20000</v>
          </cell>
          <cell r="E135">
            <v>5519710.8000000007</v>
          </cell>
          <cell r="F135">
            <v>10005</v>
          </cell>
          <cell r="G135">
            <v>9995</v>
          </cell>
        </row>
        <row r="136">
          <cell r="A136" t="str">
            <v>1VC0402221G1HNP0</v>
          </cell>
          <cell r="B136" t="str">
            <v>Cap,47pF±5%,50V,C0G,0402,1.05*0.55*0.55mm</v>
          </cell>
          <cell r="C136">
            <v>0</v>
          </cell>
          <cell r="D136">
            <v>10000</v>
          </cell>
          <cell r="E136">
            <v>106230.00000000001</v>
          </cell>
          <cell r="F136">
            <v>10000</v>
          </cell>
          <cell r="G136">
            <v>0</v>
          </cell>
        </row>
        <row r="137">
          <cell r="A137" t="str">
            <v>1VC0402221J1HC0G</v>
          </cell>
          <cell r="B137" t="str">
            <v>CAP,CER,0402,47pF,5%,50V,C0G/NPO</v>
          </cell>
          <cell r="C137">
            <v>0</v>
          </cell>
          <cell r="D137">
            <v>20000</v>
          </cell>
          <cell r="E137">
            <v>356932.8</v>
          </cell>
          <cell r="F137">
            <v>10005</v>
          </cell>
          <cell r="G137">
            <v>9995</v>
          </cell>
        </row>
        <row r="138">
          <cell r="A138" t="str">
            <v>1VC0402221K1HX7R</v>
          </cell>
          <cell r="B138" t="str">
            <v>CAP CER 470PF 25V 5% NP0 0402</v>
          </cell>
          <cell r="C138">
            <v>0</v>
          </cell>
          <cell r="D138">
            <v>600</v>
          </cell>
          <cell r="E138">
            <v>0</v>
          </cell>
          <cell r="F138">
            <v>600</v>
          </cell>
          <cell r="G138">
            <v>0</v>
          </cell>
        </row>
        <row r="139">
          <cell r="A139" t="str">
            <v>1VC0402224K0JX5R</v>
          </cell>
          <cell r="B139" t="str">
            <v>CAP,CER,0402,470pF,5%,50V,NPO</v>
          </cell>
          <cell r="C139">
            <v>0</v>
          </cell>
          <cell r="D139">
            <v>460000</v>
          </cell>
          <cell r="E139">
            <v>11766034.799999997</v>
          </cell>
          <cell r="F139">
            <v>50025</v>
          </cell>
          <cell r="G139">
            <v>409975</v>
          </cell>
        </row>
        <row r="140">
          <cell r="A140" t="str">
            <v>1VC0402224K1EX5R</v>
          </cell>
          <cell r="B140" t="str">
            <v>Cap,4.7nF±10%,50V,X7R,0402,1.05*0.55*0.55mm</v>
          </cell>
          <cell r="C140">
            <v>0</v>
          </cell>
          <cell r="D140">
            <v>10000</v>
          </cell>
          <cell r="E140">
            <v>84984</v>
          </cell>
          <cell r="F140">
            <v>10000</v>
          </cell>
          <cell r="G140">
            <v>0</v>
          </cell>
        </row>
        <row r="141">
          <cell r="A141" t="str">
            <v>1VC0402224M1AX5R</v>
          </cell>
          <cell r="B141" t="str">
            <v>CAP,CER,0402,0.047uF,10%,16V,X7R</v>
          </cell>
          <cell r="C141">
            <v>0</v>
          </cell>
          <cell r="D141">
            <v>70000</v>
          </cell>
          <cell r="E141">
            <v>1115415</v>
          </cell>
          <cell r="F141">
            <v>10015</v>
          </cell>
          <cell r="G141">
            <v>59985</v>
          </cell>
        </row>
        <row r="142">
          <cell r="A142" t="str">
            <v>1VC0402225K0JX5R</v>
          </cell>
          <cell r="B142" t="str">
            <v>CAP,CER,0402,0.047uF,10%,25V,X7R</v>
          </cell>
          <cell r="C142">
            <v>0</v>
          </cell>
          <cell r="D142">
            <v>5000</v>
          </cell>
          <cell r="E142">
            <v>80734.799999999988</v>
          </cell>
          <cell r="F142">
            <v>4297</v>
          </cell>
          <cell r="G142">
            <v>703</v>
          </cell>
        </row>
        <row r="143">
          <cell r="A143" t="str">
            <v>1VC0402225K1CX5R</v>
          </cell>
          <cell r="B143" t="str">
            <v>CAP,CER,0402,0.47uF,10%,10V,X5R</v>
          </cell>
          <cell r="C143">
            <v>0</v>
          </cell>
          <cell r="D143">
            <v>90000</v>
          </cell>
          <cell r="E143">
            <v>5377362.5999999996</v>
          </cell>
          <cell r="F143">
            <v>60005</v>
          </cell>
          <cell r="G143">
            <v>29995</v>
          </cell>
        </row>
        <row r="144">
          <cell r="A144" t="str">
            <v>1VC0402225M0GX5R</v>
          </cell>
          <cell r="B144" t="str">
            <v>Cap,470nF±20%,10V,X5R,0402,1.05*0.55*0.55mm</v>
          </cell>
          <cell r="C144">
            <v>0</v>
          </cell>
          <cell r="D144">
            <v>60000</v>
          </cell>
          <cell r="E144">
            <v>1290694.4999999998</v>
          </cell>
          <cell r="F144">
            <v>60000</v>
          </cell>
          <cell r="G144">
            <v>0</v>
          </cell>
        </row>
        <row r="145">
          <cell r="A145" t="str">
            <v>1VC0402225M0JX5R</v>
          </cell>
          <cell r="B145" t="str">
            <v>CAP,CER,0402,4.7uF,20%,6.3V,X5R</v>
          </cell>
          <cell r="C145">
            <v>0</v>
          </cell>
          <cell r="D145">
            <v>160000</v>
          </cell>
          <cell r="E145">
            <v>13321242</v>
          </cell>
          <cell r="F145">
            <v>20018</v>
          </cell>
          <cell r="G145">
            <v>139982</v>
          </cell>
        </row>
        <row r="146">
          <cell r="A146" t="str">
            <v>1VC0402225M0JX7R</v>
          </cell>
          <cell r="B146" t="str">
            <v>CAP,CER,0402,51pF,5%,50V,NPO</v>
          </cell>
          <cell r="C146">
            <v>0</v>
          </cell>
          <cell r="D146">
            <v>20000</v>
          </cell>
          <cell r="E146">
            <v>356932.8</v>
          </cell>
          <cell r="F146">
            <v>10005</v>
          </cell>
          <cell r="G146">
            <v>9995</v>
          </cell>
        </row>
        <row r="147">
          <cell r="A147" t="str">
            <v>1VC0402270J1HNP0</v>
          </cell>
          <cell r="B147" t="str">
            <v>Cap,56pF±5%,50V,C0G,0402,1.05*0.55*0.55mm</v>
          </cell>
          <cell r="C147">
            <v>0</v>
          </cell>
          <cell r="D147">
            <v>50000</v>
          </cell>
          <cell r="E147">
            <v>427129.58400000003</v>
          </cell>
          <cell r="F147">
            <v>50000</v>
          </cell>
          <cell r="G147">
            <v>0</v>
          </cell>
        </row>
        <row r="148">
          <cell r="A148" t="str">
            <v>1VC0402272K1HX7R</v>
          </cell>
          <cell r="B148" t="str">
            <v>CAP,CER,0402,560pF,5%,50V,NP0</v>
          </cell>
          <cell r="C148">
            <v>0</v>
          </cell>
          <cell r="D148">
            <v>100000</v>
          </cell>
          <cell r="E148">
            <v>4971564</v>
          </cell>
          <cell r="F148">
            <v>49999</v>
          </cell>
          <cell r="G148">
            <v>50001</v>
          </cell>
        </row>
        <row r="149">
          <cell r="A149" t="str">
            <v>1VC04022R2B1HC0G</v>
          </cell>
          <cell r="B149" t="str">
            <v>CAP,CER,0402,5.6pF,0.5pF,50V,C0G/NPO</v>
          </cell>
          <cell r="C149">
            <v>0</v>
          </cell>
          <cell r="D149">
            <v>600000</v>
          </cell>
          <cell r="E149">
            <v>64947412.200000003</v>
          </cell>
          <cell r="F149">
            <v>449994</v>
          </cell>
          <cell r="G149">
            <v>150006</v>
          </cell>
        </row>
        <row r="150">
          <cell r="A150" t="str">
            <v>1VC04022R2O1HNP0</v>
          </cell>
          <cell r="B150" t="str">
            <v>CAP,CER,0402,0.68uF,10%,10V,X5R</v>
          </cell>
          <cell r="C150">
            <v>0</v>
          </cell>
          <cell r="D150">
            <v>40000</v>
          </cell>
          <cell r="E150">
            <v>3824280</v>
          </cell>
          <cell r="F150">
            <v>20010</v>
          </cell>
          <cell r="G150">
            <v>19990</v>
          </cell>
        </row>
        <row r="151">
          <cell r="A151" t="str">
            <v>1VC0402330F1ENP0</v>
          </cell>
          <cell r="B151" t="str">
            <v>CAP CER 82PF 50V 2% NPO 0402</v>
          </cell>
          <cell r="C151">
            <v>0</v>
          </cell>
          <cell r="D151">
            <v>1000</v>
          </cell>
          <cell r="E151">
            <v>273257.63999999996</v>
          </cell>
          <cell r="F151">
            <v>1000</v>
          </cell>
          <cell r="G151">
            <v>0</v>
          </cell>
        </row>
        <row r="152">
          <cell r="A152" t="str">
            <v>1VC0402330F1HNP0</v>
          </cell>
          <cell r="B152" t="str">
            <v>Cap,82pF±5%,50V,C0G,0402,1.05*0.55*0.55mm</v>
          </cell>
          <cell r="C152">
            <v>0</v>
          </cell>
          <cell r="D152">
            <v>10000</v>
          </cell>
          <cell r="E152">
            <v>84984</v>
          </cell>
          <cell r="F152">
            <v>10000</v>
          </cell>
          <cell r="G152">
            <v>0</v>
          </cell>
        </row>
        <row r="153">
          <cell r="A153" t="str">
            <v>1VC0402330J1ENP0</v>
          </cell>
          <cell r="B153" t="str">
            <v>CAP,CER,0402,8200pF,10%,16V,X7R</v>
          </cell>
          <cell r="C153">
            <v>0</v>
          </cell>
          <cell r="D153">
            <v>20000</v>
          </cell>
          <cell r="E153">
            <v>203961.60000000001</v>
          </cell>
          <cell r="F153">
            <v>10005</v>
          </cell>
          <cell r="G153">
            <v>9995</v>
          </cell>
        </row>
        <row r="154">
          <cell r="A154" t="str">
            <v>1VC0402330J1HC0G</v>
          </cell>
          <cell r="B154" t="str">
            <v>CAP CER 8.2nF 25V 10% X7R 0402</v>
          </cell>
          <cell r="C154">
            <v>0</v>
          </cell>
          <cell r="D154">
            <v>400</v>
          </cell>
          <cell r="E154">
            <v>0</v>
          </cell>
          <cell r="F154">
            <v>400</v>
          </cell>
          <cell r="G154">
            <v>0</v>
          </cell>
        </row>
        <row r="155">
          <cell r="A155" t="str">
            <v>1VC0402330K1HC0G</v>
          </cell>
          <cell r="B155" t="str">
            <v>Cap,8.2pF±0.5pF,50V,C0G,0402,1.05*0.55*0.55mm</v>
          </cell>
          <cell r="C155">
            <v>0</v>
          </cell>
          <cell r="D155">
            <v>30000</v>
          </cell>
          <cell r="E155">
            <v>232346.25600000002</v>
          </cell>
          <cell r="F155">
            <v>30000</v>
          </cell>
          <cell r="G155">
            <v>0</v>
          </cell>
        </row>
        <row r="156">
          <cell r="A156" t="str">
            <v>1VC0402332K1HX7R</v>
          </cell>
          <cell r="B156" t="str">
            <v>CAP,CER,0402,8pF,0.5pF,50V,NPO</v>
          </cell>
          <cell r="C156">
            <v>0</v>
          </cell>
          <cell r="D156">
            <v>20000</v>
          </cell>
          <cell r="E156">
            <v>391269.60000000003</v>
          </cell>
          <cell r="F156">
            <v>26</v>
          </cell>
          <cell r="G156">
            <v>19974</v>
          </cell>
        </row>
        <row r="157">
          <cell r="A157" t="str">
            <v>1VC0402333K1AX7R</v>
          </cell>
          <cell r="B157" t="str">
            <v>CAP CER 10pF 50V 5% C0G 0603</v>
          </cell>
          <cell r="C157">
            <v>0</v>
          </cell>
          <cell r="D157">
            <v>300</v>
          </cell>
          <cell r="E157">
            <v>0</v>
          </cell>
          <cell r="F157">
            <v>300</v>
          </cell>
          <cell r="G157">
            <v>0</v>
          </cell>
        </row>
        <row r="158">
          <cell r="A158" t="str">
            <v>1VC0402333K1CX5R</v>
          </cell>
          <cell r="B158" t="str">
            <v>CAP CER 100pF 50V 10% X7R  0603</v>
          </cell>
          <cell r="C158">
            <v>0</v>
          </cell>
          <cell r="D158">
            <v>300</v>
          </cell>
          <cell r="E158">
            <v>0</v>
          </cell>
          <cell r="F158">
            <v>300</v>
          </cell>
          <cell r="G158">
            <v>0</v>
          </cell>
        </row>
        <row r="159">
          <cell r="A159" t="str">
            <v>1VC0402333K1CX7R</v>
          </cell>
          <cell r="B159" t="str">
            <v>CAP CER 1nF 100V 10% X7R 0603</v>
          </cell>
          <cell r="C159">
            <v>0</v>
          </cell>
          <cell r="D159">
            <v>9600</v>
          </cell>
          <cell r="E159">
            <v>390926.4</v>
          </cell>
          <cell r="F159">
            <v>1600</v>
          </cell>
          <cell r="G159">
            <v>8000</v>
          </cell>
        </row>
        <row r="160">
          <cell r="A160" t="str">
            <v>1VC0402360G1HNP0</v>
          </cell>
          <cell r="B160" t="str">
            <v>CAP,CER,0603,0.01uF,10%,50V,X7R</v>
          </cell>
          <cell r="C160">
            <v>0</v>
          </cell>
          <cell r="D160">
            <v>32000</v>
          </cell>
          <cell r="E160">
            <v>1053801.6000000001</v>
          </cell>
          <cell r="F160">
            <v>8015</v>
          </cell>
          <cell r="G160">
            <v>23985</v>
          </cell>
        </row>
        <row r="161">
          <cell r="A161" t="str">
            <v>1VC0402360J1HNP0</v>
          </cell>
          <cell r="B161" t="str">
            <v>CAP CER 10nF 100V 10% X7R 0603</v>
          </cell>
          <cell r="C161">
            <v>0</v>
          </cell>
          <cell r="D161">
            <v>300</v>
          </cell>
          <cell r="E161">
            <v>0</v>
          </cell>
          <cell r="F161">
            <v>0</v>
          </cell>
          <cell r="G161">
            <v>300</v>
          </cell>
        </row>
        <row r="162">
          <cell r="A162" t="str">
            <v>1VC0402390J1HNP0</v>
          </cell>
          <cell r="B162" t="str">
            <v>CAP,CER,0603,0.1uF,10%,50V,X7R</v>
          </cell>
          <cell r="C162">
            <v>0</v>
          </cell>
          <cell r="D162">
            <v>132000</v>
          </cell>
          <cell r="E162">
            <v>7852521.5999999996</v>
          </cell>
          <cell r="F162">
            <v>12025</v>
          </cell>
          <cell r="G162">
            <v>119975</v>
          </cell>
        </row>
        <row r="163">
          <cell r="A163" t="str">
            <v>1VC04023R3C1HNP0</v>
          </cell>
          <cell r="B163" t="str">
            <v>CAP,CER,0603,1uF,10%,10V,X5R</v>
          </cell>
          <cell r="C163">
            <v>0</v>
          </cell>
          <cell r="D163">
            <v>460000</v>
          </cell>
          <cell r="E163">
            <v>36112480.320000008</v>
          </cell>
          <cell r="F163">
            <v>463993</v>
          </cell>
          <cell r="G163">
            <v>-3993</v>
          </cell>
        </row>
        <row r="164">
          <cell r="A164" t="str">
            <v>1VC04023R3O1HNP0</v>
          </cell>
          <cell r="B164" t="str">
            <v>CAP,CER,0603,1uF,10%,16V,X5R</v>
          </cell>
          <cell r="C164">
            <v>0</v>
          </cell>
          <cell r="D164">
            <v>44000</v>
          </cell>
          <cell r="E164">
            <v>2740903.9680000003</v>
          </cell>
          <cell r="F164">
            <v>20015</v>
          </cell>
          <cell r="G164">
            <v>23985</v>
          </cell>
        </row>
        <row r="165">
          <cell r="A165" t="str">
            <v>1VC04023R9O1HC0G</v>
          </cell>
          <cell r="B165" t="str">
            <v>CAP,CER,0603,1uF,10%,16V,X7R</v>
          </cell>
          <cell r="C165">
            <v>0</v>
          </cell>
          <cell r="D165">
            <v>40300</v>
          </cell>
          <cell r="E165">
            <v>7775186.1600000011</v>
          </cell>
          <cell r="F165">
            <v>8315</v>
          </cell>
          <cell r="G165">
            <v>31985</v>
          </cell>
        </row>
        <row r="166">
          <cell r="A166" t="str">
            <v>1VC0402470J1HC0G</v>
          </cell>
          <cell r="B166" t="str">
            <v>CAP CER 1.0uF 25V 10% X7R 0603</v>
          </cell>
          <cell r="C166">
            <v>0</v>
          </cell>
          <cell r="D166">
            <v>300</v>
          </cell>
          <cell r="E166">
            <v>0</v>
          </cell>
          <cell r="F166">
            <v>300</v>
          </cell>
          <cell r="G166">
            <v>0</v>
          </cell>
        </row>
        <row r="167">
          <cell r="A167" t="str">
            <v>1VC0402470J1HNP0</v>
          </cell>
          <cell r="B167" t="str">
            <v>Cap,1uF±20%,16V,X5R,0603,1.80*0.95*0.95mm</v>
          </cell>
          <cell r="C167">
            <v>0</v>
          </cell>
          <cell r="D167">
            <v>12000</v>
          </cell>
          <cell r="E167">
            <v>471661.20000000007</v>
          </cell>
          <cell r="F167">
            <v>12000</v>
          </cell>
          <cell r="G167">
            <v>0</v>
          </cell>
        </row>
        <row r="168">
          <cell r="A168" t="str">
            <v>1VC0402471J1ENP0</v>
          </cell>
          <cell r="B168" t="str">
            <v>CAP CER 1uF 16V 20% X7R 0603</v>
          </cell>
          <cell r="C168">
            <v>0</v>
          </cell>
          <cell r="D168">
            <v>300</v>
          </cell>
          <cell r="E168">
            <v>0</v>
          </cell>
          <cell r="F168">
            <v>300</v>
          </cell>
          <cell r="G168">
            <v>0</v>
          </cell>
        </row>
        <row r="169">
          <cell r="A169" t="str">
            <v>1VC0402471J1HNP0</v>
          </cell>
          <cell r="B169" t="str">
            <v>Cap,1uF±20%,50V,X5R,0603,1.80*1.00*1.00mm</v>
          </cell>
          <cell r="C169">
            <v>0</v>
          </cell>
          <cell r="D169">
            <v>4000</v>
          </cell>
          <cell r="E169">
            <v>399424.8</v>
          </cell>
          <cell r="F169">
            <v>4000</v>
          </cell>
          <cell r="G169">
            <v>0</v>
          </cell>
        </row>
        <row r="170">
          <cell r="A170" t="str">
            <v>1VC0402471K1HX7R</v>
          </cell>
          <cell r="B170" t="str">
            <v>capcitance,10uF,±10%,6.3V,X5R,0603,CL10A106KQ8NNNC,</v>
          </cell>
          <cell r="C170">
            <v>0</v>
          </cell>
          <cell r="D170">
            <v>112000</v>
          </cell>
          <cell r="E170">
            <v>13349286.720000001</v>
          </cell>
          <cell r="F170">
            <v>112000</v>
          </cell>
          <cell r="G170">
            <v>0</v>
          </cell>
        </row>
        <row r="171">
          <cell r="A171" t="str">
            <v>1VC0402472K1HX7R</v>
          </cell>
          <cell r="B171" t="str">
            <v>CAP,CER,0603,10uF,20%,4.0V,X5R</v>
          </cell>
          <cell r="C171">
            <v>0</v>
          </cell>
          <cell r="D171">
            <v>52500</v>
          </cell>
          <cell r="E171">
            <v>9132129.2400000002</v>
          </cell>
          <cell r="F171">
            <v>52000</v>
          </cell>
          <cell r="G171">
            <v>500</v>
          </cell>
        </row>
        <row r="172">
          <cell r="A172" t="str">
            <v>1VC0402473K1CX7R</v>
          </cell>
          <cell r="B172" t="str">
            <v>CAP,CER,0603,10uF,20%,6.3V,X5R</v>
          </cell>
          <cell r="C172">
            <v>0</v>
          </cell>
          <cell r="D172">
            <v>2224500</v>
          </cell>
          <cell r="E172">
            <v>289930023.48000002</v>
          </cell>
          <cell r="F172">
            <v>2151997</v>
          </cell>
          <cell r="G172">
            <v>72503</v>
          </cell>
        </row>
        <row r="173">
          <cell r="A173" t="str">
            <v>1VC0402473K1EX7R</v>
          </cell>
          <cell r="B173" t="str">
            <v>CAP CER 10uF 16V 20% X5R 0603</v>
          </cell>
          <cell r="C173">
            <v>0</v>
          </cell>
          <cell r="D173">
            <v>2300</v>
          </cell>
          <cell r="E173">
            <v>0</v>
          </cell>
          <cell r="F173">
            <v>1300</v>
          </cell>
          <cell r="G173">
            <v>1000</v>
          </cell>
        </row>
        <row r="174">
          <cell r="A174" t="str">
            <v>1VC0402474K1AX5R</v>
          </cell>
          <cell r="B174" t="str">
            <v>CAP,CER,0603,150pF,5%,50V,NPO</v>
          </cell>
          <cell r="C174">
            <v>0</v>
          </cell>
          <cell r="D174">
            <v>24000</v>
          </cell>
          <cell r="E174">
            <v>1198274.3999999999</v>
          </cell>
          <cell r="F174">
            <v>4010</v>
          </cell>
          <cell r="G174">
            <v>19990</v>
          </cell>
        </row>
        <row r="175">
          <cell r="A175" t="str">
            <v>1VC0402474M1AX5R</v>
          </cell>
          <cell r="B175" t="str">
            <v>CAP CER 15nF 50V 10% X7R 0603</v>
          </cell>
          <cell r="C175">
            <v>0</v>
          </cell>
          <cell r="D175">
            <v>300</v>
          </cell>
          <cell r="E175">
            <v>0</v>
          </cell>
          <cell r="F175">
            <v>300</v>
          </cell>
          <cell r="G175">
            <v>0</v>
          </cell>
        </row>
        <row r="176">
          <cell r="A176" t="str">
            <v>1VC0402475M0JX5R</v>
          </cell>
          <cell r="B176" t="str">
            <v>CAP,CER,0603,0.18uF,10%,10V,X5R</v>
          </cell>
          <cell r="C176">
            <v>0</v>
          </cell>
          <cell r="D176">
            <v>16000</v>
          </cell>
          <cell r="E176">
            <v>1393737.6</v>
          </cell>
          <cell r="F176">
            <v>4010</v>
          </cell>
          <cell r="G176">
            <v>11990</v>
          </cell>
        </row>
        <row r="177">
          <cell r="A177" t="str">
            <v>1VC0402510J1HNP0</v>
          </cell>
          <cell r="B177" t="str">
            <v>CAP CER 22nF 50V 10% X7R 0603</v>
          </cell>
          <cell r="C177">
            <v>0</v>
          </cell>
          <cell r="D177">
            <v>300</v>
          </cell>
          <cell r="E177">
            <v>0</v>
          </cell>
          <cell r="F177">
            <v>300</v>
          </cell>
          <cell r="G177">
            <v>0</v>
          </cell>
        </row>
        <row r="178">
          <cell r="A178" t="str">
            <v>1VC0402560J1HC0G</v>
          </cell>
          <cell r="B178" t="str">
            <v>CAP,CER,0603,0.22uF,10%,10V,X7R</v>
          </cell>
          <cell r="C178">
            <v>0</v>
          </cell>
          <cell r="D178">
            <v>16000</v>
          </cell>
          <cell r="E178">
            <v>1414133.76</v>
          </cell>
          <cell r="F178">
            <v>4005</v>
          </cell>
          <cell r="G178">
            <v>11995</v>
          </cell>
        </row>
        <row r="179">
          <cell r="A179" t="str">
            <v>1VC0402561J1HNP0</v>
          </cell>
          <cell r="B179" t="str">
            <v>CAP,CER,0603,2.2uF,10%,6.3V,X5R</v>
          </cell>
          <cell r="C179">
            <v>0</v>
          </cell>
          <cell r="D179">
            <v>232400</v>
          </cell>
          <cell r="E179">
            <v>17429423.904000003</v>
          </cell>
          <cell r="F179">
            <v>232390</v>
          </cell>
          <cell r="G179">
            <v>10</v>
          </cell>
        </row>
        <row r="180">
          <cell r="A180" t="str">
            <v>1VC04025R6D1HC0G</v>
          </cell>
          <cell r="B180" t="str">
            <v>Cap,2.2uF±10%,10V,X5R,0603,1.80*0.95*0.95mm</v>
          </cell>
          <cell r="C180">
            <v>0</v>
          </cell>
          <cell r="D180">
            <v>8000</v>
          </cell>
          <cell r="E180">
            <v>407923.19999999995</v>
          </cell>
          <cell r="F180">
            <v>8000</v>
          </cell>
          <cell r="G180">
            <v>0</v>
          </cell>
        </row>
        <row r="181">
          <cell r="A181" t="str">
            <v>1VC04025R6D1HNP0</v>
          </cell>
          <cell r="B181" t="str">
            <v>CAP,CER,0603,2.2uF,10%,10V,X7R</v>
          </cell>
          <cell r="C181">
            <v>0</v>
          </cell>
          <cell r="D181">
            <v>36000</v>
          </cell>
          <cell r="E181">
            <v>10631498.399999999</v>
          </cell>
          <cell r="F181">
            <v>4008</v>
          </cell>
          <cell r="G181">
            <v>31992</v>
          </cell>
        </row>
        <row r="182">
          <cell r="A182" t="str">
            <v>1VC04025R6D9NPO</v>
          </cell>
          <cell r="B182" t="str">
            <v>CAP,CER,0603,2.2uF,10%,16V,X5R</v>
          </cell>
          <cell r="C182">
            <v>0</v>
          </cell>
          <cell r="D182">
            <v>36000</v>
          </cell>
          <cell r="E182">
            <v>2715238.8</v>
          </cell>
          <cell r="F182">
            <v>4010</v>
          </cell>
          <cell r="G182">
            <v>31990</v>
          </cell>
        </row>
        <row r="183">
          <cell r="A183" t="str">
            <v>1VC0402684K1AX5R</v>
          </cell>
          <cell r="B183" t="str">
            <v>CAP CER 47pF 50V 10% X7R 0603</v>
          </cell>
          <cell r="C183">
            <v>0</v>
          </cell>
          <cell r="D183">
            <v>300</v>
          </cell>
          <cell r="E183">
            <v>0</v>
          </cell>
          <cell r="F183">
            <v>300</v>
          </cell>
          <cell r="G183">
            <v>0</v>
          </cell>
        </row>
        <row r="184">
          <cell r="A184" t="str">
            <v>1VC0402820G1HNP0</v>
          </cell>
          <cell r="B184" t="str">
            <v>CAP,CER,0603,470pF,5%,50V,NPO</v>
          </cell>
          <cell r="C184">
            <v>0</v>
          </cell>
          <cell r="D184">
            <v>120000</v>
          </cell>
          <cell r="E184">
            <v>5991372</v>
          </cell>
          <cell r="F184">
            <v>36005</v>
          </cell>
          <cell r="G184">
            <v>83995</v>
          </cell>
        </row>
        <row r="185">
          <cell r="A185" t="str">
            <v>1VC0402820J1HC0G</v>
          </cell>
          <cell r="B185" t="str">
            <v>CAP,CER,0603,470pF,10%,50V,NPO</v>
          </cell>
          <cell r="C185">
            <v>0</v>
          </cell>
          <cell r="D185">
            <v>131000</v>
          </cell>
          <cell r="E185">
            <v>11507693.76</v>
          </cell>
          <cell r="F185">
            <v>131000</v>
          </cell>
          <cell r="G185">
            <v>0</v>
          </cell>
        </row>
        <row r="186">
          <cell r="A186" t="str">
            <v>1VC0402822K1CX7R</v>
          </cell>
          <cell r="B186" t="str">
            <v>CAP CER 0.47uF 25V 10% X7R 0603</v>
          </cell>
          <cell r="C186">
            <v>0</v>
          </cell>
          <cell r="D186">
            <v>300</v>
          </cell>
          <cell r="E186">
            <v>0</v>
          </cell>
          <cell r="F186">
            <v>300</v>
          </cell>
          <cell r="G186">
            <v>0</v>
          </cell>
        </row>
        <row r="187">
          <cell r="A187" t="str">
            <v>1VC0402822K1EX7R</v>
          </cell>
          <cell r="B187" t="str">
            <v>CAP CER 4.7uF 6.3V 10% X5R 0603</v>
          </cell>
          <cell r="C187">
            <v>0</v>
          </cell>
          <cell r="D187">
            <v>112300</v>
          </cell>
          <cell r="E187">
            <v>6553286.2079999996</v>
          </cell>
          <cell r="F187">
            <v>112300</v>
          </cell>
          <cell r="G187">
            <v>0</v>
          </cell>
        </row>
        <row r="188">
          <cell r="A188" t="str">
            <v>1VC04028R0D1HNP0</v>
          </cell>
          <cell r="B188" t="str">
            <v>CAP,CER,0603,4.7uF,20%,6.3V,X5R</v>
          </cell>
          <cell r="C188">
            <v>0</v>
          </cell>
          <cell r="D188">
            <v>1704000</v>
          </cell>
          <cell r="E188">
            <v>141595282.80000001</v>
          </cell>
          <cell r="F188">
            <v>1675995</v>
          </cell>
          <cell r="G188">
            <v>28005</v>
          </cell>
        </row>
        <row r="189">
          <cell r="A189" t="str">
            <v>1VC04028R0D9NPO</v>
          </cell>
          <cell r="B189" t="str">
            <v>Cap,4.7uF±20%,10V,X5R,0603,1.80*0.95*0.95mm</v>
          </cell>
          <cell r="C189">
            <v>0</v>
          </cell>
          <cell r="D189">
            <v>12000</v>
          </cell>
          <cell r="E189">
            <v>815846.40000000002</v>
          </cell>
          <cell r="F189">
            <v>12000</v>
          </cell>
          <cell r="G189">
            <v>0</v>
          </cell>
        </row>
        <row r="190">
          <cell r="A190" t="str">
            <v>1VC04028R2D1HC0G</v>
          </cell>
          <cell r="B190" t="str">
            <v>CAP,CER,0603,680pF,5%, 50V, NPO</v>
          </cell>
          <cell r="C190">
            <v>0</v>
          </cell>
          <cell r="D190">
            <v>466267</v>
          </cell>
          <cell r="E190">
            <v>31928814</v>
          </cell>
          <cell r="F190">
            <v>322261</v>
          </cell>
          <cell r="G190">
            <v>144006</v>
          </cell>
        </row>
        <row r="191">
          <cell r="A191" t="str">
            <v>1VC04028RD1HNP0</v>
          </cell>
          <cell r="B191" t="str">
            <v>CAP,CER,0603,680pF,10%, 50V, X7R</v>
          </cell>
          <cell r="C191">
            <v>0</v>
          </cell>
          <cell r="D191">
            <v>24000</v>
          </cell>
          <cell r="E191">
            <v>833025.60000000009</v>
          </cell>
          <cell r="F191">
            <v>24</v>
          </cell>
          <cell r="G191">
            <v>23976</v>
          </cell>
        </row>
        <row r="192">
          <cell r="A192" t="str">
            <v>1VC0402R75B1HNP0</v>
          </cell>
          <cell r="B192" t="str">
            <v>CAP CER 120pF 50V 10% SMD, 0805, X7R</v>
          </cell>
          <cell r="C192">
            <v>0</v>
          </cell>
          <cell r="D192">
            <v>250</v>
          </cell>
          <cell r="E192">
            <v>0</v>
          </cell>
          <cell r="F192">
            <v>10</v>
          </cell>
          <cell r="G192">
            <v>240</v>
          </cell>
        </row>
        <row r="193">
          <cell r="A193" t="str">
            <v>1VC0603100J1HC0G</v>
          </cell>
          <cell r="B193" t="str">
            <v>CAP CER 10 PF 50V 20%, SMD, 0805</v>
          </cell>
          <cell r="C193">
            <v>0</v>
          </cell>
          <cell r="D193">
            <v>40000</v>
          </cell>
          <cell r="E193">
            <v>0</v>
          </cell>
          <cell r="F193">
            <v>40000</v>
          </cell>
          <cell r="G193">
            <v>0</v>
          </cell>
        </row>
        <row r="194">
          <cell r="A194" t="str">
            <v>1VC0603101K1HX7R</v>
          </cell>
          <cell r="B194" t="str">
            <v>CAP CER 100pF 50V 10% SMD, 0805, X7R</v>
          </cell>
          <cell r="C194">
            <v>0</v>
          </cell>
          <cell r="D194">
            <v>250</v>
          </cell>
          <cell r="E194">
            <v>0</v>
          </cell>
          <cell r="F194">
            <v>10</v>
          </cell>
          <cell r="G194">
            <v>240</v>
          </cell>
        </row>
        <row r="195">
          <cell r="A195" t="str">
            <v>1VC0603102K2AX7R</v>
          </cell>
          <cell r="B195" t="str">
            <v>CAP CER 1nF 100V 10% X7R  0805</v>
          </cell>
          <cell r="C195">
            <v>0</v>
          </cell>
          <cell r="D195">
            <v>300</v>
          </cell>
          <cell r="E195">
            <v>0</v>
          </cell>
          <cell r="F195">
            <v>300</v>
          </cell>
          <cell r="G195">
            <v>0</v>
          </cell>
        </row>
        <row r="196">
          <cell r="A196" t="str">
            <v>1VC0603103K1HX7R</v>
          </cell>
          <cell r="B196" t="str">
            <v>CAP,CER,0805,0.01uF,5%,50V,NPO</v>
          </cell>
          <cell r="C196">
            <v>0</v>
          </cell>
          <cell r="D196">
            <v>696000</v>
          </cell>
          <cell r="E196">
            <v>265431600</v>
          </cell>
          <cell r="F196">
            <v>483990</v>
          </cell>
          <cell r="G196">
            <v>212010</v>
          </cell>
        </row>
        <row r="197">
          <cell r="A197" t="str">
            <v>1VC0603103K2AX7R</v>
          </cell>
          <cell r="B197" t="str">
            <v>CAP,CER,0805,0.01uF,10%,50V,X7R</v>
          </cell>
          <cell r="C197">
            <v>0</v>
          </cell>
          <cell r="D197">
            <v>3000</v>
          </cell>
          <cell r="E197">
            <v>465287.39999999997</v>
          </cell>
          <cell r="F197">
            <v>6</v>
          </cell>
          <cell r="G197">
            <v>2994</v>
          </cell>
        </row>
        <row r="198">
          <cell r="A198" t="str">
            <v>1VC0603104K1CX7R</v>
          </cell>
          <cell r="B198" t="str">
            <v>CAP,CER,0805,0.1uF,10%, 50V, X7R</v>
          </cell>
          <cell r="C198">
            <v>0</v>
          </cell>
          <cell r="D198">
            <v>476000</v>
          </cell>
          <cell r="E198">
            <v>26608883.039999999</v>
          </cell>
          <cell r="F198">
            <v>332100</v>
          </cell>
          <cell r="G198">
            <v>143900</v>
          </cell>
        </row>
        <row r="199">
          <cell r="A199" t="str">
            <v>1VC0603104K1HX7R</v>
          </cell>
          <cell r="B199" t="str">
            <v>CAP CER 0.1uF 100V 10% X7R 0805</v>
          </cell>
          <cell r="C199">
            <v>0</v>
          </cell>
          <cell r="D199">
            <v>400</v>
          </cell>
          <cell r="E199">
            <v>0</v>
          </cell>
          <cell r="F199">
            <v>400</v>
          </cell>
          <cell r="G199">
            <v>0</v>
          </cell>
        </row>
        <row r="200">
          <cell r="A200" t="str">
            <v>1VC0603105K1AX5R</v>
          </cell>
          <cell r="B200" t="str">
            <v>CAP CER 100 nF 50V 20%, SMD, 0805</v>
          </cell>
          <cell r="C200">
            <v>0</v>
          </cell>
          <cell r="D200">
            <v>302000</v>
          </cell>
          <cell r="E200">
            <v>25355826.239999998</v>
          </cell>
          <cell r="F200">
            <v>298010</v>
          </cell>
          <cell r="G200">
            <v>3990</v>
          </cell>
        </row>
        <row r="201">
          <cell r="A201" t="str">
            <v>1VC0603105K1CX5R</v>
          </cell>
          <cell r="B201" t="str">
            <v>CAP CER 100nF 50V 20%, SMD, 0805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 t="str">
            <v>1VC0603105K1CX7R</v>
          </cell>
          <cell r="B202" t="str">
            <v>CAP CER 1uF 16V 10% X7R 0805</v>
          </cell>
          <cell r="C202">
            <v>0</v>
          </cell>
          <cell r="D202">
            <v>300</v>
          </cell>
          <cell r="E202">
            <v>0</v>
          </cell>
          <cell r="F202">
            <v>300</v>
          </cell>
          <cell r="G202">
            <v>0</v>
          </cell>
        </row>
        <row r="203">
          <cell r="A203" t="str">
            <v>1VC0603105K1EX5R</v>
          </cell>
          <cell r="B203" t="str">
            <v>CAP CER 1uF 25V 10% X7R 0805</v>
          </cell>
          <cell r="C203">
            <v>0</v>
          </cell>
          <cell r="D203">
            <v>300</v>
          </cell>
          <cell r="E203">
            <v>0</v>
          </cell>
          <cell r="F203">
            <v>300</v>
          </cell>
          <cell r="G203">
            <v>0</v>
          </cell>
        </row>
        <row r="204">
          <cell r="A204" t="str">
            <v>1VC0603105K1EX7R</v>
          </cell>
          <cell r="B204" t="str">
            <v>CAP,CER,0805,1uF,10%,50V,X7R</v>
          </cell>
          <cell r="C204">
            <v>0</v>
          </cell>
          <cell r="D204">
            <v>15000</v>
          </cell>
          <cell r="E204">
            <v>3505590</v>
          </cell>
          <cell r="F204">
            <v>3000</v>
          </cell>
          <cell r="G204">
            <v>12000</v>
          </cell>
        </row>
        <row r="205">
          <cell r="A205" t="str">
            <v>1VC0603105K1HX5R</v>
          </cell>
          <cell r="B205" t="str">
            <v>CAP CER 1uF 50V 20% SMD, 0805, X7R</v>
          </cell>
          <cell r="C205">
            <v>0</v>
          </cell>
          <cell r="D205">
            <v>297000</v>
          </cell>
          <cell r="E205">
            <v>133956879.84</v>
          </cell>
          <cell r="F205">
            <v>297000</v>
          </cell>
          <cell r="G205">
            <v>0</v>
          </cell>
        </row>
        <row r="206">
          <cell r="A206" t="str">
            <v>1VC0603105M1CX5R</v>
          </cell>
          <cell r="B206" t="str">
            <v>CAP CER 10uF 6.3V 10% X5R 0805</v>
          </cell>
          <cell r="C206">
            <v>0</v>
          </cell>
          <cell r="D206">
            <v>3500</v>
          </cell>
          <cell r="E206">
            <v>0</v>
          </cell>
          <cell r="F206">
            <v>500</v>
          </cell>
          <cell r="G206">
            <v>3000</v>
          </cell>
        </row>
        <row r="207">
          <cell r="A207" t="str">
            <v>1VC0603105M1CX7R</v>
          </cell>
          <cell r="B207" t="str">
            <v>CAP,CER,0805,10uF,10%,16V,X5R</v>
          </cell>
          <cell r="C207">
            <v>0</v>
          </cell>
          <cell r="D207">
            <v>769800</v>
          </cell>
          <cell r="E207">
            <v>93589187.400000006</v>
          </cell>
          <cell r="F207">
            <v>490800</v>
          </cell>
          <cell r="G207">
            <v>279000</v>
          </cell>
        </row>
        <row r="208">
          <cell r="A208" t="str">
            <v>1VC0603105M1HX5R</v>
          </cell>
          <cell r="B208" t="str">
            <v>CAP CER 10uF 25V 10% X5R 0805</v>
          </cell>
          <cell r="C208">
            <v>0</v>
          </cell>
          <cell r="D208">
            <v>3700</v>
          </cell>
          <cell r="E208">
            <v>0</v>
          </cell>
          <cell r="F208">
            <v>700</v>
          </cell>
          <cell r="G208">
            <v>3000</v>
          </cell>
        </row>
        <row r="209">
          <cell r="A209" t="str">
            <v>1VC0603106K0JX5R</v>
          </cell>
          <cell r="B209" t="str">
            <v>CAP,CER,0805,10uF,20%,6.3V,X5R</v>
          </cell>
          <cell r="C209">
            <v>0</v>
          </cell>
          <cell r="D209">
            <v>1234000</v>
          </cell>
          <cell r="E209">
            <v>172146679.91999999</v>
          </cell>
          <cell r="F209">
            <v>1150006</v>
          </cell>
          <cell r="G209">
            <v>83994</v>
          </cell>
        </row>
        <row r="210">
          <cell r="A210" t="str">
            <v>1VC0603106M0JX5R</v>
          </cell>
          <cell r="B210" t="str">
            <v>CAP CER 0.012uF 100V 10% X7R 0805</v>
          </cell>
          <cell r="C210">
            <v>0</v>
          </cell>
          <cell r="D210">
            <v>3800</v>
          </cell>
          <cell r="E210">
            <v>604873.62</v>
          </cell>
          <cell r="F210">
            <v>800</v>
          </cell>
          <cell r="G210">
            <v>3000</v>
          </cell>
        </row>
        <row r="211">
          <cell r="A211" t="str">
            <v>1VC0603106M0JX5R-0</v>
          </cell>
          <cell r="B211" t="str">
            <v>CAP CER 15pF 50V 5% SMD, 0805, NPO or C0G</v>
          </cell>
          <cell r="C211">
            <v>0</v>
          </cell>
          <cell r="D211">
            <v>124500</v>
          </cell>
          <cell r="E211">
            <v>10458131.039999999</v>
          </cell>
          <cell r="F211">
            <v>124488</v>
          </cell>
          <cell r="G211">
            <v>12</v>
          </cell>
        </row>
        <row r="212">
          <cell r="A212" t="str">
            <v>1VC0603106M0JX5R-1</v>
          </cell>
          <cell r="B212" t="str">
            <v>CAP,CER,0805,220pF,5%, NPO, 50V</v>
          </cell>
          <cell r="C212">
            <v>0</v>
          </cell>
          <cell r="D212">
            <v>240000</v>
          </cell>
          <cell r="E212">
            <v>25957300.799999997</v>
          </cell>
          <cell r="F212">
            <v>167996</v>
          </cell>
          <cell r="G212">
            <v>72004</v>
          </cell>
        </row>
        <row r="213">
          <cell r="A213" t="str">
            <v>1VC0603106M1CX5R</v>
          </cell>
          <cell r="B213" t="str">
            <v>CAP CER 2200 pF 50V 20% SMD, 0805, X7R</v>
          </cell>
          <cell r="C213">
            <v>0</v>
          </cell>
          <cell r="D213">
            <v>300000</v>
          </cell>
          <cell r="E213">
            <v>53403945.600000001</v>
          </cell>
          <cell r="F213">
            <v>299998</v>
          </cell>
          <cell r="G213">
            <v>2</v>
          </cell>
        </row>
        <row r="214">
          <cell r="A214" t="str">
            <v>1VC0603151J1HNP0</v>
          </cell>
          <cell r="B214" t="str">
            <v>CAP,CER,0805,22uF,20%,6.3V,X5R</v>
          </cell>
          <cell r="C214">
            <v>0</v>
          </cell>
          <cell r="D214">
            <v>644000</v>
          </cell>
          <cell r="E214">
            <v>106368260.40000001</v>
          </cell>
          <cell r="F214">
            <v>460998</v>
          </cell>
          <cell r="G214">
            <v>183002</v>
          </cell>
        </row>
        <row r="215">
          <cell r="A215" t="str">
            <v>1VC0603153K1HX7R</v>
          </cell>
          <cell r="B215" t="str">
            <v>CAP CER 22uF 16V 20% X5R 0805</v>
          </cell>
          <cell r="C215">
            <v>0</v>
          </cell>
          <cell r="D215">
            <v>3500</v>
          </cell>
          <cell r="E215">
            <v>0</v>
          </cell>
          <cell r="F215">
            <v>500</v>
          </cell>
          <cell r="G215">
            <v>3000</v>
          </cell>
        </row>
        <row r="216">
          <cell r="A216" t="str">
            <v>1VC0603184K1AX5R</v>
          </cell>
          <cell r="B216" t="str">
            <v>CAP CER 3nF 100V 10% X7R 0805</v>
          </cell>
          <cell r="C216">
            <v>0</v>
          </cell>
          <cell r="D216">
            <v>400</v>
          </cell>
          <cell r="E216">
            <v>0</v>
          </cell>
          <cell r="F216">
            <v>400</v>
          </cell>
          <cell r="G216">
            <v>0</v>
          </cell>
        </row>
        <row r="217">
          <cell r="A217" t="str">
            <v>1VC0603223K1HX7R</v>
          </cell>
          <cell r="B217" t="str">
            <v>CAP CER 470 pF 50V 5%, SMD, 0805, NPO or C0G</v>
          </cell>
          <cell r="C217">
            <v>0</v>
          </cell>
          <cell r="D217">
            <v>136500</v>
          </cell>
          <cell r="E217">
            <v>7210892.4000000004</v>
          </cell>
          <cell r="F217">
            <v>128492</v>
          </cell>
          <cell r="G217">
            <v>8008</v>
          </cell>
        </row>
        <row r="218">
          <cell r="A218" t="str">
            <v>1VC0603224K1AX7R</v>
          </cell>
          <cell r="B218" t="str">
            <v>CAP,CER,0805,4.7uF,10%,6.3V,X5R</v>
          </cell>
          <cell r="C218">
            <v>0</v>
          </cell>
          <cell r="D218">
            <v>33000</v>
          </cell>
          <cell r="E218">
            <v>6394196.1600000001</v>
          </cell>
          <cell r="F218">
            <v>3000</v>
          </cell>
          <cell r="G218">
            <v>30000</v>
          </cell>
        </row>
        <row r="219">
          <cell r="A219" t="str">
            <v>1VC0603225K0JX5R</v>
          </cell>
          <cell r="B219" t="str">
            <v>CAP,CER,0805,47uF,20%,6.3V,X5R</v>
          </cell>
          <cell r="C219">
            <v>0</v>
          </cell>
          <cell r="D219">
            <v>100000</v>
          </cell>
          <cell r="E219">
            <v>66547571.039999999</v>
          </cell>
          <cell r="F219">
            <v>10021</v>
          </cell>
          <cell r="G219">
            <v>89979</v>
          </cell>
        </row>
        <row r="220">
          <cell r="A220" t="str">
            <v>1VC0603225K1AX5R</v>
          </cell>
          <cell r="B220" t="str">
            <v>CAP,CER,0805,8200pF,5%,50V,NPO</v>
          </cell>
          <cell r="C220">
            <v>0</v>
          </cell>
          <cell r="D220">
            <v>468000</v>
          </cell>
          <cell r="E220">
            <v>141287279.03999999</v>
          </cell>
          <cell r="F220">
            <v>323993</v>
          </cell>
          <cell r="G220">
            <v>144007</v>
          </cell>
        </row>
        <row r="221">
          <cell r="A221" t="str">
            <v>1VC0603225K1AX7R</v>
          </cell>
          <cell r="B221" t="str">
            <v>CAP ALUM 330UF 63V 20% RADIAL (10 x 20) pitch 5mm</v>
          </cell>
          <cell r="C221">
            <v>0</v>
          </cell>
          <cell r="D221">
            <v>400</v>
          </cell>
          <cell r="E221">
            <v>769680</v>
          </cell>
          <cell r="F221">
            <v>16</v>
          </cell>
          <cell r="G221">
            <v>384</v>
          </cell>
        </row>
        <row r="222">
          <cell r="A222" t="str">
            <v>1VC0603225K1CX5R</v>
          </cell>
          <cell r="B222" t="str">
            <v>CAP ALUM 22 uF 400V 20% RADIAL (10 x 25) pitch 5mm</v>
          </cell>
          <cell r="C222">
            <v>0</v>
          </cell>
          <cell r="D222">
            <v>257100</v>
          </cell>
          <cell r="E222">
            <v>718463790</v>
          </cell>
          <cell r="F222">
            <v>253500</v>
          </cell>
          <cell r="G222">
            <v>3600</v>
          </cell>
        </row>
        <row r="223">
          <cell r="A223" t="str">
            <v>1VC0603226M0JX5R</v>
          </cell>
          <cell r="B223" t="str">
            <v>CAP ALUM 4.7UF 400V 20% RADIAL (8 x 11.5) pitch 5mm</v>
          </cell>
          <cell r="C223">
            <v>0</v>
          </cell>
          <cell r="D223">
            <v>77200</v>
          </cell>
          <cell r="E223">
            <v>132227680</v>
          </cell>
          <cell r="F223">
            <v>77028</v>
          </cell>
          <cell r="G223">
            <v>172</v>
          </cell>
        </row>
        <row r="224">
          <cell r="A224" t="str">
            <v>1VC0603470K1HX7R</v>
          </cell>
          <cell r="B224" t="str">
            <v>CAP CER 1nF 400V 10% SMD, 1206, X7R</v>
          </cell>
          <cell r="C224">
            <v>0</v>
          </cell>
          <cell r="D224">
            <v>1000</v>
          </cell>
          <cell r="E224">
            <v>0</v>
          </cell>
          <cell r="F224">
            <v>20</v>
          </cell>
          <cell r="G224">
            <v>980</v>
          </cell>
        </row>
        <row r="225">
          <cell r="A225" t="str">
            <v>1VC0603471J1HNP0</v>
          </cell>
          <cell r="B225" t="str">
            <v>CAP,CER,1206,1000pF,10%,2KV,X7R</v>
          </cell>
          <cell r="C225">
            <v>0</v>
          </cell>
          <cell r="D225">
            <v>291300</v>
          </cell>
          <cell r="E225">
            <v>83908258.560000002</v>
          </cell>
          <cell r="F225">
            <v>219290</v>
          </cell>
          <cell r="G225">
            <v>72010</v>
          </cell>
        </row>
        <row r="226">
          <cell r="A226" t="str">
            <v>1VC0603471K1HNP0</v>
          </cell>
          <cell r="B226" t="str">
            <v>CAP CER 1nF 250V 20% SMD, 1206, X7R</v>
          </cell>
          <cell r="C226">
            <v>0</v>
          </cell>
          <cell r="D226">
            <v>260000</v>
          </cell>
          <cell r="E226">
            <v>95989428</v>
          </cell>
          <cell r="F226">
            <v>260000</v>
          </cell>
          <cell r="G226">
            <v>0</v>
          </cell>
        </row>
        <row r="227">
          <cell r="A227" t="str">
            <v>1VC0603474K1EX7R</v>
          </cell>
          <cell r="B227" t="str">
            <v>CAP CER 1nF 400V 20% SMD, 1206, X7R</v>
          </cell>
          <cell r="C227">
            <v>0</v>
          </cell>
          <cell r="D227">
            <v>39000</v>
          </cell>
          <cell r="E227">
            <v>9363112.1999999993</v>
          </cell>
          <cell r="F227">
            <v>39000</v>
          </cell>
          <cell r="G227">
            <v>0</v>
          </cell>
        </row>
        <row r="228">
          <cell r="A228" t="str">
            <v>1VC0603475K0JX5R</v>
          </cell>
          <cell r="B228" t="str">
            <v>CAP, CER, 1206,10uF,10%, 25V, X5R</v>
          </cell>
          <cell r="C228">
            <v>0</v>
          </cell>
          <cell r="D228">
            <v>249600</v>
          </cell>
          <cell r="E228">
            <v>111755659.67999999</v>
          </cell>
          <cell r="F228">
            <v>225614</v>
          </cell>
          <cell r="G228">
            <v>23986</v>
          </cell>
        </row>
        <row r="229">
          <cell r="A229" t="str">
            <v>1VC0603475M0JX5R</v>
          </cell>
          <cell r="B229" t="str">
            <v>CAP,CER,1206,10uF,20%,25V,X5R</v>
          </cell>
          <cell r="C229">
            <v>0</v>
          </cell>
          <cell r="D229">
            <v>24000</v>
          </cell>
          <cell r="E229">
            <v>10351051.199999999</v>
          </cell>
          <cell r="F229">
            <v>4010</v>
          </cell>
          <cell r="G229">
            <v>19990</v>
          </cell>
        </row>
        <row r="230">
          <cell r="A230" t="str">
            <v>1VC0603475M1AX5R</v>
          </cell>
          <cell r="B230" t="str">
            <v>CAP,CER,1206,10uF,10%,25V,X7R</v>
          </cell>
          <cell r="C230">
            <v>0</v>
          </cell>
          <cell r="D230">
            <v>44000</v>
          </cell>
          <cell r="E230">
            <v>13554948</v>
          </cell>
          <cell r="F230">
            <v>4000</v>
          </cell>
          <cell r="G230">
            <v>40000</v>
          </cell>
        </row>
        <row r="231">
          <cell r="A231" t="str">
            <v>1VC0603681J1HNP0</v>
          </cell>
          <cell r="B231" t="str">
            <v>CAP CER 22PF 100V 5% NP0 1206</v>
          </cell>
          <cell r="C231">
            <v>0</v>
          </cell>
          <cell r="D231">
            <v>300</v>
          </cell>
          <cell r="E231">
            <v>0</v>
          </cell>
          <cell r="F231">
            <v>300</v>
          </cell>
          <cell r="G231">
            <v>0</v>
          </cell>
        </row>
        <row r="232">
          <cell r="A232" t="str">
            <v>1VC0603681K1HX7R</v>
          </cell>
          <cell r="B232" t="str">
            <v>CAP CER 22 nF 500V 10%, SMD, 1206</v>
          </cell>
          <cell r="C232">
            <v>0</v>
          </cell>
          <cell r="D232">
            <v>8000</v>
          </cell>
          <cell r="E232">
            <v>0</v>
          </cell>
          <cell r="F232">
            <v>32</v>
          </cell>
          <cell r="G232">
            <v>7968</v>
          </cell>
        </row>
        <row r="233">
          <cell r="A233" t="str">
            <v>1VC0805100K1HX7R</v>
          </cell>
          <cell r="B233" t="str">
            <v>CAP CER 22uF 6.3V 10% X5R 1206</v>
          </cell>
          <cell r="C233">
            <v>0</v>
          </cell>
          <cell r="D233">
            <v>7800</v>
          </cell>
          <cell r="E233">
            <v>0</v>
          </cell>
          <cell r="F233">
            <v>1800</v>
          </cell>
          <cell r="G233">
            <v>6000</v>
          </cell>
        </row>
        <row r="234">
          <cell r="A234" t="str">
            <v>1VC0805100M1HX7R</v>
          </cell>
          <cell r="B234" t="str">
            <v>CAP,CER,1206,22uF,20%,10V,X5R</v>
          </cell>
          <cell r="C234">
            <v>0</v>
          </cell>
          <cell r="D234">
            <v>700500</v>
          </cell>
          <cell r="E234">
            <v>837526109.03999996</v>
          </cell>
          <cell r="F234">
            <v>550491</v>
          </cell>
          <cell r="G234">
            <v>150009</v>
          </cell>
        </row>
        <row r="235">
          <cell r="A235" t="str">
            <v>1VC0805101K1HX7R</v>
          </cell>
          <cell r="B235" t="str">
            <v>CAP,CER,1206,22uF,20%,16V,X5R</v>
          </cell>
          <cell r="C235">
            <v>0</v>
          </cell>
          <cell r="D235">
            <v>182000</v>
          </cell>
          <cell r="E235">
            <v>103913336.16</v>
          </cell>
          <cell r="F235">
            <v>12030</v>
          </cell>
          <cell r="G235">
            <v>169970</v>
          </cell>
        </row>
        <row r="236">
          <cell r="A236" t="str">
            <v>1VC0805102K2AX7R</v>
          </cell>
          <cell r="B236" t="str">
            <v>CAP,CER,1206,0.039uF,5%,50V,NPO</v>
          </cell>
          <cell r="C236">
            <v>0</v>
          </cell>
          <cell r="D236">
            <v>472129</v>
          </cell>
          <cell r="E236">
            <v>345885782.38787997</v>
          </cell>
          <cell r="F236">
            <v>328123</v>
          </cell>
          <cell r="G236">
            <v>144006</v>
          </cell>
        </row>
        <row r="237">
          <cell r="A237" t="str">
            <v>1VC0805103J1HNP0</v>
          </cell>
          <cell r="B237" t="str">
            <v>CAP CER 4700 pF, 20%, 250V, X7R, 1206</v>
          </cell>
          <cell r="C237">
            <v>0</v>
          </cell>
          <cell r="D237">
            <v>512000</v>
          </cell>
          <cell r="E237">
            <v>69091992</v>
          </cell>
          <cell r="F237">
            <v>512000</v>
          </cell>
          <cell r="G237">
            <v>0</v>
          </cell>
        </row>
        <row r="238">
          <cell r="A238" t="str">
            <v>1VC0805103K1HX7R</v>
          </cell>
          <cell r="B238" t="str">
            <v>CAP CER 0.047uF 250V X7R 10% 1206</v>
          </cell>
          <cell r="C238">
            <v>0</v>
          </cell>
          <cell r="D238">
            <v>300</v>
          </cell>
          <cell r="E238">
            <v>0</v>
          </cell>
          <cell r="F238">
            <v>300</v>
          </cell>
          <cell r="G238">
            <v>0</v>
          </cell>
        </row>
        <row r="239">
          <cell r="A239" t="str">
            <v>1VC0805104K1HX7R</v>
          </cell>
          <cell r="B239" t="str">
            <v>CAP,CER,1206,47uF,20%,6.3V,X5R</v>
          </cell>
          <cell r="C239">
            <v>0</v>
          </cell>
          <cell r="D239">
            <v>44000</v>
          </cell>
          <cell r="E239">
            <v>28119505.919999998</v>
          </cell>
          <cell r="F239">
            <v>4010</v>
          </cell>
          <cell r="G239">
            <v>39990</v>
          </cell>
        </row>
        <row r="240">
          <cell r="A240" t="str">
            <v>1VC0805104K2AX7R</v>
          </cell>
          <cell r="B240" t="str">
            <v>CAP CER 1uF 100V 10% X7R 1210</v>
          </cell>
          <cell r="C240">
            <v>0</v>
          </cell>
          <cell r="D240">
            <v>1000</v>
          </cell>
          <cell r="E240">
            <v>953945.4</v>
          </cell>
          <cell r="F240">
            <v>1000</v>
          </cell>
          <cell r="G240">
            <v>0</v>
          </cell>
        </row>
        <row r="241">
          <cell r="A241" t="str">
            <v>1VC0805104M1HX7R</v>
          </cell>
          <cell r="B241" t="str">
            <v>CAP,CER,1210,2200pF,10%,2KV,X7R</v>
          </cell>
          <cell r="C241">
            <v>0</v>
          </cell>
          <cell r="D241">
            <v>22000</v>
          </cell>
          <cell r="E241">
            <v>9338891.7600000016</v>
          </cell>
          <cell r="F241">
            <v>2010</v>
          </cell>
          <cell r="G241">
            <v>19990</v>
          </cell>
        </row>
        <row r="242">
          <cell r="A242" t="str">
            <v>1VC0805104M2AX7R</v>
          </cell>
          <cell r="B242" t="str">
            <v>CAP CER 22uF 16V 20% X7R 1210</v>
          </cell>
          <cell r="C242">
            <v>0</v>
          </cell>
          <cell r="D242">
            <v>800</v>
          </cell>
          <cell r="E242">
            <v>0</v>
          </cell>
          <cell r="F242">
            <v>300</v>
          </cell>
          <cell r="G242">
            <v>500</v>
          </cell>
        </row>
        <row r="243">
          <cell r="A243" t="str">
            <v>1VC0805105K1CX7R</v>
          </cell>
          <cell r="B243" t="str">
            <v>CAP,CER,1210,0.039uF,5%,50V,NPO</v>
          </cell>
          <cell r="C243">
            <v>0</v>
          </cell>
          <cell r="D243">
            <v>24000</v>
          </cell>
          <cell r="E243">
            <v>37642659.840000004</v>
          </cell>
          <cell r="F243">
            <v>27</v>
          </cell>
          <cell r="G243">
            <v>23973</v>
          </cell>
        </row>
        <row r="244">
          <cell r="A244" t="str">
            <v>1VC0805105K1EX7R</v>
          </cell>
          <cell r="B244" t="str">
            <v>CAP CER 47uF 16V 10% X5R 1210</v>
          </cell>
          <cell r="C244">
            <v>0</v>
          </cell>
          <cell r="D244">
            <v>2500</v>
          </cell>
          <cell r="E244">
            <v>0</v>
          </cell>
          <cell r="F244">
            <v>500</v>
          </cell>
          <cell r="G244">
            <v>2000</v>
          </cell>
        </row>
        <row r="245">
          <cell r="A245" t="str">
            <v>1VC0805105K1HX7R</v>
          </cell>
          <cell r="B245" t="str">
            <v>CAP,FLM,RAD,0.068uF,10% Pitch 15mm</v>
          </cell>
          <cell r="C245">
            <v>0</v>
          </cell>
          <cell r="D245">
            <v>469010</v>
          </cell>
          <cell r="E245">
            <v>634673311.38</v>
          </cell>
          <cell r="F245">
            <v>300520</v>
          </cell>
          <cell r="G245">
            <v>168490</v>
          </cell>
        </row>
        <row r="246">
          <cell r="A246" t="str">
            <v>1VC0805105M1HX7R</v>
          </cell>
          <cell r="B246" t="str">
            <v>CAP FILM 100 nF 630V ( 275VAC) 20%, RADIAL, pitch 10 or 15 mm</v>
          </cell>
          <cell r="C246">
            <v>0</v>
          </cell>
          <cell r="D246">
            <v>256000</v>
          </cell>
          <cell r="E246">
            <v>210802812</v>
          </cell>
          <cell r="F246">
            <v>253011</v>
          </cell>
          <cell r="G246">
            <v>2989</v>
          </cell>
        </row>
        <row r="247">
          <cell r="A247" t="str">
            <v>1VC0805106K0JX5R</v>
          </cell>
          <cell r="B247" t="str">
            <v>CAP ALUM 47UF 6.3V 20% RADIAL,6.3V,1.5x4x7mm,46mA</v>
          </cell>
          <cell r="C247">
            <v>0</v>
          </cell>
          <cell r="D247">
            <v>22000</v>
          </cell>
          <cell r="E247">
            <v>9914658.3599999994</v>
          </cell>
          <cell r="F247">
            <v>2000</v>
          </cell>
          <cell r="G247">
            <v>20000</v>
          </cell>
        </row>
        <row r="248">
          <cell r="A248" t="str">
            <v>1VC0805106K1CX5R</v>
          </cell>
          <cell r="B248" t="str">
            <v>CAP ALUM 47UF 400 20% RADIAL (16 x 25) pitch 5mm</v>
          </cell>
          <cell r="C248">
            <v>0</v>
          </cell>
          <cell r="D248">
            <v>400</v>
          </cell>
          <cell r="E248">
            <v>2993200</v>
          </cell>
          <cell r="F248">
            <v>4</v>
          </cell>
          <cell r="G248">
            <v>396</v>
          </cell>
        </row>
        <row r="249">
          <cell r="A249" t="str">
            <v>1VC0805106K1EX5R</v>
          </cell>
          <cell r="B249" t="str">
            <v>CAP CER 2200pF 2KV 10% X7R 1812</v>
          </cell>
          <cell r="C249">
            <v>0</v>
          </cell>
          <cell r="D249">
            <v>300</v>
          </cell>
          <cell r="E249">
            <v>0</v>
          </cell>
          <cell r="F249">
            <v>300</v>
          </cell>
          <cell r="G249">
            <v>0</v>
          </cell>
        </row>
        <row r="250">
          <cell r="A250" t="str">
            <v>1VC0805106M0JX5R</v>
          </cell>
          <cell r="B250" t="str">
            <v>CAP CER 3.3nF 100V 10% X7R 1812</v>
          </cell>
          <cell r="C250">
            <v>0</v>
          </cell>
          <cell r="D250">
            <v>1000</v>
          </cell>
          <cell r="E250">
            <v>5523960</v>
          </cell>
          <cell r="F250">
            <v>1000</v>
          </cell>
          <cell r="G250">
            <v>0</v>
          </cell>
        </row>
        <row r="251">
          <cell r="A251" t="str">
            <v>1VC0805123K2AX7R</v>
          </cell>
          <cell r="B251" t="str">
            <v>CAP ALUM 100UF 6.3V 20% RADIAL,6.3V,2x5x12mm,130mA</v>
          </cell>
          <cell r="C251">
            <v>0</v>
          </cell>
          <cell r="D251">
            <v>22000</v>
          </cell>
          <cell r="E251">
            <v>12742076.039999999</v>
          </cell>
          <cell r="F251">
            <v>2000</v>
          </cell>
          <cell r="G251">
            <v>20000</v>
          </cell>
        </row>
        <row r="252">
          <cell r="A252" t="str">
            <v>1VC0805150J5</v>
          </cell>
          <cell r="B252" t="str">
            <v>CAP,ELC,RAD,100uF,20%, 16V, 5x11x2mm</v>
          </cell>
          <cell r="C252">
            <v>0</v>
          </cell>
          <cell r="D252">
            <v>12000</v>
          </cell>
          <cell r="E252">
            <v>2675779.2000000002</v>
          </cell>
          <cell r="F252">
            <v>11994</v>
          </cell>
          <cell r="G252">
            <v>6</v>
          </cell>
        </row>
        <row r="253">
          <cell r="A253" t="str">
            <v>1VC0805221J1HNP0</v>
          </cell>
          <cell r="B253" t="str">
            <v>CAP ALUM 220UF 6.3V 20% RADIAL,6.3V,2x5x12mm,240mA</v>
          </cell>
          <cell r="C253">
            <v>0</v>
          </cell>
          <cell r="D253">
            <v>11000</v>
          </cell>
          <cell r="E253">
            <v>6371462.9400000004</v>
          </cell>
          <cell r="F253">
            <v>1000</v>
          </cell>
          <cell r="G253">
            <v>10000</v>
          </cell>
        </row>
        <row r="254">
          <cell r="A254" t="str">
            <v>1VC0805222M1HX7R</v>
          </cell>
          <cell r="B254" t="str">
            <v>CAP,ELC,RAD,47uF,20%,25V,5x11x2mm,300mOHM,250mA</v>
          </cell>
          <cell r="C254">
            <v>0</v>
          </cell>
          <cell r="D254">
            <v>12000</v>
          </cell>
          <cell r="E254">
            <v>8537492.6400000006</v>
          </cell>
          <cell r="F254">
            <v>1001</v>
          </cell>
          <cell r="G254">
            <v>10999</v>
          </cell>
        </row>
        <row r="255">
          <cell r="A255" t="str">
            <v>1VC0805226M0JX5R</v>
          </cell>
          <cell r="B255" t="str">
            <v>CAP,ELC,RAD,100uF,20%, 10V, 2.5mm lead space</v>
          </cell>
          <cell r="C255">
            <v>0</v>
          </cell>
          <cell r="D255">
            <v>4000</v>
          </cell>
          <cell r="E255">
            <v>3042427.2</v>
          </cell>
          <cell r="F255">
            <v>4000</v>
          </cell>
          <cell r="G255">
            <v>0</v>
          </cell>
        </row>
        <row r="256">
          <cell r="A256" t="str">
            <v>1VC0805226M1CX5R</v>
          </cell>
          <cell r="B256" t="str">
            <v>CAP,ELC,RAD,100uF,20%, 16V, 2.5mm lead space</v>
          </cell>
          <cell r="C256">
            <v>0</v>
          </cell>
          <cell r="D256">
            <v>220000</v>
          </cell>
          <cell r="E256">
            <v>45180912</v>
          </cell>
          <cell r="F256">
            <v>144010</v>
          </cell>
          <cell r="G256">
            <v>75990</v>
          </cell>
        </row>
        <row r="257">
          <cell r="A257" t="str">
            <v>1VC0805302K2AX7R</v>
          </cell>
          <cell r="B257" t="str">
            <v>CAP,TNT,7343,220uF,20%,10V,CASE H,LO-ESR</v>
          </cell>
          <cell r="C257">
            <v>0</v>
          </cell>
          <cell r="D257">
            <v>34000</v>
          </cell>
          <cell r="E257">
            <v>20073220.800000001</v>
          </cell>
          <cell r="F257">
            <v>4000</v>
          </cell>
          <cell r="G257">
            <v>30000</v>
          </cell>
        </row>
        <row r="258">
          <cell r="A258" t="str">
            <v>1VC0805471J5</v>
          </cell>
          <cell r="B258" t="str">
            <v>CAP,ELC,RAD,220uF,20%,16V,6.3x11x2.5mm,94mOHM,540mA</v>
          </cell>
          <cell r="C258">
            <v>0</v>
          </cell>
          <cell r="D258">
            <v>15000</v>
          </cell>
          <cell r="E258">
            <v>12747600</v>
          </cell>
          <cell r="F258">
            <v>1001</v>
          </cell>
          <cell r="G258">
            <v>13999</v>
          </cell>
        </row>
        <row r="259">
          <cell r="A259" t="str">
            <v>1VC0805475K0JX5R</v>
          </cell>
          <cell r="B259" t="str">
            <v>CAP 0.33uF 275V, 10%, X2 (8.5 x 17x 26.5) Pitch 22.5 mm</v>
          </cell>
          <cell r="C259">
            <v>0</v>
          </cell>
          <cell r="D259">
            <v>201</v>
          </cell>
          <cell r="E259">
            <v>1384051.5485999999</v>
          </cell>
          <cell r="F259">
            <v>2</v>
          </cell>
          <cell r="G259">
            <v>199</v>
          </cell>
        </row>
        <row r="260">
          <cell r="A260" t="str">
            <v>1VC0805476M0JX5R</v>
          </cell>
          <cell r="B260" t="str">
            <v>Tantalum capacitors,100uF±20%,6.3V,A Case,ESR=0.8 ohm,3.40*1.80*1.80mm</v>
          </cell>
          <cell r="C260">
            <v>0</v>
          </cell>
          <cell r="D260">
            <v>7277</v>
          </cell>
          <cell r="E260">
            <v>11750142.791999999</v>
          </cell>
          <cell r="F260">
            <v>2006</v>
          </cell>
          <cell r="G260">
            <v>5271</v>
          </cell>
        </row>
        <row r="261">
          <cell r="A261" t="str">
            <v>1VC0805822J1HNP0</v>
          </cell>
          <cell r="B261" t="str">
            <v>Cap Elec RD 10V 1000uf 20%, 5.0mm lead space</v>
          </cell>
          <cell r="C261">
            <v>0</v>
          </cell>
          <cell r="D261">
            <v>409000</v>
          </cell>
          <cell r="E261">
            <v>254420995.44</v>
          </cell>
          <cell r="F261">
            <v>325989</v>
          </cell>
          <cell r="G261">
            <v>83011</v>
          </cell>
        </row>
        <row r="262">
          <cell r="A262" t="str">
            <v>1VC100200V337M1JALU</v>
          </cell>
          <cell r="B262" t="str">
            <v>CAP,ELC,RAD,470uF,20%,16V,8X11.5X5mm</v>
          </cell>
          <cell r="C262">
            <v>0</v>
          </cell>
          <cell r="D262">
            <v>16000</v>
          </cell>
          <cell r="E262">
            <v>20736095.999999996</v>
          </cell>
          <cell r="F262">
            <v>1001</v>
          </cell>
          <cell r="G262">
            <v>14999</v>
          </cell>
        </row>
        <row r="263">
          <cell r="A263" t="str">
            <v>1VC1025V226M2GALU</v>
          </cell>
          <cell r="B263" t="str">
            <v>CAP ALUM 22UF 50V 20% RADIAL (5 x 11)</v>
          </cell>
          <cell r="C263">
            <v>0</v>
          </cell>
          <cell r="D263">
            <v>200</v>
          </cell>
          <cell r="E263">
            <v>39800</v>
          </cell>
          <cell r="F263">
            <v>0</v>
          </cell>
          <cell r="G263">
            <v>200</v>
          </cell>
        </row>
        <row r="264">
          <cell r="A264" t="str">
            <v>1VC1025V475M2GALU</v>
          </cell>
          <cell r="B264" t="str">
            <v>CAP,CER,DIF,22uF 25V 20%</v>
          </cell>
          <cell r="C264">
            <v>0</v>
          </cell>
          <cell r="D264">
            <v>500</v>
          </cell>
          <cell r="E264">
            <v>2230830</v>
          </cell>
          <cell r="F264">
            <v>1</v>
          </cell>
          <cell r="G264">
            <v>499</v>
          </cell>
        </row>
        <row r="265">
          <cell r="A265" t="str">
            <v>1VC1206102K2GX7R</v>
          </cell>
          <cell r="B265" t="str">
            <v>CAP ALU 22uF 25V 20%</v>
          </cell>
          <cell r="C265">
            <v>0</v>
          </cell>
          <cell r="D265">
            <v>753</v>
          </cell>
          <cell r="E265">
            <v>629518.9800000001</v>
          </cell>
          <cell r="F265">
            <v>250</v>
          </cell>
          <cell r="G265">
            <v>503</v>
          </cell>
        </row>
        <row r="266">
          <cell r="A266" t="str">
            <v>1VC1206102K3DX7R</v>
          </cell>
          <cell r="B266" t="str">
            <v>Cap Elec Radial 16V 470uf 20%</v>
          </cell>
          <cell r="C266">
            <v>0</v>
          </cell>
          <cell r="D266">
            <v>61000</v>
          </cell>
          <cell r="E266">
            <v>31492945.799999997</v>
          </cell>
          <cell r="F266">
            <v>61000</v>
          </cell>
          <cell r="G266">
            <v>0</v>
          </cell>
        </row>
        <row r="267">
          <cell r="A267" t="str">
            <v>1VC1206102M2EX7R</v>
          </cell>
          <cell r="B267" t="str">
            <v>CAP ALUM 470 uF 16V 20% RADIAL (8 x 11.5) pitch 5mm</v>
          </cell>
          <cell r="C267">
            <v>0</v>
          </cell>
          <cell r="D267">
            <v>516000</v>
          </cell>
          <cell r="E267">
            <v>331063200</v>
          </cell>
          <cell r="F267">
            <v>504030</v>
          </cell>
          <cell r="G267">
            <v>11970</v>
          </cell>
        </row>
        <row r="268">
          <cell r="A268" t="str">
            <v>1VC1206102M2GX7R</v>
          </cell>
          <cell r="B268" t="str">
            <v>CAP CER 1000 PF 2KV 10% RADIAL</v>
          </cell>
          <cell r="C268">
            <v>0</v>
          </cell>
          <cell r="D268">
            <v>1000</v>
          </cell>
          <cell r="E268">
            <v>1334036.3399999999</v>
          </cell>
          <cell r="F268">
            <v>8</v>
          </cell>
          <cell r="G268">
            <v>992</v>
          </cell>
        </row>
        <row r="269">
          <cell r="A269" t="str">
            <v>1VC1206106K1EX5R</v>
          </cell>
          <cell r="B269" t="str">
            <v>CAP ALUM 820uF 6.3V 20% RADIAL (10 x 9.5) pitch 5mm VERY LOW ESR 0.014 OHM, 105 C, HIGH QUALITY</v>
          </cell>
          <cell r="C269">
            <v>0</v>
          </cell>
          <cell r="D269">
            <v>50000</v>
          </cell>
          <cell r="E269">
            <v>107050000</v>
          </cell>
          <cell r="F269">
            <v>39000</v>
          </cell>
          <cell r="G269">
            <v>11000</v>
          </cell>
        </row>
        <row r="270">
          <cell r="A270" t="str">
            <v>1VC1206106M1EX5R</v>
          </cell>
          <cell r="B270" t="str">
            <v>CAP ALUM 220UF 16V 20% SMD</v>
          </cell>
          <cell r="C270">
            <v>0</v>
          </cell>
          <cell r="D270">
            <v>405</v>
          </cell>
          <cell r="E270">
            <v>1425270.9132000001</v>
          </cell>
          <cell r="F270">
            <v>405</v>
          </cell>
          <cell r="G270">
            <v>0</v>
          </cell>
        </row>
        <row r="271">
          <cell r="A271" t="str">
            <v>1VC1206106M1EX7R</v>
          </cell>
          <cell r="B271" t="str">
            <v>CAP ALU 100uF 16V FK series 20%</v>
          </cell>
          <cell r="C271">
            <v>0</v>
          </cell>
          <cell r="D271">
            <v>1000</v>
          </cell>
          <cell r="E271">
            <v>0</v>
          </cell>
          <cell r="F271">
            <v>1000</v>
          </cell>
          <cell r="G271">
            <v>0</v>
          </cell>
        </row>
        <row r="272">
          <cell r="A272" t="str">
            <v>1VC1206107M0GX5R</v>
          </cell>
          <cell r="B272" t="str">
            <v>CAP TANT 680uF ESR=0.018 OHMS 6.3V 20% -- 7343-43</v>
          </cell>
          <cell r="C272">
            <v>0</v>
          </cell>
          <cell r="D272">
            <v>500</v>
          </cell>
          <cell r="E272">
            <v>16465650.000000002</v>
          </cell>
          <cell r="F272">
            <v>500</v>
          </cell>
          <cell r="G272">
            <v>0</v>
          </cell>
        </row>
        <row r="273">
          <cell r="A273" t="str">
            <v>1VC1206220J2ANP0</v>
          </cell>
          <cell r="B273" t="str">
            <v>CAP CER 2200 PF 2KV 10% RADIAL Y-CAP</v>
          </cell>
          <cell r="C273">
            <v>0</v>
          </cell>
          <cell r="D273">
            <v>296000</v>
          </cell>
          <cell r="E273">
            <v>307620834</v>
          </cell>
          <cell r="F273">
            <v>289516</v>
          </cell>
          <cell r="G273">
            <v>6484</v>
          </cell>
        </row>
        <row r="274">
          <cell r="A274" t="str">
            <v>1VC1206223K2WX7R</v>
          </cell>
          <cell r="B274" t="str">
            <v>CAP ALU 22uF 100V +/-20%</v>
          </cell>
          <cell r="C274">
            <v>0</v>
          </cell>
          <cell r="D274">
            <v>1000</v>
          </cell>
          <cell r="E274">
            <v>0</v>
          </cell>
          <cell r="F274">
            <v>501</v>
          </cell>
          <cell r="G274">
            <v>499</v>
          </cell>
        </row>
        <row r="275">
          <cell r="A275" t="str">
            <v>1VC1206226K0JX5R</v>
          </cell>
          <cell r="B275" t="str">
            <v>CAP ALUM 470uF 25V 20% SMD</v>
          </cell>
          <cell r="C275">
            <v>0</v>
          </cell>
          <cell r="D275">
            <v>1000</v>
          </cell>
          <cell r="E275">
            <v>0</v>
          </cell>
          <cell r="F275">
            <v>501</v>
          </cell>
          <cell r="G275">
            <v>499</v>
          </cell>
        </row>
        <row r="276">
          <cell r="A276" t="str">
            <v>1VC1206226M1AX5R</v>
          </cell>
          <cell r="B276" t="str">
            <v>Green-Red LED,SMD,2V,20mA</v>
          </cell>
          <cell r="C276">
            <v>0</v>
          </cell>
          <cell r="D276">
            <v>454000</v>
          </cell>
          <cell r="E276">
            <v>378910321.19999999</v>
          </cell>
          <cell r="F276">
            <v>430010</v>
          </cell>
          <cell r="G276">
            <v>23990</v>
          </cell>
        </row>
        <row r="277">
          <cell r="A277" t="str">
            <v>1VC1206226M1CX5R</v>
          </cell>
          <cell r="B277" t="str">
            <v>SPD,GDT,SMT,1000V,20%,500mA,1pF,4.2x4.2x4.4mm</v>
          </cell>
          <cell r="C277">
            <v>0</v>
          </cell>
          <cell r="D277">
            <v>149700</v>
          </cell>
          <cell r="E277">
            <v>349857882</v>
          </cell>
          <cell r="F277">
            <v>149700</v>
          </cell>
          <cell r="G277">
            <v>0</v>
          </cell>
        </row>
        <row r="278">
          <cell r="A278" t="str">
            <v>1VC1206393J1HNP0</v>
          </cell>
          <cell r="B278" t="str">
            <v>Diode Switching 75V 200mA</v>
          </cell>
          <cell r="C278">
            <v>0</v>
          </cell>
          <cell r="D278">
            <v>4010</v>
          </cell>
          <cell r="E278">
            <v>570151.28220000002</v>
          </cell>
          <cell r="F278">
            <v>1010</v>
          </cell>
          <cell r="G278">
            <v>3000</v>
          </cell>
        </row>
        <row r="279">
          <cell r="A279" t="str">
            <v>1VC1206472M2EXR7</v>
          </cell>
          <cell r="B279" t="str">
            <v>Diode Dual Ultra Fast Series 200mA 70V</v>
          </cell>
          <cell r="C279">
            <v>0</v>
          </cell>
          <cell r="D279">
            <v>250</v>
          </cell>
          <cell r="E279">
            <v>433205.93999999994</v>
          </cell>
          <cell r="F279">
            <v>250</v>
          </cell>
          <cell r="G279">
            <v>0</v>
          </cell>
        </row>
        <row r="280">
          <cell r="A280" t="str">
            <v>1VC1206473K2EX7R</v>
          </cell>
          <cell r="B280" t="str">
            <v>Diode Zenner 12V</v>
          </cell>
          <cell r="C280">
            <v>0</v>
          </cell>
          <cell r="D280">
            <v>1405</v>
          </cell>
          <cell r="E280">
            <v>375799.24799999996</v>
          </cell>
          <cell r="F280">
            <v>402</v>
          </cell>
          <cell r="G280">
            <v>1003</v>
          </cell>
        </row>
        <row r="281">
          <cell r="A281" t="str">
            <v>1VC1206476M0JX5R</v>
          </cell>
          <cell r="B281" t="str">
            <v>Green, 2.1V, 20mA, Surface Mount,3.20mm L x 1.60mm W</v>
          </cell>
          <cell r="C281">
            <v>0</v>
          </cell>
          <cell r="D281">
            <v>685000</v>
          </cell>
          <cell r="E281">
            <v>357157728</v>
          </cell>
          <cell r="F281">
            <v>677025</v>
          </cell>
          <cell r="G281">
            <v>7975</v>
          </cell>
        </row>
        <row r="282">
          <cell r="A282" t="str">
            <v>1VC1210105K2AX7R</v>
          </cell>
          <cell r="B282" t="str">
            <v>LED CHIPLED 570NM GREEN 0603 SMD</v>
          </cell>
          <cell r="C282">
            <v>0</v>
          </cell>
          <cell r="D282">
            <v>2107</v>
          </cell>
          <cell r="E282">
            <v>549973.95600000001</v>
          </cell>
          <cell r="F282">
            <v>602</v>
          </cell>
          <cell r="G282">
            <v>1505</v>
          </cell>
        </row>
        <row r="283">
          <cell r="A283" t="str">
            <v>1VC1210222K3DX7R</v>
          </cell>
          <cell r="B283" t="str">
            <v>LED CHIPLED 633NM RED 0603 SMD</v>
          </cell>
          <cell r="C283">
            <v>0</v>
          </cell>
          <cell r="D283">
            <v>1406</v>
          </cell>
          <cell r="E283">
            <v>427044.6</v>
          </cell>
          <cell r="F283">
            <v>402</v>
          </cell>
          <cell r="G283">
            <v>1004</v>
          </cell>
        </row>
        <row r="284">
          <cell r="A284" t="str">
            <v>1VC1210226M1CX7R</v>
          </cell>
          <cell r="B284" t="str">
            <v>LED CHIPLED 587NM YLW 0603 SMD</v>
          </cell>
          <cell r="C284">
            <v>0</v>
          </cell>
          <cell r="D284">
            <v>706</v>
          </cell>
          <cell r="E284">
            <v>231751.36799999999</v>
          </cell>
          <cell r="F284">
            <v>202</v>
          </cell>
          <cell r="G284">
            <v>504</v>
          </cell>
        </row>
        <row r="285">
          <cell r="A285" t="str">
            <v>1VC1210393J1HNP0</v>
          </cell>
          <cell r="B285" t="str">
            <v>DIODE PWR SCH RECT 0.5A 40V SOD-123</v>
          </cell>
          <cell r="C285">
            <v>0</v>
          </cell>
          <cell r="D285">
            <v>909</v>
          </cell>
          <cell r="E285">
            <v>853961.72400000016</v>
          </cell>
          <cell r="F285">
            <v>406</v>
          </cell>
          <cell r="G285">
            <v>503</v>
          </cell>
        </row>
        <row r="286">
          <cell r="A286" t="str">
            <v>1VC1210476K1CX5R</v>
          </cell>
          <cell r="B286" t="str">
            <v>DIO,SWH,SOT23,100V,200mA,4nS,1.5pF</v>
          </cell>
          <cell r="C286">
            <v>0</v>
          </cell>
          <cell r="D286">
            <v>462000</v>
          </cell>
          <cell r="E286">
            <v>120142719</v>
          </cell>
          <cell r="F286">
            <v>321000</v>
          </cell>
          <cell r="G286">
            <v>141000</v>
          </cell>
        </row>
        <row r="287">
          <cell r="A287" t="str">
            <v>1VC150180V683K2YFLM</v>
          </cell>
          <cell r="B287" t="str">
            <v>Diode TVS 58V 1W</v>
          </cell>
          <cell r="C287">
            <v>0</v>
          </cell>
          <cell r="D287">
            <v>1406</v>
          </cell>
          <cell r="E287">
            <v>1583995.5299999998</v>
          </cell>
          <cell r="F287">
            <v>403</v>
          </cell>
          <cell r="G287">
            <v>1003</v>
          </cell>
        </row>
        <row r="288">
          <cell r="A288" t="str">
            <v>1VC1509104M2YFLM</v>
          </cell>
          <cell r="B288" t="str">
            <v>TVS Diode Bi-Direction Maximum Peak Pulse Current 291.3A</v>
          </cell>
          <cell r="C288">
            <v>0</v>
          </cell>
          <cell r="D288">
            <v>405</v>
          </cell>
          <cell r="E288">
            <v>6085194.3360000001</v>
          </cell>
          <cell r="F288">
            <v>405</v>
          </cell>
          <cell r="G288">
            <v>0</v>
          </cell>
        </row>
        <row r="289">
          <cell r="A289" t="str">
            <v>1VC1540V476M0JALU</v>
          </cell>
          <cell r="B289" t="str">
            <v>Diode Schottky 1A 100V</v>
          </cell>
          <cell r="C289">
            <v>0</v>
          </cell>
          <cell r="D289">
            <v>5900</v>
          </cell>
          <cell r="E289">
            <v>4130222.3999999994</v>
          </cell>
          <cell r="F289">
            <v>1800</v>
          </cell>
          <cell r="G289">
            <v>4100</v>
          </cell>
        </row>
        <row r="290">
          <cell r="A290" t="str">
            <v>1VC160250476M2GALU</v>
          </cell>
          <cell r="B290" t="str">
            <v>ESD Suppressors Low-cap 4Ch+-15k V ESD</v>
          </cell>
          <cell r="C290">
            <v>0</v>
          </cell>
          <cell r="D290">
            <v>500</v>
          </cell>
          <cell r="E290">
            <v>3165654</v>
          </cell>
          <cell r="F290">
            <v>500</v>
          </cell>
          <cell r="G290">
            <v>0</v>
          </cell>
        </row>
        <row r="291">
          <cell r="A291" t="str">
            <v>1VC1812222K3DX7R</v>
          </cell>
          <cell r="B291" t="str">
            <v>IND,COM,DLW21S,180@100MHz,25%,330mA,350mohm,50V</v>
          </cell>
          <cell r="C291">
            <v>0</v>
          </cell>
          <cell r="D291">
            <v>1003</v>
          </cell>
          <cell r="E291">
            <v>0</v>
          </cell>
          <cell r="F291">
            <v>2000</v>
          </cell>
          <cell r="G291">
            <v>1003</v>
          </cell>
        </row>
        <row r="292">
          <cell r="A292" t="str">
            <v>1VC1812C332J1GACTU</v>
          </cell>
          <cell r="B292" t="str">
            <v>IND CHK 800 OHM@100MHZ 1.0A -- SMD</v>
          </cell>
          <cell r="C292">
            <v>0</v>
          </cell>
          <cell r="D292">
            <v>12000</v>
          </cell>
          <cell r="E292">
            <v>16061976</v>
          </cell>
          <cell r="F292">
            <v>2000</v>
          </cell>
          <cell r="G292">
            <v>10000</v>
          </cell>
        </row>
        <row r="293">
          <cell r="A293" t="str">
            <v>1VC2050V107M0JALU</v>
          </cell>
          <cell r="B293" t="str">
            <v>Common Mode Choke Coil  3.9mH 0.75A 80V</v>
          </cell>
          <cell r="C293">
            <v>0</v>
          </cell>
          <cell r="D293">
            <v>2100</v>
          </cell>
          <cell r="E293">
            <v>8030988</v>
          </cell>
          <cell r="F293">
            <v>700</v>
          </cell>
          <cell r="G293">
            <v>1400</v>
          </cell>
        </row>
        <row r="294">
          <cell r="A294" t="str">
            <v>1VC2050V107M1CALU</v>
          </cell>
          <cell r="B294" t="str">
            <v>RF_SPEC BAND PASS FILTER 5370 MHz WIFI 1608</v>
          </cell>
          <cell r="C294">
            <v>0</v>
          </cell>
          <cell r="D294">
            <v>1600</v>
          </cell>
          <cell r="E294">
            <v>11863766.399999999</v>
          </cell>
          <cell r="F294">
            <v>800</v>
          </cell>
          <cell r="G294">
            <v>800</v>
          </cell>
        </row>
        <row r="295">
          <cell r="A295" t="str">
            <v>1VC2050V227M0JALU</v>
          </cell>
          <cell r="B295" t="str">
            <v>RF_SPEC BAND PASS FILTER 2.45 GHz 4P 1008</v>
          </cell>
          <cell r="C295">
            <v>0</v>
          </cell>
          <cell r="D295">
            <v>8000</v>
          </cell>
          <cell r="E295">
            <v>13707824.399999999</v>
          </cell>
          <cell r="F295">
            <v>4000</v>
          </cell>
          <cell r="G295">
            <v>4000</v>
          </cell>
        </row>
        <row r="296">
          <cell r="A296" t="str">
            <v>1VC2050V476M1EALU</v>
          </cell>
          <cell r="B296" t="str">
            <v>RF_SPEC High Pass Filter for 5GHz Wi-fi 4Pin 0201</v>
          </cell>
          <cell r="C296">
            <v>0</v>
          </cell>
          <cell r="D296">
            <v>15000</v>
          </cell>
          <cell r="E296">
            <v>40511302.200000003</v>
          </cell>
          <cell r="F296">
            <v>6000</v>
          </cell>
          <cell r="G296">
            <v>9000</v>
          </cell>
        </row>
        <row r="297">
          <cell r="A297" t="str">
            <v>1VC2550V107M1AALU</v>
          </cell>
          <cell r="B297" t="str">
            <v>FLT,SMT,0402,2.45GHz,0.55dB,21dB ATT,50 OHM,3W,1x0.5x0.4mm</v>
          </cell>
          <cell r="C297">
            <v>0</v>
          </cell>
          <cell r="D297">
            <v>16000</v>
          </cell>
          <cell r="E297">
            <v>18981258.960000001</v>
          </cell>
          <cell r="F297">
            <v>15000</v>
          </cell>
          <cell r="G297">
            <v>1000</v>
          </cell>
        </row>
        <row r="298">
          <cell r="A298" t="str">
            <v>1VC2550V107M1CALU</v>
          </cell>
          <cell r="B298" t="str">
            <v xml:space="preserve">IND 10uH 10% SMD 0805 </v>
          </cell>
          <cell r="C298">
            <v>0</v>
          </cell>
          <cell r="D298">
            <v>628000</v>
          </cell>
          <cell r="E298">
            <v>870242171.4000001</v>
          </cell>
          <cell r="F298">
            <v>468000</v>
          </cell>
          <cell r="G298">
            <v>160000</v>
          </cell>
        </row>
        <row r="299">
          <cell r="A299" t="str">
            <v>1VC2563V227M1AALU</v>
          </cell>
          <cell r="B299" t="str">
            <v>IND 100uH 20% 1A RADIAL, DRUM</v>
          </cell>
          <cell r="C299">
            <v>0</v>
          </cell>
          <cell r="D299">
            <v>125000</v>
          </cell>
          <cell r="E299">
            <v>13884980</v>
          </cell>
          <cell r="F299">
            <v>125300</v>
          </cell>
          <cell r="G299">
            <v>-300</v>
          </cell>
        </row>
        <row r="300">
          <cell r="A300" t="str">
            <v>1VC2563V227M1CALU</v>
          </cell>
          <cell r="B300" t="str">
            <v xml:space="preserve">IND, AXIAL, 1.5 mH, 5%, D=3mm, L=9mm </v>
          </cell>
          <cell r="C300">
            <v>0</v>
          </cell>
          <cell r="D300">
            <v>250</v>
          </cell>
          <cell r="E300">
            <v>0</v>
          </cell>
          <cell r="F300">
            <v>10</v>
          </cell>
          <cell r="G300">
            <v>240</v>
          </cell>
        </row>
        <row r="301">
          <cell r="A301" t="str">
            <v>1VC261785334K2YMF</v>
          </cell>
          <cell r="B301" t="str">
            <v>IND, 10uH, 2.4A, SMD, 6x6, NRS6045T100MMGK</v>
          </cell>
          <cell r="C301">
            <v>0</v>
          </cell>
          <cell r="D301">
            <v>38000</v>
          </cell>
          <cell r="E301">
            <v>11697825</v>
          </cell>
          <cell r="F301">
            <v>38000</v>
          </cell>
          <cell r="G301">
            <v>0</v>
          </cell>
        </row>
        <row r="302">
          <cell r="A302" t="str">
            <v>1VC3216107M0JTAN</v>
          </cell>
          <cell r="B302" t="str">
            <v>COMMON MODE CHOKE, 22mH, 30%, 0.20A, 3.5 Ohm</v>
          </cell>
          <cell r="C302">
            <v>0</v>
          </cell>
          <cell r="D302">
            <v>256500</v>
          </cell>
          <cell r="E302">
            <v>367594573.94999999</v>
          </cell>
          <cell r="F302">
            <v>256500</v>
          </cell>
          <cell r="G302">
            <v>0</v>
          </cell>
        </row>
        <row r="303">
          <cell r="A303" t="str">
            <v>1VC3580V108M1AALU</v>
          </cell>
          <cell r="B303" t="str">
            <v>inductance,10nH±5%,0201,I=160mA,RDC=0.8ohm,SDCL0603Q10NJT02,</v>
          </cell>
          <cell r="C303">
            <v>0</v>
          </cell>
          <cell r="D303">
            <v>256068</v>
          </cell>
          <cell r="E303">
            <v>743109336</v>
          </cell>
          <cell r="F303">
            <v>256998</v>
          </cell>
          <cell r="G303">
            <v>-930</v>
          </cell>
        </row>
        <row r="304">
          <cell r="A304" t="str">
            <v>1VC3580V477M1CALU</v>
          </cell>
          <cell r="B304" t="str">
            <v>inductance,15nH±5%,0201,I=160mA,RDC=0.85ohm,SDCL0603Q15NJT02B01,</v>
          </cell>
          <cell r="C304">
            <v>0</v>
          </cell>
          <cell r="D304">
            <v>30000</v>
          </cell>
          <cell r="E304">
            <v>1755344.5199999998</v>
          </cell>
          <cell r="F304">
            <v>30000</v>
          </cell>
          <cell r="G304">
            <v>0</v>
          </cell>
        </row>
        <row r="305">
          <cell r="A305" t="str">
            <v>1VC50110V226M1HALU</v>
          </cell>
          <cell r="B305" t="str">
            <v>IND FILM 1.5nH +/-0.2nH 0201</v>
          </cell>
          <cell r="C305">
            <v>0</v>
          </cell>
          <cell r="D305">
            <v>15000</v>
          </cell>
          <cell r="E305">
            <v>877672.25999999989</v>
          </cell>
          <cell r="F305">
            <v>15000</v>
          </cell>
          <cell r="G305">
            <v>0</v>
          </cell>
        </row>
        <row r="306">
          <cell r="A306" t="str">
            <v>1VC50125V108M1FALU</v>
          </cell>
          <cell r="B306" t="str">
            <v>inductance,1.5nH±0.3nH,0201,I=500mA,RDC=0.2ohm,SDCL0603C1N5STDF,</v>
          </cell>
          <cell r="C306">
            <v>0</v>
          </cell>
          <cell r="D306">
            <v>17500</v>
          </cell>
          <cell r="E306">
            <v>0</v>
          </cell>
          <cell r="F306">
            <v>2500</v>
          </cell>
          <cell r="G306">
            <v>15000</v>
          </cell>
        </row>
        <row r="307">
          <cell r="A307" t="str">
            <v>1VC5012V108M1E</v>
          </cell>
          <cell r="B307" t="str">
            <v>inductance,1.8nH±0.3nH,0201,I=380mA,RDC=0.15ohm,SDCL0603Q1N8ST02,</v>
          </cell>
          <cell r="C307">
            <v>0</v>
          </cell>
          <cell r="D307">
            <v>15000</v>
          </cell>
          <cell r="E307">
            <v>877672.25999999989</v>
          </cell>
          <cell r="F307">
            <v>15000</v>
          </cell>
          <cell r="G307">
            <v>0</v>
          </cell>
        </row>
        <row r="308">
          <cell r="A308" t="str">
            <v>1VC5055V226K1ECER</v>
          </cell>
          <cell r="B308" t="str">
            <v>inductance,2.0nH±0.3nH,0201,I=300mA,RDC=0.23ohm,SDCL0603Q2N0ST02</v>
          </cell>
          <cell r="C308">
            <v>0</v>
          </cell>
          <cell r="D308">
            <v>30000</v>
          </cell>
          <cell r="E308">
            <v>1755344.5199999998</v>
          </cell>
          <cell r="F308">
            <v>30000</v>
          </cell>
          <cell r="G308">
            <v>0</v>
          </cell>
        </row>
        <row r="309">
          <cell r="A309" t="str">
            <v>1VC5058225M1EALU</v>
          </cell>
          <cell r="B309" t="str">
            <v>inductance,2.2nH±0.3nH,0201,I=290mA,RDC=0.25ohmSDCL0603Q2N2ST02,</v>
          </cell>
          <cell r="C309">
            <v>0</v>
          </cell>
          <cell r="D309">
            <v>15000</v>
          </cell>
          <cell r="E309">
            <v>877672.25999999989</v>
          </cell>
          <cell r="F309">
            <v>15000</v>
          </cell>
          <cell r="G309">
            <v>0</v>
          </cell>
        </row>
        <row r="310">
          <cell r="A310" t="str">
            <v>1VC5080V477M1CALU</v>
          </cell>
          <cell r="B310" t="str">
            <v>inductance,33nH±5%,0201,I=80mA,RDC=2.2ohm,SDCL0603C33NJTDF,</v>
          </cell>
          <cell r="C310">
            <v>0</v>
          </cell>
          <cell r="D310">
            <v>45000</v>
          </cell>
          <cell r="E310">
            <v>2633016.7799999998</v>
          </cell>
          <cell r="F310">
            <v>45000</v>
          </cell>
          <cell r="G310">
            <v>0</v>
          </cell>
        </row>
        <row r="311">
          <cell r="A311" t="str">
            <v>1VC58V477M1CALU</v>
          </cell>
          <cell r="B311" t="str">
            <v>inductance,3.3nH±0.3nH,0201,I=270mA,RDC=0.30ohm,SDCL0603Q3N3ST02,</v>
          </cell>
          <cell r="C311">
            <v>0</v>
          </cell>
          <cell r="D311">
            <v>15000</v>
          </cell>
          <cell r="E311">
            <v>975191.4</v>
          </cell>
          <cell r="F311">
            <v>15000</v>
          </cell>
          <cell r="G311">
            <v>0</v>
          </cell>
        </row>
        <row r="312">
          <cell r="A312" t="str">
            <v>1VC60100V102K3DCER</v>
          </cell>
          <cell r="B312" t="str">
            <v>inductance,3.6nH±0.3nH,0201,I=300mA,RDC=0.35ohm,SDCL0603C3N6STDF,</v>
          </cell>
          <cell r="C312">
            <v>0</v>
          </cell>
          <cell r="D312">
            <v>15000</v>
          </cell>
          <cell r="E312">
            <v>877672.25999999989</v>
          </cell>
          <cell r="F312">
            <v>15000</v>
          </cell>
          <cell r="G312">
            <v>0</v>
          </cell>
        </row>
        <row r="313">
          <cell r="A313" t="str">
            <v>1VC6311827M0JALU</v>
          </cell>
          <cell r="B313" t="str">
            <v>inductance,3.9nH±0.3nH,0201,SDCL0603Q3N9ST02,</v>
          </cell>
          <cell r="C313">
            <v>0</v>
          </cell>
          <cell r="D313">
            <v>15040</v>
          </cell>
          <cell r="E313">
            <v>877672.25999999989</v>
          </cell>
          <cell r="F313">
            <v>15040</v>
          </cell>
          <cell r="G313">
            <v>0</v>
          </cell>
        </row>
        <row r="314">
          <cell r="A314" t="str">
            <v>1VC6355227M1CALU</v>
          </cell>
          <cell r="B314" t="str">
            <v>inductance,4.7nH,±0.3nH,0201,SDCL0603Q4N7ST02B01,</v>
          </cell>
          <cell r="C314">
            <v>0</v>
          </cell>
          <cell r="D314">
            <v>15000</v>
          </cell>
          <cell r="E314">
            <v>877672.25999999989</v>
          </cell>
          <cell r="F314">
            <v>15000</v>
          </cell>
          <cell r="G314">
            <v>0</v>
          </cell>
        </row>
        <row r="315">
          <cell r="A315" t="str">
            <v>1VC6666106M1CALU</v>
          </cell>
          <cell r="B315" t="str">
            <v>inductance,5.6nH±0.3nH,0201,I=210mA,RDC=0.46ohmSDCL0603Q5N6ST02,</v>
          </cell>
          <cell r="C315">
            <v>0</v>
          </cell>
          <cell r="D315">
            <v>15000</v>
          </cell>
          <cell r="E315">
            <v>877672.25999999989</v>
          </cell>
          <cell r="F315">
            <v>15000</v>
          </cell>
          <cell r="G315">
            <v>0</v>
          </cell>
        </row>
        <row r="316">
          <cell r="A316" t="str">
            <v>1VC7343687M0JTAN</v>
          </cell>
          <cell r="B316" t="str">
            <v>inductance,8.2nH±5%,0201,I=170mA,RDC=0.72ohm,SDCL0603Q8N2JT02,</v>
          </cell>
          <cell r="C316">
            <v>0</v>
          </cell>
          <cell r="D316">
            <v>30000</v>
          </cell>
          <cell r="E316">
            <v>1755344.5199999998</v>
          </cell>
          <cell r="F316">
            <v>30000</v>
          </cell>
          <cell r="G316">
            <v>0</v>
          </cell>
        </row>
        <row r="317">
          <cell r="A317" t="str">
            <v>1VC75160V228M1EALU</v>
          </cell>
          <cell r="B317" t="str">
            <v>IND,10nH±5%,0402,DCR=0.40ohm,Imax=300mA,1.15*0.65*0.65mm</v>
          </cell>
          <cell r="C317">
            <v>0</v>
          </cell>
          <cell r="D317">
            <v>15000</v>
          </cell>
          <cell r="E317">
            <v>877672.25999999989</v>
          </cell>
          <cell r="F317">
            <v>15000</v>
          </cell>
          <cell r="G317">
            <v>0</v>
          </cell>
        </row>
        <row r="318">
          <cell r="A318" t="str">
            <v>1VC7580V222K3DCER</v>
          </cell>
          <cell r="B318" t="str">
            <v>IND,12nH±5%,0402,DCR=0.50ohm,Imax=300mA,1.15*0.65*0.65mm</v>
          </cell>
          <cell r="C318">
            <v>0</v>
          </cell>
          <cell r="D318">
            <v>20000</v>
          </cell>
          <cell r="E318">
            <v>127475.99999999999</v>
          </cell>
          <cell r="F318">
            <v>20000</v>
          </cell>
          <cell r="G318">
            <v>0</v>
          </cell>
        </row>
        <row r="319">
          <cell r="A319" t="str">
            <v>1VC8010225M2AALU</v>
          </cell>
          <cell r="B319" t="str">
            <v>IND,FXD,0402,15nH,2%,460mA,160mOHM</v>
          </cell>
          <cell r="C319">
            <v>0</v>
          </cell>
          <cell r="D319">
            <v>10000</v>
          </cell>
          <cell r="E319">
            <v>297444</v>
          </cell>
          <cell r="F319">
            <v>10000</v>
          </cell>
          <cell r="G319">
            <v>0</v>
          </cell>
        </row>
        <row r="320">
          <cell r="A320" t="str">
            <v>1VC80115V475M2GALU</v>
          </cell>
          <cell r="B320" t="str">
            <v>IND,150nH±5%,0402,DCR=3.2ohm,Imax=150mA,1.15*0.65*0.65mm</v>
          </cell>
          <cell r="C320">
            <v>0</v>
          </cell>
          <cell r="D320">
            <v>20000</v>
          </cell>
          <cell r="E320">
            <v>11302872</v>
          </cell>
          <cell r="F320">
            <v>10000</v>
          </cell>
          <cell r="G320">
            <v>10000</v>
          </cell>
        </row>
        <row r="321">
          <cell r="A321" t="str">
            <v>1VCRD10476M1EALU</v>
          </cell>
          <cell r="B321" t="str">
            <v>IND,15nH±5%,0402,DCR=0.50ohm,Imax=300mA,1.15*0.65*0.65mm</v>
          </cell>
          <cell r="C321">
            <v>0</v>
          </cell>
          <cell r="D321">
            <v>10000</v>
          </cell>
          <cell r="E321">
            <v>382427.99999999994</v>
          </cell>
          <cell r="F321">
            <v>10000</v>
          </cell>
          <cell r="G321">
            <v>0</v>
          </cell>
        </row>
        <row r="322">
          <cell r="A322" t="str">
            <v>1VD11-22/R6G6C-A01/2T</v>
          </cell>
          <cell r="B322" t="str">
            <v>inductance,150NH,±5%,0402,SDCL1005CR15JTDF,</v>
          </cell>
          <cell r="C322">
            <v>0</v>
          </cell>
          <cell r="D322">
            <v>20000</v>
          </cell>
          <cell r="E322">
            <v>127475.99999999999</v>
          </cell>
          <cell r="F322">
            <v>20000</v>
          </cell>
          <cell r="G322">
            <v>0</v>
          </cell>
        </row>
        <row r="323">
          <cell r="A323" t="str">
            <v>1VD2RK1000M-4</v>
          </cell>
          <cell r="B323" t="str">
            <v>IND,18nH±5%,0402,DCR=0.60ohm,Imax=300mA,1.15*0.65*0.65mm</v>
          </cell>
          <cell r="C323">
            <v>0</v>
          </cell>
          <cell r="D323">
            <v>20000</v>
          </cell>
          <cell r="E323">
            <v>736811.28</v>
          </cell>
          <cell r="F323">
            <v>20000</v>
          </cell>
          <cell r="G323">
            <v>0</v>
          </cell>
        </row>
        <row r="324">
          <cell r="A324" t="str">
            <v>1VDBAS16-215SOT23</v>
          </cell>
          <cell r="B324" t="str">
            <v>IND,1.5nH±0.3nH,0402,DCR=0.10ohm,Imax=300mA,1.15*0.65*0.65mm</v>
          </cell>
          <cell r="C324">
            <v>0</v>
          </cell>
          <cell r="D324">
            <v>10000</v>
          </cell>
          <cell r="E324">
            <v>382427.99999999994</v>
          </cell>
          <cell r="F324">
            <v>10000</v>
          </cell>
          <cell r="G324">
            <v>0</v>
          </cell>
        </row>
        <row r="325">
          <cell r="A325" t="str">
            <v>1VDBAV99-215SOT23</v>
          </cell>
          <cell r="B325" t="str">
            <v>IND,1.8nH±0.3nH,0402,DCR=0.10ohm,Imax=300mA,1.15*0.65*0.65mm</v>
          </cell>
          <cell r="C325">
            <v>0</v>
          </cell>
          <cell r="D325">
            <v>10000</v>
          </cell>
          <cell r="E325">
            <v>297444</v>
          </cell>
          <cell r="F325">
            <v>10000</v>
          </cell>
          <cell r="G325">
            <v>0</v>
          </cell>
        </row>
        <row r="326">
          <cell r="A326" t="str">
            <v>1VDBZX84C12LT1GSOT23</v>
          </cell>
          <cell r="B326" t="str">
            <v>IND,FXD,0402,22nH,5%,300mA,580mohm</v>
          </cell>
          <cell r="C326">
            <v>0</v>
          </cell>
          <cell r="D326">
            <v>30000</v>
          </cell>
          <cell r="E326">
            <v>127476</v>
          </cell>
          <cell r="F326">
            <v>30000</v>
          </cell>
          <cell r="G326">
            <v>0</v>
          </cell>
        </row>
        <row r="327">
          <cell r="A327" t="str">
            <v>1VDLG N971-KN-1</v>
          </cell>
          <cell r="B327" t="str">
            <v>IND,FXD,0402,22nH,5%,300mA,420mohm</v>
          </cell>
          <cell r="C327">
            <v>0</v>
          </cell>
          <cell r="D327">
            <v>20000</v>
          </cell>
          <cell r="E327">
            <v>2060862.0000000002</v>
          </cell>
          <cell r="F327">
            <v>10000</v>
          </cell>
          <cell r="G327">
            <v>10000</v>
          </cell>
        </row>
        <row r="328">
          <cell r="A328" t="str">
            <v>1VDLGQ971-KN-10603</v>
          </cell>
          <cell r="B328" t="str">
            <v>IND,27nH±5%,0402,DCR=0.70ohm,Imax=300mA,1.15*0.65*0.65mm</v>
          </cell>
          <cell r="C328">
            <v>0</v>
          </cell>
          <cell r="D328">
            <v>20000</v>
          </cell>
          <cell r="E328">
            <v>1062300</v>
          </cell>
          <cell r="F328">
            <v>10000</v>
          </cell>
          <cell r="G328">
            <v>10000</v>
          </cell>
        </row>
        <row r="329">
          <cell r="A329" t="str">
            <v>1VDLSQ976-NR-10603</v>
          </cell>
          <cell r="B329" t="str">
            <v>IND,2.0nH±0.3nH,0402,DCR=0.20ohm,Imax=300mA,1.15*0.65*0.65mm</v>
          </cell>
          <cell r="C329">
            <v>0</v>
          </cell>
          <cell r="D329">
            <v>10000</v>
          </cell>
          <cell r="E329">
            <v>297444</v>
          </cell>
          <cell r="F329">
            <v>10000</v>
          </cell>
          <cell r="G329">
            <v>0</v>
          </cell>
        </row>
        <row r="330">
          <cell r="A330" t="str">
            <v>1VDLYQ971-H1L2-360603</v>
          </cell>
          <cell r="B330" t="str">
            <v>IND,2.2nH±0.3nH,0402,DCR=0.20ohm,Imax=300mA,1.15*0.65*0.65mm</v>
          </cell>
          <cell r="C330">
            <v>0</v>
          </cell>
          <cell r="D330">
            <v>20000</v>
          </cell>
          <cell r="E330">
            <v>730862.39999999979</v>
          </cell>
          <cell r="F330">
            <v>20000</v>
          </cell>
          <cell r="G330">
            <v>0</v>
          </cell>
        </row>
        <row r="331">
          <cell r="A331" t="str">
            <v>1VDMBR0540SOD123</v>
          </cell>
          <cell r="B331" t="str">
            <v>IND,2.4nH±0.3nH,0402,DCR=0.20ohm,Imax=300mA,1.15*0.65*0.65mm</v>
          </cell>
          <cell r="C331">
            <v>0</v>
          </cell>
          <cell r="D331">
            <v>20000</v>
          </cell>
          <cell r="E331">
            <v>412172.39999999997</v>
          </cell>
          <cell r="F331">
            <v>20000</v>
          </cell>
          <cell r="G331">
            <v>0</v>
          </cell>
        </row>
        <row r="332">
          <cell r="A332" t="str">
            <v>1VDMMBD7000LT1G</v>
          </cell>
          <cell r="B332" t="str">
            <v>IND,33nH±5%,0402,DCR=0.80ohm,Imax=200mA,1.15*0.65*0.65mm</v>
          </cell>
          <cell r="C332">
            <v>0</v>
          </cell>
          <cell r="D332">
            <v>40000</v>
          </cell>
          <cell r="E332">
            <v>1417108.2</v>
          </cell>
          <cell r="F332">
            <v>30000</v>
          </cell>
          <cell r="G332">
            <v>10000</v>
          </cell>
        </row>
        <row r="333">
          <cell r="A333" t="str">
            <v>1VDSMAJ58A-E3-61SMA</v>
          </cell>
          <cell r="B333" t="str">
            <v>IND,39nH±5%,0402,DCR=1.00ohm,Imax=200mA,1.15*0.65*0.65mm</v>
          </cell>
          <cell r="C333">
            <v>0</v>
          </cell>
          <cell r="D333">
            <v>20000</v>
          </cell>
          <cell r="E333">
            <v>698993.39999999991</v>
          </cell>
          <cell r="F333">
            <v>20000</v>
          </cell>
          <cell r="G333">
            <v>0</v>
          </cell>
        </row>
        <row r="334">
          <cell r="A334" t="str">
            <v>1VDSMLJ78CA-TPSMDJ</v>
          </cell>
          <cell r="B334" t="str">
            <v>inductance,39nH,±5%,0402,SDCL1005C39NJTDF,</v>
          </cell>
          <cell r="C334">
            <v>0</v>
          </cell>
          <cell r="D334">
            <v>20000</v>
          </cell>
          <cell r="E334">
            <v>686245.79999999993</v>
          </cell>
          <cell r="F334">
            <v>20000</v>
          </cell>
          <cell r="G334">
            <v>0</v>
          </cell>
        </row>
        <row r="335">
          <cell r="A335" t="str">
            <v>1VDSS1H10-E3-61TSMA</v>
          </cell>
          <cell r="B335" t="str">
            <v>IND,3.0nH±0.3nH,0402,DCR=0.20Ohm,Imax=300mA,1.15*0.65*0.65mm</v>
          </cell>
          <cell r="C335">
            <v>0</v>
          </cell>
          <cell r="D335">
            <v>20000</v>
          </cell>
          <cell r="E335">
            <v>736811.28</v>
          </cell>
          <cell r="F335">
            <v>20000</v>
          </cell>
          <cell r="G335">
            <v>0</v>
          </cell>
        </row>
        <row r="336">
          <cell r="A336" t="str">
            <v>1VDTPD4E001DBVRSOT23-500</v>
          </cell>
          <cell r="B336" t="str">
            <v>IND,3.3nH±0.3nH,0402,DCR=0.20ohm,Imax=300mA,1.15*0.65*0.65mm</v>
          </cell>
          <cell r="C336">
            <v>0</v>
          </cell>
          <cell r="D336">
            <v>20000</v>
          </cell>
          <cell r="E336">
            <v>698993.39999999991</v>
          </cell>
          <cell r="F336">
            <v>20000</v>
          </cell>
          <cell r="G336">
            <v>0</v>
          </cell>
        </row>
        <row r="337">
          <cell r="A337" t="str">
            <v>1VDTPD4E001DBVRSOT23-6L</v>
          </cell>
          <cell r="B337" t="str">
            <v>IND,FXD,0402,47nH,5%,200mA,720mOHM</v>
          </cell>
          <cell r="C337">
            <v>0</v>
          </cell>
          <cell r="D337">
            <v>20000</v>
          </cell>
          <cell r="E337">
            <v>764855.99999999988</v>
          </cell>
          <cell r="F337">
            <v>20000</v>
          </cell>
          <cell r="G337">
            <v>0</v>
          </cell>
        </row>
        <row r="338">
          <cell r="A338" t="str">
            <v>1VEDLW21SN181SQ2L</v>
          </cell>
          <cell r="B338" t="str">
            <v>IND ML 4.7nH +/-0.3nH 300mA 0402</v>
          </cell>
          <cell r="C338">
            <v>0</v>
          </cell>
          <cell r="D338">
            <v>20000</v>
          </cell>
          <cell r="E338">
            <v>2060862.0000000002</v>
          </cell>
          <cell r="F338">
            <v>10000</v>
          </cell>
          <cell r="G338">
            <v>10000</v>
          </cell>
        </row>
        <row r="339">
          <cell r="A339" t="str">
            <v>1VEDLW5BTN142SQ2L</v>
          </cell>
          <cell r="B339" t="str">
            <v>IND,FXD,4.7nH,0.3nH,300mA,180mOHM,0402</v>
          </cell>
          <cell r="C339">
            <v>0</v>
          </cell>
          <cell r="D339">
            <v>11200</v>
          </cell>
          <cell r="E339">
            <v>382427.99999999994</v>
          </cell>
          <cell r="F339">
            <v>1200</v>
          </cell>
          <cell r="G339">
            <v>10000</v>
          </cell>
        </row>
        <row r="340">
          <cell r="A340" t="str">
            <v>1VEMS8551</v>
          </cell>
          <cell r="B340" t="str">
            <v>IND,4.3nH±0.3nH,0402,DCR=0.20Ohm,Imax=300mA,1.15*0.65*0.65mm</v>
          </cell>
          <cell r="C340">
            <v>0</v>
          </cell>
          <cell r="D340">
            <v>30000</v>
          </cell>
          <cell r="E340">
            <v>2745197.9999999995</v>
          </cell>
          <cell r="F340">
            <v>29995</v>
          </cell>
          <cell r="G340">
            <v>5</v>
          </cell>
        </row>
        <row r="341">
          <cell r="A341" t="str">
            <v>1VFLFB185G37CF2D114</v>
          </cell>
          <cell r="B341" t="str">
            <v>IND,4.7nH±0.3nH,0402,DCR=0.20ohm,Imax=300mA,1.15*0.65*0.65mm</v>
          </cell>
          <cell r="C341">
            <v>0</v>
          </cell>
          <cell r="D341">
            <v>10000</v>
          </cell>
          <cell r="E341">
            <v>297444</v>
          </cell>
          <cell r="F341">
            <v>10000</v>
          </cell>
          <cell r="G341">
            <v>0</v>
          </cell>
        </row>
        <row r="342">
          <cell r="A342" t="str">
            <v>1VFLFB2H2G45CC1D005</v>
          </cell>
          <cell r="B342" t="str">
            <v>IND,5.1nH±0.3nH,0402,DCR=0.3ohm,Imax=300mA,1.15*0.65*0.65mm</v>
          </cell>
          <cell r="C342">
            <v>0</v>
          </cell>
          <cell r="D342">
            <v>20000</v>
          </cell>
          <cell r="E342">
            <v>698993.39999999991</v>
          </cell>
          <cell r="F342">
            <v>20000</v>
          </cell>
          <cell r="G342">
            <v>0</v>
          </cell>
        </row>
        <row r="343">
          <cell r="A343" t="str">
            <v>1VFLFH0Q5G37RC1D560</v>
          </cell>
          <cell r="B343" t="str">
            <v>Inductance,5.6nH±0.3nH,0402,DCR=0.30ohm,Imax=300mA,1.15*0.65*0.65mm</v>
          </cell>
          <cell r="C343">
            <v>0</v>
          </cell>
          <cell r="D343">
            <v>20000</v>
          </cell>
          <cell r="E343">
            <v>764855.99999999988</v>
          </cell>
          <cell r="F343">
            <v>20000</v>
          </cell>
          <cell r="G343">
            <v>0</v>
          </cell>
        </row>
        <row r="344">
          <cell r="A344" t="str">
            <v>1VFLFL152G45TC1A219</v>
          </cell>
          <cell r="B344" t="str">
            <v>IND,FXD,0402,5.6nH,2%,800mA,51mOHM</v>
          </cell>
          <cell r="C344">
            <v>0</v>
          </cell>
          <cell r="D344">
            <v>20000</v>
          </cell>
          <cell r="E344">
            <v>698993.39999999991</v>
          </cell>
          <cell r="F344">
            <v>20000</v>
          </cell>
          <cell r="G344">
            <v>0</v>
          </cell>
        </row>
        <row r="345">
          <cell r="A345" t="str">
            <v>1VFRFBLN2012090BM5T25</v>
          </cell>
          <cell r="B345" t="str">
            <v>IND,6.8nH±5%,0402,DCR=0.30ohm,Imax=300mA,1.15*0.65*0.65mm</v>
          </cell>
          <cell r="C345">
            <v>0</v>
          </cell>
          <cell r="D345">
            <v>20000</v>
          </cell>
          <cell r="E345">
            <v>12110220</v>
          </cell>
          <cell r="F345">
            <v>10000</v>
          </cell>
          <cell r="G345">
            <v>10000</v>
          </cell>
        </row>
        <row r="346">
          <cell r="A346" t="str">
            <v>1VFSAFEB1G57KE0F00</v>
          </cell>
          <cell r="B346" t="str">
            <v>IND,FXD,0402,6.8nH,2%,1.45A,68mOHM,0402HP</v>
          </cell>
          <cell r="C346">
            <v>0</v>
          </cell>
          <cell r="D346">
            <v>10000</v>
          </cell>
          <cell r="E346">
            <v>233706</v>
          </cell>
          <cell r="F346">
            <v>10000</v>
          </cell>
          <cell r="G346">
            <v>0</v>
          </cell>
        </row>
        <row r="347">
          <cell r="A347" t="str">
            <v>1VI0805100K0</v>
          </cell>
          <cell r="B347" t="str">
            <v>IND,7.5nH±5%,0402,DCR=0.40ohm,Imax=300mA,1.15*0.65*0.65mm</v>
          </cell>
          <cell r="C347">
            <v>0</v>
          </cell>
          <cell r="D347">
            <v>20000</v>
          </cell>
          <cell r="E347">
            <v>13724916</v>
          </cell>
          <cell r="F347">
            <v>10000</v>
          </cell>
          <cell r="G347">
            <v>10000</v>
          </cell>
        </row>
        <row r="348">
          <cell r="A348" t="str">
            <v>1VI1085101M</v>
          </cell>
          <cell r="B348" t="str">
            <v>inductance,7.5NH,±5%,0402,SDCL1005C7N5JTDF,</v>
          </cell>
          <cell r="C348">
            <v>0</v>
          </cell>
          <cell r="D348">
            <v>10000</v>
          </cell>
          <cell r="E348">
            <v>297444</v>
          </cell>
          <cell r="F348">
            <v>10000</v>
          </cell>
          <cell r="G348">
            <v>0</v>
          </cell>
        </row>
        <row r="349">
          <cell r="A349" t="str">
            <v>1VICTHGBM5G5A1JBAIR</v>
          </cell>
          <cell r="B349" t="str">
            <v>IND,82nH±5%,0402,DCR=2.40ohm,Imax=150mA,1.15*0.65*0.65mm</v>
          </cell>
          <cell r="C349">
            <v>0</v>
          </cell>
          <cell r="D349">
            <v>20000</v>
          </cell>
          <cell r="E349">
            <v>736811.28</v>
          </cell>
          <cell r="F349">
            <v>20000</v>
          </cell>
          <cell r="G349">
            <v>0</v>
          </cell>
        </row>
        <row r="350">
          <cell r="A350" t="str">
            <v>1VIN152JAXD3L9</v>
          </cell>
          <cell r="B350" t="str">
            <v>inductance,82nH,±5%,I=150MA,RDC=2.2ohm,0402,SDCL1005C82NJTDF,</v>
          </cell>
          <cell r="C350">
            <v>0</v>
          </cell>
          <cell r="D350">
            <v>20000</v>
          </cell>
          <cell r="E350">
            <v>698993.39999999991</v>
          </cell>
          <cell r="F350">
            <v>10001</v>
          </cell>
          <cell r="G350">
            <v>9999</v>
          </cell>
        </row>
        <row r="351">
          <cell r="A351" t="str">
            <v>1VIND0606V10R24</v>
          </cell>
          <cell r="B351" t="str">
            <v>IND,FXD,0402,8.2nH,2%,1500mA,69mOHM,0402HP</v>
          </cell>
          <cell r="C351">
            <v>0</v>
          </cell>
          <cell r="D351">
            <v>20000</v>
          </cell>
          <cell r="E351">
            <v>736811.28</v>
          </cell>
          <cell r="F351">
            <v>20000</v>
          </cell>
          <cell r="G351">
            <v>0</v>
          </cell>
        </row>
        <row r="352">
          <cell r="A352" t="str">
            <v>1VINFU98223</v>
          </cell>
          <cell r="B352" t="str">
            <v>IND,FXD,1008,1.8uH,5%,300mA,26mohm</v>
          </cell>
          <cell r="C352">
            <v>0</v>
          </cell>
          <cell r="D352">
            <v>20000</v>
          </cell>
          <cell r="E352">
            <v>13724916</v>
          </cell>
          <cell r="F352">
            <v>10000</v>
          </cell>
          <cell r="G352">
            <v>10000</v>
          </cell>
        </row>
        <row r="353">
          <cell r="A353" t="str">
            <v>1VL0201100F507J160</v>
          </cell>
          <cell r="B353" t="str">
            <v>IND ML 2.2uH +/-20% 1300mA 1008</v>
          </cell>
          <cell r="C353">
            <v>0</v>
          </cell>
          <cell r="D353">
            <v>12000</v>
          </cell>
          <cell r="E353">
            <v>9120057.9600000009</v>
          </cell>
          <cell r="F353">
            <v>2000</v>
          </cell>
          <cell r="G353">
            <v>10000</v>
          </cell>
        </row>
        <row r="354">
          <cell r="A354" t="str">
            <v>1VL0201122B750</v>
          </cell>
          <cell r="B354" t="str">
            <v>IND,FXD,1008,82nH,2%,1000mA,220mOHM</v>
          </cell>
          <cell r="C354">
            <v>0</v>
          </cell>
          <cell r="D354">
            <v>400</v>
          </cell>
          <cell r="E354">
            <v>0</v>
          </cell>
          <cell r="F354">
            <v>400</v>
          </cell>
          <cell r="G354">
            <v>0</v>
          </cell>
        </row>
        <row r="355">
          <cell r="A355" t="str">
            <v>1VL0201150F507J160</v>
          </cell>
          <cell r="B355" t="str">
            <v>IND 22uH 4.1A 43 mOhms (or: 3.8A 33mOhms)  SMT 0.492 inch sq</v>
          </cell>
          <cell r="C355">
            <v>0</v>
          </cell>
          <cell r="D355">
            <v>12000</v>
          </cell>
          <cell r="E355">
            <v>12110220</v>
          </cell>
          <cell r="F355">
            <v>2000</v>
          </cell>
          <cell r="G355">
            <v>10000</v>
          </cell>
        </row>
        <row r="356">
          <cell r="A356" t="str">
            <v>1VL0201152F000A250</v>
          </cell>
          <cell r="B356" t="str">
            <v>IND,PWR,1uH,20%,2.1A,82mOHM,2.5x2.0mm</v>
          </cell>
          <cell r="C356">
            <v>0</v>
          </cell>
          <cell r="D356">
            <v>705</v>
          </cell>
          <cell r="E356">
            <v>4291692</v>
          </cell>
          <cell r="F356">
            <v>202</v>
          </cell>
          <cell r="G356">
            <v>503</v>
          </cell>
        </row>
        <row r="357">
          <cell r="A357" t="str">
            <v>1VL0201152F507I420</v>
          </cell>
          <cell r="B357" t="str">
            <v>Power inductors, 22uH ± 20%, 2520, DCR=1.09ohm, Isat (max) =0.45A, 2.7*2.2*1.2mm</v>
          </cell>
          <cell r="C357">
            <v>0</v>
          </cell>
          <cell r="D357">
            <v>291000</v>
          </cell>
          <cell r="E357">
            <v>262714040.28</v>
          </cell>
          <cell r="F357">
            <v>218990</v>
          </cell>
          <cell r="G357">
            <v>72010</v>
          </cell>
        </row>
        <row r="358">
          <cell r="A358" t="str">
            <v>1VL0201182F507I380</v>
          </cell>
          <cell r="B358" t="str">
            <v>Power inductors, 0.68uH ± 20%, 2520, DCR = 0.065ohm, Imax = 3200mA, 2.5 * 2.0 * 1.0mm</v>
          </cell>
          <cell r="C358">
            <v>0</v>
          </cell>
          <cell r="D358">
            <v>3530</v>
          </cell>
          <cell r="E358">
            <v>2249951.4</v>
          </cell>
          <cell r="F358">
            <v>3530</v>
          </cell>
          <cell r="G358">
            <v>0</v>
          </cell>
        </row>
        <row r="359">
          <cell r="A359" t="str">
            <v>1VL02011R5F107I500</v>
          </cell>
          <cell r="B359" t="str">
            <v>power inductor,0.68uH,±30%,2.5*2.0*1.0mm,2.5A,MDMK2020TR68MM,</v>
          </cell>
          <cell r="C359">
            <v>0</v>
          </cell>
          <cell r="D359">
            <v>22000</v>
          </cell>
          <cell r="E359">
            <v>16690857.6</v>
          </cell>
          <cell r="F359">
            <v>22000</v>
          </cell>
          <cell r="G359">
            <v>0</v>
          </cell>
        </row>
        <row r="360">
          <cell r="A360" t="str">
            <v>1VL02011R8F507I380</v>
          </cell>
          <cell r="B360" t="str">
            <v>IND 15uH 700mA Mini Drum SMD 3.2x2.5mm</v>
          </cell>
          <cell r="C360">
            <v>0</v>
          </cell>
          <cell r="D360">
            <v>22000</v>
          </cell>
          <cell r="E360">
            <v>13826046.960000001</v>
          </cell>
          <cell r="F360">
            <v>22000</v>
          </cell>
          <cell r="G360">
            <v>0</v>
          </cell>
        </row>
        <row r="361">
          <cell r="A361" t="str">
            <v>1VL0201202B600</v>
          </cell>
          <cell r="B361" t="str">
            <v>FIXED IND 15UH 850MA 252 MOHM</v>
          </cell>
          <cell r="C361">
            <v>0</v>
          </cell>
          <cell r="D361">
            <v>2000</v>
          </cell>
          <cell r="E361">
            <v>1657188</v>
          </cell>
          <cell r="F361">
            <v>5</v>
          </cell>
          <cell r="G361">
            <v>1995</v>
          </cell>
        </row>
        <row r="362">
          <cell r="A362" t="str">
            <v>1VL0201202F507I310</v>
          </cell>
          <cell r="B362" t="str">
            <v>INDUCTOR POWER 4.7UH 1700MA 1515</v>
          </cell>
          <cell r="C362">
            <v>0</v>
          </cell>
          <cell r="D362">
            <v>8610</v>
          </cell>
          <cell r="E362">
            <v>6618872.6100000013</v>
          </cell>
          <cell r="F362">
            <v>1610</v>
          </cell>
          <cell r="G362">
            <v>7000</v>
          </cell>
        </row>
        <row r="363">
          <cell r="A363" t="str">
            <v>1VL0201242F507I310</v>
          </cell>
          <cell r="B363" t="str">
            <v>IND 1mH 100mA 16.3 Ohms SMT 0.169x0.169 inch</v>
          </cell>
          <cell r="C363">
            <v>0</v>
          </cell>
          <cell r="D363">
            <v>3800</v>
          </cell>
          <cell r="E363">
            <v>0</v>
          </cell>
          <cell r="F363">
            <v>300</v>
          </cell>
          <cell r="G363">
            <v>3500</v>
          </cell>
        </row>
        <row r="364">
          <cell r="A364" t="str">
            <v>1VL0201272F507I310</v>
          </cell>
          <cell r="B364" t="str">
            <v>IND,PWR,SMT,1.5uH,30%,3.5A-4.1A,28mohm</v>
          </cell>
          <cell r="C364">
            <v>0</v>
          </cell>
          <cell r="D364">
            <v>706</v>
          </cell>
          <cell r="E364">
            <v>1345636.6560000002</v>
          </cell>
          <cell r="F364">
            <v>203</v>
          </cell>
          <cell r="G364">
            <v>503</v>
          </cell>
        </row>
        <row r="365">
          <cell r="A365" t="str">
            <v>1VL0201273F507J120</v>
          </cell>
          <cell r="B365" t="str">
            <v>IND,PWR,SMT,1.5uH,30%,5.2A,22mohm</v>
          </cell>
          <cell r="C365">
            <v>0</v>
          </cell>
          <cell r="D365">
            <v>24000</v>
          </cell>
          <cell r="E365">
            <v>24169449.599999998</v>
          </cell>
          <cell r="F365">
            <v>3000</v>
          </cell>
          <cell r="G365">
            <v>21000</v>
          </cell>
        </row>
        <row r="366">
          <cell r="A366" t="str">
            <v>1VL02012R0F507I300</v>
          </cell>
          <cell r="B366" t="str">
            <v>IND,PWR,SMT,2.2uH,30%,3.9A,28mohm</v>
          </cell>
          <cell r="C366">
            <v>0</v>
          </cell>
          <cell r="D366">
            <v>12500</v>
          </cell>
          <cell r="E366">
            <v>12216450</v>
          </cell>
          <cell r="F366">
            <v>2500</v>
          </cell>
          <cell r="G366">
            <v>10000</v>
          </cell>
        </row>
        <row r="367">
          <cell r="A367" t="str">
            <v>1VL02012R2F507I290</v>
          </cell>
          <cell r="B367" t="str">
            <v>IND 3.3uH 1.53A 32 mOhms  SMT 5.1x5.1mm</v>
          </cell>
          <cell r="C367">
            <v>0</v>
          </cell>
          <cell r="D367">
            <v>12000</v>
          </cell>
          <cell r="E367">
            <v>12084724.799999999</v>
          </cell>
          <cell r="F367">
            <v>1500</v>
          </cell>
          <cell r="G367">
            <v>10500</v>
          </cell>
        </row>
        <row r="368">
          <cell r="A368" t="str">
            <v>1VL0201330F107J80</v>
          </cell>
          <cell r="B368" t="str">
            <v>IND, 10uH, 1.6A, SMD, 6x6 mm</v>
          </cell>
          <cell r="C368">
            <v>0</v>
          </cell>
          <cell r="D368">
            <v>1500</v>
          </cell>
          <cell r="E368">
            <v>1848402</v>
          </cell>
          <cell r="F368">
            <v>500</v>
          </cell>
          <cell r="G368">
            <v>1000</v>
          </cell>
        </row>
        <row r="369">
          <cell r="A369" t="str">
            <v>1VL02013R3F507I270</v>
          </cell>
          <cell r="B369" t="str">
            <v>IND,PWR,2.2uH,20%,4.2A,26mOHM,,6.0x6.0mm</v>
          </cell>
          <cell r="C369">
            <v>0</v>
          </cell>
          <cell r="D369">
            <v>4000</v>
          </cell>
          <cell r="E369">
            <v>8502649.1999999993</v>
          </cell>
          <cell r="F369">
            <v>0</v>
          </cell>
          <cell r="G369">
            <v>0</v>
          </cell>
        </row>
        <row r="370">
          <cell r="A370" t="str">
            <v>1VL02013R6F107I300</v>
          </cell>
          <cell r="B370" t="str">
            <v>IND,PWR,2.2uH,20%,3.3A,27mOHM,,6.3x6.3mm</v>
          </cell>
          <cell r="C370">
            <v>0</v>
          </cell>
          <cell r="D370">
            <v>4000</v>
          </cell>
          <cell r="E370">
            <v>8502649.1999999993</v>
          </cell>
          <cell r="F370">
            <v>4000</v>
          </cell>
          <cell r="G370">
            <v>0</v>
          </cell>
        </row>
        <row r="371">
          <cell r="A371" t="str">
            <v>1VL02013R9F507I230</v>
          </cell>
          <cell r="B371" t="str">
            <v>IND,PWR,3.0uH,20%,3.6A,29.9mOHM,6.0x6.0mm</v>
          </cell>
          <cell r="C371">
            <v>0</v>
          </cell>
          <cell r="D371">
            <v>230000</v>
          </cell>
          <cell r="E371">
            <v>456514975.79999995</v>
          </cell>
          <cell r="F371">
            <v>218008</v>
          </cell>
          <cell r="G371">
            <v>11992</v>
          </cell>
        </row>
        <row r="372">
          <cell r="A372" t="str">
            <v>1VL0201432F507I220</v>
          </cell>
          <cell r="B372" t="str">
            <v>IND,PWR,SMT,3.3uH,30%,2.8A,40mohm</v>
          </cell>
          <cell r="C372">
            <v>0</v>
          </cell>
          <cell r="D372">
            <v>44000</v>
          </cell>
          <cell r="E372">
            <v>59025637.200000003</v>
          </cell>
          <cell r="F372">
            <v>31500</v>
          </cell>
          <cell r="G372">
            <v>12500</v>
          </cell>
        </row>
        <row r="373">
          <cell r="A373" t="str">
            <v>1VL0201472F507I210</v>
          </cell>
          <cell r="B373" t="str">
            <v>IND,PWR,3.3uH,20%,2.57A,21.4mOHM,6.0x6.0mm</v>
          </cell>
          <cell r="C373">
            <v>0</v>
          </cell>
          <cell r="D373">
            <v>2500</v>
          </cell>
          <cell r="E373">
            <v>3213457.5</v>
          </cell>
          <cell r="F373">
            <v>5</v>
          </cell>
          <cell r="G373">
            <v>2495</v>
          </cell>
        </row>
        <row r="374">
          <cell r="A374" t="str">
            <v>1VL02014R7F507I220</v>
          </cell>
          <cell r="B374" t="str">
            <v>IND,PWR,SMT,4.7uH,20%,3.0A,40mohm</v>
          </cell>
          <cell r="C374">
            <v>0</v>
          </cell>
          <cell r="D374">
            <v>189500</v>
          </cell>
          <cell r="E374">
            <v>391202003.25</v>
          </cell>
          <cell r="F374">
            <v>189500</v>
          </cell>
          <cell r="G374">
            <v>0</v>
          </cell>
        </row>
        <row r="375">
          <cell r="A375" t="str">
            <v>1VL02015R6F507I210</v>
          </cell>
          <cell r="B375" t="str">
            <v>INDUCTOR POWER 1.0UH 11A SMD</v>
          </cell>
          <cell r="C375">
            <v>0</v>
          </cell>
          <cell r="D375">
            <v>11000</v>
          </cell>
          <cell r="E375">
            <v>12970683</v>
          </cell>
          <cell r="F375">
            <v>1000</v>
          </cell>
          <cell r="G375">
            <v>10000</v>
          </cell>
        </row>
        <row r="376">
          <cell r="A376" t="str">
            <v>1VL0201822F507J190</v>
          </cell>
          <cell r="B376" t="str">
            <v>INDUCTOR POWER 2.2UH 8A SMD</v>
          </cell>
          <cell r="C376">
            <v>0</v>
          </cell>
          <cell r="D376">
            <v>1300</v>
          </cell>
          <cell r="E376">
            <v>0</v>
          </cell>
          <cell r="F376">
            <v>300</v>
          </cell>
          <cell r="G376">
            <v>1000</v>
          </cell>
        </row>
        <row r="377">
          <cell r="A377" t="str">
            <v>1VL02018R2F507J170</v>
          </cell>
          <cell r="B377" t="str">
            <v>INDUCTOR POWER 3.3UH 7A SMD</v>
          </cell>
          <cell r="C377">
            <v>0</v>
          </cell>
          <cell r="D377">
            <v>705</v>
          </cell>
          <cell r="E377">
            <v>1587926.0399999998</v>
          </cell>
          <cell r="F377">
            <v>202</v>
          </cell>
          <cell r="G377">
            <v>503</v>
          </cell>
        </row>
        <row r="378">
          <cell r="A378" t="str">
            <v>1VL0402100F000J300</v>
          </cell>
          <cell r="B378" t="str">
            <v>INDUCTOR POWER 4.7UH 5.5A SMD</v>
          </cell>
          <cell r="C378">
            <v>0</v>
          </cell>
          <cell r="D378">
            <v>1300</v>
          </cell>
          <cell r="E378">
            <v>0</v>
          </cell>
          <cell r="F378">
            <v>300</v>
          </cell>
          <cell r="G378">
            <v>1000</v>
          </cell>
        </row>
        <row r="379">
          <cell r="A379" t="str">
            <v>1VL0402103F107J300</v>
          </cell>
          <cell r="B379" t="str">
            <v>IND PWR 0.68UH@100KHZ 15.5A 20% SMT</v>
          </cell>
          <cell r="C379">
            <v>0</v>
          </cell>
          <cell r="D379">
            <v>2500</v>
          </cell>
          <cell r="E379">
            <v>0</v>
          </cell>
          <cell r="F379">
            <v>500</v>
          </cell>
          <cell r="G379">
            <v>2000</v>
          </cell>
        </row>
        <row r="380">
          <cell r="A380" t="str">
            <v>1VL0402120F000J300</v>
          </cell>
          <cell r="B380" t="str">
            <v>IND,PWR,SMT,2.2uH,20%,4.8A 19.5mOHM 8x8x3mm</v>
          </cell>
          <cell r="C380">
            <v>0</v>
          </cell>
          <cell r="D380">
            <v>705</v>
          </cell>
          <cell r="E380">
            <v>5879618.040000001</v>
          </cell>
          <cell r="F380">
            <v>202</v>
          </cell>
          <cell r="G380">
            <v>503</v>
          </cell>
        </row>
        <row r="381">
          <cell r="A381" t="str">
            <v>1VL0402123F107J300</v>
          </cell>
          <cell r="B381" t="str">
            <v>IND,PWR,SMT,4.7uH,30%,5.4A,18mohm</v>
          </cell>
          <cell r="C381">
            <v>0</v>
          </cell>
          <cell r="D381">
            <v>22000</v>
          </cell>
          <cell r="E381">
            <v>30148074</v>
          </cell>
          <cell r="F381">
            <v>2000</v>
          </cell>
          <cell r="G381">
            <v>20000</v>
          </cell>
        </row>
        <row r="382">
          <cell r="A382" t="str">
            <v>1VL0402150F000G460</v>
          </cell>
          <cell r="B382" t="str">
            <v>IND,PWR,SMT,4.7uH,3.5A,20%</v>
          </cell>
          <cell r="C382">
            <v>0</v>
          </cell>
          <cell r="D382">
            <v>11000</v>
          </cell>
          <cell r="E382">
            <v>14770219.199999999</v>
          </cell>
          <cell r="F382">
            <v>1001</v>
          </cell>
          <cell r="G382">
            <v>9999</v>
          </cell>
        </row>
        <row r="383">
          <cell r="A383" t="str">
            <v>1VL0402150F000J150</v>
          </cell>
          <cell r="B383" t="str">
            <v>IND,FB,0603,120@100MHz,25%,500mA,100mohm</v>
          </cell>
          <cell r="C383">
            <v>0</v>
          </cell>
          <cell r="D383">
            <v>61000</v>
          </cell>
          <cell r="E383">
            <v>84240390</v>
          </cell>
          <cell r="F383">
            <v>57004</v>
          </cell>
          <cell r="G383">
            <v>3996</v>
          </cell>
        </row>
        <row r="384">
          <cell r="A384" t="str">
            <v>1VL0402150F000J300</v>
          </cell>
          <cell r="B384" t="str">
            <v>IND,FB,0603,600,25%,200mA,500mohm</v>
          </cell>
          <cell r="C384">
            <v>0</v>
          </cell>
          <cell r="D384">
            <v>88000</v>
          </cell>
          <cell r="E384">
            <v>9778259.040000001</v>
          </cell>
          <cell r="F384">
            <v>8000</v>
          </cell>
          <cell r="G384">
            <v>80000</v>
          </cell>
        </row>
        <row r="385">
          <cell r="A385" t="str">
            <v>1VL0402151F107J100</v>
          </cell>
          <cell r="B385" t="str">
            <v>IND,FB,0603,1500,25%,500mA,500mOHM</v>
          </cell>
          <cell r="C385">
            <v>0</v>
          </cell>
          <cell r="D385">
            <v>36000</v>
          </cell>
          <cell r="E385">
            <v>4000196.88</v>
          </cell>
          <cell r="F385">
            <v>4000</v>
          </cell>
          <cell r="G385">
            <v>32000</v>
          </cell>
        </row>
        <row r="386">
          <cell r="A386" t="str">
            <v>1VL0402180F000J300</v>
          </cell>
          <cell r="B386" t="str">
            <v>IND,FB,0603,27@100MHz,25%,4A,8mohm</v>
          </cell>
          <cell r="C386">
            <v>0</v>
          </cell>
          <cell r="D386">
            <v>16000</v>
          </cell>
          <cell r="E386">
            <v>5748317.7600000007</v>
          </cell>
          <cell r="F386">
            <v>4000</v>
          </cell>
          <cell r="G386">
            <v>12000</v>
          </cell>
        </row>
        <row r="387">
          <cell r="A387" t="str">
            <v>1VL04021R5F000I300</v>
          </cell>
          <cell r="B387" t="str">
            <v>IND,FB,0603,470 OHM,25%,1A,200mOHM,BLM18P</v>
          </cell>
          <cell r="C387">
            <v>0</v>
          </cell>
          <cell r="D387">
            <v>36000</v>
          </cell>
          <cell r="E387">
            <v>4466759.04</v>
          </cell>
          <cell r="F387">
            <v>4000</v>
          </cell>
          <cell r="G387">
            <v>32000</v>
          </cell>
        </row>
        <row r="388">
          <cell r="A388" t="str">
            <v>1VL04021R8F000I300</v>
          </cell>
          <cell r="B388" t="str">
            <v>IND,FB,0805,600@100MHz,25%,1.5A,100mohm</v>
          </cell>
          <cell r="C388">
            <v>0</v>
          </cell>
          <cell r="D388">
            <v>24000</v>
          </cell>
          <cell r="E388">
            <v>2957443.2</v>
          </cell>
          <cell r="F388">
            <v>4000</v>
          </cell>
          <cell r="G388">
            <v>20000</v>
          </cell>
        </row>
        <row r="389">
          <cell r="A389" t="str">
            <v>1VL0402202F107I300</v>
          </cell>
          <cell r="B389" t="str">
            <v>IND,FB,SMT,42@100MHz,25%,6A,0.6mohm</v>
          </cell>
          <cell r="C389">
            <v>0</v>
          </cell>
          <cell r="D389">
            <v>16000</v>
          </cell>
          <cell r="E389">
            <v>7104662.3999999994</v>
          </cell>
          <cell r="F389">
            <v>4000</v>
          </cell>
          <cell r="G389">
            <v>12000</v>
          </cell>
        </row>
        <row r="390">
          <cell r="A390" t="str">
            <v>1VL0402220F000J300</v>
          </cell>
          <cell r="B390" t="str">
            <v>IND,FB,0603,60@100MHz,25%,3.5A,20mohm</v>
          </cell>
          <cell r="C390">
            <v>0</v>
          </cell>
          <cell r="D390">
            <v>15000</v>
          </cell>
          <cell r="E390">
            <v>13703670</v>
          </cell>
          <cell r="F390">
            <v>3000</v>
          </cell>
          <cell r="G390">
            <v>12000</v>
          </cell>
        </row>
        <row r="391">
          <cell r="A391" t="str">
            <v>1VL0402222F107I300</v>
          </cell>
          <cell r="B391" t="str">
            <v>COMM CHOKE 6.8 mH, 1A</v>
          </cell>
          <cell r="C391">
            <v>0</v>
          </cell>
          <cell r="D391">
            <v>16000</v>
          </cell>
          <cell r="E391">
            <v>4283193.5999999996</v>
          </cell>
          <cell r="F391">
            <v>4000</v>
          </cell>
          <cell r="G391">
            <v>12000</v>
          </cell>
        </row>
        <row r="392">
          <cell r="A392" t="str">
            <v>1VL0402222F107J300</v>
          </cell>
          <cell r="B392" t="str">
            <v>PCBA SFU I-010G-C</v>
          </cell>
          <cell r="C392">
            <v>0</v>
          </cell>
          <cell r="D392">
            <v>36742</v>
          </cell>
          <cell r="E392">
            <v>25571685600</v>
          </cell>
          <cell r="F392">
            <v>0</v>
          </cell>
          <cell r="G392">
            <v>0</v>
          </cell>
        </row>
        <row r="393">
          <cell r="A393" t="str">
            <v>1VL0402270F000J300</v>
          </cell>
          <cell r="B393" t="str">
            <v>Res,0ohm±5%,1/20W,0201,0.63*0.33*0.26mm</v>
          </cell>
          <cell r="C393">
            <v>0</v>
          </cell>
          <cell r="D393">
            <v>47522</v>
          </cell>
          <cell r="E393">
            <v>33092769600</v>
          </cell>
          <cell r="F393">
            <v>42492</v>
          </cell>
          <cell r="G393">
            <v>5030</v>
          </cell>
        </row>
        <row r="394">
          <cell r="A394" t="str">
            <v>1VL04022R0F000I300</v>
          </cell>
          <cell r="B394" t="str">
            <v>resistance,0 ohm,±5%,1/16W,0201,RC0201JR-070RL,</v>
          </cell>
          <cell r="C394">
            <v>0</v>
          </cell>
          <cell r="D394">
            <v>30000</v>
          </cell>
          <cell r="E394">
            <v>1126038</v>
          </cell>
          <cell r="F394">
            <v>30000</v>
          </cell>
          <cell r="G394">
            <v>0</v>
          </cell>
        </row>
        <row r="395">
          <cell r="A395" t="str">
            <v>1VL04022R2F000I300</v>
          </cell>
          <cell r="B395" t="str">
            <v>resistance,100K ohm,±1%,1/16W,0201,RC0201FR-07100KL,</v>
          </cell>
          <cell r="C395">
            <v>0</v>
          </cell>
          <cell r="D395">
            <v>230000</v>
          </cell>
          <cell r="E395">
            <v>5283370.2960000001</v>
          </cell>
          <cell r="F395">
            <v>230000</v>
          </cell>
          <cell r="G395">
            <v>0</v>
          </cell>
        </row>
        <row r="396">
          <cell r="A396" t="str">
            <v>1VL04022R4F000I300</v>
          </cell>
          <cell r="B396" t="str">
            <v>resistance,100 ohm,±5%,1/20W,0201,RC0201JR-07100RL,</v>
          </cell>
          <cell r="C396">
            <v>0</v>
          </cell>
          <cell r="D396">
            <v>20000</v>
          </cell>
          <cell r="E396">
            <v>823494.96</v>
          </cell>
          <cell r="F396">
            <v>20000</v>
          </cell>
          <cell r="G396">
            <v>0</v>
          </cell>
        </row>
        <row r="397">
          <cell r="A397" t="str">
            <v>1VL0402302F107I300</v>
          </cell>
          <cell r="B397" t="str">
            <v>RES 10K 5% 1/20W 0201</v>
          </cell>
          <cell r="C397">
            <v>0</v>
          </cell>
          <cell r="D397">
            <v>30000</v>
          </cell>
          <cell r="E397">
            <v>689135.25600000005</v>
          </cell>
          <cell r="F397">
            <v>30000</v>
          </cell>
          <cell r="G397">
            <v>0</v>
          </cell>
        </row>
        <row r="398">
          <cell r="A398" t="str">
            <v>1VL0402330F000J200</v>
          </cell>
          <cell r="B398" t="str">
            <v>resistance,10K ohm,±5%,1/16W,0201,RC0201JR-0710KL,</v>
          </cell>
          <cell r="C398">
            <v>0</v>
          </cell>
          <cell r="D398">
            <v>10000</v>
          </cell>
          <cell r="E398">
            <v>594888</v>
          </cell>
          <cell r="F398">
            <v>10000</v>
          </cell>
          <cell r="G398">
            <v>0</v>
          </cell>
        </row>
        <row r="399">
          <cell r="A399" t="str">
            <v>1VL0402390F000J200</v>
          </cell>
          <cell r="B399" t="str">
            <v>RES 10R 5% 1/20W 0201</v>
          </cell>
          <cell r="C399">
            <v>0</v>
          </cell>
          <cell r="D399">
            <v>20000</v>
          </cell>
          <cell r="E399">
            <v>459423.50400000002</v>
          </cell>
          <cell r="F399">
            <v>20000</v>
          </cell>
          <cell r="G399">
            <v>0</v>
          </cell>
        </row>
        <row r="400">
          <cell r="A400" t="str">
            <v>1VL0402390F107J200</v>
          </cell>
          <cell r="B400" t="str">
            <v>RES 15K 5% 1/20W 0201</v>
          </cell>
          <cell r="C400">
            <v>0</v>
          </cell>
          <cell r="D400">
            <v>10000</v>
          </cell>
          <cell r="E400">
            <v>594888</v>
          </cell>
          <cell r="F400">
            <v>10000</v>
          </cell>
          <cell r="G400">
            <v>0</v>
          </cell>
        </row>
        <row r="401">
          <cell r="A401" t="str">
            <v>1VL0402393F107J80</v>
          </cell>
          <cell r="B401" t="str">
            <v>resistance,16.9K ohm,±1%,1/20W,0201,RC0201FR-0716K9L,</v>
          </cell>
          <cell r="C401">
            <v>0</v>
          </cell>
          <cell r="D401">
            <v>10000</v>
          </cell>
          <cell r="E401">
            <v>594888</v>
          </cell>
          <cell r="F401">
            <v>10000</v>
          </cell>
          <cell r="G401">
            <v>0</v>
          </cell>
        </row>
        <row r="402">
          <cell r="A402" t="str">
            <v>1VL04023R0F000I300</v>
          </cell>
          <cell r="B402" t="str">
            <v>RES 180K 5% 1/20W 0201</v>
          </cell>
          <cell r="C402">
            <v>0</v>
          </cell>
          <cell r="D402">
            <v>20000</v>
          </cell>
          <cell r="E402">
            <v>823494.96</v>
          </cell>
          <cell r="F402">
            <v>20000</v>
          </cell>
          <cell r="G402">
            <v>0</v>
          </cell>
        </row>
        <row r="403">
          <cell r="A403" t="str">
            <v>1VL04023R3F000I300</v>
          </cell>
          <cell r="B403" t="str">
            <v>RES,THK,0201,180,5%</v>
          </cell>
          <cell r="C403">
            <v>0</v>
          </cell>
          <cell r="D403">
            <v>10000</v>
          </cell>
          <cell r="E403">
            <v>594888</v>
          </cell>
          <cell r="F403">
            <v>10000</v>
          </cell>
          <cell r="G403">
            <v>0</v>
          </cell>
        </row>
        <row r="404">
          <cell r="A404" t="str">
            <v>1VL0402470F107G200</v>
          </cell>
          <cell r="B404" t="str">
            <v>resistance,1.5K,±1%,0.05W,0201,RC0201FR-071K5L,</v>
          </cell>
          <cell r="C404">
            <v>0</v>
          </cell>
          <cell r="D404">
            <v>306000</v>
          </cell>
          <cell r="E404">
            <v>4926818.4000000004</v>
          </cell>
          <cell r="F404">
            <v>260996</v>
          </cell>
          <cell r="G404">
            <v>45004</v>
          </cell>
        </row>
        <row r="405">
          <cell r="A405" t="str">
            <v>1VL0402472F000I300</v>
          </cell>
          <cell r="B405" t="str">
            <v>resistance,1K ohm,±1%,1/20W,0201,RC0201FR-071KL,</v>
          </cell>
          <cell r="C405">
            <v>0</v>
          </cell>
          <cell r="D405">
            <v>30000</v>
          </cell>
          <cell r="E405">
            <v>689135.25600000005</v>
          </cell>
          <cell r="F405">
            <v>30000</v>
          </cell>
          <cell r="G405">
            <v>0</v>
          </cell>
        </row>
        <row r="406">
          <cell r="A406" t="str">
            <v>1VL0402472F107I300</v>
          </cell>
          <cell r="B406" t="str">
            <v>resistance,240 ohm,±1%,1/16W,0201,RC0201FR-07240RL,</v>
          </cell>
          <cell r="C406">
            <v>0</v>
          </cell>
          <cell r="D406">
            <v>70000</v>
          </cell>
          <cell r="E406">
            <v>2882232.36</v>
          </cell>
          <cell r="F406">
            <v>70000</v>
          </cell>
          <cell r="G406">
            <v>0</v>
          </cell>
        </row>
        <row r="407">
          <cell r="A407" t="str">
            <v>1VL04024R3F000I300</v>
          </cell>
          <cell r="B407" t="str">
            <v>resistance,24K ohm,±5%,1/20W,0201,RC0201JR-0724KL</v>
          </cell>
          <cell r="C407">
            <v>0</v>
          </cell>
          <cell r="D407">
            <v>30000</v>
          </cell>
          <cell r="E407">
            <v>1235242.44</v>
          </cell>
          <cell r="F407">
            <v>30000</v>
          </cell>
          <cell r="G407">
            <v>0</v>
          </cell>
        </row>
        <row r="408">
          <cell r="A408" t="str">
            <v>1VL04024R7F000I300</v>
          </cell>
          <cell r="B408" t="str">
            <v>resistance,27K ohm,±1%,1/20W,0201,RC0201FR-0727KL,</v>
          </cell>
          <cell r="C408">
            <v>0</v>
          </cell>
          <cell r="D408">
            <v>20000</v>
          </cell>
          <cell r="E408">
            <v>459423.50400000002</v>
          </cell>
          <cell r="F408">
            <v>20000</v>
          </cell>
          <cell r="G408">
            <v>0</v>
          </cell>
        </row>
        <row r="409">
          <cell r="A409" t="str">
            <v>1VL04025R1F000I300</v>
          </cell>
          <cell r="B409" t="str">
            <v>resistance,27 ohm,±5%,1/20W,0201,RC0201JR-0727RL</v>
          </cell>
          <cell r="C409">
            <v>0</v>
          </cell>
          <cell r="D409">
            <v>30000</v>
          </cell>
          <cell r="E409">
            <v>1235242.44</v>
          </cell>
          <cell r="F409">
            <v>30000</v>
          </cell>
          <cell r="G409">
            <v>0</v>
          </cell>
        </row>
        <row r="410">
          <cell r="A410" t="str">
            <v>1VL04025R6F000G760</v>
          </cell>
          <cell r="B410" t="str">
            <v>resistance,2.2K ohm,±1%,1/20W,0201,RC0201FR-072K2L,</v>
          </cell>
          <cell r="C410">
            <v>0</v>
          </cell>
          <cell r="D410">
            <v>30000</v>
          </cell>
          <cell r="E410">
            <v>689135.25600000005</v>
          </cell>
          <cell r="F410">
            <v>30000</v>
          </cell>
          <cell r="G410">
            <v>0</v>
          </cell>
        </row>
        <row r="411">
          <cell r="A411" t="str">
            <v>1VL04025R6F000I300</v>
          </cell>
          <cell r="B411" t="str">
            <v>resistance,330K ohm,±1%,1/16W,0201,RC0201FR-07330KL,</v>
          </cell>
          <cell r="C411">
            <v>0</v>
          </cell>
          <cell r="D411">
            <v>50000</v>
          </cell>
          <cell r="E411">
            <v>2058737.4000000001</v>
          </cell>
          <cell r="F411">
            <v>50000</v>
          </cell>
          <cell r="G411">
            <v>0</v>
          </cell>
        </row>
        <row r="412">
          <cell r="A412" t="str">
            <v>1VL04025R6F107G800</v>
          </cell>
          <cell r="B412" t="str">
            <v>RES 36K 5% 1/20W 0201</v>
          </cell>
          <cell r="C412">
            <v>0</v>
          </cell>
          <cell r="D412">
            <v>20000</v>
          </cell>
          <cell r="E412">
            <v>823494.96</v>
          </cell>
          <cell r="F412">
            <v>20000</v>
          </cell>
          <cell r="G412">
            <v>0</v>
          </cell>
        </row>
        <row r="413">
          <cell r="A413" t="str">
            <v>1VL0402622F107I300</v>
          </cell>
          <cell r="B413" t="str">
            <v>resistance,36 ohm,±5%,1/20W,0201,RC0201JR-0736RL,</v>
          </cell>
          <cell r="C413">
            <v>0</v>
          </cell>
          <cell r="D413">
            <v>10000</v>
          </cell>
          <cell r="E413">
            <v>594888</v>
          </cell>
          <cell r="F413">
            <v>10000</v>
          </cell>
          <cell r="G413">
            <v>0</v>
          </cell>
        </row>
        <row r="414">
          <cell r="A414" t="str">
            <v>1VL04026R8F000G1500</v>
          </cell>
          <cell r="B414" t="str">
            <v>RES 39.2K 1% 1/20W 0201</v>
          </cell>
          <cell r="C414">
            <v>0</v>
          </cell>
          <cell r="D414">
            <v>20000</v>
          </cell>
          <cell r="E414">
            <v>459423.50400000002</v>
          </cell>
          <cell r="F414">
            <v>20000</v>
          </cell>
          <cell r="G414">
            <v>0</v>
          </cell>
        </row>
        <row r="415">
          <cell r="A415" t="str">
            <v>1VL04026R8F000J300</v>
          </cell>
          <cell r="B415" t="str">
            <v>resistance,39K ohm,±1%,1/16W,0201,RC0201FR-0739KL,</v>
          </cell>
          <cell r="C415">
            <v>0</v>
          </cell>
          <cell r="D415">
            <v>10000</v>
          </cell>
          <cell r="E415">
            <v>616134</v>
          </cell>
          <cell r="F415">
            <v>10000</v>
          </cell>
          <cell r="G415">
            <v>0</v>
          </cell>
        </row>
        <row r="416">
          <cell r="A416" t="str">
            <v>1VL04026R8F107G1450</v>
          </cell>
          <cell r="B416" t="str">
            <v>RES 39R 5% 1/20W 0201</v>
          </cell>
          <cell r="C416">
            <v>0</v>
          </cell>
          <cell r="D416">
            <v>20000</v>
          </cell>
          <cell r="E416">
            <v>823494.96</v>
          </cell>
          <cell r="F416">
            <v>20000</v>
          </cell>
          <cell r="G416">
            <v>0</v>
          </cell>
        </row>
        <row r="417">
          <cell r="A417" t="str">
            <v>1VL0402752F107J300</v>
          </cell>
          <cell r="B417" t="str">
            <v>resistance,3.3K ohm,±1%,1/16W,0201,RC0201FR-073K3L</v>
          </cell>
          <cell r="C417">
            <v>0</v>
          </cell>
          <cell r="D417">
            <v>10000</v>
          </cell>
          <cell r="E417">
            <v>594888</v>
          </cell>
          <cell r="F417">
            <v>10000</v>
          </cell>
          <cell r="G417">
            <v>0</v>
          </cell>
        </row>
        <row r="418">
          <cell r="A418" t="str">
            <v>1VL04027R5F000J300</v>
          </cell>
          <cell r="B418" t="str">
            <v>resistance,470K ohm,±1%,1/16W,0201,RC0201FR-07470KL</v>
          </cell>
          <cell r="C418">
            <v>0</v>
          </cell>
          <cell r="D418">
            <v>20000</v>
          </cell>
          <cell r="E418">
            <v>823494.96</v>
          </cell>
          <cell r="F418">
            <v>20000</v>
          </cell>
          <cell r="G418">
            <v>0</v>
          </cell>
        </row>
        <row r="419">
          <cell r="A419" t="str">
            <v>1VL04027R5F107J300</v>
          </cell>
          <cell r="B419" t="str">
            <v>resistance,51 ohm,±5%,1/16W,0201,RC0201JR-0751RL</v>
          </cell>
          <cell r="C419">
            <v>0</v>
          </cell>
          <cell r="D419">
            <v>20000</v>
          </cell>
          <cell r="E419">
            <v>823494.96</v>
          </cell>
          <cell r="F419">
            <v>20000</v>
          </cell>
          <cell r="G419">
            <v>0</v>
          </cell>
        </row>
        <row r="420">
          <cell r="A420" t="str">
            <v>1VL0402820F000J150</v>
          </cell>
          <cell r="B420" t="str">
            <v>resistance,5.1K ohm,±1%,1/16W,0201,RC0201FR-075K1L,</v>
          </cell>
          <cell r="C420">
            <v>0</v>
          </cell>
          <cell r="D420">
            <v>20000</v>
          </cell>
          <cell r="E420">
            <v>823494.96</v>
          </cell>
          <cell r="F420">
            <v>20000</v>
          </cell>
          <cell r="G420">
            <v>0</v>
          </cell>
        </row>
        <row r="421">
          <cell r="A421" t="str">
            <v>1VL0402820F107J150</v>
          </cell>
          <cell r="B421" t="str">
            <v>RES 6.19K 1% 1/20W 0201</v>
          </cell>
          <cell r="C421">
            <v>0</v>
          </cell>
          <cell r="D421">
            <v>20000</v>
          </cell>
          <cell r="E421">
            <v>823494.96</v>
          </cell>
          <cell r="F421">
            <v>20000</v>
          </cell>
          <cell r="G421">
            <v>0</v>
          </cell>
        </row>
        <row r="422">
          <cell r="A422" t="str">
            <v>1VL0402823F107J150</v>
          </cell>
          <cell r="B422" t="str">
            <v>RES 73.2K 1% 1/20W 0201</v>
          </cell>
          <cell r="C422">
            <v>0</v>
          </cell>
          <cell r="D422">
            <v>10000</v>
          </cell>
          <cell r="E422">
            <v>616134</v>
          </cell>
          <cell r="F422">
            <v>10000</v>
          </cell>
          <cell r="G422">
            <v>0</v>
          </cell>
        </row>
        <row r="423">
          <cell r="A423" t="str">
            <v>1VL04028R2F000G1500</v>
          </cell>
          <cell r="B423" t="str">
            <v>RES,THK,0201,75,1%</v>
          </cell>
          <cell r="C423">
            <v>0</v>
          </cell>
          <cell r="D423">
            <v>10000</v>
          </cell>
          <cell r="E423">
            <v>616134</v>
          </cell>
          <cell r="F423">
            <v>10000</v>
          </cell>
          <cell r="G423">
            <v>0</v>
          </cell>
        </row>
        <row r="424">
          <cell r="A424" t="str">
            <v>1VL04028R2F107G1500</v>
          </cell>
          <cell r="B424" t="str">
            <v>resistance,8.2K ohm,±1%,1/20W,0201,RC0201FR-078K2L</v>
          </cell>
          <cell r="C424">
            <v>0</v>
          </cell>
          <cell r="D424">
            <v>11800000</v>
          </cell>
          <cell r="E424">
            <v>273340826.40000004</v>
          </cell>
          <cell r="F424">
            <v>8746995</v>
          </cell>
          <cell r="G424">
            <v>3053005</v>
          </cell>
        </row>
        <row r="425">
          <cell r="A425" t="str">
            <v>1VL0402912F107J150</v>
          </cell>
          <cell r="B425" t="str">
            <v>RES 91R 5% 1/20W 0201</v>
          </cell>
          <cell r="C425">
            <v>0</v>
          </cell>
          <cell r="D425">
            <v>30000</v>
          </cell>
          <cell r="E425">
            <v>1235242.44</v>
          </cell>
          <cell r="F425">
            <v>30000</v>
          </cell>
          <cell r="G425">
            <v>0</v>
          </cell>
        </row>
        <row r="426">
          <cell r="A426" t="str">
            <v>1VL0805125F105J321</v>
          </cell>
          <cell r="B426" t="str">
            <v>RES,THK,0402,0,5%,63mW,50V</v>
          </cell>
          <cell r="C426">
            <v>0</v>
          </cell>
          <cell r="D426">
            <v>10000</v>
          </cell>
          <cell r="E426">
            <v>594888</v>
          </cell>
          <cell r="F426">
            <v>10000</v>
          </cell>
          <cell r="G426">
            <v>0</v>
          </cell>
        </row>
        <row r="427">
          <cell r="A427" t="str">
            <v>1VL1008185F795J300</v>
          </cell>
          <cell r="B427" t="str">
            <v>RES,THK,0402,0,5%</v>
          </cell>
          <cell r="C427">
            <v>0</v>
          </cell>
          <cell r="D427">
            <v>50000</v>
          </cell>
          <cell r="E427">
            <v>286821</v>
          </cell>
          <cell r="F427">
            <v>10005</v>
          </cell>
          <cell r="G427">
            <v>39995</v>
          </cell>
        </row>
        <row r="428">
          <cell r="A428" t="str">
            <v>1VL1008225F000M1300</v>
          </cell>
          <cell r="B428" t="str">
            <v>RES,THK,0402,100K,1%</v>
          </cell>
          <cell r="C428">
            <v>0</v>
          </cell>
          <cell r="D428">
            <v>5410500</v>
          </cell>
          <cell r="E428">
            <v>34345069.439999998</v>
          </cell>
          <cell r="F428">
            <v>4380605</v>
          </cell>
          <cell r="G428">
            <v>1029895</v>
          </cell>
        </row>
        <row r="429">
          <cell r="A429" t="str">
            <v>1VL1008820F000G1000</v>
          </cell>
          <cell r="B429" t="str">
            <v>RES,THK,0402,100K,5%,63mW</v>
          </cell>
          <cell r="C429">
            <v>0</v>
          </cell>
          <cell r="D429">
            <v>340000</v>
          </cell>
          <cell r="E429">
            <v>2575988.4000000004</v>
          </cell>
          <cell r="F429">
            <v>230002</v>
          </cell>
          <cell r="G429">
            <v>109998</v>
          </cell>
        </row>
        <row r="430">
          <cell r="A430" t="str">
            <v>1VL1008820F506G1000</v>
          </cell>
          <cell r="B430" t="str">
            <v>RES 100 OHM 1/16W 1% 0402 SMD</v>
          </cell>
          <cell r="C430">
            <v>0</v>
          </cell>
          <cell r="D430">
            <v>100000</v>
          </cell>
          <cell r="E430">
            <v>573642</v>
          </cell>
          <cell r="F430">
            <v>50010</v>
          </cell>
          <cell r="G430">
            <v>49990</v>
          </cell>
        </row>
        <row r="431">
          <cell r="A431" t="str">
            <v>1VL120120225F000M3800</v>
          </cell>
          <cell r="B431" t="str">
            <v>RES,THK,0402,100,5%</v>
          </cell>
          <cell r="C431">
            <v>0</v>
          </cell>
          <cell r="D431">
            <v>10000</v>
          </cell>
          <cell r="E431">
            <v>180590.99999999997</v>
          </cell>
          <cell r="F431">
            <v>10000</v>
          </cell>
          <cell r="G431">
            <v>0</v>
          </cell>
        </row>
        <row r="432">
          <cell r="A432" t="str">
            <v>1VL2520105F105M3000</v>
          </cell>
          <cell r="B432" t="str">
            <v>RES,THK,0402,10k,1%</v>
          </cell>
          <cell r="C432">
            <v>0</v>
          </cell>
          <cell r="D432">
            <v>900000</v>
          </cell>
          <cell r="E432">
            <v>5521422.5999999996</v>
          </cell>
          <cell r="F432">
            <v>709979</v>
          </cell>
          <cell r="G432">
            <v>190021</v>
          </cell>
        </row>
        <row r="433">
          <cell r="A433" t="str">
            <v>1VL2520105F107M2100</v>
          </cell>
          <cell r="B433" t="str">
            <v>RES,THK,0402,10K,5%</v>
          </cell>
          <cell r="C433">
            <v>0</v>
          </cell>
          <cell r="D433">
            <v>310000</v>
          </cell>
          <cell r="E433">
            <v>2346531.6</v>
          </cell>
          <cell r="F433">
            <v>249996</v>
          </cell>
          <cell r="G433">
            <v>60004</v>
          </cell>
        </row>
        <row r="434">
          <cell r="A434" t="str">
            <v>1VL2520223F000M450</v>
          </cell>
          <cell r="B434" t="str">
            <v>RES,THK,0402,10,1%,63mW</v>
          </cell>
          <cell r="C434">
            <v>0</v>
          </cell>
          <cell r="D434">
            <v>2140000</v>
          </cell>
          <cell r="E434">
            <v>13057111.68</v>
          </cell>
          <cell r="F434">
            <v>1569997</v>
          </cell>
          <cell r="G434">
            <v>570003</v>
          </cell>
        </row>
        <row r="435">
          <cell r="A435" t="str">
            <v>1VL2520225F000M1900</v>
          </cell>
          <cell r="B435" t="str">
            <v>RES,THK,0402,10,5%</v>
          </cell>
          <cell r="C435">
            <v>0</v>
          </cell>
          <cell r="D435">
            <v>30000</v>
          </cell>
          <cell r="E435">
            <v>197587.80000000002</v>
          </cell>
          <cell r="F435">
            <v>10005</v>
          </cell>
          <cell r="G435">
            <v>19995</v>
          </cell>
        </row>
        <row r="436">
          <cell r="A436" t="str">
            <v>1VL2520681F000M3200</v>
          </cell>
          <cell r="B436" t="str">
            <v>RES 11.0K OHM 1/16W 1% 0402 SMD</v>
          </cell>
          <cell r="C436">
            <v>0</v>
          </cell>
          <cell r="D436">
            <v>600000</v>
          </cell>
          <cell r="E436">
            <v>3898228.2</v>
          </cell>
          <cell r="F436">
            <v>479998</v>
          </cell>
          <cell r="G436">
            <v>120002</v>
          </cell>
        </row>
        <row r="437">
          <cell r="A437" t="str">
            <v>1VL2R52R0105F105M2102</v>
          </cell>
          <cell r="B437" t="str">
            <v>RES,THK,0402,120,5%,63mW</v>
          </cell>
          <cell r="C437">
            <v>0</v>
          </cell>
          <cell r="D437">
            <v>10000</v>
          </cell>
          <cell r="E437">
            <v>180590.99999999997</v>
          </cell>
          <cell r="F437">
            <v>10000</v>
          </cell>
          <cell r="G437">
            <v>0</v>
          </cell>
        </row>
        <row r="438">
          <cell r="A438" t="str">
            <v>1VL2R52R0155F105M222</v>
          </cell>
          <cell r="B438" t="str">
            <v>RES,THK,0402,121K,1%,63mW</v>
          </cell>
          <cell r="C438">
            <v>0</v>
          </cell>
          <cell r="D438">
            <v>20000</v>
          </cell>
          <cell r="E438">
            <v>114728.4</v>
          </cell>
          <cell r="F438">
            <v>10005</v>
          </cell>
          <cell r="G438">
            <v>9995</v>
          </cell>
        </row>
        <row r="439">
          <cell r="A439" t="str">
            <v>1VL2R52R0681F000Q2500</v>
          </cell>
          <cell r="B439" t="str">
            <v>RES 121K OHM 1/16W 1% 0402 SMD</v>
          </cell>
          <cell r="C439">
            <v>0</v>
          </cell>
          <cell r="D439">
            <v>20000</v>
          </cell>
          <cell r="E439">
            <v>131725.20000000001</v>
          </cell>
          <cell r="F439">
            <v>10005</v>
          </cell>
          <cell r="G439">
            <v>9995</v>
          </cell>
        </row>
        <row r="440">
          <cell r="A440" t="str">
            <v>1VL2R52R0684F000Q3500</v>
          </cell>
          <cell r="B440" t="str">
            <v>RES,THK,0402,121,1%,63mW</v>
          </cell>
          <cell r="C440">
            <v>0</v>
          </cell>
          <cell r="D440">
            <v>10000</v>
          </cell>
          <cell r="E440">
            <v>180590.99999999997</v>
          </cell>
          <cell r="F440">
            <v>10000</v>
          </cell>
          <cell r="G440">
            <v>0</v>
          </cell>
        </row>
        <row r="441">
          <cell r="A441" t="str">
            <v>1VL2R52R0684F107Q3000</v>
          </cell>
          <cell r="B441" t="str">
            <v>RES 124K OHM 1/16W 1% 0402 SMD</v>
          </cell>
          <cell r="C441">
            <v>0</v>
          </cell>
          <cell r="D441">
            <v>20000</v>
          </cell>
          <cell r="E441">
            <v>131725.20000000001</v>
          </cell>
          <cell r="F441">
            <v>10005</v>
          </cell>
          <cell r="G441">
            <v>9995</v>
          </cell>
        </row>
        <row r="442">
          <cell r="A442" t="str">
            <v>1VL2R52R5475F105Q352</v>
          </cell>
          <cell r="B442" t="str">
            <v>RES 14.7K OHM 1/16W 1% SMD 0402</v>
          </cell>
          <cell r="C442">
            <v>0</v>
          </cell>
          <cell r="D442">
            <v>83100</v>
          </cell>
          <cell r="E442">
            <v>526900.80000000005</v>
          </cell>
          <cell r="F442">
            <v>83001</v>
          </cell>
          <cell r="G442">
            <v>99</v>
          </cell>
        </row>
        <row r="443">
          <cell r="A443" t="str">
            <v>1VL3030106F104M830</v>
          </cell>
          <cell r="B443" t="str">
            <v>Res,150Kohm±1%,1/16W,0402,1.05*0.55*0.4mm</v>
          </cell>
          <cell r="C443">
            <v>0</v>
          </cell>
          <cell r="D443">
            <v>10000</v>
          </cell>
          <cell r="E443">
            <v>180590.99999999997</v>
          </cell>
          <cell r="F443">
            <v>10000</v>
          </cell>
          <cell r="G443">
            <v>0</v>
          </cell>
        </row>
        <row r="444">
          <cell r="A444" t="str">
            <v>1VL3225155F000M475</v>
          </cell>
          <cell r="B444" t="str">
            <v>RES,THK,0402,150,5%</v>
          </cell>
          <cell r="C444">
            <v>0</v>
          </cell>
          <cell r="D444">
            <v>10000</v>
          </cell>
          <cell r="E444">
            <v>63737.999999999985</v>
          </cell>
          <cell r="F444">
            <v>10000</v>
          </cell>
          <cell r="G444">
            <v>0</v>
          </cell>
        </row>
        <row r="445">
          <cell r="A445" t="str">
            <v>1VL3R22R5335F105M102</v>
          </cell>
          <cell r="B445" t="str">
            <v>RES,THK,0402,15K,1%</v>
          </cell>
          <cell r="C445">
            <v>0</v>
          </cell>
          <cell r="D445">
            <v>2529480</v>
          </cell>
          <cell r="E445">
            <v>15847052.8464</v>
          </cell>
          <cell r="F445">
            <v>1839469</v>
          </cell>
          <cell r="G445">
            <v>690011</v>
          </cell>
        </row>
        <row r="446">
          <cell r="A446" t="str">
            <v>1VL4040155F000M920</v>
          </cell>
          <cell r="B446" t="str">
            <v>Res,16.9Kohm±1%,1/16W,0402,1.05*0.55*0.4mm</v>
          </cell>
          <cell r="C446">
            <v>0</v>
          </cell>
          <cell r="D446">
            <v>370000</v>
          </cell>
          <cell r="E446">
            <v>2626978.8000000003</v>
          </cell>
          <cell r="F446">
            <v>270001</v>
          </cell>
          <cell r="G446">
            <v>99999</v>
          </cell>
        </row>
        <row r="447">
          <cell r="A447" t="str">
            <v>1VL4040475F000M1700</v>
          </cell>
          <cell r="B447" t="str">
            <v>RES,THK,0402,180K,1%</v>
          </cell>
          <cell r="C447">
            <v>0</v>
          </cell>
          <cell r="D447">
            <v>20000</v>
          </cell>
          <cell r="E447">
            <v>127475.99999999999</v>
          </cell>
          <cell r="F447">
            <v>20000</v>
          </cell>
          <cell r="G447">
            <v>0</v>
          </cell>
        </row>
        <row r="448">
          <cell r="A448" t="str">
            <v>1VL4540108F000K90</v>
          </cell>
          <cell r="B448" t="str">
            <v>RES,THK,0402,18,5%,63mW</v>
          </cell>
          <cell r="C448">
            <v>0</v>
          </cell>
          <cell r="D448">
            <v>300000</v>
          </cell>
          <cell r="E448">
            <v>2165940.6</v>
          </cell>
          <cell r="F448">
            <v>239996</v>
          </cell>
          <cell r="G448">
            <v>60004</v>
          </cell>
        </row>
        <row r="449">
          <cell r="A449" t="str">
            <v>1VL4949155F104Z4500</v>
          </cell>
          <cell r="B449" t="str">
            <v>RES,THK,0402,1.24K,1%</v>
          </cell>
          <cell r="C449">
            <v>0</v>
          </cell>
          <cell r="D449">
            <v>20000</v>
          </cell>
          <cell r="E449">
            <v>114728.4</v>
          </cell>
          <cell r="F449">
            <v>10005</v>
          </cell>
          <cell r="G449">
            <v>9995</v>
          </cell>
        </row>
        <row r="450">
          <cell r="A450" t="str">
            <v>1VL4949155F104Z5200</v>
          </cell>
          <cell r="B450" t="str">
            <v>RES 1.30K OHM 1/16W 1% SMD 0402</v>
          </cell>
          <cell r="C450">
            <v>0</v>
          </cell>
          <cell r="D450">
            <v>189250</v>
          </cell>
          <cell r="E450">
            <v>1185526.8</v>
          </cell>
          <cell r="F450">
            <v>189250</v>
          </cell>
          <cell r="G450">
            <v>0</v>
          </cell>
        </row>
        <row r="451">
          <cell r="A451" t="str">
            <v>1VL4949225F104Z3700</v>
          </cell>
          <cell r="B451" t="str">
            <v>Res,1.5Kohm±1%,1/16W,0402,1.05*0.55*0.4mm</v>
          </cell>
          <cell r="C451">
            <v>0</v>
          </cell>
          <cell r="D451">
            <v>10000</v>
          </cell>
          <cell r="E451">
            <v>180590.99999999997</v>
          </cell>
          <cell r="F451">
            <v>10000</v>
          </cell>
          <cell r="G451">
            <v>0</v>
          </cell>
        </row>
        <row r="452">
          <cell r="A452" t="str">
            <v>1VL5050335F104Z1530</v>
          </cell>
          <cell r="B452" t="str">
            <v>Res,1.5Kohm±5%,1/16W,0402,1.05*0.55*0.4mm</v>
          </cell>
          <cell r="C452">
            <v>0</v>
          </cell>
          <cell r="D452">
            <v>10000</v>
          </cell>
          <cell r="E452">
            <v>63737.999999999985</v>
          </cell>
          <cell r="F452">
            <v>10000</v>
          </cell>
          <cell r="G452">
            <v>0</v>
          </cell>
        </row>
        <row r="453">
          <cell r="A453" t="str">
            <v>1VL6060106F104M1600</v>
          </cell>
          <cell r="B453" t="str">
            <v>RES,THK,0402,1.69K,1%,63mW</v>
          </cell>
          <cell r="C453">
            <v>0</v>
          </cell>
          <cell r="D453">
            <v>260000</v>
          </cell>
          <cell r="E453">
            <v>1682470.7399999998</v>
          </cell>
          <cell r="F453">
            <v>160012</v>
          </cell>
          <cell r="G453">
            <v>99988</v>
          </cell>
        </row>
        <row r="454">
          <cell r="A454" t="str">
            <v>1VL6060225F104Z4200</v>
          </cell>
          <cell r="B454" t="str">
            <v>RES,THK,0402,1K,1%</v>
          </cell>
          <cell r="C454">
            <v>0</v>
          </cell>
          <cell r="D454">
            <v>20000</v>
          </cell>
          <cell r="E454">
            <v>131725.20000000001</v>
          </cell>
          <cell r="F454">
            <v>10005</v>
          </cell>
          <cell r="G454">
            <v>9995</v>
          </cell>
        </row>
        <row r="455">
          <cell r="A455" t="str">
            <v>1VL6060225F104Z6750</v>
          </cell>
          <cell r="B455" t="str">
            <v>RES,THK,0402,1K,5%</v>
          </cell>
          <cell r="C455">
            <v>0</v>
          </cell>
          <cell r="D455">
            <v>630000</v>
          </cell>
          <cell r="E455">
            <v>4431250.8000000007</v>
          </cell>
          <cell r="F455">
            <v>480000</v>
          </cell>
          <cell r="G455">
            <v>150000</v>
          </cell>
        </row>
        <row r="456">
          <cell r="A456" t="str">
            <v>1VL6060305F104Z3600</v>
          </cell>
          <cell r="B456" t="str">
            <v>RES 1.00M OHM 1/16W 1% 0402 SMD</v>
          </cell>
          <cell r="C456">
            <v>0</v>
          </cell>
          <cell r="D456">
            <v>1590000</v>
          </cell>
          <cell r="E456">
            <v>9731396.4000000004</v>
          </cell>
          <cell r="F456">
            <v>1309999</v>
          </cell>
          <cell r="G456">
            <v>280001</v>
          </cell>
        </row>
        <row r="457">
          <cell r="A457" t="str">
            <v>1VL6060335F104Z2800</v>
          </cell>
          <cell r="B457" t="str">
            <v>RES 200 OHM 1/16W 1% 0402 SMD</v>
          </cell>
          <cell r="C457">
            <v>0</v>
          </cell>
          <cell r="D457">
            <v>10000</v>
          </cell>
          <cell r="E457">
            <v>180590.99999999997</v>
          </cell>
          <cell r="F457">
            <v>10000</v>
          </cell>
          <cell r="G457">
            <v>0</v>
          </cell>
        </row>
        <row r="458">
          <cell r="A458" t="str">
            <v>1VL6060335F104Z3630</v>
          </cell>
          <cell r="B458" t="str">
            <v>RES,THK,0402,20K,1%,63mW</v>
          </cell>
          <cell r="C458">
            <v>0</v>
          </cell>
          <cell r="D458">
            <v>10000</v>
          </cell>
          <cell r="E458">
            <v>180590.99999999997</v>
          </cell>
          <cell r="F458">
            <v>10000</v>
          </cell>
          <cell r="G458">
            <v>0</v>
          </cell>
        </row>
        <row r="459">
          <cell r="A459" t="str">
            <v>1VL6060475F104Z3000</v>
          </cell>
          <cell r="B459" t="str">
            <v>RES,THK,0402,21.5K,1%,63mW</v>
          </cell>
          <cell r="C459">
            <v>0</v>
          </cell>
          <cell r="D459">
            <v>40000</v>
          </cell>
          <cell r="E459">
            <v>263450.40000000002</v>
          </cell>
          <cell r="F459">
            <v>10005</v>
          </cell>
          <cell r="G459">
            <v>29995</v>
          </cell>
        </row>
        <row r="460">
          <cell r="A460" t="str">
            <v>1VL6R04R5155F105Q402</v>
          </cell>
          <cell r="B460" t="str">
            <v>RES,THK,0402,220,5%,63mW</v>
          </cell>
          <cell r="C460">
            <v>0</v>
          </cell>
          <cell r="D460">
            <v>50000</v>
          </cell>
          <cell r="E460">
            <v>329313</v>
          </cell>
          <cell r="F460">
            <v>20010</v>
          </cell>
          <cell r="G460">
            <v>29990</v>
          </cell>
        </row>
        <row r="461">
          <cell r="A461" t="str">
            <v>1VL6R36R3225F105M332</v>
          </cell>
          <cell r="B461" t="str">
            <v>RES 22.1K OHM 1/16W 1% 0402 SMD</v>
          </cell>
          <cell r="C461">
            <v>0</v>
          </cell>
          <cell r="D461">
            <v>40000</v>
          </cell>
          <cell r="E461">
            <v>229456.8</v>
          </cell>
          <cell r="F461">
            <v>10005</v>
          </cell>
          <cell r="G461">
            <v>29995</v>
          </cell>
        </row>
        <row r="462">
          <cell r="A462" t="str">
            <v>1VL7266105F000M11000</v>
          </cell>
          <cell r="B462" t="str">
            <v>RES 22.0K OHM 1/16W 1% 0402 SMD</v>
          </cell>
          <cell r="C462">
            <v>0</v>
          </cell>
          <cell r="D462">
            <v>216200</v>
          </cell>
          <cell r="E462">
            <v>1383114.6</v>
          </cell>
          <cell r="F462">
            <v>146213</v>
          </cell>
          <cell r="G462">
            <v>69987</v>
          </cell>
        </row>
        <row r="463">
          <cell r="A463" t="str">
            <v>1VL7266225F000M8000</v>
          </cell>
          <cell r="B463" t="str">
            <v>RES,THK,0402,22,5%,63mW</v>
          </cell>
          <cell r="C463">
            <v>0</v>
          </cell>
          <cell r="D463">
            <v>10000</v>
          </cell>
          <cell r="E463">
            <v>180590.99999999997</v>
          </cell>
          <cell r="F463">
            <v>10000</v>
          </cell>
          <cell r="G463">
            <v>0</v>
          </cell>
        </row>
        <row r="464">
          <cell r="A464" t="str">
            <v>1VL7266335F000M7000</v>
          </cell>
          <cell r="B464" t="str">
            <v>RES,THK,0402,240K,1%</v>
          </cell>
          <cell r="C464">
            <v>0</v>
          </cell>
          <cell r="D464">
            <v>50000</v>
          </cell>
          <cell r="E464">
            <v>399424.80000000005</v>
          </cell>
          <cell r="F464">
            <v>20005</v>
          </cell>
          <cell r="G464">
            <v>29995</v>
          </cell>
        </row>
        <row r="465">
          <cell r="A465" t="str">
            <v>1VL7266475F000M5500</v>
          </cell>
          <cell r="B465" t="str">
            <v>Res,240ohm±1%,1/16W,0402,1.05*0.55*0.4mm</v>
          </cell>
          <cell r="C465">
            <v>0</v>
          </cell>
          <cell r="D465">
            <v>240000</v>
          </cell>
          <cell r="E465">
            <v>1770765</v>
          </cell>
          <cell r="F465">
            <v>169997</v>
          </cell>
          <cell r="G465">
            <v>70003</v>
          </cell>
        </row>
        <row r="466">
          <cell r="A466" t="str">
            <v>1VL7570684F104M15500</v>
          </cell>
          <cell r="B466" t="str">
            <v>RES,THK,0402,24.3K,1%,63mW</v>
          </cell>
          <cell r="C466">
            <v>0</v>
          </cell>
          <cell r="D466">
            <v>110000</v>
          </cell>
          <cell r="E466">
            <v>883833.60000000009</v>
          </cell>
          <cell r="F466">
            <v>50015</v>
          </cell>
          <cell r="G466">
            <v>59985</v>
          </cell>
        </row>
        <row r="467">
          <cell r="A467" t="str">
            <v>1VL8080225F104Z4800</v>
          </cell>
          <cell r="B467" t="str">
            <v>Res,24Kohm±5%,1/16W,0402,1.05*0.55*0.4mm</v>
          </cell>
          <cell r="C467">
            <v>0</v>
          </cell>
          <cell r="D467">
            <v>20000</v>
          </cell>
          <cell r="E467">
            <v>131725.20000000001</v>
          </cell>
          <cell r="F467">
            <v>10005</v>
          </cell>
          <cell r="G467">
            <v>9995</v>
          </cell>
        </row>
        <row r="468">
          <cell r="A468" t="str">
            <v>1VL8080475F104Z5400</v>
          </cell>
          <cell r="B468" t="str">
            <v>RES 261 OHM 1/16W 1% SMD 0402</v>
          </cell>
          <cell r="C468">
            <v>0</v>
          </cell>
          <cell r="D468">
            <v>20000</v>
          </cell>
          <cell r="E468">
            <v>121102.19999999998</v>
          </cell>
          <cell r="F468">
            <v>20000</v>
          </cell>
          <cell r="G468">
            <v>0</v>
          </cell>
        </row>
        <row r="469">
          <cell r="A469" t="str">
            <v>1VL8R08R0475F000M352</v>
          </cell>
          <cell r="B469" t="str">
            <v>RES 26.1K OHM 1/16W 1% 0402 SMD</v>
          </cell>
          <cell r="C469">
            <v>0</v>
          </cell>
          <cell r="D469">
            <v>10000</v>
          </cell>
          <cell r="E469">
            <v>180590.99999999997</v>
          </cell>
          <cell r="F469">
            <v>10000</v>
          </cell>
          <cell r="G469">
            <v>0</v>
          </cell>
        </row>
        <row r="470">
          <cell r="A470" t="str">
            <v>1VLBLM18AG121SN1D</v>
          </cell>
          <cell r="B470" t="str">
            <v>Res,26.1ohm±1%,1/16W,0402,1.05*0.55*0.4mm</v>
          </cell>
          <cell r="C470">
            <v>0</v>
          </cell>
          <cell r="D470">
            <v>10000</v>
          </cell>
          <cell r="E470">
            <v>180590.99999999997</v>
          </cell>
          <cell r="F470">
            <v>10000</v>
          </cell>
          <cell r="G470">
            <v>0</v>
          </cell>
        </row>
        <row r="471">
          <cell r="A471" t="str">
            <v>1VLBLM18AG601SN1D</v>
          </cell>
          <cell r="B471" t="str">
            <v>Res,27Kohm±1%,1/16W,0402,1.05*0.55*0.4mm</v>
          </cell>
          <cell r="C471">
            <v>0</v>
          </cell>
          <cell r="D471">
            <v>30000</v>
          </cell>
          <cell r="E471">
            <v>191213.99999999997</v>
          </cell>
          <cell r="F471">
            <v>30000</v>
          </cell>
          <cell r="G471">
            <v>0</v>
          </cell>
        </row>
        <row r="472">
          <cell r="A472" t="str">
            <v>1VLBLM18HE152SN1D</v>
          </cell>
          <cell r="B472" t="str">
            <v>RES,THK,0402,27K,5%,63mW</v>
          </cell>
          <cell r="C472">
            <v>0</v>
          </cell>
          <cell r="D472">
            <v>20000</v>
          </cell>
          <cell r="E472">
            <v>127475.99999999999</v>
          </cell>
          <cell r="F472">
            <v>20000</v>
          </cell>
          <cell r="G472">
            <v>0</v>
          </cell>
        </row>
        <row r="473">
          <cell r="A473" t="str">
            <v>1VLBLM18KG260TN1D</v>
          </cell>
          <cell r="B473" t="str">
            <v>RES,THN,0402,27K,0.1%,63mW,25PPM</v>
          </cell>
          <cell r="C473">
            <v>0</v>
          </cell>
          <cell r="D473">
            <v>50000</v>
          </cell>
          <cell r="E473">
            <v>286821</v>
          </cell>
          <cell r="F473">
            <v>20010</v>
          </cell>
          <cell r="G473">
            <v>29990</v>
          </cell>
        </row>
        <row r="474">
          <cell r="A474" t="str">
            <v>1VLBLM18PG471SN1D</v>
          </cell>
          <cell r="B474" t="str">
            <v>Res,2.2Kohm±5%,1/16W,0402,1.05*0.55*0.4mm</v>
          </cell>
          <cell r="C474">
            <v>0</v>
          </cell>
          <cell r="D474">
            <v>20000</v>
          </cell>
          <cell r="E474">
            <v>4886580</v>
          </cell>
          <cell r="F474">
            <v>10005</v>
          </cell>
          <cell r="G474">
            <v>9995</v>
          </cell>
        </row>
        <row r="475">
          <cell r="A475" t="str">
            <v>1VLBLM21AG601SN1D</v>
          </cell>
          <cell r="B475" t="str">
            <v>RES 2.37K OHM 1/16W 1% 0402 SMD</v>
          </cell>
          <cell r="C475">
            <v>0</v>
          </cell>
          <cell r="D475">
            <v>30000</v>
          </cell>
          <cell r="E475">
            <v>191213.99999999997</v>
          </cell>
          <cell r="F475">
            <v>30000</v>
          </cell>
          <cell r="G475">
            <v>0</v>
          </cell>
        </row>
        <row r="476">
          <cell r="A476" t="str">
            <v>1VLBLM31PG330SN1L</v>
          </cell>
          <cell r="B476" t="str">
            <v>RES,THK,0402,2.7K,5%,63mW</v>
          </cell>
          <cell r="C476">
            <v>0</v>
          </cell>
          <cell r="D476">
            <v>10000</v>
          </cell>
          <cell r="E476">
            <v>180590.99999999997</v>
          </cell>
          <cell r="F476">
            <v>10000</v>
          </cell>
          <cell r="G476">
            <v>0</v>
          </cell>
        </row>
        <row r="477">
          <cell r="A477" t="str">
            <v>1VLFBMH1608HM600T</v>
          </cell>
          <cell r="B477" t="str">
            <v>Res,2Kohm±1%,1/16W,0402,1.05*0.55*0.4mm</v>
          </cell>
          <cell r="C477">
            <v>0</v>
          </cell>
          <cell r="D477">
            <v>20000</v>
          </cell>
          <cell r="E477">
            <v>114728.4</v>
          </cell>
          <cell r="F477">
            <v>10005</v>
          </cell>
          <cell r="G477">
            <v>9995</v>
          </cell>
        </row>
        <row r="478">
          <cell r="A478" t="str">
            <v>1VLNFU105682</v>
          </cell>
          <cell r="B478" t="str">
            <v>RES,THK,0402,2K,5%,63mW</v>
          </cell>
          <cell r="C478">
            <v>0</v>
          </cell>
          <cell r="D478">
            <v>20000</v>
          </cell>
          <cell r="E478">
            <v>127475.99999999999</v>
          </cell>
          <cell r="F478">
            <v>20000</v>
          </cell>
          <cell r="G478">
            <v>0</v>
          </cell>
        </row>
        <row r="479">
          <cell r="A479" t="str">
            <v>1VMALUI010GC</v>
          </cell>
          <cell r="B479" t="str">
            <v>RES,THK,0402,300,1%,63mW</v>
          </cell>
          <cell r="C479">
            <v>0</v>
          </cell>
          <cell r="D479">
            <v>30000</v>
          </cell>
          <cell r="E479">
            <v>172092.59999999998</v>
          </cell>
          <cell r="F479">
            <v>10005</v>
          </cell>
          <cell r="G479">
            <v>19995</v>
          </cell>
        </row>
        <row r="480">
          <cell r="A480" t="str">
            <v>1VR02010RJ03</v>
          </cell>
          <cell r="B480" t="str">
            <v>RES,THK,0402,300,5%</v>
          </cell>
          <cell r="C480">
            <v>0</v>
          </cell>
          <cell r="D480">
            <v>30000</v>
          </cell>
          <cell r="E480">
            <v>197587.80000000002</v>
          </cell>
          <cell r="F480">
            <v>10005</v>
          </cell>
          <cell r="G480">
            <v>19995</v>
          </cell>
        </row>
        <row r="481">
          <cell r="A481" t="str">
            <v>1VR02010RJ04</v>
          </cell>
          <cell r="B481" t="str">
            <v>RES,THK,0402,30K,1%,63mW</v>
          </cell>
          <cell r="C481">
            <v>0</v>
          </cell>
          <cell r="D481">
            <v>690000</v>
          </cell>
          <cell r="E481">
            <v>4502185.1999999993</v>
          </cell>
          <cell r="F481">
            <v>559993</v>
          </cell>
          <cell r="G481">
            <v>130007</v>
          </cell>
        </row>
        <row r="482">
          <cell r="A482" t="str">
            <v>1VR0201100KF04</v>
          </cell>
          <cell r="B482" t="str">
            <v>Res,330Kohm±1%,1/16W,0402,1.05*0.55*0.4mm</v>
          </cell>
          <cell r="C482">
            <v>0</v>
          </cell>
          <cell r="D482">
            <v>20000</v>
          </cell>
          <cell r="E482">
            <v>131725.20000000001</v>
          </cell>
          <cell r="F482">
            <v>10005</v>
          </cell>
          <cell r="G482">
            <v>9995</v>
          </cell>
        </row>
        <row r="483">
          <cell r="A483" t="str">
            <v>1VR0201100KJ03</v>
          </cell>
          <cell r="B483" t="str">
            <v>RES,THK,0402,330,5%</v>
          </cell>
          <cell r="C483">
            <v>0</v>
          </cell>
          <cell r="D483">
            <v>20000</v>
          </cell>
          <cell r="E483">
            <v>163594.20000000001</v>
          </cell>
          <cell r="F483">
            <v>20000</v>
          </cell>
          <cell r="G483">
            <v>0</v>
          </cell>
        </row>
        <row r="484">
          <cell r="A484" t="str">
            <v>1VR0201100RJ03</v>
          </cell>
          <cell r="B484" t="str">
            <v>RES,THK,0402,33.2K,1%,63mW</v>
          </cell>
          <cell r="C484">
            <v>0</v>
          </cell>
          <cell r="D484">
            <v>63100</v>
          </cell>
          <cell r="E484">
            <v>344185.2</v>
          </cell>
          <cell r="F484">
            <v>63100</v>
          </cell>
          <cell r="G484">
            <v>0</v>
          </cell>
        </row>
        <row r="485">
          <cell r="A485" t="str">
            <v>1VR020110KJ03</v>
          </cell>
          <cell r="B485" t="str">
            <v>RES 33.0 OHM 1/16W 1% 0402 SMD</v>
          </cell>
          <cell r="C485">
            <v>0</v>
          </cell>
          <cell r="D485">
            <v>50000</v>
          </cell>
          <cell r="E485">
            <v>329313</v>
          </cell>
          <cell r="F485">
            <v>10005</v>
          </cell>
          <cell r="G485">
            <v>39995</v>
          </cell>
        </row>
        <row r="486">
          <cell r="A486" t="str">
            <v>1VR020110KJ04</v>
          </cell>
          <cell r="B486" t="str">
            <v>RES,THK,0402,33,5%</v>
          </cell>
          <cell r="C486">
            <v>0</v>
          </cell>
          <cell r="D486">
            <v>10000</v>
          </cell>
          <cell r="E486">
            <v>180590.99999999997</v>
          </cell>
          <cell r="F486">
            <v>10000</v>
          </cell>
          <cell r="G486">
            <v>0</v>
          </cell>
        </row>
        <row r="487">
          <cell r="A487" t="str">
            <v>1VR020110RF03</v>
          </cell>
          <cell r="B487" t="str">
            <v>RES,THK,0402,34K,1%,63mW</v>
          </cell>
          <cell r="C487">
            <v>0</v>
          </cell>
          <cell r="D487">
            <v>1290000</v>
          </cell>
          <cell r="E487">
            <v>8445363.8999999985</v>
          </cell>
          <cell r="F487">
            <v>1049994</v>
          </cell>
          <cell r="G487">
            <v>240006</v>
          </cell>
        </row>
        <row r="488">
          <cell r="A488" t="str">
            <v>1VR020110RJ03</v>
          </cell>
          <cell r="B488" t="str">
            <v>Res,34.8ohm±1%,1/16W,0402,1.05*0.55*0.4mm</v>
          </cell>
          <cell r="C488">
            <v>0</v>
          </cell>
          <cell r="D488">
            <v>50000</v>
          </cell>
          <cell r="E488">
            <v>329313</v>
          </cell>
          <cell r="F488">
            <v>10005</v>
          </cell>
          <cell r="G488">
            <v>39995</v>
          </cell>
        </row>
        <row r="489">
          <cell r="A489" t="str">
            <v>1VR020115KJ03</v>
          </cell>
          <cell r="B489" t="str">
            <v>RES,THK,0402,390,5%</v>
          </cell>
          <cell r="C489">
            <v>0</v>
          </cell>
          <cell r="D489">
            <v>20000</v>
          </cell>
          <cell r="E489">
            <v>127475.99999999999</v>
          </cell>
          <cell r="F489">
            <v>20000</v>
          </cell>
          <cell r="G489">
            <v>0</v>
          </cell>
        </row>
        <row r="490">
          <cell r="A490" t="str">
            <v>1VR020116K9F03</v>
          </cell>
          <cell r="B490" t="str">
            <v>RES,THK,0402,39.2K,1%</v>
          </cell>
          <cell r="C490">
            <v>0</v>
          </cell>
          <cell r="D490">
            <v>650000</v>
          </cell>
          <cell r="E490">
            <v>4061822.4</v>
          </cell>
          <cell r="F490">
            <v>529996</v>
          </cell>
          <cell r="G490">
            <v>120004</v>
          </cell>
        </row>
        <row r="491">
          <cell r="A491" t="str">
            <v>1VR0201180KJ03</v>
          </cell>
          <cell r="B491" t="str">
            <v>Res,39Kohm±1%,1/16W,0402,1.05*0.55*0.4mm</v>
          </cell>
          <cell r="C491">
            <v>0</v>
          </cell>
          <cell r="D491">
            <v>300000</v>
          </cell>
          <cell r="E491">
            <v>2165940.6</v>
          </cell>
          <cell r="F491">
            <v>239996</v>
          </cell>
          <cell r="G491">
            <v>60004</v>
          </cell>
        </row>
        <row r="492">
          <cell r="A492" t="str">
            <v>1VR0201180RJ03</v>
          </cell>
          <cell r="B492" t="str">
            <v>RES,THK,0402,3.3K,5%,63mW</v>
          </cell>
          <cell r="C492">
            <v>0</v>
          </cell>
          <cell r="D492">
            <v>20000</v>
          </cell>
          <cell r="E492">
            <v>163594.20000000001</v>
          </cell>
          <cell r="F492">
            <v>20000</v>
          </cell>
          <cell r="G492">
            <v>0</v>
          </cell>
        </row>
        <row r="493">
          <cell r="A493" t="str">
            <v>1VR02011K3J03</v>
          </cell>
          <cell r="B493" t="str">
            <v>RES,THK,0402,3.9K,5%,63mW</v>
          </cell>
          <cell r="C493">
            <v>0</v>
          </cell>
          <cell r="D493">
            <v>40000</v>
          </cell>
          <cell r="E493">
            <v>235830.59999999998</v>
          </cell>
          <cell r="F493">
            <v>30005</v>
          </cell>
          <cell r="G493">
            <v>9995</v>
          </cell>
        </row>
        <row r="494">
          <cell r="A494" t="str">
            <v>1VR02011K5F03</v>
          </cell>
          <cell r="B494" t="str">
            <v>Res,3Kohm±1%,1/16W,0402,1.05*0.55*0.4mm</v>
          </cell>
          <cell r="C494">
            <v>0</v>
          </cell>
          <cell r="D494">
            <v>20000</v>
          </cell>
          <cell r="E494">
            <v>114728.4</v>
          </cell>
          <cell r="F494">
            <v>10005</v>
          </cell>
          <cell r="G494">
            <v>9995</v>
          </cell>
        </row>
        <row r="495">
          <cell r="A495" t="str">
            <v>1VR02011K5J03</v>
          </cell>
          <cell r="B495" t="str">
            <v>RES,THK,0402,3K,5%</v>
          </cell>
          <cell r="C495">
            <v>0</v>
          </cell>
          <cell r="D495">
            <v>8880</v>
          </cell>
          <cell r="E495">
            <v>56599.343999999997</v>
          </cell>
          <cell r="F495">
            <v>8880</v>
          </cell>
          <cell r="G495">
            <v>0</v>
          </cell>
        </row>
        <row r="496">
          <cell r="A496" t="str">
            <v>1VR02011KF03</v>
          </cell>
          <cell r="B496" t="str">
            <v>RES 40.2 OHM 1/16W 1% 0402 SMD</v>
          </cell>
          <cell r="C496">
            <v>0</v>
          </cell>
          <cell r="D496">
            <v>880000</v>
          </cell>
          <cell r="E496">
            <v>5600882.6399999997</v>
          </cell>
          <cell r="F496">
            <v>720003</v>
          </cell>
          <cell r="G496">
            <v>159997</v>
          </cell>
        </row>
        <row r="497">
          <cell r="A497" t="str">
            <v>1VR02011KJ03</v>
          </cell>
          <cell r="B497" t="str">
            <v>RES,THK,0402,422,1%</v>
          </cell>
          <cell r="C497">
            <v>0</v>
          </cell>
          <cell r="D497">
            <v>10000</v>
          </cell>
          <cell r="E497">
            <v>180590.99999999997</v>
          </cell>
          <cell r="F497">
            <v>10000</v>
          </cell>
          <cell r="G497">
            <v>0</v>
          </cell>
        </row>
        <row r="498">
          <cell r="A498" t="str">
            <v>1VR0201240RF03</v>
          </cell>
          <cell r="B498" t="str">
            <v>Res,470Kohm±5%,1/16W,0402,1.05*0.55*0.4mm</v>
          </cell>
          <cell r="C498">
            <v>0</v>
          </cell>
          <cell r="D498">
            <v>300000</v>
          </cell>
          <cell r="E498">
            <v>2165940.6</v>
          </cell>
          <cell r="F498">
            <v>239996</v>
          </cell>
          <cell r="G498">
            <v>60004</v>
          </cell>
        </row>
        <row r="499">
          <cell r="A499" t="str">
            <v>1VR0201240RF04</v>
          </cell>
          <cell r="B499" t="str">
            <v>RES,THK,0402,470,5%</v>
          </cell>
          <cell r="C499">
            <v>0</v>
          </cell>
          <cell r="D499">
            <v>20000</v>
          </cell>
          <cell r="E499">
            <v>121102.19999999998</v>
          </cell>
          <cell r="F499">
            <v>20000</v>
          </cell>
          <cell r="G499">
            <v>0</v>
          </cell>
        </row>
        <row r="500">
          <cell r="A500" t="str">
            <v>1VR020124KJ03</v>
          </cell>
          <cell r="B500" t="str">
            <v>RES 475 OHM 1/16W 1% 0402 SMD</v>
          </cell>
          <cell r="C500">
            <v>0</v>
          </cell>
          <cell r="D500">
            <v>360000</v>
          </cell>
          <cell r="E500">
            <v>2287210.8000000003</v>
          </cell>
          <cell r="F500">
            <v>299996</v>
          </cell>
          <cell r="G500">
            <v>60004</v>
          </cell>
        </row>
        <row r="501">
          <cell r="A501" t="str">
            <v>1VR020127KF03</v>
          </cell>
          <cell r="B501" t="str">
            <v>RES,THK,0402,47K,5%,63mW</v>
          </cell>
          <cell r="C501">
            <v>0</v>
          </cell>
          <cell r="D501">
            <v>10000</v>
          </cell>
          <cell r="E501">
            <v>180590.99999999997</v>
          </cell>
          <cell r="F501">
            <v>10000</v>
          </cell>
          <cell r="G501">
            <v>0</v>
          </cell>
        </row>
        <row r="502">
          <cell r="A502" t="str">
            <v>1VR020127RJ03</v>
          </cell>
          <cell r="B502" t="str">
            <v>RES 47 OHM 1/16W 1% 0402 SMD</v>
          </cell>
          <cell r="C502">
            <v>0</v>
          </cell>
          <cell r="D502">
            <v>170000</v>
          </cell>
          <cell r="E502">
            <v>981565.2</v>
          </cell>
          <cell r="F502">
            <v>40015</v>
          </cell>
          <cell r="G502">
            <v>129985</v>
          </cell>
        </row>
        <row r="503">
          <cell r="A503" t="str">
            <v>1VR02012K2F03</v>
          </cell>
          <cell r="B503" t="str">
            <v>RES 49.9 OHM 1/10W 1% 0402 SMD</v>
          </cell>
          <cell r="C503">
            <v>0</v>
          </cell>
          <cell r="D503">
            <v>10000</v>
          </cell>
          <cell r="E503">
            <v>180590.99999999997</v>
          </cell>
          <cell r="F503">
            <v>10000</v>
          </cell>
          <cell r="G503">
            <v>0</v>
          </cell>
        </row>
        <row r="504">
          <cell r="A504" t="str">
            <v>1VR0201330KF04</v>
          </cell>
          <cell r="B504" t="str">
            <v>RES,THK,0402,4.32K,1%</v>
          </cell>
          <cell r="C504">
            <v>0</v>
          </cell>
          <cell r="D504">
            <v>10000</v>
          </cell>
          <cell r="E504">
            <v>180590.99999999997</v>
          </cell>
          <cell r="F504">
            <v>10000</v>
          </cell>
          <cell r="G504">
            <v>0</v>
          </cell>
        </row>
        <row r="505">
          <cell r="A505" t="str">
            <v>1VR020133RJ03</v>
          </cell>
          <cell r="B505" t="str">
            <v>RES,THK,0402,4.7K,1%,63mW</v>
          </cell>
          <cell r="C505">
            <v>0</v>
          </cell>
          <cell r="D505">
            <v>350000</v>
          </cell>
          <cell r="E505">
            <v>2495253.6</v>
          </cell>
          <cell r="F505">
            <v>269998</v>
          </cell>
          <cell r="G505">
            <v>80002</v>
          </cell>
        </row>
        <row r="506">
          <cell r="A506" t="str">
            <v>1VR020136KJ03</v>
          </cell>
          <cell r="B506" t="str">
            <v>RES,THK,0402,4.7K,5%</v>
          </cell>
          <cell r="C506">
            <v>0</v>
          </cell>
          <cell r="D506">
            <v>20000</v>
          </cell>
          <cell r="E506">
            <v>131725.20000000001</v>
          </cell>
          <cell r="F506">
            <v>10005</v>
          </cell>
          <cell r="G506">
            <v>9995</v>
          </cell>
        </row>
        <row r="507">
          <cell r="A507" t="str">
            <v>1VR020136RJ03</v>
          </cell>
          <cell r="B507" t="str">
            <v>RES,THK,0402,510,5%,63mW</v>
          </cell>
          <cell r="C507">
            <v>0</v>
          </cell>
          <cell r="D507">
            <v>920000</v>
          </cell>
          <cell r="E507">
            <v>5806119</v>
          </cell>
          <cell r="F507">
            <v>560007</v>
          </cell>
          <cell r="G507">
            <v>359993</v>
          </cell>
        </row>
        <row r="508">
          <cell r="A508" t="str">
            <v>1VR020139K2F03</v>
          </cell>
          <cell r="B508" t="str">
            <v>RES 51.1K OHM 1/16W 1% 0402 SMD</v>
          </cell>
          <cell r="C508">
            <v>0</v>
          </cell>
          <cell r="D508">
            <v>20000</v>
          </cell>
          <cell r="E508">
            <v>114728.4</v>
          </cell>
          <cell r="F508">
            <v>10005</v>
          </cell>
          <cell r="G508">
            <v>9995</v>
          </cell>
        </row>
        <row r="509">
          <cell r="A509" t="str">
            <v>1VR020139KF04</v>
          </cell>
          <cell r="B509" t="str">
            <v>Res,51ohm±1%,1/16W,0402,1.05*0.55*0.4mm</v>
          </cell>
          <cell r="C509">
            <v>0</v>
          </cell>
          <cell r="D509">
            <v>10000</v>
          </cell>
          <cell r="E509">
            <v>180590.99999999997</v>
          </cell>
          <cell r="F509">
            <v>10000</v>
          </cell>
          <cell r="G509">
            <v>0</v>
          </cell>
        </row>
        <row r="510">
          <cell r="A510" t="str">
            <v>1VR020139KJ03</v>
          </cell>
          <cell r="B510" t="str">
            <v>RES,THK,0402,51,5%,63mW</v>
          </cell>
          <cell r="C510">
            <v>0</v>
          </cell>
          <cell r="D510">
            <v>20000</v>
          </cell>
          <cell r="E510">
            <v>127475.99999999999</v>
          </cell>
          <cell r="F510">
            <v>20000</v>
          </cell>
          <cell r="G510">
            <v>0</v>
          </cell>
        </row>
        <row r="511">
          <cell r="A511" t="str">
            <v>1VR020139RJ03</v>
          </cell>
          <cell r="B511" t="str">
            <v>RES,THK,0402,562,1%,63mW</v>
          </cell>
          <cell r="C511">
            <v>0</v>
          </cell>
          <cell r="D511">
            <v>310000</v>
          </cell>
          <cell r="E511">
            <v>1778290.1999999997</v>
          </cell>
          <cell r="F511">
            <v>40015</v>
          </cell>
          <cell r="G511">
            <v>269985</v>
          </cell>
        </row>
        <row r="512">
          <cell r="A512" t="str">
            <v>1VR02013K3F04</v>
          </cell>
          <cell r="B512" t="str">
            <v>RES,THK,0402,56K,5%,63mW</v>
          </cell>
          <cell r="C512">
            <v>0</v>
          </cell>
          <cell r="D512">
            <v>40000</v>
          </cell>
          <cell r="E512">
            <v>263450.40000000002</v>
          </cell>
          <cell r="F512">
            <v>20010</v>
          </cell>
          <cell r="G512">
            <v>19990</v>
          </cell>
        </row>
        <row r="513">
          <cell r="A513" t="str">
            <v>1VR02013RF03</v>
          </cell>
          <cell r="B513" t="str">
            <v>RES,THK,0402,56,5%,63mW</v>
          </cell>
          <cell r="C513">
            <v>0</v>
          </cell>
          <cell r="D513">
            <v>20000</v>
          </cell>
          <cell r="E513">
            <v>114728.4</v>
          </cell>
          <cell r="F513">
            <v>10005</v>
          </cell>
          <cell r="G513">
            <v>9995</v>
          </cell>
        </row>
        <row r="514">
          <cell r="A514" t="str">
            <v>1VR0201470KF04</v>
          </cell>
          <cell r="B514" t="str">
            <v>Res,5.1Kohm±1%,1/16W,0402,1.05*0.55*0.4mm</v>
          </cell>
          <cell r="C514">
            <v>0</v>
          </cell>
          <cell r="D514">
            <v>40000</v>
          </cell>
          <cell r="E514">
            <v>229456.8</v>
          </cell>
          <cell r="F514">
            <v>10005</v>
          </cell>
          <cell r="G514">
            <v>29995</v>
          </cell>
        </row>
        <row r="515">
          <cell r="A515" t="str">
            <v>1VR02014K7J03</v>
          </cell>
          <cell r="B515" t="str">
            <v>RES,THK,0402,5.62K,1%,63mW</v>
          </cell>
          <cell r="C515">
            <v>0</v>
          </cell>
          <cell r="D515">
            <v>20000</v>
          </cell>
          <cell r="E515">
            <v>127475.99999999999</v>
          </cell>
          <cell r="F515">
            <v>20000</v>
          </cell>
          <cell r="G515">
            <v>0</v>
          </cell>
        </row>
        <row r="516">
          <cell r="A516" t="str">
            <v>1VR020151RJ03</v>
          </cell>
          <cell r="B516" t="str">
            <v>Res,5.1ohm±1%,1/16W,0402,1.05*0.55*0.5mm</v>
          </cell>
          <cell r="C516">
            <v>0</v>
          </cell>
          <cell r="D516">
            <v>20000</v>
          </cell>
          <cell r="E516">
            <v>131725.20000000001</v>
          </cell>
          <cell r="F516">
            <v>10005</v>
          </cell>
          <cell r="G516">
            <v>9995</v>
          </cell>
        </row>
        <row r="517">
          <cell r="A517" t="str">
            <v>1VR020151RJ04</v>
          </cell>
          <cell r="B517" t="str">
            <v>RES 5.1 OHM 1/16W 5% 0402 SMD</v>
          </cell>
          <cell r="C517">
            <v>0</v>
          </cell>
          <cell r="D517">
            <v>10000</v>
          </cell>
          <cell r="E517">
            <v>63737.999999999985</v>
          </cell>
          <cell r="F517">
            <v>10000</v>
          </cell>
          <cell r="G517">
            <v>0</v>
          </cell>
        </row>
        <row r="518">
          <cell r="A518" t="str">
            <v>1VR02015K1F03</v>
          </cell>
          <cell r="B518" t="str">
            <v>RES 61.9K OHM 1/16W 1% 0402 SMD</v>
          </cell>
          <cell r="C518">
            <v>0</v>
          </cell>
          <cell r="D518">
            <v>10000</v>
          </cell>
          <cell r="E518">
            <v>169968</v>
          </cell>
          <cell r="F518">
            <v>10000</v>
          </cell>
          <cell r="G518">
            <v>0</v>
          </cell>
        </row>
        <row r="519">
          <cell r="A519" t="str">
            <v>1VR02015K1F04</v>
          </cell>
          <cell r="B519" t="str">
            <v>RES,THK,0402,64.9K,1%</v>
          </cell>
          <cell r="C519">
            <v>0</v>
          </cell>
          <cell r="D519">
            <v>10000</v>
          </cell>
          <cell r="E519">
            <v>180590.99999999997</v>
          </cell>
          <cell r="F519">
            <v>10000</v>
          </cell>
          <cell r="G519">
            <v>0</v>
          </cell>
        </row>
        <row r="520">
          <cell r="A520" t="str">
            <v>1VR020168RJ03</v>
          </cell>
          <cell r="B520" t="str">
            <v>RES,THK,0402,68.1K,1%,63mW</v>
          </cell>
          <cell r="C520">
            <v>0</v>
          </cell>
          <cell r="D520">
            <v>300000</v>
          </cell>
          <cell r="E520">
            <v>2165940.6</v>
          </cell>
          <cell r="F520">
            <v>239996</v>
          </cell>
          <cell r="G520">
            <v>60004</v>
          </cell>
        </row>
        <row r="521">
          <cell r="A521" t="str">
            <v>1VR02016K19F03</v>
          </cell>
          <cell r="B521" t="str">
            <v>RES,THK,0402,6.04K,1%</v>
          </cell>
          <cell r="C521">
            <v>0</v>
          </cell>
          <cell r="D521">
            <v>50000</v>
          </cell>
          <cell r="E521">
            <v>329313</v>
          </cell>
          <cell r="F521">
            <v>10005</v>
          </cell>
          <cell r="G521">
            <v>39995</v>
          </cell>
        </row>
        <row r="522">
          <cell r="A522" t="str">
            <v>1VR02016K2J03</v>
          </cell>
          <cell r="B522" t="str">
            <v>RES,THK,0402,6.81K,1%,63mW</v>
          </cell>
          <cell r="C522">
            <v>0</v>
          </cell>
          <cell r="D522">
            <v>340000</v>
          </cell>
          <cell r="E522">
            <v>2429391</v>
          </cell>
          <cell r="F522">
            <v>270002</v>
          </cell>
          <cell r="G522">
            <v>69998</v>
          </cell>
        </row>
        <row r="523">
          <cell r="A523" t="str">
            <v>1VR020173K2F03</v>
          </cell>
          <cell r="B523" t="str">
            <v>RES,THK,0402,6.8K,5%,63mW,50V</v>
          </cell>
          <cell r="C523">
            <v>0</v>
          </cell>
          <cell r="D523">
            <v>20000</v>
          </cell>
          <cell r="E523">
            <v>131725.20000000001</v>
          </cell>
          <cell r="F523">
            <v>10005</v>
          </cell>
          <cell r="G523">
            <v>9995</v>
          </cell>
        </row>
        <row r="524">
          <cell r="A524" t="str">
            <v>1VR020175RF03</v>
          </cell>
          <cell r="B524" t="str">
            <v>RES,THK,0402,73.2K,1%,63mW</v>
          </cell>
          <cell r="C524">
            <v>0</v>
          </cell>
          <cell r="D524">
            <v>20000</v>
          </cell>
          <cell r="E524">
            <v>114728.4</v>
          </cell>
          <cell r="F524">
            <v>10005</v>
          </cell>
          <cell r="G524">
            <v>9995</v>
          </cell>
        </row>
        <row r="525">
          <cell r="A525" t="str">
            <v>1VR02018K2F03</v>
          </cell>
          <cell r="B525" t="str">
            <v>RES,THK,0402,750K,1%</v>
          </cell>
          <cell r="C525">
            <v>0</v>
          </cell>
          <cell r="D525">
            <v>113100</v>
          </cell>
          <cell r="E525">
            <v>839217</v>
          </cell>
          <cell r="F525">
            <v>103105</v>
          </cell>
          <cell r="G525">
            <v>9995</v>
          </cell>
        </row>
        <row r="526">
          <cell r="A526" t="str">
            <v>1VR020191RJ03</v>
          </cell>
          <cell r="B526" t="str">
            <v>RES 75K OHM 1/16W 1% 0402 SMD</v>
          </cell>
          <cell r="C526">
            <v>0</v>
          </cell>
          <cell r="D526">
            <v>240000</v>
          </cell>
          <cell r="E526">
            <v>1770765</v>
          </cell>
          <cell r="F526">
            <v>169993</v>
          </cell>
          <cell r="G526">
            <v>70007</v>
          </cell>
        </row>
        <row r="527">
          <cell r="A527" t="str">
            <v>1VR04020R0N04</v>
          </cell>
          <cell r="B527" t="str">
            <v>RES,THK,0402,75,1%,63mW</v>
          </cell>
          <cell r="C527">
            <v>0</v>
          </cell>
          <cell r="D527">
            <v>10000</v>
          </cell>
          <cell r="E527">
            <v>180590.99999999997</v>
          </cell>
          <cell r="F527">
            <v>10000</v>
          </cell>
          <cell r="G527">
            <v>0</v>
          </cell>
        </row>
        <row r="528">
          <cell r="A528" t="str">
            <v>1VR04020RJ04</v>
          </cell>
          <cell r="B528" t="str">
            <v>RES,THK,0402,75,5%,63mW</v>
          </cell>
          <cell r="C528">
            <v>0</v>
          </cell>
          <cell r="D528">
            <v>50000</v>
          </cell>
          <cell r="E528">
            <v>329313</v>
          </cell>
          <cell r="F528">
            <v>10005</v>
          </cell>
          <cell r="G528">
            <v>39995</v>
          </cell>
        </row>
        <row r="529">
          <cell r="A529" t="str">
            <v>1VR0402100KF04</v>
          </cell>
          <cell r="B529" t="str">
            <v>RES,THK,0402,80.6,1%,63mW</v>
          </cell>
          <cell r="C529">
            <v>0</v>
          </cell>
          <cell r="D529">
            <v>60000</v>
          </cell>
          <cell r="E529">
            <v>344185.2</v>
          </cell>
          <cell r="F529">
            <v>10005</v>
          </cell>
          <cell r="G529">
            <v>49995</v>
          </cell>
        </row>
        <row r="530">
          <cell r="A530" t="str">
            <v>1VR0402100KJ04</v>
          </cell>
          <cell r="B530" t="str">
            <v>RES,THK,0402,820R,5%,63mW</v>
          </cell>
          <cell r="C530">
            <v>0</v>
          </cell>
          <cell r="D530">
            <v>30000</v>
          </cell>
          <cell r="E530">
            <v>197587.80000000002</v>
          </cell>
          <cell r="F530">
            <v>10005</v>
          </cell>
          <cell r="G530">
            <v>19995</v>
          </cell>
        </row>
        <row r="531">
          <cell r="A531" t="str">
            <v>1VR0402100RF04</v>
          </cell>
          <cell r="B531" t="str">
            <v>RES,THK,0402,82,5%,63mW</v>
          </cell>
          <cell r="C531">
            <v>0</v>
          </cell>
          <cell r="D531">
            <v>10000</v>
          </cell>
          <cell r="E531">
            <v>57364.2</v>
          </cell>
          <cell r="F531">
            <v>5</v>
          </cell>
          <cell r="G531">
            <v>9995</v>
          </cell>
        </row>
        <row r="532">
          <cell r="A532" t="str">
            <v>1VR0402100RJ04</v>
          </cell>
          <cell r="B532" t="str">
            <v>RES,THK,0402,8.25K,1%,63mW</v>
          </cell>
          <cell r="C532">
            <v>0</v>
          </cell>
          <cell r="D532">
            <v>30000</v>
          </cell>
          <cell r="E532">
            <v>172092.59999999998</v>
          </cell>
          <cell r="F532">
            <v>10005</v>
          </cell>
          <cell r="G532">
            <v>19995</v>
          </cell>
        </row>
        <row r="533">
          <cell r="A533" t="str">
            <v>1VR040210K7F04</v>
          </cell>
          <cell r="B533" t="str">
            <v>Res,8.2Kohm±1%,1/16W,0402,1.05*0.55*0.4mm</v>
          </cell>
          <cell r="C533">
            <v>0</v>
          </cell>
          <cell r="D533">
            <v>40000</v>
          </cell>
          <cell r="E533">
            <v>263450.40000000002</v>
          </cell>
          <cell r="F533">
            <v>20010</v>
          </cell>
          <cell r="G533">
            <v>19990</v>
          </cell>
        </row>
        <row r="534">
          <cell r="A534" t="str">
            <v>1VR040210KF04</v>
          </cell>
          <cell r="B534" t="str">
            <v>Res,8.2Kohm±5%,1/16W,0402,1.05*0.55*0.4mm</v>
          </cell>
          <cell r="C534">
            <v>0</v>
          </cell>
          <cell r="D534">
            <v>10000</v>
          </cell>
          <cell r="E534">
            <v>63737.999999999993</v>
          </cell>
          <cell r="F534">
            <v>10000</v>
          </cell>
          <cell r="G534">
            <v>0</v>
          </cell>
        </row>
        <row r="535">
          <cell r="A535" t="str">
            <v>1VR040210KJ04</v>
          </cell>
          <cell r="B535" t="str">
            <v>RES,THK,0603,jumper,100mW</v>
          </cell>
          <cell r="C535">
            <v>0</v>
          </cell>
          <cell r="D535">
            <v>20000</v>
          </cell>
          <cell r="E535">
            <v>127475.99999999999</v>
          </cell>
          <cell r="F535">
            <v>20000</v>
          </cell>
          <cell r="G535">
            <v>0</v>
          </cell>
        </row>
        <row r="536">
          <cell r="A536" t="str">
            <v>1VR040210RF04</v>
          </cell>
          <cell r="B536" t="str">
            <v>RES 0R 1/16W 1% 0603</v>
          </cell>
          <cell r="C536">
            <v>0</v>
          </cell>
          <cell r="D536">
            <v>245000</v>
          </cell>
          <cell r="E536">
            <v>1561580.9999999998</v>
          </cell>
          <cell r="F536">
            <v>25010</v>
          </cell>
          <cell r="G536">
            <v>219990</v>
          </cell>
        </row>
        <row r="537">
          <cell r="A537" t="str">
            <v>1VR040210RJ04</v>
          </cell>
          <cell r="B537" t="str">
            <v>RES 0.0 OHM 1/10W JUMP 0603 SMD</v>
          </cell>
          <cell r="C537">
            <v>0</v>
          </cell>
          <cell r="D537">
            <v>5000</v>
          </cell>
          <cell r="E537">
            <v>84984</v>
          </cell>
          <cell r="F537">
            <v>5000</v>
          </cell>
          <cell r="G537">
            <v>0</v>
          </cell>
        </row>
        <row r="538">
          <cell r="A538" t="str">
            <v>1VR040211KF04</v>
          </cell>
          <cell r="B538" t="str">
            <v>Res,0ohm±5%,1/10W,0603,1.70*0.90*0.6mm</v>
          </cell>
          <cell r="C538">
            <v>0</v>
          </cell>
          <cell r="D538">
            <v>10000</v>
          </cell>
          <cell r="E538">
            <v>169968</v>
          </cell>
          <cell r="F538">
            <v>5002</v>
          </cell>
          <cell r="G538">
            <v>4998</v>
          </cell>
        </row>
        <row r="539">
          <cell r="A539" t="str">
            <v>1VR0402120RJ04</v>
          </cell>
          <cell r="B539" t="str">
            <v>RES 100K OHM 1/10W 5% 0603 SMD</v>
          </cell>
          <cell r="C539">
            <v>0</v>
          </cell>
          <cell r="D539">
            <v>5000</v>
          </cell>
          <cell r="E539">
            <v>31868.999999999996</v>
          </cell>
          <cell r="F539">
            <v>5000</v>
          </cell>
          <cell r="G539">
            <v>0</v>
          </cell>
        </row>
        <row r="540">
          <cell r="A540" t="str">
            <v>1VR0402121KF04</v>
          </cell>
          <cell r="B540" t="str">
            <v>RES 10K 1/16W 1% 0603</v>
          </cell>
          <cell r="C540">
            <v>0</v>
          </cell>
          <cell r="D540">
            <v>5000</v>
          </cell>
          <cell r="E540">
            <v>84984</v>
          </cell>
          <cell r="F540">
            <v>5000</v>
          </cell>
          <cell r="G540">
            <v>0</v>
          </cell>
        </row>
        <row r="541">
          <cell r="A541" t="str">
            <v>1VR0402121KJ04</v>
          </cell>
          <cell r="B541" t="str">
            <v>RES 10R 1/16W 1% 0603</v>
          </cell>
          <cell r="C541">
            <v>0</v>
          </cell>
          <cell r="D541">
            <v>5000</v>
          </cell>
          <cell r="E541">
            <v>90295.499999999985</v>
          </cell>
          <cell r="F541">
            <v>5000</v>
          </cell>
          <cell r="G541">
            <v>0</v>
          </cell>
        </row>
        <row r="542">
          <cell r="A542" t="str">
            <v>1VR0402121RF04</v>
          </cell>
          <cell r="B542" t="str">
            <v>RES 11.0K 1/16W 1% 0603</v>
          </cell>
          <cell r="C542">
            <v>0</v>
          </cell>
          <cell r="D542">
            <v>5000</v>
          </cell>
          <cell r="E542">
            <v>90295.499999999985</v>
          </cell>
          <cell r="F542">
            <v>5000</v>
          </cell>
          <cell r="G542">
            <v>0</v>
          </cell>
        </row>
        <row r="543">
          <cell r="A543" t="str">
            <v>1VR0402124KF04</v>
          </cell>
          <cell r="B543" t="str">
            <v>RES,THK,0603,11,5%</v>
          </cell>
          <cell r="C543">
            <v>0</v>
          </cell>
          <cell r="D543">
            <v>5000</v>
          </cell>
          <cell r="E543">
            <v>90295.499999999985</v>
          </cell>
          <cell r="F543">
            <v>5000</v>
          </cell>
          <cell r="G543">
            <v>0</v>
          </cell>
        </row>
        <row r="544">
          <cell r="A544" t="str">
            <v>1VR0402130RG04</v>
          </cell>
          <cell r="B544" t="str">
            <v>RES 1.5K 1/16W 1% 0603</v>
          </cell>
          <cell r="C544">
            <v>0</v>
          </cell>
          <cell r="D544">
            <v>231000</v>
          </cell>
          <cell r="E544">
            <v>1533333.7199999997</v>
          </cell>
          <cell r="F544">
            <v>171000</v>
          </cell>
          <cell r="G544">
            <v>60000</v>
          </cell>
        </row>
        <row r="545">
          <cell r="A545" t="str">
            <v>1VR040213KF04</v>
          </cell>
          <cell r="B545" t="str">
            <v>RES 1K 1/16W 1% 0603</v>
          </cell>
          <cell r="C545">
            <v>0</v>
          </cell>
          <cell r="D545">
            <v>5000</v>
          </cell>
          <cell r="E545">
            <v>90295.499999999985</v>
          </cell>
          <cell r="F545">
            <v>5000</v>
          </cell>
          <cell r="G545">
            <v>0</v>
          </cell>
        </row>
        <row r="546">
          <cell r="A546" t="str">
            <v>1VR040214K7F04</v>
          </cell>
          <cell r="B546" t="str">
            <v>RES 1.0 OHM 1/10W 5% 0603 SMD</v>
          </cell>
          <cell r="C546">
            <v>0</v>
          </cell>
          <cell r="D546">
            <v>5000</v>
          </cell>
          <cell r="E546">
            <v>90295.499999999985</v>
          </cell>
          <cell r="F546">
            <v>5000</v>
          </cell>
          <cell r="G546">
            <v>0</v>
          </cell>
        </row>
        <row r="547">
          <cell r="A547" t="str">
            <v>1VR0402150KF04</v>
          </cell>
          <cell r="B547" t="str">
            <v>RES 24.9K 1/16W 1% 0603</v>
          </cell>
          <cell r="C547">
            <v>0</v>
          </cell>
          <cell r="D547">
            <v>5000</v>
          </cell>
          <cell r="E547">
            <v>90295.499999999985</v>
          </cell>
          <cell r="F547">
            <v>5000</v>
          </cell>
          <cell r="G547">
            <v>0</v>
          </cell>
        </row>
        <row r="548">
          <cell r="A548" t="str">
            <v>1VR0402150RJ04</v>
          </cell>
          <cell r="B548" t="str">
            <v>Res,24ohm±5%,1/10W,0603,1.70*0.90*0.6mm</v>
          </cell>
          <cell r="C548">
            <v>0</v>
          </cell>
          <cell r="D548">
            <v>5000</v>
          </cell>
          <cell r="E548">
            <v>90295.499999999985</v>
          </cell>
          <cell r="F548">
            <v>5000</v>
          </cell>
          <cell r="G548">
            <v>0</v>
          </cell>
        </row>
        <row r="549">
          <cell r="A549" t="str">
            <v>1VR040215KF04</v>
          </cell>
          <cell r="B549" t="str">
            <v>RES 2.49K 1/16W 1% 0603</v>
          </cell>
          <cell r="C549">
            <v>0</v>
          </cell>
          <cell r="D549">
            <v>10000</v>
          </cell>
          <cell r="E549">
            <v>63737.999999999993</v>
          </cell>
          <cell r="F549">
            <v>10000</v>
          </cell>
          <cell r="G549">
            <v>0</v>
          </cell>
        </row>
        <row r="550">
          <cell r="A550" t="str">
            <v>1VR040216K9F04</v>
          </cell>
          <cell r="B550" t="str">
            <v>RES 348R 1/16W 1% 0603</v>
          </cell>
          <cell r="C550">
            <v>0</v>
          </cell>
          <cell r="D550">
            <v>5000</v>
          </cell>
          <cell r="E550">
            <v>90295.499999999985</v>
          </cell>
          <cell r="F550">
            <v>5000</v>
          </cell>
          <cell r="G550">
            <v>0</v>
          </cell>
        </row>
        <row r="551">
          <cell r="A551" t="str">
            <v>1VR0402180KF04</v>
          </cell>
          <cell r="B551" t="str">
            <v>RES,THK,0603,34K,1%,100mW</v>
          </cell>
          <cell r="C551">
            <v>0</v>
          </cell>
          <cell r="D551">
            <v>5000</v>
          </cell>
          <cell r="E551">
            <v>90295.499999999985</v>
          </cell>
          <cell r="F551">
            <v>5000</v>
          </cell>
          <cell r="G551">
            <v>0</v>
          </cell>
        </row>
        <row r="552">
          <cell r="A552" t="str">
            <v>1VR0402180RJ04</v>
          </cell>
          <cell r="B552" t="str">
            <v>RES 41.2K 1/16W 1% 0603</v>
          </cell>
          <cell r="C552">
            <v>0</v>
          </cell>
          <cell r="D552">
            <v>25000</v>
          </cell>
          <cell r="E552">
            <v>191214</v>
          </cell>
          <cell r="F552">
            <v>5005</v>
          </cell>
          <cell r="G552">
            <v>19995</v>
          </cell>
        </row>
        <row r="553">
          <cell r="A553" t="str">
            <v>1VR040218RJ04</v>
          </cell>
          <cell r="B553" t="str">
            <v>RES 49.9R 1/16W 1% 0603</v>
          </cell>
          <cell r="C553">
            <v>0</v>
          </cell>
          <cell r="D553">
            <v>5000</v>
          </cell>
          <cell r="E553">
            <v>90295.499999999985</v>
          </cell>
          <cell r="F553">
            <v>5000</v>
          </cell>
          <cell r="G553">
            <v>0</v>
          </cell>
        </row>
        <row r="554">
          <cell r="A554" t="str">
            <v>1VR04021K24F04</v>
          </cell>
          <cell r="B554" t="str">
            <v>RES,THK,0603,4.7K,5%,100mW</v>
          </cell>
          <cell r="C554">
            <v>0</v>
          </cell>
          <cell r="D554">
            <v>5000</v>
          </cell>
          <cell r="E554">
            <v>90295.499999999985</v>
          </cell>
          <cell r="F554">
            <v>5000</v>
          </cell>
          <cell r="G554">
            <v>0</v>
          </cell>
        </row>
        <row r="555">
          <cell r="A555" t="str">
            <v>1VR04021K3J04</v>
          </cell>
          <cell r="B555" t="str">
            <v>RES 63.4K 1/16W 1% 0603</v>
          </cell>
          <cell r="C555">
            <v>0</v>
          </cell>
          <cell r="D555">
            <v>90000</v>
          </cell>
          <cell r="E555">
            <v>539648.39999999991</v>
          </cell>
          <cell r="F555">
            <v>10010</v>
          </cell>
          <cell r="G555">
            <v>79990</v>
          </cell>
        </row>
        <row r="556">
          <cell r="A556" t="str">
            <v>1VR04021K5F04</v>
          </cell>
          <cell r="B556" t="str">
            <v>RES 69.8K OHM 1/10W 1% 0603 SMD</v>
          </cell>
          <cell r="C556">
            <v>0</v>
          </cell>
          <cell r="D556">
            <v>5000</v>
          </cell>
          <cell r="E556">
            <v>90295.499999999985</v>
          </cell>
          <cell r="F556">
            <v>5000</v>
          </cell>
          <cell r="G556">
            <v>0</v>
          </cell>
        </row>
        <row r="557">
          <cell r="A557" t="str">
            <v>1VR04021K5J04</v>
          </cell>
          <cell r="B557" t="str">
            <v>RES 75.0 OHM 1/10W 1% 0603 SMD</v>
          </cell>
          <cell r="C557">
            <v>0</v>
          </cell>
          <cell r="D557">
            <v>6000</v>
          </cell>
          <cell r="E557">
            <v>158662.49999999997</v>
          </cell>
          <cell r="F557">
            <v>6000</v>
          </cell>
          <cell r="G557">
            <v>0</v>
          </cell>
        </row>
        <row r="558">
          <cell r="A558" t="str">
            <v>1VR04021K69F04</v>
          </cell>
          <cell r="B558" t="str">
            <v>RES 80.6K 1/16W 1% 0603</v>
          </cell>
          <cell r="C558">
            <v>0</v>
          </cell>
          <cell r="D558">
            <v>5000</v>
          </cell>
          <cell r="E558">
            <v>90295.499999999985</v>
          </cell>
          <cell r="F558">
            <v>5000</v>
          </cell>
          <cell r="G558">
            <v>0</v>
          </cell>
        </row>
        <row r="559">
          <cell r="A559" t="str">
            <v>1VR04021K78F04</v>
          </cell>
          <cell r="B559" t="str">
            <v>RES,THK,0805,0R,Jumper,125mW</v>
          </cell>
          <cell r="C559">
            <v>0</v>
          </cell>
          <cell r="D559">
            <v>5000</v>
          </cell>
          <cell r="E559">
            <v>90295.499999999985</v>
          </cell>
          <cell r="F559">
            <v>5000</v>
          </cell>
          <cell r="G559">
            <v>0</v>
          </cell>
        </row>
        <row r="560">
          <cell r="A560" t="str">
            <v>1VR04021KF04</v>
          </cell>
          <cell r="B560" t="str">
            <v>Res,0.2ohm±1%,1/4W,0805,2.10*1.35*0.65mm</v>
          </cell>
          <cell r="C560">
            <v>0</v>
          </cell>
          <cell r="D560">
            <v>30000</v>
          </cell>
          <cell r="E560">
            <v>371805</v>
          </cell>
          <cell r="F560">
            <v>5009</v>
          </cell>
          <cell r="G560">
            <v>24991</v>
          </cell>
        </row>
        <row r="561">
          <cell r="A561" t="str">
            <v>1VR04021KJ04</v>
          </cell>
          <cell r="B561" t="str">
            <v>RES,THK,0805,0,5%</v>
          </cell>
          <cell r="C561">
            <v>0</v>
          </cell>
          <cell r="D561">
            <v>30000</v>
          </cell>
          <cell r="E561">
            <v>1724112.9</v>
          </cell>
          <cell r="F561">
            <v>30000</v>
          </cell>
          <cell r="G561">
            <v>0</v>
          </cell>
        </row>
        <row r="562">
          <cell r="A562" t="str">
            <v>1VR04021RJ04</v>
          </cell>
          <cell r="B562" t="str">
            <v>RES 100K OHM, 1%, SMD,  0805</v>
          </cell>
          <cell r="C562">
            <v>0</v>
          </cell>
          <cell r="D562">
            <v>465000</v>
          </cell>
          <cell r="E562">
            <v>6132994.1999999993</v>
          </cell>
          <cell r="F562">
            <v>325000</v>
          </cell>
          <cell r="G562">
            <v>140000</v>
          </cell>
        </row>
        <row r="563">
          <cell r="A563" t="str">
            <v>1VR0402200RF04</v>
          </cell>
          <cell r="B563" t="str">
            <v>RES,THK,0805,100R,1%</v>
          </cell>
          <cell r="C563">
            <v>0</v>
          </cell>
          <cell r="D563">
            <v>340000</v>
          </cell>
          <cell r="E563">
            <v>7117410.0000000009</v>
          </cell>
          <cell r="F563">
            <v>340000</v>
          </cell>
          <cell r="G563">
            <v>0</v>
          </cell>
        </row>
        <row r="564">
          <cell r="A564" t="str">
            <v>1VR040220KF04</v>
          </cell>
          <cell r="B564" t="str">
            <v>RES,THK,0805,10K,1%</v>
          </cell>
          <cell r="C564">
            <v>0</v>
          </cell>
          <cell r="D564">
            <v>70250</v>
          </cell>
          <cell r="E564">
            <v>335899.26</v>
          </cell>
          <cell r="F564">
            <v>45006</v>
          </cell>
          <cell r="G564">
            <v>25244</v>
          </cell>
        </row>
        <row r="565">
          <cell r="A565" t="str">
            <v>1VR040221K1F04</v>
          </cell>
          <cell r="B565" t="str">
            <v>RES 10K OHM, 1%, SMD, 0805</v>
          </cell>
          <cell r="C565">
            <v>0</v>
          </cell>
          <cell r="D565">
            <v>285000</v>
          </cell>
          <cell r="E565">
            <v>5781036.6000000006</v>
          </cell>
          <cell r="F565">
            <v>264999</v>
          </cell>
          <cell r="G565">
            <v>20001</v>
          </cell>
        </row>
        <row r="566">
          <cell r="A566" t="str">
            <v>1VR040221K5F04</v>
          </cell>
          <cell r="B566" t="str">
            <v>RES 10 OHM, 1%,SMD, 0805</v>
          </cell>
          <cell r="C566">
            <v>0</v>
          </cell>
          <cell r="D566">
            <v>50000</v>
          </cell>
          <cell r="E566">
            <v>0</v>
          </cell>
          <cell r="F566">
            <v>0</v>
          </cell>
          <cell r="G566">
            <v>0</v>
          </cell>
        </row>
        <row r="567">
          <cell r="A567" t="str">
            <v>1VR0402220RJ04</v>
          </cell>
          <cell r="B567" t="str">
            <v>RES 15K OHM, 1%,SMD, 0805</v>
          </cell>
          <cell r="C567">
            <v>0</v>
          </cell>
          <cell r="D567">
            <v>50000</v>
          </cell>
          <cell r="E567">
            <v>0</v>
          </cell>
          <cell r="F567">
            <v>40002</v>
          </cell>
          <cell r="G567">
            <v>9998</v>
          </cell>
        </row>
        <row r="568">
          <cell r="A568" t="str">
            <v>1VR040222K1F04</v>
          </cell>
          <cell r="B568" t="str">
            <v>RES 180K OHM, 1%, SMD,  0805</v>
          </cell>
          <cell r="C568">
            <v>0</v>
          </cell>
          <cell r="D568">
            <v>170000</v>
          </cell>
          <cell r="E568">
            <v>3558705.0000000005</v>
          </cell>
          <cell r="F568">
            <v>170000</v>
          </cell>
          <cell r="G568">
            <v>0</v>
          </cell>
        </row>
        <row r="569">
          <cell r="A569" t="str">
            <v>1VR040222KF04</v>
          </cell>
          <cell r="B569" t="str">
            <v>RES 180 OHM, 1%,SMD, 0805</v>
          </cell>
          <cell r="C569">
            <v>0</v>
          </cell>
          <cell r="D569">
            <v>175000</v>
          </cell>
          <cell r="E569">
            <v>3595885.5</v>
          </cell>
          <cell r="F569">
            <v>175000</v>
          </cell>
          <cell r="G569">
            <v>0</v>
          </cell>
        </row>
        <row r="570">
          <cell r="A570" t="str">
            <v>1VR040222RJ04</v>
          </cell>
          <cell r="B570" t="str">
            <v>RES 1.2K OHM, 1%,SMD, 0805</v>
          </cell>
          <cell r="C570">
            <v>0</v>
          </cell>
          <cell r="D570">
            <v>260000</v>
          </cell>
          <cell r="E570">
            <v>5407107</v>
          </cell>
          <cell r="F570">
            <v>260000</v>
          </cell>
          <cell r="G570">
            <v>0</v>
          </cell>
        </row>
        <row r="571">
          <cell r="A571" t="str">
            <v>1VR0402240KF04</v>
          </cell>
          <cell r="B571" t="str">
            <v>RES,THK,0805,1K,1%</v>
          </cell>
          <cell r="C571">
            <v>0</v>
          </cell>
          <cell r="D571">
            <v>90000</v>
          </cell>
          <cell r="E571">
            <v>1848402</v>
          </cell>
          <cell r="F571">
            <v>90000</v>
          </cell>
          <cell r="G571">
            <v>0</v>
          </cell>
        </row>
        <row r="572">
          <cell r="A572" t="str">
            <v>1VR0402240RF04</v>
          </cell>
          <cell r="B572" t="str">
            <v>RES,THK,0805,220R,1%</v>
          </cell>
          <cell r="C572">
            <v>0</v>
          </cell>
          <cell r="D572">
            <v>15250</v>
          </cell>
          <cell r="E572">
            <v>257289.06</v>
          </cell>
          <cell r="F572">
            <v>5013</v>
          </cell>
          <cell r="G572">
            <v>10237</v>
          </cell>
        </row>
        <row r="573">
          <cell r="A573" t="str">
            <v>1VR040224K3F04</v>
          </cell>
          <cell r="B573" t="str">
            <v>RES 22 OHM, 1%,SMD, 0805</v>
          </cell>
          <cell r="C573">
            <v>0</v>
          </cell>
          <cell r="D573">
            <v>100000</v>
          </cell>
          <cell r="E573">
            <v>1502092.2000000002</v>
          </cell>
          <cell r="F573">
            <v>10010</v>
          </cell>
          <cell r="G573">
            <v>89990</v>
          </cell>
        </row>
        <row r="574">
          <cell r="A574" t="str">
            <v>1VR040224KJ04</v>
          </cell>
          <cell r="B574" t="str">
            <v>RES 27K OHM, 1%,SMD, 0805</v>
          </cell>
          <cell r="C574">
            <v>0</v>
          </cell>
          <cell r="D574">
            <v>260000</v>
          </cell>
          <cell r="E574">
            <v>5407107</v>
          </cell>
          <cell r="F574">
            <v>260000</v>
          </cell>
          <cell r="G574">
            <v>0</v>
          </cell>
        </row>
        <row r="575">
          <cell r="A575" t="str">
            <v>1VR0402261RF04</v>
          </cell>
          <cell r="B575" t="str">
            <v>RES,THK,0805,294,1%</v>
          </cell>
          <cell r="C575">
            <v>0</v>
          </cell>
          <cell r="D575">
            <v>90000</v>
          </cell>
          <cell r="E575">
            <v>1848402</v>
          </cell>
          <cell r="F575">
            <v>90000</v>
          </cell>
          <cell r="G575">
            <v>0</v>
          </cell>
        </row>
        <row r="576">
          <cell r="A576" t="str">
            <v>1VR040226K1F04</v>
          </cell>
          <cell r="B576" t="str">
            <v>RES 2.2K OHM, 1%,SMD, 0805</v>
          </cell>
          <cell r="C576">
            <v>0</v>
          </cell>
          <cell r="D576">
            <v>465000</v>
          </cell>
          <cell r="E576">
            <v>7229287.8000000007</v>
          </cell>
          <cell r="F576">
            <v>325000</v>
          </cell>
          <cell r="G576">
            <v>140000</v>
          </cell>
        </row>
        <row r="577">
          <cell r="A577" t="str">
            <v>1VR040226R1F04</v>
          </cell>
          <cell r="B577" t="str">
            <v>RES 330 OHM, 1%, SMD,  0805</v>
          </cell>
          <cell r="C577">
            <v>0</v>
          </cell>
          <cell r="D577">
            <v>175000</v>
          </cell>
          <cell r="E577">
            <v>3595885.5</v>
          </cell>
          <cell r="F577">
            <v>175000</v>
          </cell>
          <cell r="G577">
            <v>0</v>
          </cell>
        </row>
        <row r="578">
          <cell r="A578" t="str">
            <v>1VR040227KF04</v>
          </cell>
          <cell r="B578" t="str">
            <v>RES 33K OHM, 1%,SMD, 0805</v>
          </cell>
          <cell r="C578">
            <v>0</v>
          </cell>
          <cell r="D578">
            <v>250</v>
          </cell>
          <cell r="E578">
            <v>34206.06</v>
          </cell>
          <cell r="F578">
            <v>0</v>
          </cell>
          <cell r="G578">
            <v>0</v>
          </cell>
        </row>
        <row r="579">
          <cell r="A579" t="str">
            <v>1VR040227KJ04</v>
          </cell>
          <cell r="B579" t="str">
            <v>RES 3.9K OHM, 1%,SMD, 0805</v>
          </cell>
          <cell r="C579">
            <v>0</v>
          </cell>
          <cell r="D579">
            <v>250</v>
          </cell>
          <cell r="E579">
            <v>34206.06</v>
          </cell>
          <cell r="F579">
            <v>8</v>
          </cell>
          <cell r="G579">
            <v>242</v>
          </cell>
        </row>
        <row r="580">
          <cell r="A580" t="str">
            <v>1VR040227KL04</v>
          </cell>
          <cell r="B580" t="str">
            <v>RES,THK,0805,47K,1%</v>
          </cell>
          <cell r="C580">
            <v>0</v>
          </cell>
          <cell r="D580">
            <v>50250</v>
          </cell>
          <cell r="E580">
            <v>34206.06</v>
          </cell>
          <cell r="F580">
            <v>40002</v>
          </cell>
          <cell r="G580">
            <v>10248</v>
          </cell>
        </row>
        <row r="581">
          <cell r="A581" t="str">
            <v>1VR040227RJ04</v>
          </cell>
          <cell r="B581" t="str">
            <v>RES 47 OHM, 1%,SMD, 0805</v>
          </cell>
          <cell r="C581">
            <v>0</v>
          </cell>
          <cell r="D581">
            <v>20000</v>
          </cell>
          <cell r="E581">
            <v>295319.40000000002</v>
          </cell>
          <cell r="F581">
            <v>5008</v>
          </cell>
          <cell r="G581">
            <v>14992</v>
          </cell>
        </row>
        <row r="582">
          <cell r="A582" t="str">
            <v>1VR04022K2J04</v>
          </cell>
          <cell r="B582" t="str">
            <v>RES,THK,0805,499,1%</v>
          </cell>
          <cell r="C582">
            <v>0</v>
          </cell>
          <cell r="D582">
            <v>250</v>
          </cell>
          <cell r="E582">
            <v>46316.28</v>
          </cell>
          <cell r="F582">
            <v>8</v>
          </cell>
          <cell r="G582">
            <v>242</v>
          </cell>
        </row>
        <row r="583">
          <cell r="A583" t="str">
            <v>1VR04022K37F04</v>
          </cell>
          <cell r="B583" t="str">
            <v>RES,THK,0805,4.7K,1%</v>
          </cell>
          <cell r="C583">
            <v>0</v>
          </cell>
          <cell r="D583">
            <v>465000</v>
          </cell>
          <cell r="E583">
            <v>7229287.8000000007</v>
          </cell>
          <cell r="F583">
            <v>325000</v>
          </cell>
          <cell r="G583">
            <v>140000</v>
          </cell>
        </row>
        <row r="584">
          <cell r="A584" t="str">
            <v>1VR04022K7J04</v>
          </cell>
          <cell r="B584" t="str">
            <v>RES 4.7 OHM, 1%,SMD, 0805</v>
          </cell>
          <cell r="C584">
            <v>0</v>
          </cell>
          <cell r="D584">
            <v>60000</v>
          </cell>
          <cell r="E584">
            <v>150846.6</v>
          </cell>
          <cell r="F584">
            <v>40004</v>
          </cell>
          <cell r="G584">
            <v>19996</v>
          </cell>
        </row>
        <row r="585">
          <cell r="A585" t="str">
            <v>1VR04022KF04</v>
          </cell>
          <cell r="B585" t="str">
            <v>RES,THK,0805,560R,1%</v>
          </cell>
          <cell r="C585">
            <v>0</v>
          </cell>
          <cell r="D585">
            <v>250</v>
          </cell>
          <cell r="E585">
            <v>34206.06</v>
          </cell>
          <cell r="F585">
            <v>8</v>
          </cell>
          <cell r="G585">
            <v>242</v>
          </cell>
        </row>
        <row r="586">
          <cell r="A586" t="str">
            <v>1VR04022KJ04</v>
          </cell>
          <cell r="B586" t="str">
            <v>RES 56K OHM, 1%, SMD, 0805</v>
          </cell>
          <cell r="C586">
            <v>0</v>
          </cell>
          <cell r="D586">
            <v>65000</v>
          </cell>
          <cell r="E586">
            <v>223083</v>
          </cell>
          <cell r="F586">
            <v>41010</v>
          </cell>
          <cell r="G586">
            <v>23990</v>
          </cell>
        </row>
        <row r="587">
          <cell r="A587" t="str">
            <v>1VR0402300RF04</v>
          </cell>
          <cell r="B587" t="str">
            <v>RES 5.6K OHM, 1%,SMD, 0805</v>
          </cell>
          <cell r="C587">
            <v>0</v>
          </cell>
          <cell r="D587">
            <v>500</v>
          </cell>
          <cell r="E587">
            <v>54602.219999999994</v>
          </cell>
          <cell r="F587">
            <v>10</v>
          </cell>
          <cell r="G587">
            <v>490</v>
          </cell>
        </row>
        <row r="588">
          <cell r="A588" t="str">
            <v>1VR0402300RJ04</v>
          </cell>
          <cell r="B588" t="str">
            <v>RES,THK,0805,634,1%</v>
          </cell>
          <cell r="C588">
            <v>0</v>
          </cell>
          <cell r="D588">
            <v>340000</v>
          </cell>
          <cell r="E588">
            <v>7117410.0000000009</v>
          </cell>
          <cell r="F588">
            <v>340000</v>
          </cell>
          <cell r="G588">
            <v>0</v>
          </cell>
        </row>
        <row r="589">
          <cell r="A589" t="str">
            <v>1VR040230KF04</v>
          </cell>
          <cell r="B589" t="str">
            <v>RES 63.4R 1/10W 1% 0805</v>
          </cell>
          <cell r="C589">
            <v>0</v>
          </cell>
          <cell r="D589">
            <v>465000</v>
          </cell>
          <cell r="E589">
            <v>7229287.8000000007</v>
          </cell>
          <cell r="F589">
            <v>324999</v>
          </cell>
          <cell r="G589">
            <v>140001</v>
          </cell>
        </row>
        <row r="590">
          <cell r="A590" t="str">
            <v>1VR0402330KF04</v>
          </cell>
          <cell r="B590" t="str">
            <v>RES 680 OHM, 1%,SMD, 0805</v>
          </cell>
          <cell r="C590">
            <v>0</v>
          </cell>
          <cell r="D590">
            <v>5000</v>
          </cell>
          <cell r="E590">
            <v>132787.5</v>
          </cell>
          <cell r="F590">
            <v>5000</v>
          </cell>
          <cell r="G590">
            <v>0</v>
          </cell>
        </row>
        <row r="591">
          <cell r="A591" t="str">
            <v>1VR0402330RJ04</v>
          </cell>
          <cell r="B591" t="str">
            <v>RES 6.49K 1/10W 1% 0805</v>
          </cell>
          <cell r="C591">
            <v>0</v>
          </cell>
          <cell r="D591">
            <v>220000</v>
          </cell>
          <cell r="E591">
            <v>3558705.0000000005</v>
          </cell>
          <cell r="F591">
            <v>224994</v>
          </cell>
          <cell r="G591">
            <v>-4994</v>
          </cell>
        </row>
        <row r="592">
          <cell r="A592" t="str">
            <v>1VR040233K2F04</v>
          </cell>
          <cell r="B592" t="str">
            <v>RES,THK,0805,6.2,5%</v>
          </cell>
          <cell r="C592">
            <v>0</v>
          </cell>
          <cell r="D592">
            <v>5000</v>
          </cell>
          <cell r="E592">
            <v>132787.5</v>
          </cell>
          <cell r="F592">
            <v>5</v>
          </cell>
          <cell r="G592">
            <v>4995</v>
          </cell>
        </row>
        <row r="593">
          <cell r="A593" t="str">
            <v>1VR040233RF04</v>
          </cell>
          <cell r="B593" t="str">
            <v>RES,THK,0805,71.5,1%</v>
          </cell>
          <cell r="C593">
            <v>0</v>
          </cell>
          <cell r="D593">
            <v>465000</v>
          </cell>
          <cell r="E593">
            <v>6264469.1999999993</v>
          </cell>
          <cell r="F593">
            <v>324998</v>
          </cell>
          <cell r="G593">
            <v>140002</v>
          </cell>
        </row>
        <row r="594">
          <cell r="A594" t="str">
            <v>1VR040233RJ04</v>
          </cell>
          <cell r="B594" t="str">
            <v>RES,THK,0805,732,1%</v>
          </cell>
          <cell r="C594">
            <v>0</v>
          </cell>
          <cell r="D594">
            <v>465000</v>
          </cell>
          <cell r="E594">
            <v>7886662.8000000007</v>
          </cell>
          <cell r="F594">
            <v>325000</v>
          </cell>
          <cell r="G594">
            <v>140000</v>
          </cell>
        </row>
        <row r="595">
          <cell r="A595" t="str">
            <v>1VR040234KF04</v>
          </cell>
          <cell r="B595" t="str">
            <v>RES 82K OHM, 1%,SMD, 0805</v>
          </cell>
          <cell r="C595">
            <v>0</v>
          </cell>
          <cell r="D595">
            <v>465000</v>
          </cell>
          <cell r="E595">
            <v>7229287.7999999998</v>
          </cell>
          <cell r="F595">
            <v>324990</v>
          </cell>
          <cell r="G595">
            <v>140010</v>
          </cell>
        </row>
        <row r="596">
          <cell r="A596" t="str">
            <v>1VR040234R8F04</v>
          </cell>
          <cell r="B596" t="str">
            <v>RES,THK,0805,97.6,1%</v>
          </cell>
          <cell r="C596">
            <v>0</v>
          </cell>
          <cell r="D596">
            <v>250</v>
          </cell>
          <cell r="E596">
            <v>34206.06</v>
          </cell>
          <cell r="F596">
            <v>8</v>
          </cell>
          <cell r="G596">
            <v>242</v>
          </cell>
        </row>
        <row r="597">
          <cell r="A597" t="str">
            <v>1VR0402390RJ04</v>
          </cell>
          <cell r="B597" t="str">
            <v>RES 0 OHM, 5%,SMD, 1206</v>
          </cell>
          <cell r="C597">
            <v>0</v>
          </cell>
          <cell r="D597">
            <v>465000</v>
          </cell>
          <cell r="E597">
            <v>7229287.8000000007</v>
          </cell>
          <cell r="F597">
            <v>324992</v>
          </cell>
          <cell r="G597">
            <v>140008</v>
          </cell>
        </row>
        <row r="598">
          <cell r="A598" t="str">
            <v>1VR040239K2F04</v>
          </cell>
          <cell r="B598" t="str">
            <v>RES 0.12R 1/4W 1% 1206</v>
          </cell>
          <cell r="C598">
            <v>0</v>
          </cell>
          <cell r="D598">
            <v>125500</v>
          </cell>
          <cell r="E598">
            <v>3082794.5999999996</v>
          </cell>
          <cell r="F598">
            <v>125490</v>
          </cell>
          <cell r="G598">
            <v>10</v>
          </cell>
        </row>
        <row r="599">
          <cell r="A599" t="str">
            <v>1VR040239KF04</v>
          </cell>
          <cell r="B599" t="str">
            <v>RES,THK,1206,0,1%</v>
          </cell>
          <cell r="C599">
            <v>0</v>
          </cell>
          <cell r="D599">
            <v>5000</v>
          </cell>
          <cell r="E599">
            <v>1805910</v>
          </cell>
          <cell r="F599">
            <v>5000</v>
          </cell>
          <cell r="G599">
            <v>0</v>
          </cell>
        </row>
        <row r="600">
          <cell r="A600" t="str">
            <v>1VR040239KJ04</v>
          </cell>
          <cell r="B600" t="str">
            <v>RES,THK,1206,0,5%</v>
          </cell>
          <cell r="C600">
            <v>0</v>
          </cell>
          <cell r="D600">
            <v>465000</v>
          </cell>
          <cell r="E600">
            <v>9864891</v>
          </cell>
          <cell r="F600">
            <v>334998</v>
          </cell>
          <cell r="G600">
            <v>130002</v>
          </cell>
        </row>
        <row r="601">
          <cell r="A601" t="str">
            <v>1VR04023K3J04</v>
          </cell>
          <cell r="B601" t="str">
            <v>RES 100K OHM, 1%, SMD,  1206</v>
          </cell>
          <cell r="C601">
            <v>0</v>
          </cell>
          <cell r="D601">
            <v>350000</v>
          </cell>
          <cell r="E601">
            <v>7345603.5</v>
          </cell>
          <cell r="F601">
            <v>299990</v>
          </cell>
          <cell r="G601">
            <v>50010</v>
          </cell>
        </row>
        <row r="602">
          <cell r="A602" t="str">
            <v>1VR04023K9J04</v>
          </cell>
          <cell r="B602" t="str">
            <v>RES 10 OHM, 1%, SMD, 1206</v>
          </cell>
          <cell r="C602">
            <v>0</v>
          </cell>
          <cell r="D602">
            <v>310000</v>
          </cell>
          <cell r="E602">
            <v>9093288</v>
          </cell>
          <cell r="F602">
            <v>300002</v>
          </cell>
          <cell r="G602">
            <v>9998</v>
          </cell>
        </row>
        <row r="603">
          <cell r="A603" t="str">
            <v>1VR04023KF04</v>
          </cell>
          <cell r="B603" t="str">
            <v>RES 1.8K OHM, 1%, SMD, 1206</v>
          </cell>
          <cell r="C603">
            <v>0</v>
          </cell>
          <cell r="D603">
            <v>515000</v>
          </cell>
          <cell r="E603">
            <v>18016608</v>
          </cell>
          <cell r="F603">
            <v>515000</v>
          </cell>
          <cell r="G603">
            <v>0</v>
          </cell>
        </row>
        <row r="604">
          <cell r="A604" t="str">
            <v>1VR04023KJ04</v>
          </cell>
          <cell r="B604" t="str">
            <v>RES,NET,SMT,1K,5%,63mW,4-ISO,CONC</v>
          </cell>
          <cell r="C604">
            <v>0</v>
          </cell>
          <cell r="D604">
            <v>90000</v>
          </cell>
          <cell r="E604">
            <v>3110414.4000000004</v>
          </cell>
          <cell r="F604">
            <v>90000</v>
          </cell>
          <cell r="G604">
            <v>0</v>
          </cell>
        </row>
        <row r="605">
          <cell r="A605" t="str">
            <v>1VR0402402RF04</v>
          </cell>
          <cell r="B605" t="str">
            <v>RES 1.5 OHM, 1%,SMD, 1206</v>
          </cell>
          <cell r="C605">
            <v>0</v>
          </cell>
          <cell r="D605">
            <v>15000</v>
          </cell>
          <cell r="E605">
            <v>927387.9</v>
          </cell>
          <cell r="F605">
            <v>5005</v>
          </cell>
          <cell r="G605">
            <v>9995</v>
          </cell>
        </row>
        <row r="606">
          <cell r="A606" t="str">
            <v>1VR040240K2F04</v>
          </cell>
          <cell r="B606" t="str">
            <v>RES 1 OHM, 1%,SMD, 1206</v>
          </cell>
          <cell r="C606">
            <v>0</v>
          </cell>
          <cell r="D606">
            <v>225000</v>
          </cell>
          <cell r="E606">
            <v>8551515</v>
          </cell>
          <cell r="F606">
            <v>220001</v>
          </cell>
          <cell r="G606">
            <v>4999</v>
          </cell>
        </row>
        <row r="607">
          <cell r="A607" t="str">
            <v>1VR040240R2F04</v>
          </cell>
          <cell r="B607" t="str">
            <v>RES 220K OHM, 1%, SMD,  1206</v>
          </cell>
          <cell r="C607">
            <v>0</v>
          </cell>
          <cell r="D607">
            <v>170500</v>
          </cell>
          <cell r="E607">
            <v>8392594.9199999999</v>
          </cell>
          <cell r="F607">
            <v>179998</v>
          </cell>
          <cell r="G607">
            <v>-9498</v>
          </cell>
        </row>
        <row r="608">
          <cell r="A608" t="str">
            <v>1VR0402422RF04</v>
          </cell>
          <cell r="B608" t="str">
            <v>RES 2.7 OHM, 1%,SMD, 1206</v>
          </cell>
          <cell r="C608">
            <v>0</v>
          </cell>
          <cell r="D608">
            <v>500</v>
          </cell>
          <cell r="E608">
            <v>85408.920000000013</v>
          </cell>
          <cell r="F608">
            <v>0</v>
          </cell>
          <cell r="G608">
            <v>500</v>
          </cell>
        </row>
        <row r="609">
          <cell r="A609" t="str">
            <v>1VR040243K2F04</v>
          </cell>
          <cell r="B609" t="str">
            <v>RES,THK,1206,2.7,5%</v>
          </cell>
          <cell r="C609">
            <v>0</v>
          </cell>
          <cell r="D609">
            <v>250</v>
          </cell>
          <cell r="E609">
            <v>53327.46</v>
          </cell>
          <cell r="F609">
            <v>0</v>
          </cell>
          <cell r="G609">
            <v>250</v>
          </cell>
        </row>
        <row r="610">
          <cell r="A610" t="str">
            <v>1VR0402470KJ04</v>
          </cell>
          <cell r="B610" t="str">
            <v>RES 330 OHM, 1%, SMD, 1206</v>
          </cell>
          <cell r="C610">
            <v>0</v>
          </cell>
          <cell r="D610">
            <v>465000</v>
          </cell>
          <cell r="E610">
            <v>10259316</v>
          </cell>
          <cell r="F610">
            <v>325000</v>
          </cell>
          <cell r="G610">
            <v>140000</v>
          </cell>
        </row>
        <row r="611">
          <cell r="A611" t="str">
            <v>1VR0402470RJ04</v>
          </cell>
          <cell r="B611" t="str">
            <v>RES 33 OHM, 1%, SMD, 1206</v>
          </cell>
          <cell r="C611">
            <v>0</v>
          </cell>
          <cell r="D611">
            <v>170000</v>
          </cell>
          <cell r="E611">
            <v>5982873.6000000006</v>
          </cell>
          <cell r="F611">
            <v>170000</v>
          </cell>
          <cell r="G611">
            <v>0</v>
          </cell>
        </row>
        <row r="612">
          <cell r="A612" t="str">
            <v>1VR0402475RJ04</v>
          </cell>
          <cell r="B612" t="str">
            <v>RES 5.6 OHM, 1%,SMD, 1206</v>
          </cell>
          <cell r="C612">
            <v>0</v>
          </cell>
          <cell r="D612">
            <v>250</v>
          </cell>
          <cell r="E612">
            <v>53327.46</v>
          </cell>
          <cell r="F612">
            <v>170001</v>
          </cell>
          <cell r="G612">
            <v>250</v>
          </cell>
        </row>
        <row r="613">
          <cell r="A613" t="str">
            <v>1VR040247KJ04</v>
          </cell>
          <cell r="B613" t="str">
            <v>RES, 75 OHM, 1%, SMD, 1206</v>
          </cell>
          <cell r="C613">
            <v>0</v>
          </cell>
          <cell r="D613">
            <v>170000</v>
          </cell>
          <cell r="E613">
            <v>8307186</v>
          </cell>
          <cell r="F613">
            <v>170001</v>
          </cell>
          <cell r="G613">
            <v>-1</v>
          </cell>
        </row>
        <row r="614">
          <cell r="A614" t="str">
            <v>1VR040247RF04</v>
          </cell>
          <cell r="B614" t="str">
            <v>RES 10K OHM 1/4W 5% AXIAL</v>
          </cell>
          <cell r="C614">
            <v>0</v>
          </cell>
          <cell r="D614">
            <v>19000</v>
          </cell>
          <cell r="E614">
            <v>540000</v>
          </cell>
          <cell r="F614">
            <v>0</v>
          </cell>
          <cell r="G614">
            <v>0</v>
          </cell>
        </row>
        <row r="615">
          <cell r="A615" t="str">
            <v>1VR040249R9F04</v>
          </cell>
          <cell r="B615" t="str">
            <v xml:space="preserve">RES. AXIAL, 10 OHM, 5%, ( 12 x 3.5 mm) 1W FUSIBLE CARBON </v>
          </cell>
          <cell r="C615">
            <v>0</v>
          </cell>
          <cell r="D615">
            <v>70000</v>
          </cell>
          <cell r="E615">
            <v>3195000</v>
          </cell>
          <cell r="F615">
            <v>35000</v>
          </cell>
          <cell r="G615">
            <v>35000</v>
          </cell>
        </row>
        <row r="616">
          <cell r="A616" t="str">
            <v>1VR040249R9F06</v>
          </cell>
          <cell r="B616" t="str">
            <v>RES 2K 1/4W 5% 1206</v>
          </cell>
          <cell r="C616">
            <v>0</v>
          </cell>
          <cell r="D616">
            <v>50000</v>
          </cell>
          <cell r="E616">
            <v>24114210.000000004</v>
          </cell>
          <cell r="F616">
            <v>40010</v>
          </cell>
          <cell r="G616">
            <v>9990</v>
          </cell>
        </row>
        <row r="617">
          <cell r="A617" t="str">
            <v>1VR04024K32F04</v>
          </cell>
          <cell r="B617" t="str">
            <v>RES,NET,SMT,56,5%,31mW,4-ISO,CONV</v>
          </cell>
          <cell r="C617">
            <v>0</v>
          </cell>
          <cell r="D617">
            <v>5000</v>
          </cell>
          <cell r="E617">
            <v>201836.99999999997</v>
          </cell>
          <cell r="F617">
            <v>5000</v>
          </cell>
          <cell r="G617">
            <v>0</v>
          </cell>
        </row>
        <row r="618">
          <cell r="A618" t="str">
            <v>1VR04024K7F04</v>
          </cell>
          <cell r="B618" t="str">
            <v>RESISTOR NEGATIVE THERMAL COFF   NTC 5D-11</v>
          </cell>
          <cell r="C618">
            <v>0</v>
          </cell>
          <cell r="D618">
            <v>70000</v>
          </cell>
          <cell r="E618">
            <v>2691868.2</v>
          </cell>
          <cell r="F618">
            <v>10006</v>
          </cell>
          <cell r="G618">
            <v>59994</v>
          </cell>
        </row>
        <row r="619">
          <cell r="A619" t="str">
            <v>1VR04024K7J04</v>
          </cell>
          <cell r="B619" t="str">
            <v>ESD, varistors, Vwdc=26V, 0.5pF, 0402,1.15*0.65*0.65mm</v>
          </cell>
          <cell r="C619">
            <v>0</v>
          </cell>
          <cell r="D619">
            <v>200</v>
          </cell>
          <cell r="E619">
            <v>208000</v>
          </cell>
          <cell r="F619">
            <v>2</v>
          </cell>
          <cell r="G619">
            <v>198</v>
          </cell>
        </row>
        <row r="620">
          <cell r="A620" t="str">
            <v>1VR04024K99F04</v>
          </cell>
          <cell r="B620" t="str">
            <v>ESD, varistors, Vwdc = 18V, 50pF, 0402,1.15 * 0.65 * 0.65mm</v>
          </cell>
          <cell r="C620">
            <v>0</v>
          </cell>
          <cell r="D620">
            <v>30000</v>
          </cell>
          <cell r="E620">
            <v>5303001.5999999996</v>
          </cell>
          <cell r="F620">
            <v>30000</v>
          </cell>
          <cell r="G620">
            <v>0</v>
          </cell>
        </row>
        <row r="621">
          <cell r="A621" t="str">
            <v>1VR0402510RF04</v>
          </cell>
          <cell r="B621" t="str">
            <v>ESD, varistors, Vwdc = 5.5V, 10pF, 0402,1.15 * 0.65 * 0.65mm</v>
          </cell>
          <cell r="C621">
            <v>0</v>
          </cell>
          <cell r="D621">
            <v>20000</v>
          </cell>
          <cell r="E621">
            <v>470598.9</v>
          </cell>
          <cell r="F621">
            <v>20000</v>
          </cell>
          <cell r="G621">
            <v>0</v>
          </cell>
        </row>
        <row r="622">
          <cell r="A622" t="str">
            <v>1VR0402510RJ04</v>
          </cell>
          <cell r="B622" t="str">
            <v>ESD 双极性TVS管,10pF,5V,1.05*0.65*0.37mm</v>
          </cell>
          <cell r="C622">
            <v>0</v>
          </cell>
          <cell r="D622">
            <v>70000</v>
          </cell>
          <cell r="E622">
            <v>1559456.3999999997</v>
          </cell>
          <cell r="F622">
            <v>70000</v>
          </cell>
          <cell r="G622">
            <v>0</v>
          </cell>
        </row>
        <row r="623">
          <cell r="A623" t="str">
            <v>1VR040251K1F04</v>
          </cell>
          <cell r="B623" t="str">
            <v>SIDACtor 275-350V Peak Pulse Current Max 150A</v>
          </cell>
          <cell r="C623">
            <v>0</v>
          </cell>
          <cell r="D623">
            <v>30000</v>
          </cell>
          <cell r="E623">
            <v>7712298</v>
          </cell>
          <cell r="F623">
            <v>30000</v>
          </cell>
          <cell r="G623">
            <v>0</v>
          </cell>
        </row>
        <row r="624">
          <cell r="A624" t="str">
            <v>1VR040251RF04</v>
          </cell>
          <cell r="B624" t="str">
            <v>XFMR,ADSL,SMT,1:1/4.25:1,1500V,W1+W2/850mOHM,400uH</v>
          </cell>
          <cell r="C624">
            <v>0</v>
          </cell>
          <cell r="D624">
            <v>2809</v>
          </cell>
          <cell r="E624">
            <v>9386142.8640000001</v>
          </cell>
          <cell r="F624">
            <v>805</v>
          </cell>
          <cell r="G624">
            <v>2004</v>
          </cell>
        </row>
        <row r="625">
          <cell r="A625" t="str">
            <v>1VR040251RJ04</v>
          </cell>
          <cell r="B625" t="str">
            <v>XFMR,LAN,SMT,12-18dB,1500V,10/100 BASE,QUAD</v>
          </cell>
          <cell r="C625">
            <v>0</v>
          </cell>
          <cell r="D625">
            <v>3810</v>
          </cell>
          <cell r="E625">
            <v>79936800</v>
          </cell>
          <cell r="F625">
            <v>3040</v>
          </cell>
          <cell r="G625">
            <v>770</v>
          </cell>
        </row>
        <row r="626">
          <cell r="A626" t="str">
            <v>1VR0402562RF04</v>
          </cell>
          <cell r="B626" t="str">
            <v>Fast Ethernet XFRM Single</v>
          </cell>
          <cell r="C626">
            <v>0</v>
          </cell>
          <cell r="D626">
            <v>10000</v>
          </cell>
          <cell r="E626">
            <v>393373200</v>
          </cell>
          <cell r="F626">
            <v>10000</v>
          </cell>
          <cell r="G626">
            <v>0</v>
          </cell>
        </row>
        <row r="627">
          <cell r="A627" t="str">
            <v>1VR040256KJ04</v>
          </cell>
          <cell r="B627" t="str">
            <v>XFMR ISO MAG 350UH CT 1000BASE-T POE SGL PORT SMT</v>
          </cell>
          <cell r="C627">
            <v>0</v>
          </cell>
          <cell r="D627">
            <v>3000</v>
          </cell>
          <cell r="E627">
            <v>12492648.000000002</v>
          </cell>
          <cell r="F627">
            <v>208</v>
          </cell>
          <cell r="G627">
            <v>3000</v>
          </cell>
        </row>
        <row r="628">
          <cell r="A628" t="str">
            <v>1VR040256RJ04</v>
          </cell>
          <cell r="B628" t="str">
            <v>XFMR,ADSL,SMT,1:1/4.25:1,1500V,W1+W2/850mOHM,400uH</v>
          </cell>
          <cell r="C628">
            <v>0</v>
          </cell>
          <cell r="D628">
            <v>1025</v>
          </cell>
          <cell r="E628">
            <v>45514243.5</v>
          </cell>
          <cell r="F628">
            <v>208</v>
          </cell>
          <cell r="G628">
            <v>817</v>
          </cell>
        </row>
        <row r="629">
          <cell r="A629" t="str">
            <v>1VR0402576RF04</v>
          </cell>
          <cell r="B629" t="str">
            <v>Tranformer Forward 100uH 12V 2.5A</v>
          </cell>
          <cell r="C629">
            <v>0</v>
          </cell>
          <cell r="D629">
            <v>187106</v>
          </cell>
          <cell r="E629">
            <v>1337573280</v>
          </cell>
          <cell r="F629">
            <v>179290</v>
          </cell>
          <cell r="G629">
            <v>7816</v>
          </cell>
        </row>
        <row r="630">
          <cell r="A630" t="str">
            <v>1VR04025K1F04</v>
          </cell>
          <cell r="B630" t="str">
            <v>XFMR,LAN,SMT,12-18dB,1500V,100/1000 BASE,QUAD</v>
          </cell>
          <cell r="C630">
            <v>0</v>
          </cell>
          <cell r="D630">
            <v>800</v>
          </cell>
          <cell r="E630">
            <v>6118848</v>
          </cell>
          <cell r="F630">
            <v>200</v>
          </cell>
          <cell r="G630">
            <v>600</v>
          </cell>
        </row>
        <row r="631">
          <cell r="A631" t="str">
            <v>1VR04025K62F04</v>
          </cell>
          <cell r="B631" t="str">
            <v>XFMR,LAN,SMT,12-18dB,1500V,10/100 BASE,QUAD</v>
          </cell>
          <cell r="C631">
            <v>0</v>
          </cell>
          <cell r="D631">
            <v>800</v>
          </cell>
          <cell r="E631">
            <v>9348240</v>
          </cell>
          <cell r="F631">
            <v>179110</v>
          </cell>
          <cell r="G631">
            <v>800</v>
          </cell>
        </row>
        <row r="632">
          <cell r="A632" t="str">
            <v>1VR04025R1F04</v>
          </cell>
          <cell r="B632" t="str">
            <v xml:space="preserve">FLYBACK TRANSFORMER VT 0333B  </v>
          </cell>
          <cell r="C632">
            <v>0</v>
          </cell>
          <cell r="D632">
            <v>207110</v>
          </cell>
          <cell r="E632">
            <v>1622833218</v>
          </cell>
          <cell r="F632">
            <v>209110</v>
          </cell>
          <cell r="G632">
            <v>-2000</v>
          </cell>
        </row>
        <row r="633">
          <cell r="A633" t="str">
            <v>1VR04025R1J04</v>
          </cell>
          <cell r="B633" t="str">
            <v>FLYBACK TRANSFORMER VT 0432A</v>
          </cell>
          <cell r="C633">
            <v>0</v>
          </cell>
          <cell r="D633">
            <v>170000</v>
          </cell>
          <cell r="E633">
            <v>1109924790</v>
          </cell>
          <cell r="F633">
            <v>171940</v>
          </cell>
          <cell r="G633">
            <v>-1940</v>
          </cell>
        </row>
        <row r="634">
          <cell r="A634" t="str">
            <v>1VR040261K9F04</v>
          </cell>
          <cell r="B634" t="str">
            <v>Flyback Transfomer, 1.82 mH, EE13</v>
          </cell>
          <cell r="C634">
            <v>0</v>
          </cell>
          <cell r="D634">
            <v>86201</v>
          </cell>
          <cell r="E634">
            <v>500125911.84299999</v>
          </cell>
          <cell r="F634">
            <v>83700</v>
          </cell>
          <cell r="G634">
            <v>2501</v>
          </cell>
        </row>
        <row r="635">
          <cell r="A635" t="str">
            <v>1VR040264K9F04</v>
          </cell>
          <cell r="B635" t="str">
            <v>FLYBACK TRANSFORMER VT 0452</v>
          </cell>
          <cell r="C635">
            <v>0</v>
          </cell>
          <cell r="D635">
            <v>38190</v>
          </cell>
          <cell r="E635">
            <v>141439422</v>
          </cell>
          <cell r="F635">
            <v>37870</v>
          </cell>
          <cell r="G635">
            <v>320</v>
          </cell>
        </row>
        <row r="636">
          <cell r="A636" t="str">
            <v>1VR040268K1F04</v>
          </cell>
          <cell r="B636" t="str">
            <v>VARISTOR 387V 1.75KA DISC 7MM, RADIAL</v>
          </cell>
          <cell r="C636">
            <v>0</v>
          </cell>
          <cell r="D636">
            <v>201</v>
          </cell>
          <cell r="E636">
            <v>211.05</v>
          </cell>
          <cell r="F636">
            <v>8</v>
          </cell>
          <cell r="G636">
            <v>193</v>
          </cell>
        </row>
        <row r="637">
          <cell r="A637" t="str">
            <v>1VR04026K04F04</v>
          </cell>
          <cell r="B637" t="str">
            <v>Varistor Zinc Oxide 100V 1200A</v>
          </cell>
          <cell r="C637">
            <v>0</v>
          </cell>
          <cell r="D637">
            <v>256000</v>
          </cell>
          <cell r="E637">
            <v>310021632</v>
          </cell>
          <cell r="F637">
            <v>252011</v>
          </cell>
          <cell r="G637">
            <v>3989</v>
          </cell>
        </row>
        <row r="638">
          <cell r="A638" t="str">
            <v>1VR04026K81F04</v>
          </cell>
          <cell r="B638" t="str">
            <v>piezoresistor,5V,10PF,0402,SDV1005S5R5C100NPT(f),</v>
          </cell>
          <cell r="C638">
            <v>0</v>
          </cell>
          <cell r="D638">
            <v>1503</v>
          </cell>
          <cell r="E638">
            <v>713865.6</v>
          </cell>
          <cell r="F638">
            <v>500</v>
          </cell>
          <cell r="G638">
            <v>1003</v>
          </cell>
        </row>
        <row r="639">
          <cell r="A639" t="str">
            <v>1VR04026K8J04</v>
          </cell>
          <cell r="B639" t="str">
            <v>XTL,FXD,SMT,16.000MHz,30PPM,3.2x2.5x0.8mm,16pF,FUND,100uW,-20/70C</v>
          </cell>
          <cell r="C639">
            <v>0</v>
          </cell>
          <cell r="D639">
            <v>60010</v>
          </cell>
          <cell r="E639">
            <v>1691388.8780487769</v>
          </cell>
          <cell r="F639">
            <v>60010</v>
          </cell>
          <cell r="G639">
            <v>0</v>
          </cell>
        </row>
        <row r="640">
          <cell r="A640" t="str">
            <v>1VR040273K2F04</v>
          </cell>
          <cell r="B640" t="str">
            <v>XTAL,25MHz,SMD,18pF load, 20 ppm</v>
          </cell>
          <cell r="C640">
            <v>0</v>
          </cell>
          <cell r="D640">
            <v>15000</v>
          </cell>
          <cell r="E640">
            <v>64878910.200000003</v>
          </cell>
          <cell r="F640">
            <v>3000</v>
          </cell>
          <cell r="G640">
            <v>12000</v>
          </cell>
        </row>
        <row r="641">
          <cell r="A641" t="str">
            <v>1VR0402750KF04</v>
          </cell>
          <cell r="B641" t="str">
            <v>XTL,FXD,SMT,54.000000MHz,10/20PPM,3.2x2.5x1.2mm,18pF</v>
          </cell>
          <cell r="C641">
            <v>0</v>
          </cell>
          <cell r="D641">
            <v>10000</v>
          </cell>
          <cell r="E641">
            <v>42492000</v>
          </cell>
          <cell r="F641">
            <v>10000</v>
          </cell>
          <cell r="G641">
            <v>0</v>
          </cell>
        </row>
        <row r="642">
          <cell r="A642" t="str">
            <v>1VR040275KJ04</v>
          </cell>
          <cell r="B642" t="str">
            <v>XTAL 40MHz 10ppm SMD 4pin 3.2X2.5mm</v>
          </cell>
          <cell r="C642">
            <v>0</v>
          </cell>
          <cell r="D642">
            <v>35000</v>
          </cell>
          <cell r="E642">
            <v>118446450</v>
          </cell>
          <cell r="F642">
            <v>2001</v>
          </cell>
          <cell r="G642">
            <v>32999</v>
          </cell>
        </row>
        <row r="643">
          <cell r="A643" t="str">
            <v>1VR040275RF04</v>
          </cell>
          <cell r="B643" t="str">
            <v>XTL,FXD,SMT,20.000MHz,7/10PPM,8pF,2.5x2x0.55mm,-20/70c</v>
          </cell>
          <cell r="C643">
            <v>0</v>
          </cell>
          <cell r="D643">
            <v>403</v>
          </cell>
          <cell r="E643">
            <v>9418351.8000000007</v>
          </cell>
          <cell r="F643">
            <v>403</v>
          </cell>
          <cell r="G643">
            <v>0</v>
          </cell>
        </row>
        <row r="644">
          <cell r="A644" t="str">
            <v>1VR040275RJ04</v>
          </cell>
          <cell r="B644" t="str">
            <v>CRYSTAL 25MHZ 18PF SMD</v>
          </cell>
          <cell r="C644">
            <v>0</v>
          </cell>
          <cell r="D644">
            <v>294010</v>
          </cell>
          <cell r="E644">
            <v>1524854122.02</v>
          </cell>
          <cell r="F644">
            <v>217010</v>
          </cell>
          <cell r="G644">
            <v>77000</v>
          </cell>
        </row>
        <row r="645">
          <cell r="A645" t="str">
            <v>1VR040280R6F04</v>
          </cell>
          <cell r="B645" t="str">
            <v>OSCILLATOR 66.6660 MHZ 3.3V SMD</v>
          </cell>
          <cell r="C645">
            <v>0</v>
          </cell>
          <cell r="D645">
            <v>603</v>
          </cell>
          <cell r="E645">
            <v>6687518.4359999998</v>
          </cell>
          <cell r="F645">
            <v>603</v>
          </cell>
          <cell r="G645">
            <v>0</v>
          </cell>
        </row>
        <row r="646">
          <cell r="A646" t="str">
            <v>1VR0402820RJ04</v>
          </cell>
          <cell r="B646" t="str">
            <v>crystal,26MHz(2520),7pF,±10ppm,CT2520DB26000C0FZZA1,</v>
          </cell>
          <cell r="C646">
            <v>0</v>
          </cell>
          <cell r="D646">
            <v>405</v>
          </cell>
          <cell r="E646">
            <v>8619257.8710000012</v>
          </cell>
          <cell r="F646">
            <v>405</v>
          </cell>
          <cell r="G646">
            <v>0</v>
          </cell>
        </row>
        <row r="647">
          <cell r="A647" t="str">
            <v>1VR040282RG04</v>
          </cell>
          <cell r="B647" t="str">
            <v>With thermistor crystals, 26M, 7.0pF, 10ppm, 2.5*2.0*0.95mm</v>
          </cell>
          <cell r="C647">
            <v>0</v>
          </cell>
          <cell r="D647">
            <v>12000</v>
          </cell>
          <cell r="E647">
            <v>17759583.325224001</v>
          </cell>
          <cell r="F647">
            <v>12000</v>
          </cell>
          <cell r="G647">
            <v>0</v>
          </cell>
        </row>
        <row r="648">
          <cell r="A648" t="str">
            <v>1VR040282RJ04</v>
          </cell>
          <cell r="B648" t="str">
            <v>XTL,FXD,SMT,25.000MHz,18pF,2-SMD</v>
          </cell>
          <cell r="C648">
            <v>0</v>
          </cell>
          <cell r="D648">
            <v>12000</v>
          </cell>
          <cell r="E648">
            <v>40725395.100000001</v>
          </cell>
          <cell r="F648">
            <v>12000</v>
          </cell>
          <cell r="G648">
            <v>0</v>
          </cell>
        </row>
        <row r="649">
          <cell r="A649" t="str">
            <v>1VR04028K06F04</v>
          </cell>
          <cell r="B649" t="str">
            <v>TCXO,26MHz,2520,2.8V,0.5PPM,KT2520P26000ACW28TAA//KT2520F26000ZAW18TAK,KYOCERA</v>
          </cell>
          <cell r="C649">
            <v>0</v>
          </cell>
          <cell r="D649">
            <v>298173</v>
          </cell>
          <cell r="E649">
            <v>337260480</v>
          </cell>
          <cell r="F649">
            <v>273060</v>
          </cell>
          <cell r="G649">
            <v>25113</v>
          </cell>
        </row>
        <row r="650">
          <cell r="A650" t="str">
            <v>1VR04028K25F04</v>
          </cell>
          <cell r="B650" t="str">
            <v>OSC 125MHZ PROG 3.3V SMT</v>
          </cell>
          <cell r="C650">
            <v>0</v>
          </cell>
          <cell r="D650">
            <v>12000</v>
          </cell>
          <cell r="E650">
            <v>52010207.999999993</v>
          </cell>
          <cell r="F650">
            <v>12000</v>
          </cell>
          <cell r="G650">
            <v>0</v>
          </cell>
        </row>
        <row r="651">
          <cell r="A651" t="str">
            <v>1VR04028K2F04</v>
          </cell>
          <cell r="B651" t="str">
            <v>OSCILLATOR 32.768 KHZ 3.3V SMD</v>
          </cell>
          <cell r="C651">
            <v>0</v>
          </cell>
          <cell r="D651">
            <v>203</v>
          </cell>
          <cell r="E651">
            <v>11966246.481000001</v>
          </cell>
          <cell r="F651">
            <v>203</v>
          </cell>
          <cell r="G651">
            <v>0</v>
          </cell>
        </row>
        <row r="652">
          <cell r="A652" t="str">
            <v>1VR04028K2J04</v>
          </cell>
          <cell r="B652" t="str">
            <v>Decal MZ0102 (40x10) mm</v>
          </cell>
          <cell r="C652">
            <v>94950</v>
          </cell>
          <cell r="D652">
            <v>406</v>
          </cell>
          <cell r="E652">
            <v>17479339.151999999</v>
          </cell>
          <cell r="F652">
            <v>406</v>
          </cell>
          <cell r="G652">
            <v>0</v>
          </cell>
        </row>
        <row r="653">
          <cell r="A653" t="str">
            <v>1VR06030R0N15</v>
          </cell>
          <cell r="B653" t="str">
            <v>Led uni-color yel 1254-10SYGD/S530-E2</v>
          </cell>
          <cell r="C653">
            <v>0</v>
          </cell>
          <cell r="D653">
            <v>14200</v>
          </cell>
          <cell r="E653">
            <v>0</v>
          </cell>
          <cell r="F653">
            <v>83290</v>
          </cell>
          <cell r="G653">
            <v>11660</v>
          </cell>
        </row>
        <row r="654">
          <cell r="A654" t="str">
            <v>1VR06030RF05</v>
          </cell>
          <cell r="B654" t="str">
            <v>3.0mm multi-col 1259-7SURSYGW/S530-A3</v>
          </cell>
          <cell r="C654">
            <v>0</v>
          </cell>
          <cell r="D654">
            <v>14200</v>
          </cell>
          <cell r="E654">
            <v>7498500</v>
          </cell>
          <cell r="F654">
            <v>1011</v>
          </cell>
          <cell r="G654">
            <v>13189</v>
          </cell>
        </row>
        <row r="655">
          <cell r="A655" t="str">
            <v>1VR06030RJ05</v>
          </cell>
          <cell r="B655" t="str">
            <v>DIO,LED,0603,2.2V,20mA,GREEN</v>
          </cell>
          <cell r="C655">
            <v>0</v>
          </cell>
          <cell r="D655">
            <v>14000</v>
          </cell>
          <cell r="E655">
            <v>13384980</v>
          </cell>
          <cell r="F655">
            <v>1126</v>
          </cell>
          <cell r="G655">
            <v>12874</v>
          </cell>
        </row>
        <row r="656">
          <cell r="A656" t="str">
            <v>1VR06030RJ15</v>
          </cell>
          <cell r="B656" t="str">
            <v>DIO,LED,0603,2.2V,20mA,RED,STR,130DEG,CLR</v>
          </cell>
          <cell r="C656">
            <v>0</v>
          </cell>
          <cell r="D656">
            <v>23000</v>
          </cell>
          <cell r="E656">
            <v>11904558.720000003</v>
          </cell>
          <cell r="F656">
            <v>2000</v>
          </cell>
          <cell r="G656">
            <v>21000</v>
          </cell>
        </row>
        <row r="657">
          <cell r="A657" t="str">
            <v>1VR0603100KJ06</v>
          </cell>
          <cell r="B657" t="str">
            <v>DIODE 800V 1A</v>
          </cell>
          <cell r="C657">
            <v>0</v>
          </cell>
          <cell r="D657">
            <v>23000</v>
          </cell>
          <cell r="E657">
            <v>11904558.720000003</v>
          </cell>
          <cell r="F657">
            <v>2000</v>
          </cell>
          <cell r="G657">
            <v>21000</v>
          </cell>
        </row>
        <row r="658">
          <cell r="A658" t="str">
            <v>1VR060310KF05</v>
          </cell>
          <cell r="B658" t="str">
            <v>DIODE FAST REC 100V 100mA, SMD, MiniMELF</v>
          </cell>
          <cell r="C658">
            <v>0</v>
          </cell>
          <cell r="D658">
            <v>500</v>
          </cell>
          <cell r="E658">
            <v>408985.5</v>
          </cell>
          <cell r="F658">
            <v>4</v>
          </cell>
          <cell r="G658">
            <v>496</v>
          </cell>
        </row>
        <row r="659">
          <cell r="A659" t="str">
            <v>1VR060310RF05</v>
          </cell>
          <cell r="B659" t="str">
            <v>DIODE ZENER 33V 1W , MELF 1N4752ATR</v>
          </cell>
          <cell r="C659">
            <v>0</v>
          </cell>
          <cell r="D659">
            <v>39000</v>
          </cell>
          <cell r="E659">
            <v>11186018.999999998</v>
          </cell>
          <cell r="F659">
            <v>39000</v>
          </cell>
          <cell r="G659">
            <v>0</v>
          </cell>
        </row>
        <row r="660">
          <cell r="A660" t="str">
            <v>1VR060311KF05</v>
          </cell>
          <cell r="B660" t="str">
            <v>XSTR,PWR,SC63,-32V,2A,PNP,120-270hFE</v>
          </cell>
          <cell r="C660">
            <v>0</v>
          </cell>
          <cell r="D660">
            <v>30000</v>
          </cell>
          <cell r="E660">
            <v>12110220</v>
          </cell>
          <cell r="F660">
            <v>6051</v>
          </cell>
          <cell r="G660">
            <v>23949</v>
          </cell>
        </row>
        <row r="661">
          <cell r="A661" t="str">
            <v>1VR060311RJ05</v>
          </cell>
          <cell r="B661" t="str">
            <v>DIO,SWH,SOT23,70V,215mA,6nS,DUAL SERIES CONNECTION</v>
          </cell>
          <cell r="C661">
            <v>0</v>
          </cell>
          <cell r="D661">
            <v>10000</v>
          </cell>
          <cell r="E661">
            <v>18271560</v>
          </cell>
          <cell r="F661">
            <v>3000</v>
          </cell>
          <cell r="G661">
            <v>10000</v>
          </cell>
        </row>
        <row r="662">
          <cell r="A662" t="str">
            <v>1VR06031K5F05</v>
          </cell>
          <cell r="B662" t="str">
            <v>SPD,MSA,SMT,140V,30%,1000A,0.8pF,5.5x2.8mm</v>
          </cell>
          <cell r="C662">
            <v>0</v>
          </cell>
          <cell r="D662">
            <v>42000</v>
          </cell>
          <cell r="E662">
            <v>8406829.7400000002</v>
          </cell>
          <cell r="F662">
            <v>3000</v>
          </cell>
          <cell r="G662">
            <v>39000</v>
          </cell>
        </row>
        <row r="663">
          <cell r="A663" t="str">
            <v>1VR06031KF05</v>
          </cell>
          <cell r="B663" t="str">
            <v>DIODE ZENER 33V 1W , SMD, MELF</v>
          </cell>
          <cell r="C663">
            <v>0</v>
          </cell>
          <cell r="D663">
            <v>23500</v>
          </cell>
          <cell r="E663">
            <v>32984415.000000004</v>
          </cell>
          <cell r="F663">
            <v>2451</v>
          </cell>
          <cell r="G663">
            <v>21049</v>
          </cell>
        </row>
        <row r="664">
          <cell r="A664" t="str">
            <v>1VR06031RJ06</v>
          </cell>
          <cell r="B664" t="str">
            <v>DIO,TVS,TSSLP-2-1,16V,3A,0.2nH,7V,0.2pF,20KV ESD</v>
          </cell>
          <cell r="C664">
            <v>0</v>
          </cell>
          <cell r="D664">
            <v>260000</v>
          </cell>
          <cell r="E664">
            <v>65012760</v>
          </cell>
          <cell r="F664">
            <v>260000</v>
          </cell>
          <cell r="G664">
            <v>0</v>
          </cell>
        </row>
        <row r="665">
          <cell r="A665" t="str">
            <v>1VR060324K9F05</v>
          </cell>
          <cell r="B665" t="str">
            <v>TVS,double-way ESD protecting diode,5V,12pf,1.0×0.6×0.5mm,ESDBL5V0Y1,</v>
          </cell>
          <cell r="C665">
            <v>0</v>
          </cell>
          <cell r="D665">
            <v>230000</v>
          </cell>
          <cell r="E665">
            <v>128750760</v>
          </cell>
          <cell r="F665">
            <v>20000</v>
          </cell>
          <cell r="G665">
            <v>210000</v>
          </cell>
        </row>
        <row r="666">
          <cell r="A666" t="str">
            <v>1VR060324RJ15</v>
          </cell>
          <cell r="B666" t="str">
            <v>0.4 digit display F415SURWA/S530-A3</v>
          </cell>
          <cell r="C666">
            <v>0</v>
          </cell>
          <cell r="D666">
            <v>40000</v>
          </cell>
          <cell r="E666">
            <v>1126887.8400000001</v>
          </cell>
          <cell r="F666">
            <v>40000</v>
          </cell>
          <cell r="G666">
            <v>0</v>
          </cell>
        </row>
        <row r="667">
          <cell r="A667" t="str">
            <v>1VR06032K49F05</v>
          </cell>
          <cell r="B667" t="str">
            <v>F416SYGWA/S530-E3 (YELLOW GREEN, COMMOND ANODE)</v>
          </cell>
          <cell r="C667">
            <v>0</v>
          </cell>
          <cell r="D667">
            <v>1344</v>
          </cell>
          <cell r="E667">
            <v>11593177.344000001</v>
          </cell>
          <cell r="F667">
            <v>769</v>
          </cell>
          <cell r="G667">
            <v>575</v>
          </cell>
        </row>
        <row r="668">
          <cell r="A668" t="str">
            <v>1VR0603348RF05</v>
          </cell>
          <cell r="B668" t="str">
            <v>SURFACE MOUNT GLASS PASSIVATED BRIDGE RECTIFIER  600V, 0.8A</v>
          </cell>
          <cell r="C668">
            <v>0</v>
          </cell>
          <cell r="D668">
            <v>10008</v>
          </cell>
          <cell r="E668">
            <v>87178286.87999998</v>
          </cell>
          <cell r="F668">
            <v>0</v>
          </cell>
          <cell r="G668">
            <v>10008</v>
          </cell>
        </row>
        <row r="669">
          <cell r="A669" t="str">
            <v>1VR060334KF04</v>
          </cell>
          <cell r="B669" t="str">
            <v>SURFACE MOUNT GLASS PASSIVATED BRIDGE RECTIFIER  600V, 0.8A</v>
          </cell>
          <cell r="C669">
            <v>0</v>
          </cell>
          <cell r="D669">
            <v>258000</v>
          </cell>
          <cell r="E669">
            <v>377838864</v>
          </cell>
          <cell r="F669">
            <v>0</v>
          </cell>
          <cell r="G669">
            <v>0</v>
          </cell>
        </row>
        <row r="670">
          <cell r="A670" t="str">
            <v>1VR060341K2F05</v>
          </cell>
          <cell r="B670" t="str">
            <v>DIODE BRIDGE KBP-3A</v>
          </cell>
          <cell r="C670">
            <v>0</v>
          </cell>
          <cell r="D670">
            <v>258000</v>
          </cell>
          <cell r="E670">
            <v>377838864</v>
          </cell>
          <cell r="F670">
            <v>258000</v>
          </cell>
          <cell r="G670">
            <v>0</v>
          </cell>
        </row>
        <row r="671">
          <cell r="A671" t="str">
            <v>1VR060349R9F05</v>
          </cell>
          <cell r="B671" t="str">
            <v>RED, 2.1V, 20mA, Surface Mount,3.20mm L x 1.60mm W</v>
          </cell>
          <cell r="C671">
            <v>0</v>
          </cell>
          <cell r="D671">
            <v>202</v>
          </cell>
          <cell r="E671">
            <v>2145846</v>
          </cell>
          <cell r="F671">
            <v>2</v>
          </cell>
          <cell r="G671">
            <v>200</v>
          </cell>
        </row>
        <row r="672">
          <cell r="A672" t="str">
            <v>1VR06034K7J15</v>
          </cell>
          <cell r="B672" t="str">
            <v>DIO,ESD,SMT,10/15KV,1.5uA,2.5x1x0.55mm,4 LINES,0.5pF,W/TVS,HDMI</v>
          </cell>
          <cell r="C672">
            <v>0</v>
          </cell>
          <cell r="D672">
            <v>66000</v>
          </cell>
          <cell r="E672">
            <v>60888911.399999999</v>
          </cell>
          <cell r="F672">
            <v>66105</v>
          </cell>
          <cell r="G672">
            <v>-105</v>
          </cell>
        </row>
        <row r="673">
          <cell r="A673" t="str">
            <v>1VR060363K4F05</v>
          </cell>
          <cell r="B673" t="str">
            <v>DIODE FAST REC 600V 1A, SMD, MiniMELF</v>
          </cell>
          <cell r="C673">
            <v>0</v>
          </cell>
          <cell r="D673">
            <v>33000</v>
          </cell>
          <cell r="E673">
            <v>52022955.600000009</v>
          </cell>
          <cell r="F673">
            <v>3000</v>
          </cell>
          <cell r="G673">
            <v>30000</v>
          </cell>
        </row>
        <row r="674">
          <cell r="A674" t="str">
            <v>1VR060369K8F05</v>
          </cell>
          <cell r="B674" t="str">
            <v>SURFACE MOUNT GLASS PASSIVATED BRIDGE RECTIFIER  600V, 0.8A</v>
          </cell>
          <cell r="C674">
            <v>0</v>
          </cell>
          <cell r="D674">
            <v>565000</v>
          </cell>
          <cell r="E674">
            <v>386995890</v>
          </cell>
          <cell r="F674">
            <v>560001</v>
          </cell>
          <cell r="G674">
            <v>4999</v>
          </cell>
        </row>
        <row r="675">
          <cell r="A675" t="str">
            <v>1VR06036R8J15</v>
          </cell>
          <cell r="B675" t="str">
            <v>DIODE SCHOTTKY 5A 200V DO-201AD</v>
          </cell>
          <cell r="C675">
            <v>0</v>
          </cell>
          <cell r="D675">
            <v>50000</v>
          </cell>
          <cell r="E675">
            <v>84984000</v>
          </cell>
          <cell r="F675">
            <v>40000</v>
          </cell>
          <cell r="G675">
            <v>10000</v>
          </cell>
        </row>
        <row r="676">
          <cell r="A676" t="str">
            <v>1VR060375RF06</v>
          </cell>
          <cell r="B676" t="str">
            <v>DIODE SCHOTTKY 5A 60V, DO-201AD</v>
          </cell>
          <cell r="C676">
            <v>0</v>
          </cell>
          <cell r="D676">
            <v>202</v>
          </cell>
          <cell r="E676">
            <v>2266871.7143999999</v>
          </cell>
          <cell r="F676">
            <v>225607</v>
          </cell>
          <cell r="G676">
            <v>202</v>
          </cell>
        </row>
        <row r="677">
          <cell r="A677" t="str">
            <v>1VR060380K6F05</v>
          </cell>
          <cell r="B677" t="str">
            <v>DIO,TVS,SOD323,5V,24A,14.5V,200pF</v>
          </cell>
          <cell r="C677">
            <v>0</v>
          </cell>
          <cell r="D677">
            <v>256800</v>
          </cell>
          <cell r="E677">
            <v>554724561.60000002</v>
          </cell>
          <cell r="F677">
            <v>252007</v>
          </cell>
          <cell r="G677">
            <v>4793</v>
          </cell>
        </row>
        <row r="678">
          <cell r="A678" t="str">
            <v>1VR08050R068F20</v>
          </cell>
          <cell r="B678" t="str">
            <v>TVS,If=5mA,Vz=5.1V,500mW,SOD-323,2.7*1.35*1.1mm</v>
          </cell>
          <cell r="C678">
            <v>0</v>
          </cell>
          <cell r="D678">
            <v>36000</v>
          </cell>
          <cell r="E678">
            <v>24118459.199999999</v>
          </cell>
          <cell r="F678">
            <v>3001</v>
          </cell>
          <cell r="G678">
            <v>32999</v>
          </cell>
        </row>
        <row r="679">
          <cell r="A679" t="str">
            <v>1VR08050R0P06</v>
          </cell>
          <cell r="B679" t="str">
            <v>Schottky diode, 500mA, 30V, SOD-323,2.7*1.35*1mm</v>
          </cell>
          <cell r="C679">
            <v>0</v>
          </cell>
          <cell r="D679">
            <v>24000</v>
          </cell>
          <cell r="E679">
            <v>4233524.6162160002</v>
          </cell>
          <cell r="F679">
            <v>24000</v>
          </cell>
          <cell r="G679">
            <v>0</v>
          </cell>
        </row>
        <row r="680">
          <cell r="A680" t="str">
            <v>1VR08050R2F09</v>
          </cell>
          <cell r="B680" t="str">
            <v>SCHOTTKY DIODE 5A 40V, SMB (DO-201AA)</v>
          </cell>
          <cell r="C680">
            <v>0</v>
          </cell>
          <cell r="D680">
            <v>3000</v>
          </cell>
          <cell r="E680">
            <v>497156.39999999997</v>
          </cell>
          <cell r="F680">
            <v>3000</v>
          </cell>
          <cell r="G680">
            <v>0</v>
          </cell>
        </row>
        <row r="681">
          <cell r="A681" t="str">
            <v>1VR08050R2F18</v>
          </cell>
          <cell r="B681" t="str">
            <v>acceleration sensor,8bit,2*2*1mm, BMA222E(F),Bosch</v>
          </cell>
          <cell r="C681">
            <v>0</v>
          </cell>
          <cell r="D681">
            <v>51000</v>
          </cell>
          <cell r="E681">
            <v>140860980</v>
          </cell>
          <cell r="F681">
            <v>51000</v>
          </cell>
          <cell r="G681">
            <v>0</v>
          </cell>
        </row>
        <row r="682">
          <cell r="A682" t="str">
            <v>1VR08050RJ06</v>
          </cell>
          <cell r="B682" t="str">
            <v>GPS/WIFI Diplexer,DP1608-V1524CAT,</v>
          </cell>
          <cell r="C682">
            <v>0</v>
          </cell>
          <cell r="D682">
            <v>13000</v>
          </cell>
          <cell r="E682">
            <v>77874362.957920939</v>
          </cell>
          <cell r="F682">
            <v>13000</v>
          </cell>
          <cell r="G682">
            <v>0</v>
          </cell>
        </row>
        <row r="683">
          <cell r="A683" t="str">
            <v>1VR0805100KF06</v>
          </cell>
          <cell r="B683" t="str">
            <v>WIFI+BT+FM+GPS four in one IC,QFN40,5mm*5mm,MT6627N,MTK</v>
          </cell>
          <cell r="C683">
            <v>0</v>
          </cell>
          <cell r="D683">
            <v>12000</v>
          </cell>
          <cell r="E683">
            <v>16123164.48</v>
          </cell>
          <cell r="F683">
            <v>12000</v>
          </cell>
          <cell r="G683">
            <v>0</v>
          </cell>
        </row>
        <row r="684">
          <cell r="A684" t="str">
            <v>1VR0805100RF06</v>
          </cell>
          <cell r="B684" t="str">
            <v>IC CLK GEN 25-200MHZ 3.3V TSSOP16</v>
          </cell>
          <cell r="C684">
            <v>0</v>
          </cell>
          <cell r="D684">
            <v>12000</v>
          </cell>
          <cell r="E684">
            <v>428319.36000000004</v>
          </cell>
          <cell r="F684">
            <v>12000</v>
          </cell>
          <cell r="G684">
            <v>0</v>
          </cell>
        </row>
        <row r="685">
          <cell r="A685" t="str">
            <v>1VR080510KF06</v>
          </cell>
          <cell r="B685" t="str">
            <v>4W TRX+4GPRS TX FEM,6*6*1.0MM,AP6684,AIROHA</v>
          </cell>
          <cell r="C685">
            <v>0</v>
          </cell>
          <cell r="D685">
            <v>480</v>
          </cell>
          <cell r="E685">
            <v>19478332.800000001</v>
          </cell>
          <cell r="F685">
            <v>480</v>
          </cell>
          <cell r="G685">
            <v>0</v>
          </cell>
        </row>
        <row r="686">
          <cell r="A686" t="str">
            <v>1VR080510KF07</v>
          </cell>
          <cell r="B686" t="str">
            <v>GSM/GPRS/Downlink EDGE PA,850/900/1800/1900,4TRX,6*6*0.99mm</v>
          </cell>
          <cell r="C686">
            <v>0</v>
          </cell>
          <cell r="D686">
            <v>12000</v>
          </cell>
          <cell r="E686">
            <v>139539582.43902445</v>
          </cell>
          <cell r="F686">
            <v>12000</v>
          </cell>
          <cell r="G686">
            <v>0</v>
          </cell>
        </row>
        <row r="687">
          <cell r="A687" t="str">
            <v>1VR080510RF06</v>
          </cell>
          <cell r="B687" t="str">
            <v>RF PA,AP7158 Broadband power amplifier module for WCDMA HSDPA/HSUPA/HSPA+,3x4.2x0.9mm</v>
          </cell>
          <cell r="C687">
            <v>0</v>
          </cell>
          <cell r="D687">
            <v>9000</v>
          </cell>
          <cell r="E687">
            <v>126411575.40000001</v>
          </cell>
          <cell r="F687">
            <v>9000</v>
          </cell>
          <cell r="G687">
            <v>0</v>
          </cell>
        </row>
        <row r="688">
          <cell r="A688" t="str">
            <v>1VR080515KF06</v>
          </cell>
          <cell r="B688" t="str">
            <v>WCDMA/HSDPA/HSUPA/HSPA+(BANDⅠ,Ⅱ,Ⅴ,Ⅷ) PA,4.2*3.0*1.07mm</v>
          </cell>
          <cell r="C688">
            <v>0</v>
          </cell>
          <cell r="D688">
            <v>12000</v>
          </cell>
          <cell r="E688">
            <v>133196874.1463415</v>
          </cell>
          <cell r="F688">
            <v>12000</v>
          </cell>
          <cell r="G688">
            <v>0</v>
          </cell>
        </row>
        <row r="689">
          <cell r="A689" t="str">
            <v>1VR0805180KF06</v>
          </cell>
          <cell r="B689" t="str">
            <v>AR8035</v>
          </cell>
          <cell r="C689">
            <v>0</v>
          </cell>
          <cell r="D689">
            <v>9000</v>
          </cell>
          <cell r="E689">
            <v>121554739.8</v>
          </cell>
          <cell r="F689">
            <v>9000</v>
          </cell>
          <cell r="G689">
            <v>0</v>
          </cell>
        </row>
        <row r="690">
          <cell r="A690" t="str">
            <v>1VR0805180RF06</v>
          </cell>
          <cell r="B690" t="str">
            <v>GPS LNA low noise amplifier, AR8159,</v>
          </cell>
          <cell r="C690">
            <v>0</v>
          </cell>
          <cell r="D690">
            <v>980</v>
          </cell>
          <cell r="E690">
            <v>47680273.200000003</v>
          </cell>
          <cell r="F690">
            <v>490</v>
          </cell>
          <cell r="G690">
            <v>490</v>
          </cell>
        </row>
        <row r="691">
          <cell r="A691" t="str">
            <v>1VR08051K2F06</v>
          </cell>
          <cell r="B691" t="str">
            <v>AR9590A,802.11N,2.4/5GHz,3x3,SST3,ENTERPRISE VER,COMMERCIAL,QFN</v>
          </cell>
          <cell r="C691">
            <v>0</v>
          </cell>
          <cell r="D691">
            <v>12010</v>
          </cell>
          <cell r="E691">
            <v>13953958.243902445</v>
          </cell>
          <cell r="F691">
            <v>12010</v>
          </cell>
          <cell r="G691">
            <v>0</v>
          </cell>
        </row>
        <row r="692">
          <cell r="A692" t="str">
            <v>1VR08051KF06</v>
          </cell>
          <cell r="B692" t="str">
            <v>IC,SDRAM,FBGA96,2Gb,1866Mbps,128Mx16,1.5V,DDR3-1866</v>
          </cell>
          <cell r="C692">
            <v>0</v>
          </cell>
          <cell r="D692">
            <v>456</v>
          </cell>
          <cell r="E692">
            <v>107054344.80000001</v>
          </cell>
          <cell r="F692">
            <v>456</v>
          </cell>
          <cell r="G692">
            <v>0</v>
          </cell>
        </row>
        <row r="693">
          <cell r="A693" t="str">
            <v>1VR0805220RF06</v>
          </cell>
          <cell r="B693" t="str">
            <v>Low noise amplifier for, GNSS, XS0N6,1.5*1.0*0.6mm</v>
          </cell>
          <cell r="C693">
            <v>0</v>
          </cell>
          <cell r="D693">
            <v>11140</v>
          </cell>
          <cell r="E693">
            <v>330417792</v>
          </cell>
          <cell r="F693">
            <v>1140</v>
          </cell>
          <cell r="G693">
            <v>10000</v>
          </cell>
        </row>
        <row r="694">
          <cell r="A694" t="str">
            <v>1VR080522RF06</v>
          </cell>
          <cell r="B694" t="str">
            <v>Class D audio power amplifier, 1.47*1.47*0.695mm, CSP9</v>
          </cell>
          <cell r="C694">
            <v>0</v>
          </cell>
          <cell r="D694">
            <v>3000</v>
          </cell>
          <cell r="E694">
            <v>7648560</v>
          </cell>
          <cell r="F694">
            <v>3000</v>
          </cell>
          <cell r="G694">
            <v>0</v>
          </cell>
        </row>
        <row r="695">
          <cell r="A695" t="str">
            <v>1VR080527KF06</v>
          </cell>
          <cell r="B695" t="str">
            <v>K assonance frequency power, 2.0*2.0*0.9mm</v>
          </cell>
          <cell r="C695">
            <v>0</v>
          </cell>
          <cell r="D695">
            <v>21000</v>
          </cell>
          <cell r="E695">
            <v>25030493.890560001</v>
          </cell>
          <cell r="F695">
            <v>21000</v>
          </cell>
          <cell r="G695">
            <v>0</v>
          </cell>
        </row>
        <row r="696">
          <cell r="A696" t="str">
            <v>1VR0805294RF06</v>
          </cell>
          <cell r="B696" t="str">
            <v>2.4/5 GHz IEEE 802.11n MAC/PHY/Radio Chip</v>
          </cell>
          <cell r="C696">
            <v>0</v>
          </cell>
          <cell r="D696">
            <v>3000</v>
          </cell>
          <cell r="E696">
            <v>7138656</v>
          </cell>
          <cell r="F696">
            <v>3000</v>
          </cell>
          <cell r="G696">
            <v>0</v>
          </cell>
        </row>
        <row r="697">
          <cell r="A697" t="str">
            <v>1VR08052K2F06</v>
          </cell>
          <cell r="B697" t="str">
            <v>Multiport Gigabit Ethernet Switches</v>
          </cell>
          <cell r="C697">
            <v>0</v>
          </cell>
          <cell r="D697">
            <v>241385</v>
          </cell>
          <cell r="E697">
            <v>7553519000</v>
          </cell>
          <cell r="F697">
            <v>215945</v>
          </cell>
          <cell r="G697">
            <v>25440</v>
          </cell>
        </row>
        <row r="698">
          <cell r="A698" t="str">
            <v>1VR0805330RF06</v>
          </cell>
          <cell r="B698" t="str">
            <v>5V ADSL Line Driver</v>
          </cell>
          <cell r="C698">
            <v>0</v>
          </cell>
          <cell r="D698">
            <v>55000</v>
          </cell>
          <cell r="E698">
            <v>2453913000</v>
          </cell>
          <cell r="F698">
            <v>55000</v>
          </cell>
          <cell r="G698">
            <v>0</v>
          </cell>
        </row>
        <row r="699">
          <cell r="A699" t="str">
            <v>1VR080533KF06</v>
          </cell>
          <cell r="B699" t="str">
            <v>Chip ADSL2+ router</v>
          </cell>
          <cell r="C699">
            <v>0</v>
          </cell>
          <cell r="D699">
            <v>187530</v>
          </cell>
          <cell r="E699">
            <v>5099606000</v>
          </cell>
          <cell r="F699">
            <v>160030</v>
          </cell>
          <cell r="G699">
            <v>27500</v>
          </cell>
        </row>
        <row r="700">
          <cell r="A700" t="str">
            <v>1VR08053K9F06</v>
          </cell>
          <cell r="B700" t="str">
            <v>MAIN CHIPSET</v>
          </cell>
          <cell r="C700">
            <v>0</v>
          </cell>
          <cell r="D700">
            <v>242645</v>
          </cell>
          <cell r="E700">
            <v>7553519000</v>
          </cell>
          <cell r="F700">
            <v>214701</v>
          </cell>
          <cell r="G700">
            <v>27944</v>
          </cell>
        </row>
        <row r="701">
          <cell r="A701" t="str">
            <v>1VR080547KF06</v>
          </cell>
          <cell r="B701" t="str">
            <v>SINGLE CHIP DVB-T2/T TERRESTRIAL TUNER AND DECODER,324 FCBGA 15X15 4L</v>
          </cell>
          <cell r="C701">
            <v>0</v>
          </cell>
          <cell r="D701">
            <v>6008</v>
          </cell>
          <cell r="E701">
            <v>1608339196.8</v>
          </cell>
          <cell r="F701">
            <v>179</v>
          </cell>
          <cell r="G701">
            <v>5829</v>
          </cell>
        </row>
        <row r="702">
          <cell r="A702" t="str">
            <v>1VR080547RF06</v>
          </cell>
          <cell r="B702" t="str">
            <v>double way BALUN filter (GSM/DCS), special for MTK,BD2012-20L0820T/LF,ACX</v>
          </cell>
          <cell r="C702">
            <v>0</v>
          </cell>
          <cell r="D702">
            <v>11067</v>
          </cell>
          <cell r="E702">
            <v>1471455468</v>
          </cell>
          <cell r="F702">
            <v>1071</v>
          </cell>
          <cell r="G702">
            <v>9996</v>
          </cell>
        </row>
        <row r="703">
          <cell r="A703" t="str">
            <v>1VR0805499RF06</v>
          </cell>
          <cell r="B703" t="str">
            <v>IC,AMP,SOT363,14dB,40/1000MHz,3.1/3.5V,34mA,2.8dB NF</v>
          </cell>
          <cell r="C703">
            <v>0</v>
          </cell>
          <cell r="D703">
            <v>12000</v>
          </cell>
          <cell r="E703">
            <v>7801531.2000000002</v>
          </cell>
          <cell r="F703">
            <v>12000</v>
          </cell>
          <cell r="G703">
            <v>0</v>
          </cell>
        </row>
        <row r="704">
          <cell r="A704" t="str">
            <v>1VR08054K7F06</v>
          </cell>
          <cell r="B704" t="str">
            <v>Three axis acceleration sensor, to, ± 2G ± 16g, 2*2*0.9mm</v>
          </cell>
          <cell r="C704">
            <v>0</v>
          </cell>
          <cell r="D704">
            <v>18000</v>
          </cell>
          <cell r="E704">
            <v>54037076.400000006</v>
          </cell>
          <cell r="F704">
            <v>3001</v>
          </cell>
          <cell r="G704">
            <v>14999</v>
          </cell>
        </row>
        <row r="705">
          <cell r="A705" t="str">
            <v>1VR08054R7F06</v>
          </cell>
          <cell r="B705" t="str">
            <v>IC Memory  EEPROM 32K x8 2.5V MLP8</v>
          </cell>
          <cell r="C705">
            <v>0</v>
          </cell>
          <cell r="D705">
            <v>20000</v>
          </cell>
          <cell r="E705">
            <v>138733193.09999999</v>
          </cell>
          <cell r="F705">
            <v>10001</v>
          </cell>
          <cell r="G705">
            <v>9999</v>
          </cell>
        </row>
        <row r="706">
          <cell r="A706" t="str">
            <v>1VR0805560RF06</v>
          </cell>
          <cell r="B706" t="str">
            <v>IC TVS ARRAY 4-LINE 2.8V 8SOIC</v>
          </cell>
          <cell r="C706">
            <v>0</v>
          </cell>
          <cell r="D706">
            <v>1101</v>
          </cell>
          <cell r="E706">
            <v>2911126.92</v>
          </cell>
          <cell r="F706">
            <v>403</v>
          </cell>
          <cell r="G706">
            <v>698</v>
          </cell>
        </row>
        <row r="707">
          <cell r="A707" t="str">
            <v>1VR080556KF06</v>
          </cell>
          <cell r="B707" t="str">
            <v>Constant current 40V White-LEDs driver,TSOT-23-6,3.02*2.95*0.95mm</v>
          </cell>
          <cell r="C707">
            <v>0</v>
          </cell>
          <cell r="D707">
            <v>1503</v>
          </cell>
          <cell r="E707">
            <v>11472840</v>
          </cell>
          <cell r="F707">
            <v>500</v>
          </cell>
          <cell r="G707">
            <v>1003</v>
          </cell>
        </row>
        <row r="708">
          <cell r="A708" t="str">
            <v>1VR08055K6F06</v>
          </cell>
          <cell r="B708" t="str">
            <v>IC,DRV,TSSOP14,STEREO,3/5.5V,DIRECTPATH,3Vrms,ADJ-GAIN</v>
          </cell>
          <cell r="C708">
            <v>0</v>
          </cell>
          <cell r="D708">
            <v>3000</v>
          </cell>
          <cell r="E708">
            <v>2804472</v>
          </cell>
          <cell r="F708">
            <v>3000</v>
          </cell>
          <cell r="G708">
            <v>0</v>
          </cell>
        </row>
        <row r="709">
          <cell r="A709" t="str">
            <v>1VR0805634RF06</v>
          </cell>
          <cell r="B709" t="str">
            <v>Flash, IF=350mA, 2.04*1.64*0.7mm</v>
          </cell>
          <cell r="C709">
            <v>0</v>
          </cell>
          <cell r="D709">
            <v>28000</v>
          </cell>
          <cell r="E709">
            <v>124331592</v>
          </cell>
          <cell r="F709">
            <v>2000</v>
          </cell>
          <cell r="G709">
            <v>26000</v>
          </cell>
        </row>
        <row r="710">
          <cell r="A710" t="str">
            <v>1VR080563R4F06</v>
          </cell>
          <cell r="B710" t="str">
            <v>The flash drive IC, Imax=700mA, TDFN-3X3-10L, 3.1*3.1*0.8mm</v>
          </cell>
          <cell r="C710">
            <v>0</v>
          </cell>
          <cell r="D710">
            <v>4000</v>
          </cell>
          <cell r="E710">
            <v>24220440</v>
          </cell>
          <cell r="F710">
            <v>4000</v>
          </cell>
          <cell r="G710">
            <v>0</v>
          </cell>
        </row>
        <row r="711">
          <cell r="A711" t="str">
            <v>1VR0805680RF06</v>
          </cell>
          <cell r="B711" t="str">
            <v>IC Optocoupler 6V 80-160% CTR</v>
          </cell>
          <cell r="C711">
            <v>0</v>
          </cell>
          <cell r="D711">
            <v>5000</v>
          </cell>
          <cell r="E711">
            <v>13809900</v>
          </cell>
          <cell r="F711">
            <v>5000</v>
          </cell>
          <cell r="G711">
            <v>0</v>
          </cell>
        </row>
        <row r="712">
          <cell r="A712" t="str">
            <v>1VR08056K49F06</v>
          </cell>
          <cell r="B712" t="str">
            <v>4GB eNAND (X8,MMC) +4Gb LPDDR2-S4B (X32) 162-ball FBGA,0.5 pitch,11.5*13*0.9mm</v>
          </cell>
          <cell r="C712">
            <v>0</v>
          </cell>
          <cell r="D712">
            <v>705</v>
          </cell>
          <cell r="E712">
            <v>862630.09199999995</v>
          </cell>
          <cell r="F712">
            <v>202</v>
          </cell>
          <cell r="G712">
            <v>503</v>
          </cell>
        </row>
        <row r="713">
          <cell r="A713" t="str">
            <v>1VR08056R2J06</v>
          </cell>
          <cell r="B713" t="str">
            <v>4GB eNAND (X8,MMC) +4Gb LPDDR2-S4B (X32) 162-ball FBGA,0.5 pitch,11.5*13*0.9mm(4+4 EMMC+LPDDR2  新制程 4.5版)</v>
          </cell>
          <cell r="C713">
            <v>0</v>
          </cell>
          <cell r="D713">
            <v>3200</v>
          </cell>
          <cell r="E713">
            <v>673073280</v>
          </cell>
          <cell r="F713">
            <v>3200</v>
          </cell>
          <cell r="G713">
            <v>0</v>
          </cell>
        </row>
        <row r="714">
          <cell r="A714" t="str">
            <v>1VR080571R5F06</v>
          </cell>
          <cell r="B714" t="str">
            <v>IC,IR,T/H,RCVR,38KHz,2.5V-5.5V,14m</v>
          </cell>
          <cell r="C714">
            <v>0</v>
          </cell>
          <cell r="D714">
            <v>18700</v>
          </cell>
          <cell r="E714">
            <v>2777075412.5487804</v>
          </cell>
          <cell r="F714">
            <v>18700</v>
          </cell>
          <cell r="G714">
            <v>0</v>
          </cell>
        </row>
        <row r="715">
          <cell r="A715" t="str">
            <v>1VR0805732RF06</v>
          </cell>
          <cell r="B715" t="str">
            <v>IC,AMP,SC70/5,65dB,1.2MHz,2.7/5.5V,17dB GAIN,RAIL-RAIL</v>
          </cell>
          <cell r="C715">
            <v>0</v>
          </cell>
          <cell r="D715">
            <v>10500</v>
          </cell>
          <cell r="E715">
            <v>23191931.762999997</v>
          </cell>
          <cell r="F715">
            <v>3000</v>
          </cell>
          <cell r="G715">
            <v>10500</v>
          </cell>
        </row>
        <row r="716">
          <cell r="A716" t="str">
            <v>1VR080582KF06</v>
          </cell>
          <cell r="B716" t="str">
            <v>IC PIN-SELECTABLE WATCHDOG TIMER 2.5-5.5V SOT23-8</v>
          </cell>
          <cell r="C716">
            <v>0</v>
          </cell>
          <cell r="D716">
            <v>18000</v>
          </cell>
          <cell r="E716">
            <v>34189063.200000003</v>
          </cell>
          <cell r="F716">
            <v>3000</v>
          </cell>
          <cell r="G716">
            <v>15000</v>
          </cell>
        </row>
        <row r="717">
          <cell r="A717" t="str">
            <v>1VR080597R6F06</v>
          </cell>
          <cell r="B717" t="str">
            <v>IC VOLTAGE MONITOR 4PIN SOT143</v>
          </cell>
          <cell r="C717">
            <v>0</v>
          </cell>
          <cell r="D717">
            <v>202</v>
          </cell>
          <cell r="E717">
            <v>10257143.880000001</v>
          </cell>
          <cell r="F717">
            <v>202</v>
          </cell>
          <cell r="G717">
            <v>0</v>
          </cell>
        </row>
        <row r="718">
          <cell r="A718" t="str">
            <v>1VR12060R0J07</v>
          </cell>
          <cell r="B718" t="str">
            <v>Geomagnetic sensor, three axis, 14/16 bit, 1.7*1.7*0.78mm</v>
          </cell>
          <cell r="C718">
            <v>0</v>
          </cell>
          <cell r="D718">
            <v>705</v>
          </cell>
          <cell r="E718">
            <v>7596294.8399999999</v>
          </cell>
          <cell r="F718">
            <v>202</v>
          </cell>
          <cell r="G718">
            <v>503</v>
          </cell>
        </row>
        <row r="719">
          <cell r="A719" t="str">
            <v>1VR12060R0J7</v>
          </cell>
          <cell r="B719" t="str">
            <v>MCU 16-bit 16MHz, TSSOP28</v>
          </cell>
          <cell r="C719">
            <v>0</v>
          </cell>
          <cell r="D719">
            <v>3000</v>
          </cell>
          <cell r="E719">
            <v>17209260</v>
          </cell>
          <cell r="F719">
            <v>3000</v>
          </cell>
          <cell r="G719">
            <v>0</v>
          </cell>
        </row>
        <row r="720">
          <cell r="A720" t="str">
            <v>1VR12060R12F07</v>
          </cell>
          <cell r="B720" t="str">
            <v>NAND,1GB FLASH</v>
          </cell>
          <cell r="C720">
            <v>0</v>
          </cell>
          <cell r="D720">
            <v>12000</v>
          </cell>
          <cell r="E720">
            <v>112688784</v>
          </cell>
          <cell r="F720">
            <v>2000</v>
          </cell>
          <cell r="G720">
            <v>10000</v>
          </cell>
        </row>
        <row r="721">
          <cell r="A721" t="str">
            <v>1VR12060RF07</v>
          </cell>
          <cell r="B721" t="str">
            <v>IC,SDRAM,FBGA96,4Gb,1866Mbps,256Mx16,1.5V,DDR3-1866</v>
          </cell>
          <cell r="C721">
            <v>0</v>
          </cell>
          <cell r="D721">
            <v>11000</v>
          </cell>
          <cell r="E721">
            <v>687520560</v>
          </cell>
          <cell r="F721">
            <v>1000</v>
          </cell>
          <cell r="G721">
            <v>10000</v>
          </cell>
        </row>
        <row r="722">
          <cell r="A722" t="str">
            <v>1VR12060RJ07</v>
          </cell>
          <cell r="B722" t="str">
            <v>IC MEM DDR3 SDRAM 2Gb 256MX8 1.5V FBGA78</v>
          </cell>
          <cell r="C722">
            <v>0</v>
          </cell>
          <cell r="D722">
            <v>22000</v>
          </cell>
          <cell r="E722">
            <v>1846702320</v>
          </cell>
          <cell r="F722">
            <v>2000</v>
          </cell>
          <cell r="G722">
            <v>20000</v>
          </cell>
        </row>
        <row r="723">
          <cell r="A723" t="str">
            <v>1VR1206100KF07</v>
          </cell>
          <cell r="B723" t="str">
            <v>IC,SDRAM,TSOP66,256Mb,5nS</v>
          </cell>
          <cell r="C723">
            <v>0</v>
          </cell>
          <cell r="D723">
            <v>1000</v>
          </cell>
          <cell r="E723">
            <v>58426500</v>
          </cell>
          <cell r="F723">
            <v>1000</v>
          </cell>
          <cell r="G723">
            <v>0</v>
          </cell>
        </row>
        <row r="724">
          <cell r="A724" t="str">
            <v>1VR120610RF07</v>
          </cell>
          <cell r="B724" t="str">
            <v>2G/3G RF transciver,TFBGA 11x11, 4.6mm*4.6mm,MT6166,MTK</v>
          </cell>
          <cell r="C724">
            <v>0</v>
          </cell>
          <cell r="D724">
            <v>227005</v>
          </cell>
          <cell r="E724">
            <v>7066710960</v>
          </cell>
          <cell r="F724">
            <v>219005</v>
          </cell>
          <cell r="G724">
            <v>8000</v>
          </cell>
        </row>
        <row r="725">
          <cell r="A725" t="str">
            <v>1VR12061K8F07</v>
          </cell>
          <cell r="B725" t="str">
            <v>MTK 2G/3G-FDD/TDD Transceiver,4.6*4.6*0.9mm</v>
          </cell>
          <cell r="C725">
            <v>0</v>
          </cell>
          <cell r="D725">
            <v>12000</v>
          </cell>
          <cell r="E725">
            <v>428319.36000000004</v>
          </cell>
          <cell r="F725">
            <v>12000</v>
          </cell>
          <cell r="G725">
            <v>0</v>
          </cell>
        </row>
        <row r="726">
          <cell r="A726" t="str">
            <v>1VR12061KJ17</v>
          </cell>
          <cell r="B726" t="str">
            <v>MTK PMIC,VFBGA-145L,5.8*5.8*1mm</v>
          </cell>
          <cell r="C726">
            <v>0</v>
          </cell>
          <cell r="D726">
            <v>12000</v>
          </cell>
          <cell r="E726">
            <v>302522856.30000001</v>
          </cell>
          <cell r="F726">
            <v>12000</v>
          </cell>
          <cell r="G726">
            <v>0</v>
          </cell>
        </row>
        <row r="727">
          <cell r="A727" t="str">
            <v>1VR12061R5F07</v>
          </cell>
          <cell r="B727" t="str">
            <v>MTK power manager ,5.8X5.8mm,MT6323,MTK</v>
          </cell>
          <cell r="C727">
            <v>0</v>
          </cell>
          <cell r="D727">
            <v>12000</v>
          </cell>
          <cell r="E727">
            <v>302522856.30000001</v>
          </cell>
          <cell r="F727">
            <v>12000</v>
          </cell>
          <cell r="G727">
            <v>0</v>
          </cell>
        </row>
        <row r="728">
          <cell r="A728" t="str">
            <v>1VR12061RF07</v>
          </cell>
          <cell r="B728" t="str">
            <v>MT6572M WCDMA smartphone application processor,10.7*10.7*1.1mm,,428 balls</v>
          </cell>
          <cell r="C728">
            <v>0</v>
          </cell>
          <cell r="D728">
            <v>12000</v>
          </cell>
          <cell r="E728">
            <v>428319.36000000004</v>
          </cell>
          <cell r="F728">
            <v>12000</v>
          </cell>
          <cell r="G728">
            <v>0</v>
          </cell>
        </row>
        <row r="729">
          <cell r="A729" t="str">
            <v>1VR1206220KF07</v>
          </cell>
          <cell r="B729" t="str">
            <v>MTK chipset, support WCDMA,HVGA,10.6x10.6x1.1,MT6572A/X,MTK</v>
          </cell>
          <cell r="C729">
            <v>0</v>
          </cell>
          <cell r="D729">
            <v>7500</v>
          </cell>
          <cell r="E729">
            <v>1012956165.0000001</v>
          </cell>
          <cell r="F729">
            <v>7500</v>
          </cell>
          <cell r="G729">
            <v>0</v>
          </cell>
        </row>
        <row r="730">
          <cell r="A730" t="str">
            <v>1VR12062R7F07</v>
          </cell>
          <cell r="B730" t="str">
            <v>MT6582M WCDMA smartphone application processor,10.6*11*1mm,,475 balls</v>
          </cell>
          <cell r="C730">
            <v>0</v>
          </cell>
          <cell r="D730">
            <v>10500</v>
          </cell>
          <cell r="E730">
            <v>1627961795.1219521</v>
          </cell>
          <cell r="F730">
            <v>10500</v>
          </cell>
          <cell r="G730">
            <v>0</v>
          </cell>
        </row>
        <row r="731">
          <cell r="A731" t="str">
            <v>1VR12062R7J07</v>
          </cell>
          <cell r="B731" t="str">
            <v>MTK WLAN/Bluetooth/FM/GPS 4-in-1 IC,5.0*5.0*0.9mm</v>
          </cell>
          <cell r="C731">
            <v>0</v>
          </cell>
          <cell r="D731">
            <v>3000</v>
          </cell>
          <cell r="E731">
            <v>764856000</v>
          </cell>
          <cell r="F731">
            <v>3000</v>
          </cell>
          <cell r="G731">
            <v>0</v>
          </cell>
        </row>
        <row r="732">
          <cell r="A732" t="str">
            <v>1VR1206330RF07</v>
          </cell>
          <cell r="B732" t="str">
            <v>IC MPU P1020E -- TEPBGA689</v>
          </cell>
          <cell r="C732">
            <v>0</v>
          </cell>
          <cell r="D732">
            <v>12000</v>
          </cell>
          <cell r="E732">
            <v>151263021.59999999</v>
          </cell>
          <cell r="F732">
            <v>12000</v>
          </cell>
          <cell r="G732">
            <v>0</v>
          </cell>
        </row>
        <row r="733">
          <cell r="A733" t="str">
            <v>1VR120633RF07</v>
          </cell>
          <cell r="B733" t="str">
            <v>single trackTVS tube,5V,0.5pF,PESDSC9D5VU,PACKAGE:SOD-923,</v>
          </cell>
          <cell r="C733">
            <v>0</v>
          </cell>
          <cell r="D733">
            <v>810</v>
          </cell>
          <cell r="E733">
            <v>454324464</v>
          </cell>
          <cell r="F733">
            <v>270</v>
          </cell>
          <cell r="G733">
            <v>540</v>
          </cell>
        </row>
        <row r="734">
          <cell r="A734" t="str">
            <v>1VR12065R6F07</v>
          </cell>
          <cell r="B734" t="str">
            <v>Dual Balun, 869-960MHz, 1805-1990MHz, 2.1 * 1.35 * 1.05mm</v>
          </cell>
          <cell r="C734">
            <v>0</v>
          </cell>
          <cell r="D734">
            <v>24000</v>
          </cell>
          <cell r="E734">
            <v>6342708.2926829252</v>
          </cell>
          <cell r="F734">
            <v>24000</v>
          </cell>
          <cell r="G734">
            <v>0</v>
          </cell>
        </row>
        <row r="735">
          <cell r="A735" t="str">
            <v>1VR120675RF07</v>
          </cell>
          <cell r="B735" t="str">
            <v>GPS-BT/WLAN diplexer, 1.6*0.8*0.6mm</v>
          </cell>
          <cell r="C735">
            <v>0</v>
          </cell>
          <cell r="D735">
            <v>12000</v>
          </cell>
          <cell r="E735">
            <v>7498775.6999999993</v>
          </cell>
          <cell r="F735">
            <v>10000</v>
          </cell>
          <cell r="G735">
            <v>2000</v>
          </cell>
        </row>
        <row r="736">
          <cell r="A736" t="str">
            <v>1VRAX0410KJ09</v>
          </cell>
          <cell r="B736" t="str">
            <v>IC,MODULATOR,QFN20,AUDIO/VIDEO,471.25MHz,3.3/5V,NTSC/PAL/SECAM-L,I2C</v>
          </cell>
          <cell r="C736">
            <v>0</v>
          </cell>
          <cell r="D736">
            <v>4000</v>
          </cell>
          <cell r="E736">
            <v>3994248</v>
          </cell>
          <cell r="F736">
            <v>4000</v>
          </cell>
          <cell r="G736">
            <v>0</v>
          </cell>
        </row>
        <row r="737">
          <cell r="A737" t="str">
            <v>1VRAX10RJ11</v>
          </cell>
          <cell r="B737" t="str">
            <v>IC,FLASH,BGA24,128Mb,133MHz,MULTI I/O,2.7/3.6V,SPI</v>
          </cell>
          <cell r="C737">
            <v>0</v>
          </cell>
          <cell r="D737">
            <v>15190</v>
          </cell>
          <cell r="E737">
            <v>80681685</v>
          </cell>
          <cell r="F737">
            <v>4900</v>
          </cell>
          <cell r="G737">
            <v>10290</v>
          </cell>
        </row>
        <row r="738">
          <cell r="A738" t="str">
            <v>1VRC1206JR-072KL</v>
          </cell>
          <cell r="B738" t="str">
            <v>IC,FLASH,SO8,64Mb,108MHz</v>
          </cell>
          <cell r="C738">
            <v>0</v>
          </cell>
          <cell r="D738">
            <v>1014</v>
          </cell>
          <cell r="E738">
            <v>9909984.2400000002</v>
          </cell>
          <cell r="F738">
            <v>1014</v>
          </cell>
          <cell r="G738">
            <v>0</v>
          </cell>
        </row>
        <row r="739">
          <cell r="A739" t="str">
            <v>1VRN040256RJ04</v>
          </cell>
          <cell r="B739" t="str">
            <v>IC,FLASH,SOIC8,64Mb,133MHz,SPI</v>
          </cell>
          <cell r="C739">
            <v>0</v>
          </cell>
          <cell r="D739">
            <v>222230</v>
          </cell>
          <cell r="E739">
            <v>2074286524.8</v>
          </cell>
          <cell r="F739">
            <v>226430</v>
          </cell>
          <cell r="G739">
            <v>-4200</v>
          </cell>
        </row>
        <row r="740">
          <cell r="A740" t="str">
            <v>1VRNTC5D11</v>
          </cell>
          <cell r="B740" t="str">
            <v>IC MEM NAND FLASH 256MX8 2.7-3.6V TSOP48</v>
          </cell>
          <cell r="C740">
            <v>0</v>
          </cell>
          <cell r="D740">
            <v>10500</v>
          </cell>
          <cell r="E740">
            <v>98156520</v>
          </cell>
          <cell r="F740">
            <v>404</v>
          </cell>
          <cell r="G740">
            <v>10500</v>
          </cell>
        </row>
        <row r="741">
          <cell r="A741" t="str">
            <v>1VSSDV1005H260C0R5YPTF</v>
          </cell>
          <cell r="B741" t="str">
            <v>SAW Filter for GPS,1.35*1.05*0.6mm,SAFEB1G57KE0F00,Murata</v>
          </cell>
          <cell r="C741">
            <v>0</v>
          </cell>
          <cell r="D741">
            <v>404</v>
          </cell>
          <cell r="E741">
            <v>7505786.8799999999</v>
          </cell>
          <cell r="F741">
            <v>404</v>
          </cell>
          <cell r="G741">
            <v>0</v>
          </cell>
        </row>
        <row r="742">
          <cell r="A742" t="str">
            <v>1VSSSDV1005E180C500NPTF</v>
          </cell>
          <cell r="B742" t="str">
            <v>GPS SAW,1.35*1.05*0.6mm</v>
          </cell>
          <cell r="C742">
            <v>0</v>
          </cell>
          <cell r="D742">
            <v>15010</v>
          </cell>
          <cell r="E742">
            <v>11628298.536585372</v>
          </cell>
          <cell r="F742">
            <v>15010</v>
          </cell>
          <cell r="G742">
            <v>0</v>
          </cell>
        </row>
        <row r="743">
          <cell r="A743" t="str">
            <v>1VSSSDV1005S5R5C100NPTF</v>
          </cell>
          <cell r="B743" t="str">
            <v>BAW/SAW Duplexer WCDMA BAND Ⅴ 2*1.6*0.55mm</v>
          </cell>
          <cell r="C743">
            <v>0</v>
          </cell>
          <cell r="D743">
            <v>5000</v>
          </cell>
          <cell r="E743">
            <v>5311500</v>
          </cell>
          <cell r="F743">
            <v>5000</v>
          </cell>
          <cell r="G743">
            <v>0</v>
          </cell>
        </row>
        <row r="744">
          <cell r="A744" t="str">
            <v>1VSSSIG8D5.0ST5G</v>
          </cell>
          <cell r="B744" t="str">
            <v>BAW/SAW Duplexer WCDMA BAND Ⅷ 2*1.6*0.55mm</v>
          </cell>
          <cell r="C744">
            <v>0</v>
          </cell>
          <cell r="D744">
            <v>5000</v>
          </cell>
          <cell r="E744">
            <v>15934500</v>
          </cell>
          <cell r="F744">
            <v>5000</v>
          </cell>
          <cell r="G744">
            <v>0</v>
          </cell>
        </row>
        <row r="745">
          <cell r="A745" t="str">
            <v>1VSTB3100L-13-FSMB</v>
          </cell>
          <cell r="B745" t="str">
            <v>BAW/SAW Duplexer WCDMA BAND Ⅰ 2*1.6*0.6mm</v>
          </cell>
          <cell r="C745">
            <v>0</v>
          </cell>
          <cell r="D745">
            <v>5000</v>
          </cell>
          <cell r="E745">
            <v>15934500</v>
          </cell>
          <cell r="F745">
            <v>5000</v>
          </cell>
          <cell r="G745">
            <v>0</v>
          </cell>
        </row>
        <row r="746">
          <cell r="A746" t="str">
            <v>1VT750510284</v>
          </cell>
          <cell r="B746" t="str">
            <v>BAW/SAW Duplexer WCDMA BAND Ⅷ 2*1.6*0.6mm</v>
          </cell>
          <cell r="C746">
            <v>0</v>
          </cell>
          <cell r="D746">
            <v>5000</v>
          </cell>
          <cell r="E746">
            <v>21246000</v>
          </cell>
          <cell r="F746">
            <v>5000</v>
          </cell>
          <cell r="G746">
            <v>0</v>
          </cell>
        </row>
        <row r="747">
          <cell r="A747" t="str">
            <v>1VTG5002CG</v>
          </cell>
          <cell r="B747" t="str">
            <v>BAW/SAW Duplexer WCDMA BAND Ⅰ 2*1.6*0.65mm</v>
          </cell>
          <cell r="C747">
            <v>0</v>
          </cell>
          <cell r="D747">
            <v>24000</v>
          </cell>
          <cell r="E747">
            <v>78976253.034146339</v>
          </cell>
          <cell r="F747">
            <v>24000</v>
          </cell>
          <cell r="G747">
            <v>0</v>
          </cell>
        </row>
        <row r="748">
          <cell r="A748" t="str">
            <v>1VTH1164NLT</v>
          </cell>
          <cell r="B748" t="str">
            <v>RF_SWI GAAS SPDT 0.5-6 GHz TSON6</v>
          </cell>
          <cell r="C748">
            <v>0</v>
          </cell>
          <cell r="D748">
            <v>24000</v>
          </cell>
          <cell r="E748">
            <v>51968337.834146351</v>
          </cell>
          <cell r="F748">
            <v>24000</v>
          </cell>
          <cell r="G748">
            <v>0</v>
          </cell>
        </row>
        <row r="749">
          <cell r="A749" t="str">
            <v>1VTHSC-1607-R</v>
          </cell>
          <cell r="B749" t="str">
            <v>RF_SPEC PA SKY65174 2.4-2.5GHz QFN</v>
          </cell>
          <cell r="C749">
            <v>0</v>
          </cell>
          <cell r="D749">
            <v>3537</v>
          </cell>
          <cell r="E749">
            <v>13485367.35</v>
          </cell>
          <cell r="F749">
            <v>1209</v>
          </cell>
          <cell r="G749">
            <v>2328</v>
          </cell>
        </row>
        <row r="750">
          <cell r="A750" t="str">
            <v>1VTHX6098NL</v>
          </cell>
          <cell r="B750" t="str">
            <v>GSM/GPRS/Downlink EDGE PA,850/900/1800/1900,4TRX,6*6*0.95mm</v>
          </cell>
          <cell r="C750">
            <v>0</v>
          </cell>
          <cell r="D750">
            <v>3000</v>
          </cell>
          <cell r="E750">
            <v>44616600</v>
          </cell>
          <cell r="F750">
            <v>3000</v>
          </cell>
          <cell r="G750">
            <v>0</v>
          </cell>
        </row>
        <row r="751">
          <cell r="A751" t="str">
            <v>1VTHY052476</v>
          </cell>
          <cell r="B751" t="str">
            <v>WCDMA/HSDPA/HSUPA/HSPA+(BANDⅠ,Ⅱ,Ⅴ,Ⅷ) PA,3*4.2*0.9mm</v>
          </cell>
          <cell r="C751">
            <v>0</v>
          </cell>
          <cell r="D751">
            <v>3000</v>
          </cell>
          <cell r="E751">
            <v>38242800</v>
          </cell>
          <cell r="F751">
            <v>3000</v>
          </cell>
          <cell r="G751">
            <v>0</v>
          </cell>
        </row>
        <row r="752">
          <cell r="A752" t="str">
            <v>1VTMD1628W</v>
          </cell>
          <cell r="B752" t="str">
            <v>IC BUF TS 1.65-5.5V SC-70</v>
          </cell>
          <cell r="C752">
            <v>0</v>
          </cell>
          <cell r="D752">
            <v>4500</v>
          </cell>
          <cell r="E752">
            <v>55452059.999999985</v>
          </cell>
          <cell r="F752">
            <v>4500</v>
          </cell>
          <cell r="G752">
            <v>0</v>
          </cell>
        </row>
        <row r="753">
          <cell r="A753" t="str">
            <v>1VTMS1533</v>
          </cell>
          <cell r="B753" t="str">
            <v>IC,BUFFER,SCHMIT,TRIG,SOT23-5</v>
          </cell>
          <cell r="C753">
            <v>0</v>
          </cell>
          <cell r="D753">
            <v>403</v>
          </cell>
          <cell r="E753">
            <v>1061705.112</v>
          </cell>
          <cell r="F753">
            <v>403</v>
          </cell>
          <cell r="G753">
            <v>0</v>
          </cell>
        </row>
        <row r="754">
          <cell r="A754" t="str">
            <v>1VTMS1642NL</v>
          </cell>
          <cell r="B754" t="str">
            <v>IC,LGC,SC70/6,BUFFER,1.65/5.5V,DUAL,SCHMITT TRIGGER INPUT</v>
          </cell>
          <cell r="C754">
            <v>0</v>
          </cell>
          <cell r="D754">
            <v>30000</v>
          </cell>
          <cell r="E754">
            <v>33781140</v>
          </cell>
          <cell r="F754">
            <v>3000</v>
          </cell>
          <cell r="G754">
            <v>27000</v>
          </cell>
        </row>
        <row r="755">
          <cell r="A755" t="str">
            <v>1VTV0333B</v>
          </cell>
          <cell r="B755" t="str">
            <v>IC,FLT,SO8,4thORDER,5V,3CHN SD VIDEO FLT DRIVER</v>
          </cell>
          <cell r="C755">
            <v>0</v>
          </cell>
          <cell r="D755">
            <v>15000</v>
          </cell>
          <cell r="E755">
            <v>29421460.800000001</v>
          </cell>
          <cell r="F755">
            <v>3000</v>
          </cell>
          <cell r="G755">
            <v>12000</v>
          </cell>
        </row>
        <row r="756">
          <cell r="A756" t="str">
            <v>1VTV0432A</v>
          </cell>
          <cell r="B756" t="str">
            <v>IC Shunt Regulator 2.49V ref 36V 10mA 1%</v>
          </cell>
          <cell r="C756">
            <v>0</v>
          </cell>
          <cell r="D756">
            <v>12500</v>
          </cell>
          <cell r="E756">
            <v>33781140</v>
          </cell>
          <cell r="F756">
            <v>2500</v>
          </cell>
          <cell r="G756">
            <v>10000</v>
          </cell>
        </row>
        <row r="757">
          <cell r="A757" t="str">
            <v>1VTVT0449</v>
          </cell>
          <cell r="B757" t="str">
            <v>SW,~2MHz,BUCK,SYNC,TS,UVLO,Enable, Light Load Efficiency, Power Good</v>
          </cell>
          <cell r="C757">
            <v>0</v>
          </cell>
          <cell r="D757">
            <v>705</v>
          </cell>
          <cell r="E757">
            <v>575086.72800000012</v>
          </cell>
          <cell r="F757">
            <v>202</v>
          </cell>
          <cell r="G757">
            <v>503</v>
          </cell>
        </row>
        <row r="758">
          <cell r="A758" t="str">
            <v>1VTVT0452</v>
          </cell>
          <cell r="B758" t="str">
            <v>IC,REG,QFN16,ADJ,3A,SW,2.5MHz,BUCK,SYNC</v>
          </cell>
          <cell r="C758">
            <v>0</v>
          </cell>
          <cell r="D758">
            <v>258500</v>
          </cell>
          <cell r="E758">
            <v>1159215579</v>
          </cell>
          <cell r="F758">
            <v>216500</v>
          </cell>
          <cell r="G758">
            <v>42000</v>
          </cell>
        </row>
        <row r="759">
          <cell r="A759" t="str">
            <v>1VVA07275V175KA</v>
          </cell>
          <cell r="B759" t="str">
            <v>IC,REG,WSON6,2.5V,200mA,LDO,175mV,OCP,TSD</v>
          </cell>
          <cell r="C759">
            <v>0</v>
          </cell>
          <cell r="D759">
            <v>201005</v>
          </cell>
          <cell r="E759">
            <v>2005925219.9999998</v>
          </cell>
          <cell r="F759">
            <v>168005</v>
          </cell>
          <cell r="G759">
            <v>33000</v>
          </cell>
        </row>
        <row r="760">
          <cell r="A760" t="str">
            <v>1VVMOV-07D121KTR</v>
          </cell>
          <cell r="B760" t="str">
            <v>IC,REG,SOT23/5,3.3V,200mA,LDO, 175mV</v>
          </cell>
          <cell r="C760">
            <v>0</v>
          </cell>
          <cell r="D760">
            <v>18000</v>
          </cell>
          <cell r="E760">
            <v>22945680</v>
          </cell>
          <cell r="F760">
            <v>3000</v>
          </cell>
          <cell r="G760">
            <v>15000</v>
          </cell>
        </row>
        <row r="761">
          <cell r="A761" t="str">
            <v>1VVSDV1005E5R5C400NPTF</v>
          </cell>
          <cell r="B761" t="str">
            <v>LDO,220mV,5SOT-23</v>
          </cell>
          <cell r="C761">
            <v>0</v>
          </cell>
          <cell r="D761">
            <v>30000</v>
          </cell>
          <cell r="E761">
            <v>31869000</v>
          </cell>
          <cell r="F761">
            <v>6000</v>
          </cell>
          <cell r="G761">
            <v>24000</v>
          </cell>
        </row>
        <row r="762">
          <cell r="A762" t="str">
            <v>1VVSDV1005S5R5C100NPT</v>
          </cell>
          <cell r="B762" t="str">
            <v>TMP411ADGKR</v>
          </cell>
          <cell r="C762">
            <v>0</v>
          </cell>
          <cell r="D762">
            <v>258010</v>
          </cell>
          <cell r="E762">
            <v>547894800</v>
          </cell>
          <cell r="F762">
            <v>216010</v>
          </cell>
          <cell r="G762">
            <v>42000</v>
          </cell>
        </row>
        <row r="763">
          <cell r="A763" t="str">
            <v>1VY32251616</v>
          </cell>
          <cell r="B763" t="str">
            <v>IC,POWER-DISTRIBUTION SWITCHES,70mOHM,2.7-5.5V,500mA,SING CHANNEL</v>
          </cell>
          <cell r="C763">
            <v>0</v>
          </cell>
          <cell r="D763">
            <v>202</v>
          </cell>
          <cell r="E763">
            <v>3489145.5959999999</v>
          </cell>
          <cell r="F763">
            <v>202</v>
          </cell>
          <cell r="G763">
            <v>0</v>
          </cell>
        </row>
        <row r="764">
          <cell r="A764" t="str">
            <v>1VY32252563018</v>
          </cell>
          <cell r="B764" t="str">
            <v>IC,SWH,DBV PACKET,PWR DISTRIBUTION,USB/HI SIDE PROTECTION,2.7/5.5V,70-mOhm,ACTIVE LOW,1A LI</v>
          </cell>
          <cell r="C764">
            <v>0</v>
          </cell>
          <cell r="D764">
            <v>171005</v>
          </cell>
          <cell r="E764">
            <v>766045206</v>
          </cell>
          <cell r="F764">
            <v>168005</v>
          </cell>
          <cell r="G764">
            <v>3000</v>
          </cell>
        </row>
        <row r="765">
          <cell r="A765" t="str">
            <v>1VY35255418</v>
          </cell>
          <cell r="B765" t="str">
            <v>IC,SWH,SC70/5,LOAD SWITCH,0.4/0.8mOHM,1.62/5.5V,TH-SHTDN,AUTORESTART</v>
          </cell>
          <cell r="C765">
            <v>0</v>
          </cell>
          <cell r="D765">
            <v>15000</v>
          </cell>
          <cell r="E765">
            <v>65650140</v>
          </cell>
          <cell r="F765">
            <v>3000</v>
          </cell>
          <cell r="G765">
            <v>12000</v>
          </cell>
        </row>
        <row r="766">
          <cell r="A766" t="str">
            <v>1VY7M-40.000MEEQ-T</v>
          </cell>
          <cell r="B766" t="str">
            <v>IC IEEE 802.3at PoE Interface and Isolated Converter Controller</v>
          </cell>
          <cell r="C766">
            <v>0</v>
          </cell>
          <cell r="D766">
            <v>27000</v>
          </cell>
          <cell r="E766">
            <v>98207510.400000006</v>
          </cell>
          <cell r="F766">
            <v>3000</v>
          </cell>
          <cell r="G766">
            <v>24000</v>
          </cell>
        </row>
        <row r="767">
          <cell r="A767" t="str">
            <v>1VYABM10-20.000MHZ-1-A10-T</v>
          </cell>
          <cell r="B767" t="str">
            <v>IC,SWH,SOT23/6,PWR DISTRIBUTION,LATCH OFF,2.5/6.5V,1.2A,ACTIVE LOW</v>
          </cell>
          <cell r="C767">
            <v>0</v>
          </cell>
          <cell r="D767">
            <v>202</v>
          </cell>
          <cell r="E767">
            <v>9870891.5999999996</v>
          </cell>
          <cell r="F767">
            <v>202</v>
          </cell>
          <cell r="G767">
            <v>0</v>
          </cell>
        </row>
        <row r="768">
          <cell r="A768" t="str">
            <v>1VYABM3C-25.000MHZ-D4Y-T</v>
          </cell>
          <cell r="B768" t="str">
            <v>IC LIN VREG VREF 400KHZ SYNC LDO 0.75-3.0V 3A 4.75-5.25V HTTSOP 20</v>
          </cell>
          <cell r="C768">
            <v>0</v>
          </cell>
          <cell r="D768">
            <v>33000</v>
          </cell>
          <cell r="E768">
            <v>103446773.99999999</v>
          </cell>
          <cell r="F768">
            <v>3000</v>
          </cell>
          <cell r="G768">
            <v>30000</v>
          </cell>
        </row>
        <row r="769">
          <cell r="A769" t="str">
            <v>1VYASFL1-66.666MHZ-EC-T</v>
          </cell>
          <cell r="B769" t="str">
            <v>IC,REG,HTSSOP14,ADJ,2A,4.5/18VIN,W/ECO-MODE,SW,700KHz,BUCK,SYN,ASS,PGO</v>
          </cell>
          <cell r="C769">
            <v>0</v>
          </cell>
          <cell r="D769">
            <v>202</v>
          </cell>
          <cell r="E769">
            <v>9398805.4800000004</v>
          </cell>
          <cell r="F769">
            <v>202</v>
          </cell>
          <cell r="G769">
            <v>0</v>
          </cell>
        </row>
        <row r="770">
          <cell r="A770" t="str">
            <v>1VYCT2520DB26000C0FZZA1</v>
          </cell>
          <cell r="B770" t="str">
            <v>IC,REG,BUCK,SYNC,ADJ,DL,16HTSSOP</v>
          </cell>
          <cell r="C770">
            <v>0</v>
          </cell>
          <cell r="D770">
            <v>12000</v>
          </cell>
          <cell r="E770">
            <v>72491352</v>
          </cell>
          <cell r="F770">
            <v>2000</v>
          </cell>
          <cell r="G770">
            <v>10000</v>
          </cell>
        </row>
        <row r="771">
          <cell r="A771" t="str">
            <v>1VYEXS00A-CS05258</v>
          </cell>
          <cell r="B771" t="str">
            <v>TPS54394PWPR</v>
          </cell>
          <cell r="C771">
            <v>0</v>
          </cell>
          <cell r="D771">
            <v>96000</v>
          </cell>
          <cell r="E771">
            <v>889230084</v>
          </cell>
          <cell r="F771">
            <v>60000</v>
          </cell>
          <cell r="G771">
            <v>36000</v>
          </cell>
        </row>
        <row r="772">
          <cell r="A772" t="str">
            <v>1VYHHJTCRST25</v>
          </cell>
          <cell r="B772" t="str">
            <v>IC,REG,QFN14,ADJ,6A,SW,0.2/1.6MHz,BUCK,PGOM</v>
          </cell>
          <cell r="C772">
            <v>0</v>
          </cell>
          <cell r="D772">
            <v>180</v>
          </cell>
          <cell r="E772">
            <v>6960189.6000000006</v>
          </cell>
          <cell r="F772">
            <v>180</v>
          </cell>
          <cell r="G772">
            <v>0</v>
          </cell>
        </row>
        <row r="773">
          <cell r="A773" t="str">
            <v>1VYKT2520F26000ZAW18TAK</v>
          </cell>
          <cell r="B773" t="str">
            <v>TPS54628DDAR</v>
          </cell>
          <cell r="C773">
            <v>0</v>
          </cell>
          <cell r="D773">
            <v>15000</v>
          </cell>
          <cell r="E773">
            <v>183501702.00000003</v>
          </cell>
          <cell r="F773">
            <v>3000</v>
          </cell>
          <cell r="G773">
            <v>12000</v>
          </cell>
        </row>
        <row r="774">
          <cell r="A774" t="str">
            <v>1VYKT2520P26000ACW28TAA</v>
          </cell>
          <cell r="B774" t="str">
            <v>IC,REG,SC70/5,1.0V,150mA,LDO,170mV,W ENABLE</v>
          </cell>
          <cell r="C774">
            <v>0</v>
          </cell>
          <cell r="D774">
            <v>450</v>
          </cell>
          <cell r="E774">
            <v>19331735.399999999</v>
          </cell>
          <cell r="F774">
            <v>450</v>
          </cell>
          <cell r="G774">
            <v>0</v>
          </cell>
        </row>
        <row r="775">
          <cell r="A775" t="str">
            <v>1VYTB-125.000MBD-T</v>
          </cell>
          <cell r="B775" t="str">
            <v>IC,REG,LDO,3.3V,0.4A,SOT23-5</v>
          </cell>
          <cell r="C775">
            <v>0</v>
          </cell>
          <cell r="D775">
            <v>27000</v>
          </cell>
          <cell r="E775">
            <v>152206344</v>
          </cell>
          <cell r="F775">
            <v>3000</v>
          </cell>
          <cell r="G775">
            <v>24000</v>
          </cell>
        </row>
        <row r="776">
          <cell r="A776" t="str">
            <v>1VYTC50L5I32K7680</v>
          </cell>
          <cell r="B776" t="str">
            <v>IC,IR,T/H,RCVR,38KHz,2.5V-5.5V,0.45mA,45m,0.35mW/m2</v>
          </cell>
          <cell r="C776">
            <v>0</v>
          </cell>
          <cell r="D776">
            <v>12000</v>
          </cell>
          <cell r="E776">
            <v>35183376.000000007</v>
          </cell>
          <cell r="F776">
            <v>2001</v>
          </cell>
          <cell r="G776">
            <v>12000</v>
          </cell>
        </row>
        <row r="777">
          <cell r="A777" t="str">
            <v>1VYX1E000021043400</v>
          </cell>
          <cell r="B777" t="str">
            <v>GREEN-MODE FLYBACK CONTROLLER UCC28710</v>
          </cell>
          <cell r="C777">
            <v>0</v>
          </cell>
          <cell r="D777">
            <v>13060</v>
          </cell>
          <cell r="E777">
            <v>59658768</v>
          </cell>
          <cell r="F777">
            <v>2001</v>
          </cell>
          <cell r="G777">
            <v>11059</v>
          </cell>
        </row>
        <row r="778">
          <cell r="A778" t="str">
            <v>1VYX1G004211000300</v>
          </cell>
          <cell r="B778" t="str">
            <v>GREEN-MODE FLYBACK CONTROLLER UCC28710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</row>
        <row r="779">
          <cell r="A779" t="str">
            <v>1VYX3S026000B71HZHPR</v>
          </cell>
          <cell r="B779" t="str">
            <v>GREEN-MODE FLYBACK CONTROLLER UCC28710</v>
          </cell>
          <cell r="C779">
            <v>0</v>
          </cell>
          <cell r="D779">
            <v>257500</v>
          </cell>
          <cell r="E779">
            <v>1531836600.0000002</v>
          </cell>
          <cell r="F779">
            <v>0</v>
          </cell>
          <cell r="G779">
            <v>0</v>
          </cell>
        </row>
        <row r="780">
          <cell r="A780" t="str">
            <v>2AZ0400100260</v>
          </cell>
          <cell r="B780" t="str">
            <v>XC95144XL-10TQG100C</v>
          </cell>
          <cell r="C780">
            <v>0</v>
          </cell>
          <cell r="D780">
            <v>257500</v>
          </cell>
          <cell r="E780">
            <v>1531836600.0000002</v>
          </cell>
          <cell r="F780">
            <v>257500</v>
          </cell>
          <cell r="G780">
            <v>0</v>
          </cell>
        </row>
        <row r="781">
          <cell r="A781" t="str">
            <v>2VDI125410SYGDS530E2</v>
          </cell>
          <cell r="B781" t="str">
            <v>IC DC-DC SMPS PMBus 0.5-5.5V QFN36</v>
          </cell>
          <cell r="C781">
            <v>0</v>
          </cell>
          <cell r="D781">
            <v>540</v>
          </cell>
          <cell r="E781">
            <v>28108458.000000004</v>
          </cell>
          <cell r="F781">
            <v>539</v>
          </cell>
          <cell r="G781">
            <v>1</v>
          </cell>
        </row>
        <row r="782">
          <cell r="A782" t="str">
            <v>2VDI12597SURSYGWS530A3</v>
          </cell>
          <cell r="B782" t="str">
            <v>XSTR,GP,TO236MOD,-50V,150mA,PNP,70HFE</v>
          </cell>
          <cell r="C782">
            <v>0</v>
          </cell>
          <cell r="D782">
            <v>200</v>
          </cell>
          <cell r="E782">
            <v>12875076</v>
          </cell>
          <cell r="F782">
            <v>200</v>
          </cell>
          <cell r="G782">
            <v>0</v>
          </cell>
        </row>
        <row r="783">
          <cell r="A783" t="str">
            <v>2VDI19217G7CAL1M2B3T</v>
          </cell>
          <cell r="B783" t="str">
            <v>#N/A</v>
          </cell>
          <cell r="C783">
            <v>0</v>
          </cell>
          <cell r="D783">
            <v>21000</v>
          </cell>
          <cell r="E783">
            <v>6692490</v>
          </cell>
          <cell r="F783">
            <v>3001</v>
          </cell>
          <cell r="G783">
            <v>17999</v>
          </cell>
        </row>
        <row r="784">
          <cell r="A784" t="str">
            <v>2VDI19217R6CP1Q23T</v>
          </cell>
          <cell r="B784" t="str">
            <v>XSTR,PWR,SC62,32V,2A</v>
          </cell>
          <cell r="C784">
            <v>0</v>
          </cell>
          <cell r="D784">
            <v>2500</v>
          </cell>
          <cell r="E784">
            <v>8498400</v>
          </cell>
          <cell r="F784">
            <v>2500</v>
          </cell>
          <cell r="G784">
            <v>0</v>
          </cell>
        </row>
        <row r="785">
          <cell r="A785" t="str">
            <v>2VDI1N4007</v>
          </cell>
          <cell r="B785" t="str">
            <v>RF_SPEC TRANS SiGe HF TSLP-3-9</v>
          </cell>
          <cell r="C785">
            <v>0</v>
          </cell>
          <cell r="D785">
            <v>229021</v>
          </cell>
          <cell r="E785">
            <v>309112208.352</v>
          </cell>
          <cell r="F785">
            <v>217021</v>
          </cell>
          <cell r="G785">
            <v>12000</v>
          </cell>
        </row>
        <row r="786">
          <cell r="A786" t="str">
            <v>2VDI1N4148W</v>
          </cell>
          <cell r="B786" t="str">
            <v>XSTR,SIG,SOT23,40V,200mA,NPN,100HFE</v>
          </cell>
          <cell r="C786">
            <v>0</v>
          </cell>
          <cell r="D786">
            <v>1208</v>
          </cell>
          <cell r="E786">
            <v>16682359.199999999</v>
          </cell>
          <cell r="F786">
            <v>1208</v>
          </cell>
          <cell r="G786">
            <v>0</v>
          </cell>
        </row>
        <row r="787">
          <cell r="A787" t="str">
            <v>2VDI1N4752A</v>
          </cell>
          <cell r="B787" t="str">
            <v>Bipolar NPN 80V 500mA</v>
          </cell>
          <cell r="C787">
            <v>0</v>
          </cell>
          <cell r="D787">
            <v>107705</v>
          </cell>
          <cell r="E787">
            <v>18211221.359999999</v>
          </cell>
          <cell r="F787">
            <v>8207</v>
          </cell>
          <cell r="G787">
            <v>99498</v>
          </cell>
        </row>
        <row r="788">
          <cell r="A788" t="str">
            <v>2VDI2DB1182Q13</v>
          </cell>
          <cell r="B788" t="str">
            <v>PNP transistor, Ic (max) = 2A, TSOP-6,3.10 * 3.00 * 1.10mm</v>
          </cell>
          <cell r="C788">
            <v>0</v>
          </cell>
          <cell r="D788">
            <v>500</v>
          </cell>
          <cell r="E788">
            <v>615071.69999999995</v>
          </cell>
          <cell r="F788">
            <v>500</v>
          </cell>
          <cell r="G788">
            <v>0</v>
          </cell>
        </row>
        <row r="789">
          <cell r="A789" t="str">
            <v>2VDIBAV99LT1G</v>
          </cell>
          <cell r="B789" t="str">
            <v>N channel MOS tube,SIS502NT1G,sig</v>
          </cell>
          <cell r="C789">
            <v>0</v>
          </cell>
          <cell r="D789">
            <v>12000</v>
          </cell>
          <cell r="E789">
            <v>5538832.2000000002</v>
          </cell>
          <cell r="F789">
            <v>12000</v>
          </cell>
          <cell r="G789">
            <v>0</v>
          </cell>
        </row>
        <row r="790">
          <cell r="A790" t="str">
            <v>2VDIBK23000702M</v>
          </cell>
          <cell r="B790" t="str">
            <v>charging MOS,charge transistor,PNP,WPT2F30-6/TR,WILL</v>
          </cell>
          <cell r="C790">
            <v>0</v>
          </cell>
          <cell r="D790">
            <v>21000</v>
          </cell>
          <cell r="E790">
            <v>5919861.0731707187</v>
          </cell>
          <cell r="F790">
            <v>21000</v>
          </cell>
          <cell r="G790">
            <v>0</v>
          </cell>
        </row>
        <row r="791">
          <cell r="A791" t="str">
            <v>2VDIBLHJEGKBE36TTRB</v>
          </cell>
          <cell r="B791" t="str">
            <v>MOSFET N-CH 600V 9A TO-220</v>
          </cell>
          <cell r="C791">
            <v>0</v>
          </cell>
          <cell r="D791">
            <v>12000</v>
          </cell>
          <cell r="E791">
            <v>13531111.024390241</v>
          </cell>
          <cell r="F791">
            <v>12000</v>
          </cell>
          <cell r="G791">
            <v>0</v>
          </cell>
        </row>
        <row r="792">
          <cell r="A792" t="str">
            <v>2VDIDL4752A</v>
          </cell>
          <cell r="B792" t="str">
            <v>XSTR,MOS,TSOP6,-30/30V,2.3/3.4A,PCH/NCH,150/70mOHM,DUAL</v>
          </cell>
          <cell r="C792">
            <v>0</v>
          </cell>
          <cell r="D792">
            <v>402</v>
          </cell>
          <cell r="E792">
            <v>8755051.6800000016</v>
          </cell>
          <cell r="F792">
            <v>10</v>
          </cell>
          <cell r="G792">
            <v>392</v>
          </cell>
        </row>
        <row r="793">
          <cell r="A793" t="str">
            <v>2VDIESD112B102ELSE6327</v>
          </cell>
          <cell r="B793" t="str">
            <v>XSTR,MOS,TSOP6,-30/30V,2.7/3.5A,PCH/NCH,150/70mOHM,DUAL</v>
          </cell>
          <cell r="C793">
            <v>0</v>
          </cell>
          <cell r="D793">
            <v>228005</v>
          </cell>
          <cell r="E793">
            <v>324385056.00000006</v>
          </cell>
          <cell r="F793">
            <v>216005</v>
          </cell>
          <cell r="G793">
            <v>12000</v>
          </cell>
        </row>
        <row r="794">
          <cell r="A794" t="str">
            <v>2VDIESDBL5V0Y1</v>
          </cell>
          <cell r="B794" t="str">
            <v>MOSFET N-CH 600V 2.4A TO-251</v>
          </cell>
          <cell r="C794">
            <v>0</v>
          </cell>
          <cell r="D794">
            <v>33000</v>
          </cell>
          <cell r="E794">
            <v>84358517.75999999</v>
          </cell>
          <cell r="F794">
            <v>33000</v>
          </cell>
          <cell r="G794">
            <v>0</v>
          </cell>
        </row>
        <row r="795">
          <cell r="A795" t="str">
            <v>2VDIF415SURWAS530A3</v>
          </cell>
          <cell r="B795" t="str">
            <v>TRAN NMOS PWR 11A 30V SO8</v>
          </cell>
          <cell r="C795">
            <v>0</v>
          </cell>
          <cell r="D795">
            <v>276100</v>
          </cell>
          <cell r="E795">
            <v>886565835.60000002</v>
          </cell>
          <cell r="F795">
            <v>260102</v>
          </cell>
          <cell r="G795">
            <v>15998</v>
          </cell>
        </row>
        <row r="796">
          <cell r="A796" t="str">
            <v>2VDIF416SYGWAS530E3</v>
          </cell>
          <cell r="B796" t="str">
            <v>TRAN NMOS PWR 16A 30V SO8</v>
          </cell>
          <cell r="C796">
            <v>0</v>
          </cell>
          <cell r="D796">
            <v>403</v>
          </cell>
          <cell r="E796">
            <v>4452311.76</v>
          </cell>
          <cell r="F796">
            <v>403</v>
          </cell>
          <cell r="G796">
            <v>0</v>
          </cell>
        </row>
        <row r="797">
          <cell r="A797" t="str">
            <v>2VDIHD06</v>
          </cell>
          <cell r="B797" t="str">
            <v>N-FET,915mA,150mW,SOT-523,CJ4153</v>
          </cell>
          <cell r="C797">
            <v>0</v>
          </cell>
          <cell r="D797">
            <v>402</v>
          </cell>
          <cell r="E797">
            <v>6892499.8440000005</v>
          </cell>
          <cell r="F797">
            <v>402</v>
          </cell>
          <cell r="G797">
            <v>0</v>
          </cell>
        </row>
        <row r="798">
          <cell r="A798" t="str">
            <v>2VDIHD06/DF06S-E3/77</v>
          </cell>
          <cell r="B798" t="str">
            <v>XSTR,MOS,SOT723,20V,640/890mA,Vgs(th)=&lt;1.2V@250uA,NCH,200mOHM</v>
          </cell>
          <cell r="C798">
            <v>0</v>
          </cell>
          <cell r="D798">
            <v>16000</v>
          </cell>
          <cell r="E798">
            <v>0</v>
          </cell>
          <cell r="F798">
            <v>16</v>
          </cell>
          <cell r="G798">
            <v>15984</v>
          </cell>
        </row>
        <row r="799">
          <cell r="A799" t="str">
            <v>2VDIKBP3A</v>
          </cell>
          <cell r="B799" t="str">
            <v>XSTR,MOS,SOT23,20V,3.2A,NCH,85mOHM</v>
          </cell>
          <cell r="C799">
            <v>0</v>
          </cell>
          <cell r="D799">
            <v>17000</v>
          </cell>
          <cell r="E799">
            <v>18494855.460000001</v>
          </cell>
          <cell r="F799">
            <v>1000</v>
          </cell>
          <cell r="G799">
            <v>16000</v>
          </cell>
        </row>
        <row r="800">
          <cell r="A800" t="str">
            <v>2VDILH N974-KN-1</v>
          </cell>
          <cell r="B800" t="str">
            <v>MOSFET P-Channel -150V 690mA 1.2 Ohms</v>
          </cell>
          <cell r="C800">
            <v>0</v>
          </cell>
          <cell r="D800">
            <v>18000</v>
          </cell>
          <cell r="E800">
            <v>21607182.000000004</v>
          </cell>
          <cell r="F800">
            <v>3000</v>
          </cell>
          <cell r="G800">
            <v>15000</v>
          </cell>
        </row>
        <row r="801">
          <cell r="A801" t="str">
            <v>2VDILXES2TBCC4028</v>
          </cell>
          <cell r="B801" t="str">
            <v>Mosfet N-Channel 150V 3.7A 85 mOhm</v>
          </cell>
          <cell r="C801">
            <v>0</v>
          </cell>
          <cell r="D801">
            <v>955</v>
          </cell>
          <cell r="E801">
            <v>4623087.1080000009</v>
          </cell>
          <cell r="F801">
            <v>452</v>
          </cell>
          <cell r="G801">
            <v>503</v>
          </cell>
        </row>
        <row r="802">
          <cell r="A802" t="str">
            <v>2VDIRGF1J</v>
          </cell>
          <cell r="B802" t="str">
            <v>Mosfet N-Channel 60V 8.5A 22 mOhm</v>
          </cell>
          <cell r="C802">
            <v>0</v>
          </cell>
          <cell r="D802">
            <v>705</v>
          </cell>
          <cell r="E802">
            <v>3175852.0799999996</v>
          </cell>
          <cell r="F802">
            <v>202</v>
          </cell>
          <cell r="G802">
            <v>503</v>
          </cell>
        </row>
        <row r="803">
          <cell r="A803" t="str">
            <v>2VDIRSB68CMGJT2N</v>
          </cell>
          <cell r="B803" t="str">
            <v>Mosfet N-Channel 80V 12A 16 mOhm</v>
          </cell>
          <cell r="C803">
            <v>0</v>
          </cell>
          <cell r="D803">
            <v>705</v>
          </cell>
          <cell r="E803">
            <v>3338936.3759999997</v>
          </cell>
          <cell r="F803">
            <v>202</v>
          </cell>
          <cell r="G803">
            <v>503</v>
          </cell>
        </row>
        <row r="804">
          <cell r="A804" t="str">
            <v>2VDIS1ZB60</v>
          </cell>
          <cell r="B804" t="str">
            <v>N-Channel MOS with diode,Vgs(th)=0.45~0.9V,SC-89,1.70*1.70*0.8mm</v>
          </cell>
          <cell r="C804">
            <v>0</v>
          </cell>
          <cell r="D804">
            <v>202</v>
          </cell>
          <cell r="E804">
            <v>2871141.9480000003</v>
          </cell>
          <cell r="F804">
            <v>202</v>
          </cell>
          <cell r="G804">
            <v>0</v>
          </cell>
        </row>
        <row r="805">
          <cell r="A805" t="str">
            <v>2VDISB5200</v>
          </cell>
          <cell r="B805" t="str">
            <v>Decal Switching Adaptor (29x26,5) mm</v>
          </cell>
          <cell r="C805">
            <v>45000</v>
          </cell>
          <cell r="D805">
            <v>18000</v>
          </cell>
          <cell r="E805">
            <v>3970877.4</v>
          </cell>
          <cell r="F805">
            <v>18000</v>
          </cell>
          <cell r="G805">
            <v>0</v>
          </cell>
        </row>
        <row r="806">
          <cell r="A806" t="str">
            <v>2VDISB560</v>
          </cell>
          <cell r="B806" t="str">
            <v>N female-MMCX R/A with
150mm RG316 cable</v>
          </cell>
          <cell r="C806">
            <v>0</v>
          </cell>
          <cell r="D806">
            <v>405</v>
          </cell>
          <cell r="E806">
            <v>0</v>
          </cell>
          <cell r="F806">
            <v>42883</v>
          </cell>
          <cell r="G806">
            <v>2117</v>
          </cell>
        </row>
        <row r="807">
          <cell r="A807" t="str">
            <v>2VDISD057</v>
          </cell>
          <cell r="B807" t="str">
            <v>N female-MMCX R/A with
250mm RG316 cable</v>
          </cell>
          <cell r="C807">
            <v>0</v>
          </cell>
          <cell r="D807">
            <v>405</v>
          </cell>
          <cell r="E807">
            <v>12906945</v>
          </cell>
          <cell r="F807">
            <v>200</v>
          </cell>
          <cell r="G807">
            <v>205</v>
          </cell>
        </row>
        <row r="808">
          <cell r="A808" t="str">
            <v>2VDISD103AWS</v>
          </cell>
          <cell r="B808" t="str">
            <v>2M N-Male to N-Male 1/4 Cable</v>
          </cell>
          <cell r="C808">
            <v>0</v>
          </cell>
          <cell r="D808">
            <v>810</v>
          </cell>
          <cell r="E808">
            <v>27190630.800000001</v>
          </cell>
          <cell r="F808">
            <v>400</v>
          </cell>
          <cell r="G808">
            <v>410</v>
          </cell>
        </row>
        <row r="809">
          <cell r="A809" t="str">
            <v>2VDISIG3Z5V1T1G</v>
          </cell>
          <cell r="B809" t="str">
            <v>PCBA Mobile charger</v>
          </cell>
          <cell r="C809">
            <v>0</v>
          </cell>
          <cell r="D809">
            <v>1215</v>
          </cell>
          <cell r="E809">
            <v>552825</v>
          </cell>
          <cell r="F809">
            <v>66</v>
          </cell>
          <cell r="G809">
            <v>1149</v>
          </cell>
        </row>
        <row r="810">
          <cell r="A810" t="str">
            <v>2VDISIG5V1T1G</v>
          </cell>
          <cell r="B810" t="str">
            <v>PCBA AVG Antenna</v>
          </cell>
          <cell r="C810">
            <v>0</v>
          </cell>
          <cell r="D810">
            <v>37184</v>
          </cell>
          <cell r="E810">
            <v>0</v>
          </cell>
          <cell r="F810">
            <v>27</v>
          </cell>
          <cell r="G810">
            <v>37157</v>
          </cell>
        </row>
        <row r="811">
          <cell r="A811" t="str">
            <v>2VDISIG603E40T1G</v>
          </cell>
          <cell r="B811" t="str">
            <v>Module PoE 802.3 at, 48V, 3A</v>
          </cell>
          <cell r="C811">
            <v>0</v>
          </cell>
          <cell r="D811">
            <v>59613</v>
          </cell>
          <cell r="E811">
            <v>0</v>
          </cell>
          <cell r="F811">
            <v>59613</v>
          </cell>
          <cell r="G811">
            <v>0</v>
          </cell>
        </row>
        <row r="812">
          <cell r="A812" t="str">
            <v>2VDISIG635E30T1G</v>
          </cell>
          <cell r="B812" t="str">
            <v>PoE PCB</v>
          </cell>
          <cell r="C812">
            <v>0</v>
          </cell>
          <cell r="D812">
            <v>100</v>
          </cell>
          <cell r="E812">
            <v>0</v>
          </cell>
          <cell r="F812">
            <v>100</v>
          </cell>
          <cell r="G812">
            <v>0</v>
          </cell>
        </row>
        <row r="813">
          <cell r="A813" t="str">
            <v>2VDISIG8L50ST5G</v>
          </cell>
          <cell r="B813" t="str">
            <v>AC SOCKET MALE ( Ổ CẮM AC VÀO, 2 CHÂN, ĐỰC)</v>
          </cell>
          <cell r="C813">
            <v>0</v>
          </cell>
          <cell r="D813">
            <v>705</v>
          </cell>
          <cell r="E813">
            <v>26961174</v>
          </cell>
          <cell r="F813">
            <v>215</v>
          </cell>
          <cell r="G813">
            <v>490</v>
          </cell>
        </row>
        <row r="814">
          <cell r="A814" t="str">
            <v>2VDISK54S</v>
          </cell>
          <cell r="B814" t="str">
            <v>wireless antenna, 2.4 Ghz, 5dBi, white color, 115mm cable length</v>
          </cell>
          <cell r="C814">
            <v>0</v>
          </cell>
          <cell r="D814">
            <v>200</v>
          </cell>
          <cell r="E814">
            <v>832000</v>
          </cell>
          <cell r="F814">
            <v>3</v>
          </cell>
          <cell r="G814">
            <v>197</v>
          </cell>
        </row>
        <row r="815">
          <cell r="A815" t="str">
            <v>2VDIUDT26A05L05UL</v>
          </cell>
          <cell r="B815" t="str">
            <v>wireless antenna, 2.4 Ghz, 5dBi, white color, 135mm cable length</v>
          </cell>
          <cell r="C815">
            <v>0</v>
          </cell>
          <cell r="D815">
            <v>170712</v>
          </cell>
          <cell r="E815">
            <v>1625299878.5999999</v>
          </cell>
          <cell r="F815">
            <v>122979</v>
          </cell>
          <cell r="G815">
            <v>47733</v>
          </cell>
        </row>
        <row r="816">
          <cell r="A816" t="str">
            <v>2VIC BMA222E</v>
          </cell>
          <cell r="B816" t="str">
            <v>wireless antenna, 2.4 Ghz, 5dBi, white color, 155mm cable length</v>
          </cell>
          <cell r="C816">
            <v>0</v>
          </cell>
          <cell r="D816">
            <v>59978</v>
          </cell>
          <cell r="E816">
            <v>557070120</v>
          </cell>
          <cell r="F816">
            <v>41839</v>
          </cell>
          <cell r="G816">
            <v>18139</v>
          </cell>
        </row>
        <row r="817">
          <cell r="A817" t="str">
            <v>2VIC DP1608-V1524CAT</v>
          </cell>
          <cell r="B817" t="str">
            <v>wireless antenna, 2.4 Ghz, 5dBi, white color, 295mm cable length</v>
          </cell>
          <cell r="C817">
            <v>0</v>
          </cell>
          <cell r="D817">
            <v>6114</v>
          </cell>
          <cell r="E817">
            <v>70749180</v>
          </cell>
          <cell r="F817">
            <v>6005</v>
          </cell>
          <cell r="G817">
            <v>109</v>
          </cell>
        </row>
        <row r="818">
          <cell r="A818" t="str">
            <v>2VIC MT6627N</v>
          </cell>
          <cell r="B818" t="str">
            <v>wireless antenna, 2.4 Ghz, 5dBi, white color, 385mm cable length</v>
          </cell>
          <cell r="C818">
            <v>0</v>
          </cell>
          <cell r="D818">
            <v>170660</v>
          </cell>
          <cell r="E818">
            <v>1661437200</v>
          </cell>
          <cell r="F818">
            <v>123035</v>
          </cell>
          <cell r="G818">
            <v>47625</v>
          </cell>
        </row>
        <row r="819">
          <cell r="A819" t="str">
            <v>2VIC557G-03LF</v>
          </cell>
          <cell r="B819" t="str">
            <v>wireless antenna, 2.4 Ghz, 5dBi, white color, 400mm cable length</v>
          </cell>
          <cell r="C819">
            <v>0</v>
          </cell>
          <cell r="D819">
            <v>60050</v>
          </cell>
          <cell r="E819">
            <v>581290560</v>
          </cell>
          <cell r="F819">
            <v>41837</v>
          </cell>
          <cell r="G819">
            <v>18213</v>
          </cell>
        </row>
        <row r="820">
          <cell r="A820" t="str">
            <v>2VICAP6684NS2</v>
          </cell>
          <cell r="B820" t="str">
            <v>Freq: 2.4~2.5GHz, Gain: 2-2.5dBi,Whip: 1/4 Wave, Swivel, Tilt (Right Angle),135mm Black</v>
          </cell>
          <cell r="C820">
            <v>0</v>
          </cell>
          <cell r="D820">
            <v>6107</v>
          </cell>
          <cell r="E820">
            <v>73298700</v>
          </cell>
          <cell r="F820">
            <v>5997</v>
          </cell>
          <cell r="G820">
            <v>110</v>
          </cell>
        </row>
        <row r="821">
          <cell r="A821" t="str">
            <v>2VICAP6684-R95MOG</v>
          </cell>
          <cell r="B821" t="str">
            <v>Freq: 2.4~2.5GHz, Gain: 2-2.5dBi,Whip: 1/4 Wave, Swivel, Tilt (Right Angle),135mm White</v>
          </cell>
          <cell r="C821">
            <v>0</v>
          </cell>
          <cell r="D821">
            <v>5102</v>
          </cell>
          <cell r="E821">
            <v>52590000</v>
          </cell>
          <cell r="F821">
            <v>3619</v>
          </cell>
          <cell r="G821">
            <v>1483</v>
          </cell>
        </row>
        <row r="822">
          <cell r="A822" t="str">
            <v>2VICAP7158NS2</v>
          </cell>
          <cell r="B822" t="str">
            <v>Freq: 2.4~2.5GHz, Gain: 2-2.5dBi,Whip: 1/4 Wave, Swivel, Tilt (Right Angle),252mm Black</v>
          </cell>
          <cell r="C822">
            <v>0</v>
          </cell>
          <cell r="D822">
            <v>5102</v>
          </cell>
          <cell r="E822">
            <v>52590000</v>
          </cell>
          <cell r="F822">
            <v>3619</v>
          </cell>
          <cell r="G822">
            <v>1483</v>
          </cell>
        </row>
        <row r="823">
          <cell r="A823" t="str">
            <v>2VICAP7158-R95MOGH0</v>
          </cell>
          <cell r="B823" t="str">
            <v>Freq: 2.4~2.5GHz, Gain: 2-2.5dBi,Whip: 1/4 Wave, Swivel, Tilt (Right Angle),252mm White</v>
          </cell>
          <cell r="C823">
            <v>0</v>
          </cell>
          <cell r="D823">
            <v>5102</v>
          </cell>
          <cell r="E823">
            <v>52590000</v>
          </cell>
          <cell r="F823">
            <v>3620</v>
          </cell>
          <cell r="G823">
            <v>1482</v>
          </cell>
        </row>
        <row r="824">
          <cell r="A824" t="str">
            <v>2VICAR8035</v>
          </cell>
          <cell r="B824" t="str">
            <v>2.4GHz Dual Pol Panel Antena</v>
          </cell>
          <cell r="C824">
            <v>0</v>
          </cell>
          <cell r="D824">
            <v>5102</v>
          </cell>
          <cell r="E824">
            <v>52590000</v>
          </cell>
          <cell r="F824">
            <v>3620</v>
          </cell>
          <cell r="G824">
            <v>1482</v>
          </cell>
        </row>
        <row r="825">
          <cell r="A825" t="str">
            <v>2VICAR8159</v>
          </cell>
          <cell r="B825" t="str">
            <v>CHẤN TỬ THẲNG 168 mm, Phi 2.1 mm, ĐỒNG VÀNG</v>
          </cell>
          <cell r="C825">
            <v>0</v>
          </cell>
          <cell r="D825">
            <v>855</v>
          </cell>
          <cell r="E825">
            <v>567055740</v>
          </cell>
          <cell r="F825">
            <v>541</v>
          </cell>
          <cell r="G825">
            <v>314</v>
          </cell>
        </row>
        <row r="826">
          <cell r="A826" t="str">
            <v>2VICAR9590-AR1A</v>
          </cell>
          <cell r="B826" t="str">
            <v>CHẤN TỬ THẲNG 220 mm, Phi 2.1 mm, ĐỒNG VÀNG</v>
          </cell>
          <cell r="C826">
            <v>0</v>
          </cell>
          <cell r="D826">
            <v>124503</v>
          </cell>
          <cell r="E826">
            <v>0</v>
          </cell>
          <cell r="F826">
            <v>121123</v>
          </cell>
          <cell r="G826">
            <v>3380</v>
          </cell>
        </row>
        <row r="827">
          <cell r="A827" t="str">
            <v>2VICAS4C64M16D3L12BCN</v>
          </cell>
          <cell r="B827" t="str">
            <v>CHẤN TỬ CHỮ U, CHIỀU DÀI TỔNG 390 mm, Phi 2.1 mm, ĐỒNG VÀNG</v>
          </cell>
          <cell r="C827">
            <v>0</v>
          </cell>
          <cell r="D827">
            <v>63108</v>
          </cell>
          <cell r="E827">
            <v>315998800</v>
          </cell>
          <cell r="F827">
            <v>60369</v>
          </cell>
          <cell r="G827">
            <v>2739</v>
          </cell>
        </row>
        <row r="828">
          <cell r="A828" t="str">
            <v>2VICAW3216</v>
          </cell>
          <cell r="B828" t="str">
            <v>ĐẦU NỐI F, INOX</v>
          </cell>
          <cell r="C828">
            <v>0</v>
          </cell>
          <cell r="D828">
            <v>68405</v>
          </cell>
          <cell r="E828">
            <v>0</v>
          </cell>
          <cell r="F828">
            <v>66492</v>
          </cell>
          <cell r="G828">
            <v>1913</v>
          </cell>
        </row>
        <row r="829">
          <cell r="A829" t="str">
            <v>2VICAW5005DNR</v>
          </cell>
          <cell r="B829" t="str">
            <v>VÒNG ĐỆM CỦA ĐẦU NỐI</v>
          </cell>
          <cell r="C829">
            <v>0</v>
          </cell>
          <cell r="D829">
            <v>60600</v>
          </cell>
          <cell r="E829">
            <v>202903549.20000002</v>
          </cell>
          <cell r="F829">
            <v>62095</v>
          </cell>
          <cell r="G829">
            <v>-1495</v>
          </cell>
        </row>
        <row r="830">
          <cell r="A830" t="str">
            <v>2VICAW8145CSR</v>
          </cell>
          <cell r="B830" t="str">
            <v>ĐAI ỐC CỦA ĐẦU NỐI</v>
          </cell>
          <cell r="C830">
            <v>0</v>
          </cell>
          <cell r="D830">
            <v>61400</v>
          </cell>
          <cell r="E830">
            <v>275000</v>
          </cell>
          <cell r="F830">
            <v>65800</v>
          </cell>
          <cell r="G830">
            <v>-4400</v>
          </cell>
        </row>
        <row r="831">
          <cell r="A831" t="str">
            <v>2VICAW8736</v>
          </cell>
          <cell r="B831" t="str">
            <v>Túi nylon 200 x 160 mm</v>
          </cell>
          <cell r="C831">
            <v>0</v>
          </cell>
          <cell r="D831">
            <v>62050</v>
          </cell>
          <cell r="E831">
            <v>275000</v>
          </cell>
          <cell r="F831">
            <v>66450</v>
          </cell>
          <cell r="G831">
            <v>-4400</v>
          </cell>
        </row>
        <row r="832">
          <cell r="A832" t="str">
            <v>2VICAW8736FCR</v>
          </cell>
          <cell r="B832" t="str">
            <v>Túi PE 300x160mm</v>
          </cell>
          <cell r="C832">
            <v>0</v>
          </cell>
          <cell r="D832">
            <v>11000</v>
          </cell>
          <cell r="E832">
            <v>3520000</v>
          </cell>
          <cell r="F832">
            <v>2</v>
          </cell>
          <cell r="G832">
            <v>10998</v>
          </cell>
        </row>
        <row r="833">
          <cell r="A833" t="str">
            <v>2VICB39202B8078P810</v>
          </cell>
          <cell r="B833" t="str">
            <v>Túi nilon 400x200mm</v>
          </cell>
          <cell r="C833">
            <v>0</v>
          </cell>
          <cell r="D833">
            <v>174310</v>
          </cell>
          <cell r="E833">
            <v>30863700</v>
          </cell>
          <cell r="F833">
            <v>131816</v>
          </cell>
          <cell r="G833">
            <v>42494</v>
          </cell>
        </row>
        <row r="834">
          <cell r="A834" t="str">
            <v>2VICBCM43217TKMLG</v>
          </cell>
          <cell r="B834" t="str">
            <v>Cáp Ethernet 2 đầu RJ45, dài 1.2m</v>
          </cell>
          <cell r="C834">
            <v>0</v>
          </cell>
          <cell r="D834">
            <v>73570</v>
          </cell>
          <cell r="E834">
            <v>14892100</v>
          </cell>
          <cell r="F834">
            <v>45887</v>
          </cell>
          <cell r="G834">
            <v>27683</v>
          </cell>
        </row>
        <row r="835">
          <cell r="A835" t="str">
            <v>2VICBCM53125SKMMLG</v>
          </cell>
          <cell r="B835" t="str">
            <v>DC cable 5.5*2.1mm, end is strip
with Strain Relief , UL 2464 18AWG ,1m</v>
          </cell>
          <cell r="C835">
            <v>0</v>
          </cell>
          <cell r="D835">
            <v>75112</v>
          </cell>
          <cell r="E835">
            <v>225398120</v>
          </cell>
          <cell r="F835">
            <v>51020</v>
          </cell>
          <cell r="G835">
            <v>24092</v>
          </cell>
        </row>
        <row r="836">
          <cell r="A836" t="str">
            <v>2VICBCM6301KSG</v>
          </cell>
          <cell r="B836" t="str">
            <v>Line cable double head RJ11, 0.7 metter length</v>
          </cell>
          <cell r="C836">
            <v>0</v>
          </cell>
          <cell r="D836">
            <v>241680</v>
          </cell>
          <cell r="E836">
            <v>1729479000</v>
          </cell>
          <cell r="F836">
            <v>202023</v>
          </cell>
          <cell r="G836">
            <v>39657</v>
          </cell>
        </row>
        <row r="837">
          <cell r="A837" t="str">
            <v>2VICBCM6318KMMLG</v>
          </cell>
          <cell r="B837" t="str">
            <v>Ethernet cable double head RJ45, 1 metter length</v>
          </cell>
          <cell r="C837">
            <v>0</v>
          </cell>
          <cell r="D837">
            <v>3228</v>
          </cell>
          <cell r="E837">
            <v>0</v>
          </cell>
          <cell r="F837">
            <v>233</v>
          </cell>
          <cell r="G837">
            <v>2995</v>
          </cell>
        </row>
        <row r="838">
          <cell r="A838" t="str">
            <v>2VICBCM68380IFSBG</v>
          </cell>
          <cell r="B838" t="str">
            <v>Dây cáp nối 4 sợi, connector 2 đầu</v>
          </cell>
          <cell r="C838">
            <v>0</v>
          </cell>
          <cell r="D838">
            <v>194537</v>
          </cell>
          <cell r="E838">
            <v>512064779.57999998</v>
          </cell>
          <cell r="F838">
            <v>129760</v>
          </cell>
          <cell r="G838">
            <v>64777</v>
          </cell>
        </row>
        <row r="839">
          <cell r="A839" t="str">
            <v>2VICBCM7241</v>
          </cell>
          <cell r="B839" t="str">
            <v>1.27MM Flat cable, one reel=152.5m/Reel</v>
          </cell>
          <cell r="C839">
            <v>0</v>
          </cell>
          <cell r="D839">
            <v>200</v>
          </cell>
          <cell r="E839">
            <v>520000</v>
          </cell>
          <cell r="F839">
            <v>8</v>
          </cell>
          <cell r="G839">
            <v>192</v>
          </cell>
        </row>
        <row r="840">
          <cell r="A840" t="str">
            <v>2VICBCM7563ZZKFEB03G</v>
          </cell>
          <cell r="B840" t="str">
            <v>Line cable double head RJ11, 1 metter length</v>
          </cell>
          <cell r="C840">
            <v>0</v>
          </cell>
          <cell r="D840">
            <v>2193</v>
          </cell>
          <cell r="E840">
            <v>9815917.5749999993</v>
          </cell>
          <cell r="F840">
            <v>1525.47</v>
          </cell>
          <cell r="G840">
            <v>667.53</v>
          </cell>
        </row>
        <row r="841">
          <cell r="A841" t="str">
            <v>2VICBD2012-20L0820TLF</v>
          </cell>
          <cell r="B841" t="str">
            <v>1.5H thin plate type shrapnel battery connector, 3PIN, Picth=3.0, L*W*H=9.60*6.0*1.5</v>
          </cell>
          <cell r="C841">
            <v>0</v>
          </cell>
          <cell r="D841">
            <v>230459</v>
          </cell>
          <cell r="E841">
            <v>915488300</v>
          </cell>
          <cell r="F841">
            <v>132793</v>
          </cell>
          <cell r="G841">
            <v>97666</v>
          </cell>
        </row>
        <row r="842">
          <cell r="A842" t="str">
            <v>2VICBGU7044115</v>
          </cell>
          <cell r="B842" t="str">
            <v>3.65H anyway interpolating dual SIM card + T-CARD, L * W * H = 52.75 * 16.1 * H3.65mm, booster 1.8H</v>
          </cell>
          <cell r="C842">
            <v>0</v>
          </cell>
          <cell r="D842">
            <v>3043</v>
          </cell>
          <cell r="E842">
            <v>3879094.68</v>
          </cell>
          <cell r="F842">
            <v>3043</v>
          </cell>
          <cell r="G842">
            <v>0</v>
          </cell>
        </row>
        <row r="843">
          <cell r="A843" t="str">
            <v>2VICBMA223</v>
          </cell>
          <cell r="B843" t="str">
            <v>CON,Micro-Miniature Coaxial</v>
          </cell>
          <cell r="C843">
            <v>0</v>
          </cell>
          <cell r="D843">
            <v>7600</v>
          </cell>
          <cell r="E843">
            <v>32729463</v>
          </cell>
          <cell r="F843">
            <v>7501</v>
          </cell>
          <cell r="G843">
            <v>99</v>
          </cell>
        </row>
        <row r="844">
          <cell r="A844" t="str">
            <v>2VICBU52054GWZ</v>
          </cell>
          <cell r="B844" t="str">
            <v>CON,HDR,T/H,STR,1X4P,2.54 mm</v>
          </cell>
          <cell r="C844">
            <v>0</v>
          </cell>
          <cell r="D844">
            <v>1203</v>
          </cell>
          <cell r="E844">
            <v>28881599.939999994</v>
          </cell>
          <cell r="F844">
            <v>1203</v>
          </cell>
          <cell r="G844">
            <v>0</v>
          </cell>
        </row>
        <row r="845">
          <cell r="A845" t="str">
            <v>2VICCAT24C32VP2I-GT3DFN8</v>
          </cell>
          <cell r="B845" t="str">
            <v>2.54mm Pin header, H=2.0, 2*7P, Straight, L=11.0/3.0, Gold flash, PBT black</v>
          </cell>
          <cell r="C845">
            <v>0</v>
          </cell>
          <cell r="D845">
            <v>40</v>
          </cell>
          <cell r="E845">
            <v>216709.2</v>
          </cell>
          <cell r="F845">
            <v>56000</v>
          </cell>
          <cell r="G845">
            <v>40</v>
          </cell>
        </row>
        <row r="846">
          <cell r="A846" t="str">
            <v>2VICCDNBS08-SLVU2.8-4SOIC8</v>
          </cell>
          <cell r="B846" t="str">
            <v>CONN MOD JACK R/A 8P8C</v>
          </cell>
          <cell r="C846">
            <v>0</v>
          </cell>
          <cell r="D846">
            <v>800</v>
          </cell>
          <cell r="E846">
            <v>291200</v>
          </cell>
          <cell r="F846">
            <v>16</v>
          </cell>
          <cell r="G846">
            <v>784</v>
          </cell>
        </row>
        <row r="847">
          <cell r="A847" t="str">
            <v>2VICDIO5311CST6</v>
          </cell>
          <cell r="B847" t="str">
            <v>JUMP MALE, HEADER,  4-Pin, 20 mm lenght</v>
          </cell>
          <cell r="C847">
            <v>0</v>
          </cell>
          <cell r="D847">
            <v>60000</v>
          </cell>
          <cell r="E847">
            <v>104849010</v>
          </cell>
          <cell r="F847">
            <v>56000</v>
          </cell>
          <cell r="G847">
            <v>4000</v>
          </cell>
        </row>
        <row r="848">
          <cell r="A848" t="str">
            <v>2VICDP1608V1524CAT</v>
          </cell>
          <cell r="B848" t="str">
            <v>CON,RJ45,T/H,F,R/A,1x4PORT,63.8x13.1x15.7mm,10 100M,Au,G Y LED,SHLD</v>
          </cell>
          <cell r="C848">
            <v>0</v>
          </cell>
          <cell r="D848">
            <v>1600</v>
          </cell>
          <cell r="E848">
            <v>5824000</v>
          </cell>
          <cell r="F848">
            <v>24</v>
          </cell>
          <cell r="G848">
            <v>1576</v>
          </cell>
        </row>
        <row r="849">
          <cell r="A849" t="str">
            <v>2VICDRV602PWR</v>
          </cell>
          <cell r="B849" t="str">
            <v>CON,RJ25,T/H,F,R/A,1X1PORT,CAT3,GOLD,6 CONTACT</v>
          </cell>
          <cell r="C849">
            <v>0</v>
          </cell>
          <cell r="D849">
            <v>20</v>
          </cell>
          <cell r="E849">
            <v>54080</v>
          </cell>
          <cell r="F849">
            <v>8</v>
          </cell>
          <cell r="G849">
            <v>12</v>
          </cell>
        </row>
        <row r="850">
          <cell r="A850" t="str">
            <v>2VICEHP-C04-NT21A-P01-TR</v>
          </cell>
          <cell r="B850" t="str">
            <v>CONN,HEADER,VERT,1x6P,2.54mm</v>
          </cell>
          <cell r="C850">
            <v>0</v>
          </cell>
          <cell r="D850">
            <v>237110</v>
          </cell>
          <cell r="E850">
            <v>1989191280</v>
          </cell>
          <cell r="F850">
            <v>204710</v>
          </cell>
          <cell r="G850">
            <v>32400</v>
          </cell>
        </row>
        <row r="851">
          <cell r="A851" t="str">
            <v>2VICEUP3618JIR1</v>
          </cell>
          <cell r="B851" t="str">
            <v>CON,HDR,T/H,M,STR,1x6P, 2.54 mm</v>
          </cell>
          <cell r="C851">
            <v>0</v>
          </cell>
          <cell r="D851">
            <v>160000</v>
          </cell>
          <cell r="E851">
            <v>1520747663.9999998</v>
          </cell>
          <cell r="F851">
            <v>142634</v>
          </cell>
          <cell r="G851">
            <v>17366</v>
          </cell>
        </row>
        <row r="852">
          <cell r="A852" t="str">
            <v>2VICFOD817ASDSMD</v>
          </cell>
          <cell r="B852" t="str">
            <v>CẦU NỐI 2 CHÂN, 300V, 6A</v>
          </cell>
          <cell r="C852">
            <v>0</v>
          </cell>
          <cell r="D852">
            <v>12000</v>
          </cell>
          <cell r="E852">
            <v>4249200</v>
          </cell>
          <cell r="F852">
            <v>1001</v>
          </cell>
          <cell r="G852">
            <v>10999</v>
          </cell>
        </row>
        <row r="853">
          <cell r="A853" t="str">
            <v>2VICH9TP32A4GDBCPR-KGM</v>
          </cell>
          <cell r="B853" t="str">
            <v>CON,PWR,T/H,M,R/A, 3 TERMINAL, 2.1 X 5 MM</v>
          </cell>
          <cell r="C853">
            <v>0</v>
          </cell>
          <cell r="D853">
            <v>12000</v>
          </cell>
          <cell r="E853">
            <v>4674120</v>
          </cell>
          <cell r="F853">
            <v>1001</v>
          </cell>
          <cell r="G853">
            <v>10999</v>
          </cell>
        </row>
        <row r="854">
          <cell r="A854" t="str">
            <v>2VICH9TP32A4GDCCPR-KGM</v>
          </cell>
          <cell r="B854" t="str">
            <v>CON,PWR,T/H,M,R/A,3TERMINAL,2mm/ID,NICKEL,6.5mm/OD,16V,2.5</v>
          </cell>
          <cell r="C854">
            <v>0</v>
          </cell>
          <cell r="D854">
            <v>200</v>
          </cell>
          <cell r="E854">
            <v>270400</v>
          </cell>
          <cell r="F854">
            <v>2</v>
          </cell>
          <cell r="G854">
            <v>198</v>
          </cell>
        </row>
        <row r="855">
          <cell r="A855" t="str">
            <v>2VICIRM3638CX</v>
          </cell>
          <cell r="B855" t="str">
            <v>WIRE,HAR,2.5-2.5mm,15cm</v>
          </cell>
          <cell r="C855">
            <v>0</v>
          </cell>
          <cell r="D855">
            <v>200</v>
          </cell>
          <cell r="E855">
            <v>135200</v>
          </cell>
          <cell r="F855">
            <v>3</v>
          </cell>
          <cell r="G855">
            <v>197</v>
          </cell>
        </row>
        <row r="856">
          <cell r="A856" t="str">
            <v>2VICKMR820001MB609</v>
          </cell>
          <cell r="B856" t="str">
            <v>2.54mm Female Header, 2*7pins, 14.5mm height</v>
          </cell>
          <cell r="C856">
            <v>0</v>
          </cell>
          <cell r="D856">
            <v>12000</v>
          </cell>
          <cell r="E856">
            <v>9560700</v>
          </cell>
          <cell r="F856">
            <v>3071</v>
          </cell>
          <cell r="G856">
            <v>8929</v>
          </cell>
        </row>
        <row r="857">
          <cell r="A857" t="str">
            <v>2VICKXCJK1013</v>
          </cell>
          <cell r="B857" t="str">
            <v>2.54mm Pin Header, 40pins, 8.5mm height</v>
          </cell>
          <cell r="C857">
            <v>0</v>
          </cell>
          <cell r="D857">
            <v>12181</v>
          </cell>
          <cell r="E857">
            <v>39730020</v>
          </cell>
          <cell r="F857">
            <v>1658</v>
          </cell>
          <cell r="G857">
            <v>10523</v>
          </cell>
        </row>
        <row r="858">
          <cell r="A858" t="str">
            <v>2VICLIS3DH</v>
          </cell>
          <cell r="B858" t="str">
            <v>CON,HDMI,SMT,R/A,19P,0.5mm,GOLD,40V,500mA</v>
          </cell>
          <cell r="C858">
            <v>0</v>
          </cell>
          <cell r="D858">
            <v>14000</v>
          </cell>
          <cell r="E858">
            <v>26769960</v>
          </cell>
          <cell r="F858">
            <v>14021</v>
          </cell>
          <cell r="G858">
            <v>-21</v>
          </cell>
        </row>
        <row r="859">
          <cell r="A859" t="str">
            <v>2VICLMV321IDCKR</v>
          </cell>
          <cell r="B859" t="str">
            <v>2.54mm IDC connetor, 14p, Sel.Gold/Nie, PBT black, Tray packing</v>
          </cell>
          <cell r="C859">
            <v>0</v>
          </cell>
          <cell r="D859">
            <v>224000</v>
          </cell>
          <cell r="E859">
            <v>7138656</v>
          </cell>
          <cell r="F859">
            <v>224240</v>
          </cell>
          <cell r="G859">
            <v>-240</v>
          </cell>
        </row>
        <row r="860">
          <cell r="A860" t="str">
            <v>2VICMAX6370KA-TSOT238</v>
          </cell>
          <cell r="B860" t="str">
            <v>RF test, 3.0*3.0*1.75mm</v>
          </cell>
          <cell r="C860">
            <v>0</v>
          </cell>
          <cell r="D860">
            <v>2000</v>
          </cell>
          <cell r="E860">
            <v>7436099.9999999991</v>
          </cell>
          <cell r="F860">
            <v>1051</v>
          </cell>
          <cell r="G860">
            <v>949</v>
          </cell>
        </row>
        <row r="861">
          <cell r="A861" t="str">
            <v>2VICMAX811SEUS-SOT143</v>
          </cell>
          <cell r="B861" t="str">
            <v>Coaxial connector (female, third), L*W*H=1.7*1.7*0.8</v>
          </cell>
          <cell r="C861">
            <v>0</v>
          </cell>
          <cell r="D861">
            <v>13445</v>
          </cell>
          <cell r="E861">
            <v>22648236</v>
          </cell>
          <cell r="F861">
            <v>13030</v>
          </cell>
          <cell r="G861">
            <v>415</v>
          </cell>
        </row>
        <row r="862">
          <cell r="A862" t="str">
            <v>2VICMMC34160PJ</v>
          </cell>
          <cell r="B862" t="str">
            <v>TRANSMITTER,FBR,OPT,IR,PHOTOLINK</v>
          </cell>
          <cell r="C862">
            <v>0</v>
          </cell>
          <cell r="D862">
            <v>3100</v>
          </cell>
          <cell r="E862">
            <v>2294568</v>
          </cell>
          <cell r="F862">
            <v>3100</v>
          </cell>
          <cell r="G862">
            <v>0</v>
          </cell>
        </row>
        <row r="863">
          <cell r="A863" t="str">
            <v>2VICMSP430G2203IPW28R</v>
          </cell>
          <cell r="B863" t="str">
            <v>Antenna shrapnel, height H=1.0mm, L*W*H=3.5*1.5*1.4mm</v>
          </cell>
          <cell r="C863">
            <v>0</v>
          </cell>
          <cell r="D863">
            <v>3100</v>
          </cell>
          <cell r="E863">
            <v>2804472</v>
          </cell>
          <cell r="F863">
            <v>3100</v>
          </cell>
          <cell r="G863">
            <v>0</v>
          </cell>
        </row>
        <row r="864">
          <cell r="A864" t="str">
            <v>2VICMT29F16G08CBACAWPC</v>
          </cell>
          <cell r="B864" t="str">
            <v>Antenna shrapnel, working height H = 2.0mm, L * W * H = 3.5 * 1.5 * 2.5mm</v>
          </cell>
          <cell r="C864">
            <v>0</v>
          </cell>
          <cell r="D864">
            <v>11000</v>
          </cell>
          <cell r="E864">
            <v>46103820</v>
          </cell>
          <cell r="F864">
            <v>1000</v>
          </cell>
          <cell r="G864">
            <v>10000</v>
          </cell>
        </row>
        <row r="865">
          <cell r="A865" t="str">
            <v>2VICMT41J64M16JT-125</v>
          </cell>
          <cell r="B865" t="str">
            <v>Oblique 3.5 headset seat, sink plate 0.8mm, 6pin full DIP pin type, L * W * H = 12.5 * 6.35 * 4.2mm</v>
          </cell>
          <cell r="C865">
            <v>0</v>
          </cell>
          <cell r="D865">
            <v>6150</v>
          </cell>
          <cell r="E865">
            <v>1296006</v>
          </cell>
          <cell r="F865">
            <v>6150</v>
          </cell>
          <cell r="G865">
            <v>0</v>
          </cell>
        </row>
        <row r="866">
          <cell r="A866" t="str">
            <v>2VICMT41K256M16HA125E</v>
          </cell>
          <cell r="B866" t="str">
            <v>SMT DIP type front foot column-free 5pin-microUSB seat, L * W * H = 7.4 * 5.0 * 2.40</v>
          </cell>
          <cell r="C866">
            <v>0</v>
          </cell>
          <cell r="D866">
            <v>38050</v>
          </cell>
          <cell r="E866">
            <v>10253319.599999998</v>
          </cell>
          <cell r="F866">
            <v>38001</v>
          </cell>
          <cell r="G866">
            <v>49</v>
          </cell>
        </row>
        <row r="867">
          <cell r="A867" t="str">
            <v>2VICMT41K256M8DA-125-KFBGA78</v>
          </cell>
          <cell r="B867" t="str">
            <v>1.5H general bridge with a gear SIM card, fixed ground pad in, 6PIN, L*W*H=16.40*16.30*H1.50</v>
          </cell>
          <cell r="C867">
            <v>0</v>
          </cell>
          <cell r="D867">
            <v>19050</v>
          </cell>
          <cell r="E867">
            <v>40983430.360975616</v>
          </cell>
          <cell r="F867">
            <v>19021</v>
          </cell>
          <cell r="G867">
            <v>29</v>
          </cell>
        </row>
        <row r="868">
          <cell r="A868" t="str">
            <v>2VICMT46V16M16P-5B:M</v>
          </cell>
          <cell r="B868" t="str">
            <v>Flip T-F card, 8pin, 1.1pitch, L*W*H=13.60*13.40*H1.60mm</v>
          </cell>
          <cell r="C868">
            <v>0</v>
          </cell>
          <cell r="D868">
            <v>10550</v>
          </cell>
          <cell r="E868">
            <v>6772162.5</v>
          </cell>
          <cell r="F868">
            <v>10501</v>
          </cell>
          <cell r="G868">
            <v>49</v>
          </cell>
        </row>
        <row r="869">
          <cell r="A869" t="str">
            <v>2VICMT6166NS2</v>
          </cell>
          <cell r="B869" t="str">
            <v>CON,PWR,T/H,M,R/A,3TERMINAL,2mm/ID,NICKEL,6.5mm/OD,16V,2.5</v>
          </cell>
          <cell r="C869">
            <v>0</v>
          </cell>
          <cell r="D869">
            <v>6100</v>
          </cell>
          <cell r="E869">
            <v>1784664</v>
          </cell>
          <cell r="F869">
            <v>6100</v>
          </cell>
          <cell r="G869">
            <v>0</v>
          </cell>
        </row>
        <row r="870">
          <cell r="A870" t="str">
            <v>2VICMT6166V</v>
          </cell>
          <cell r="B870" t="str">
            <v>1.5H thin plate-type battery connector shrapnel, shrapnel upturned, 3PIN, Picth = 3.0, L * W * H = 9.60 * 6.0 * 1.55mm</v>
          </cell>
          <cell r="C870">
            <v>0</v>
          </cell>
          <cell r="D870">
            <v>3100</v>
          </cell>
          <cell r="E870">
            <v>1975878</v>
          </cell>
          <cell r="F870">
            <v>3100</v>
          </cell>
          <cell r="G870">
            <v>0</v>
          </cell>
        </row>
        <row r="871">
          <cell r="A871" t="str">
            <v>2VICMT6166V/A</v>
          </cell>
          <cell r="B871" t="str">
            <v>30pin board to board connector female seat (Panasonic F4 standard, no four fixed foot), H=0.9, pitch=0.4, L*W*H=8.4*4.4*0.87mm Ontology</v>
          </cell>
          <cell r="C871">
            <v>0</v>
          </cell>
          <cell r="D871">
            <v>11000</v>
          </cell>
          <cell r="E871">
            <v>7861020</v>
          </cell>
          <cell r="F871">
            <v>1000</v>
          </cell>
          <cell r="G871">
            <v>10000</v>
          </cell>
        </row>
        <row r="872">
          <cell r="A872" t="str">
            <v>2VICMT6323GA</v>
          </cell>
          <cell r="B872" t="str">
            <v>ZIFconnector,5*3.2*0.9MMH,PITCH0.5,back lock,6PIN,BL509-06G31-TAH1,</v>
          </cell>
          <cell r="C872">
            <v>0</v>
          </cell>
          <cell r="D872">
            <v>18000</v>
          </cell>
          <cell r="E872">
            <v>33011931.160975594</v>
          </cell>
          <cell r="F872">
            <v>18000</v>
          </cell>
          <cell r="G872">
            <v>0</v>
          </cell>
        </row>
        <row r="873">
          <cell r="A873" t="str">
            <v>2VICMT6323NS2</v>
          </cell>
          <cell r="B873" t="str">
            <v>PUSH BUT,12V,7.7x24.9mm,+/- 0.2%</v>
          </cell>
          <cell r="C873">
            <v>0</v>
          </cell>
          <cell r="D873">
            <v>3050</v>
          </cell>
          <cell r="E873">
            <v>5545205.9999999991</v>
          </cell>
          <cell r="F873">
            <v>3050</v>
          </cell>
          <cell r="G873">
            <v>0</v>
          </cell>
        </row>
        <row r="874">
          <cell r="A874" t="str">
            <v>2VICMT6572A/X</v>
          </cell>
          <cell r="B874" t="str">
            <v>CON,PWR,T/H,M,R/A,3TERMINAL,2mm/ID,NICKEL,6.5mm/OD,16V,2.5</v>
          </cell>
          <cell r="C874">
            <v>0</v>
          </cell>
          <cell r="D874">
            <v>13500</v>
          </cell>
          <cell r="E874">
            <v>22358046.731707308</v>
          </cell>
          <cell r="F874">
            <v>13500</v>
          </cell>
          <cell r="G874">
            <v>0</v>
          </cell>
        </row>
        <row r="875">
          <cell r="A875" t="str">
            <v>2VICMT6572AX</v>
          </cell>
          <cell r="B875" t="str">
            <v>CONN MOD JACK 6P6C R/A UNSHLD</v>
          </cell>
          <cell r="C875">
            <v>0</v>
          </cell>
          <cell r="D875">
            <v>11000</v>
          </cell>
          <cell r="E875">
            <v>17060538</v>
          </cell>
          <cell r="F875">
            <v>1000</v>
          </cell>
          <cell r="G875">
            <v>10000</v>
          </cell>
        </row>
        <row r="876">
          <cell r="A876" t="str">
            <v>2VICMT6582V/X</v>
          </cell>
          <cell r="B876" t="str">
            <v>6PIN-ZIF connector, 0.5pitch, L * W * H = 5 * 2.9 * 1mm</v>
          </cell>
          <cell r="C876">
            <v>0</v>
          </cell>
          <cell r="D876">
            <v>221282</v>
          </cell>
          <cell r="E876">
            <v>333057550.56000006</v>
          </cell>
          <cell r="F876">
            <v>206282</v>
          </cell>
          <cell r="G876">
            <v>15000</v>
          </cell>
        </row>
        <row r="877">
          <cell r="A877" t="str">
            <v>2VICMT6582VWA</v>
          </cell>
          <cell r="B877" t="str">
            <v>15PIN-ZIF connector,0.6pitch,L*W*H=6*3.6*1mm</v>
          </cell>
          <cell r="C877">
            <v>0</v>
          </cell>
          <cell r="D877">
            <v>4000</v>
          </cell>
          <cell r="E877">
            <v>14957184</v>
          </cell>
          <cell r="F877">
            <v>10000</v>
          </cell>
          <cell r="G877">
            <v>4000</v>
          </cell>
        </row>
        <row r="878">
          <cell r="A878" t="str">
            <v>2VICMT6627N</v>
          </cell>
          <cell r="B878" t="str">
            <v>25PIN-ZIF连接器,0.6pitch,L*W*H=9*3.6*1mm</v>
          </cell>
          <cell r="C878">
            <v>0</v>
          </cell>
          <cell r="D878">
            <v>12000</v>
          </cell>
          <cell r="E878">
            <v>18484020</v>
          </cell>
          <cell r="F878">
            <v>12000</v>
          </cell>
          <cell r="G878">
            <v>0</v>
          </cell>
        </row>
        <row r="879">
          <cell r="A879" t="str">
            <v>2VICMT6627N/A</v>
          </cell>
          <cell r="B879" t="str">
            <v>2.54mm IDC SR, PBT Black</v>
          </cell>
          <cell r="C879">
            <v>0</v>
          </cell>
          <cell r="D879">
            <v>10000</v>
          </cell>
          <cell r="E879">
            <v>16996800</v>
          </cell>
          <cell r="F879">
            <v>10000</v>
          </cell>
          <cell r="G879">
            <v>0</v>
          </cell>
        </row>
        <row r="880">
          <cell r="A880" t="str">
            <v>2VICP1020NSE2HFB</v>
          </cell>
          <cell r="B880" t="str">
            <v>CONN,MAGJACK,1PORT,100 BASE-TX,90° Right Angle,Green - Yellow</v>
          </cell>
          <cell r="C880">
            <v>0</v>
          </cell>
          <cell r="D880">
            <v>5000</v>
          </cell>
          <cell r="E880">
            <v>8923320.0000000019</v>
          </cell>
          <cell r="F880">
            <v>5000</v>
          </cell>
          <cell r="G880">
            <v>0</v>
          </cell>
        </row>
        <row r="881">
          <cell r="A881" t="str">
            <v>2VICPESDSC9D5VU</v>
          </cell>
          <cell r="B881" t="str">
            <v>CON,AUD,SMT,F,R/A,1PORT,MONO,SLVR,3.5mm,W/4COND</v>
          </cell>
          <cell r="C881">
            <v>0</v>
          </cell>
          <cell r="D881">
            <v>13408</v>
          </cell>
          <cell r="E881">
            <v>3783912.6</v>
          </cell>
          <cell r="F881">
            <v>13030</v>
          </cell>
          <cell r="G881">
            <v>378</v>
          </cell>
        </row>
        <row r="882">
          <cell r="A882" t="str">
            <v>2VICQCA9880-BR4A</v>
          </cell>
          <cell r="B882" t="str">
            <v>CON,HDR,T/H,M,STR,1X4P,2.54mm,GOLD,BREAKAWAY</v>
          </cell>
          <cell r="C882">
            <v>0</v>
          </cell>
          <cell r="D882">
            <v>11000</v>
          </cell>
          <cell r="E882">
            <v>125776320</v>
          </cell>
          <cell r="F882">
            <v>1000</v>
          </cell>
          <cell r="G882">
            <v>10000</v>
          </cell>
        </row>
        <row r="883">
          <cell r="A883" t="str">
            <v>2VICRFBLN2012090BM5T25</v>
          </cell>
          <cell r="B883" t="str">
            <v>Type A, Receptacle,Through Hole, Right Angle, Horizontal</v>
          </cell>
          <cell r="C883">
            <v>0</v>
          </cell>
          <cell r="D883">
            <v>11000</v>
          </cell>
          <cell r="E883">
            <v>20459898</v>
          </cell>
          <cell r="F883">
            <v>1000</v>
          </cell>
          <cell r="G883">
            <v>10000</v>
          </cell>
        </row>
        <row r="884">
          <cell r="A884" t="str">
            <v>2VICRFDIP1608060TM7T62</v>
          </cell>
          <cell r="B884" t="str">
            <v>CON 2X26 MINI PCI EXPRESS SMT 0.8MM SP 1291H</v>
          </cell>
          <cell r="C884">
            <v>0</v>
          </cell>
          <cell r="D884">
            <v>22000</v>
          </cell>
          <cell r="E884">
            <v>6373800.0000000009</v>
          </cell>
          <cell r="F884">
            <v>2000</v>
          </cell>
          <cell r="G884">
            <v>20000</v>
          </cell>
        </row>
        <row r="885">
          <cell r="A885" t="str">
            <v>2VICRT500QFN20</v>
          </cell>
          <cell r="B885" t="str">
            <v>FPC antenna feed point connector,3.5*1.6*2.5;ROHS,P03-AB001F140,</v>
          </cell>
          <cell r="C885">
            <v>0</v>
          </cell>
          <cell r="D885">
            <v>237100</v>
          </cell>
          <cell r="E885">
            <v>151252734</v>
          </cell>
          <cell r="F885">
            <v>205100</v>
          </cell>
          <cell r="G885">
            <v>32000</v>
          </cell>
        </row>
        <row r="886">
          <cell r="A886" t="str">
            <v>2VICS25FL164K0XBHI020</v>
          </cell>
          <cell r="B886" t="str">
            <v>3.5 the medium oblique mouth earphone seat, rear obstacle, 6pin, L*W*H=12.5*6.35*4.2mm</v>
          </cell>
          <cell r="C886">
            <v>0</v>
          </cell>
          <cell r="D886">
            <v>500</v>
          </cell>
          <cell r="E886">
            <v>10941690</v>
          </cell>
          <cell r="F886">
            <v>500</v>
          </cell>
          <cell r="G886">
            <v>0</v>
          </cell>
        </row>
        <row r="887">
          <cell r="A887" t="str">
            <v>2VICS25FL164K0XMFI011</v>
          </cell>
          <cell r="B887" t="str">
            <v>CON 8 RJ-45 SHLD RA TH Y/G LEDS 40MIL SP 530H AU</v>
          </cell>
          <cell r="C887">
            <v>0</v>
          </cell>
          <cell r="D887">
            <v>55000</v>
          </cell>
          <cell r="E887">
            <v>17442447.804878067</v>
          </cell>
          <cell r="F887">
            <v>55000</v>
          </cell>
          <cell r="G887">
            <v>0</v>
          </cell>
        </row>
        <row r="888">
          <cell r="A888" t="str">
            <v>2VICS34ML01G200TFI000</v>
          </cell>
          <cell r="B888" t="str">
            <v>RCA Jack, Connector 4 Port (2x2), Right Angle, Through Hole,</v>
          </cell>
          <cell r="C888">
            <v>0</v>
          </cell>
          <cell r="D888">
            <v>3000</v>
          </cell>
          <cell r="E888">
            <v>5736420</v>
          </cell>
          <cell r="F888">
            <v>3000</v>
          </cell>
          <cell r="G888">
            <v>0</v>
          </cell>
        </row>
        <row r="889">
          <cell r="A889" t="str">
            <v>2VICS34ML02G100TFI003TSOP48</v>
          </cell>
          <cell r="B889" t="str">
            <v>SIM connector with 3 slots,1.8MM,52.75*16.1*3.65MMH,S23-0B20F36A,</v>
          </cell>
          <cell r="C889">
            <v>0</v>
          </cell>
          <cell r="D889">
            <v>705</v>
          </cell>
          <cell r="E889">
            <v>4192983.0840000003</v>
          </cell>
          <cell r="F889">
            <v>202</v>
          </cell>
          <cell r="G889">
            <v>503</v>
          </cell>
        </row>
        <row r="890">
          <cell r="A890" t="str">
            <v>2VICSAFEB1G57KE0F00NS2</v>
          </cell>
          <cell r="B890" t="str">
            <v>Cổ ăng-ten ADSL</v>
          </cell>
          <cell r="C890">
            <v>0</v>
          </cell>
          <cell r="D890">
            <v>10937</v>
          </cell>
          <cell r="E890">
            <v>4999103.0020000003</v>
          </cell>
          <cell r="F890">
            <v>938</v>
          </cell>
          <cell r="G890">
            <v>9999</v>
          </cell>
        </row>
        <row r="891">
          <cell r="A891" t="str">
            <v>2VICSAFEB1G57KE0F00R15</v>
          </cell>
          <cell r="B891" t="str">
            <v>MICRO USB connector,5PIN,0.65PITCH,2.5MMH,7.5x5.5x2.5MMH,UAF95-05254-S125,LCN</v>
          </cell>
          <cell r="C891">
            <v>0</v>
          </cell>
          <cell r="D891">
            <v>10200</v>
          </cell>
          <cell r="E891">
            <v>35942013.658536509</v>
          </cell>
          <cell r="F891">
            <v>10200</v>
          </cell>
          <cell r="G891">
            <v>0</v>
          </cell>
        </row>
        <row r="892">
          <cell r="A892" t="str">
            <v>2VICSAYFH836MCC0F0A</v>
          </cell>
          <cell r="B892" t="str">
            <v>CON,USB,T/H,F,UPRIGHT,4P,7.12x,TYPE A,GOLD,SHLD</v>
          </cell>
          <cell r="C892">
            <v>0</v>
          </cell>
          <cell r="D892">
            <v>4503</v>
          </cell>
          <cell r="E892">
            <v>2390175</v>
          </cell>
          <cell r="F892">
            <v>2004</v>
          </cell>
          <cell r="G892">
            <v>2499</v>
          </cell>
        </row>
        <row r="893">
          <cell r="A893" t="str">
            <v>2VICSAYFH897MHC0F0AR05</v>
          </cell>
          <cell r="B893" t="str">
            <v>USB FEMALE 14.1 x 13.2, TYPE A</v>
          </cell>
          <cell r="C893">
            <v>0</v>
          </cell>
          <cell r="D893">
            <v>11200</v>
          </cell>
          <cell r="E893">
            <v>11839722.14634146</v>
          </cell>
          <cell r="F893">
            <v>11200</v>
          </cell>
          <cell r="G893">
            <v>0</v>
          </cell>
        </row>
        <row r="894">
          <cell r="A894" t="str">
            <v>2VICSAYRF1G95HQ0F0A</v>
          </cell>
          <cell r="B894" t="str">
            <v>CON,USB,T/H,F,UPRIGHT,4P,7.12x,TYPE A,GOLD,SHLD</v>
          </cell>
          <cell r="C894">
            <v>0</v>
          </cell>
          <cell r="D894">
            <v>2000</v>
          </cell>
          <cell r="E894">
            <v>3611820</v>
          </cell>
          <cell r="F894">
            <v>1001</v>
          </cell>
          <cell r="G894">
            <v>999</v>
          </cell>
        </row>
        <row r="895">
          <cell r="A895" t="str">
            <v>2VICSE5023L-R</v>
          </cell>
          <cell r="B895" t="str">
            <v>CON,HDMI,SMT,R/A,19P,0.5mm,GOLD,40V,500mA</v>
          </cell>
          <cell r="C895">
            <v>0</v>
          </cell>
          <cell r="D895">
            <v>38113</v>
          </cell>
          <cell r="E895">
            <v>17814473.555999998</v>
          </cell>
          <cell r="F895">
            <v>38000</v>
          </cell>
          <cell r="G895">
            <v>113</v>
          </cell>
        </row>
        <row r="896">
          <cell r="A896" t="str">
            <v>2VICSFX897WZ102</v>
          </cell>
          <cell r="B896" t="str">
            <v>HSN,BGA,21x21x11.4mm,ALM,BLK,21MM BGA</v>
          </cell>
          <cell r="C896">
            <v>0</v>
          </cell>
          <cell r="D896">
            <v>32000</v>
          </cell>
          <cell r="E896">
            <v>26557500</v>
          </cell>
          <cell r="F896">
            <v>2000</v>
          </cell>
          <cell r="G896">
            <v>30000</v>
          </cell>
        </row>
        <row r="897">
          <cell r="A897" t="str">
            <v>2VICSFXG50UZ502</v>
          </cell>
          <cell r="B897" t="str">
            <v>IDC Connector 2*7pins 2.54mm pitch with Flat Cable 1.27mm pitch 95mm length</v>
          </cell>
          <cell r="C897">
            <v>0</v>
          </cell>
          <cell r="D897">
            <v>21000</v>
          </cell>
          <cell r="E897">
            <v>57364200</v>
          </cell>
          <cell r="F897">
            <v>1000</v>
          </cell>
          <cell r="G897">
            <v>20000</v>
          </cell>
        </row>
        <row r="898">
          <cell r="A898" t="str">
            <v>2VICSGM3732</v>
          </cell>
          <cell r="B898" t="str">
            <v>H302_BB cover，32.41*25.81*1.55MMH</v>
          </cell>
          <cell r="C898">
            <v>0</v>
          </cell>
          <cell r="D898">
            <v>11972</v>
          </cell>
          <cell r="E898">
            <v>59363023.68</v>
          </cell>
          <cell r="F898">
            <v>1898</v>
          </cell>
          <cell r="G898">
            <v>10074</v>
          </cell>
        </row>
        <row r="899">
          <cell r="A899" t="str">
            <v>2VICSKY13370-374LF6DFN</v>
          </cell>
          <cell r="B899" t="str">
            <v>H302 GPS cover,12.23*8.43*1.4MMH</v>
          </cell>
          <cell r="C899">
            <v>0</v>
          </cell>
          <cell r="D899">
            <v>56021</v>
          </cell>
          <cell r="E899">
            <v>77122980</v>
          </cell>
          <cell r="F899">
            <v>43771</v>
          </cell>
          <cell r="G899">
            <v>12250</v>
          </cell>
        </row>
        <row r="900">
          <cell r="A900" t="str">
            <v>2VICSKY13472460LF</v>
          </cell>
          <cell r="B900" t="str">
            <v>H302_RF cover, 21.33*15.32*1.55MMH</v>
          </cell>
          <cell r="C900">
            <v>0</v>
          </cell>
          <cell r="D900">
            <v>10050</v>
          </cell>
          <cell r="E900">
            <v>8853363.6585365776</v>
          </cell>
          <cell r="F900">
            <v>10050</v>
          </cell>
          <cell r="G900">
            <v>0</v>
          </cell>
        </row>
        <row r="901">
          <cell r="A901" t="str">
            <v>2VICSKY65174MCM10</v>
          </cell>
          <cell r="B901" t="str">
            <v>S190_BB shielding cover, 33.32*33.07*1.50mm, copper nickel zinc alloy</v>
          </cell>
          <cell r="C901">
            <v>0</v>
          </cell>
          <cell r="D901">
            <v>10050</v>
          </cell>
          <cell r="E901">
            <v>8853363.6585365776</v>
          </cell>
          <cell r="F901">
            <v>10050</v>
          </cell>
          <cell r="G901">
            <v>0</v>
          </cell>
        </row>
        <row r="902">
          <cell r="A902" t="str">
            <v>2VICSKY77584-11</v>
          </cell>
          <cell r="B902" t="str">
            <v>S190_RF shielding cover, 22.26*21.32*1.50mm, copper nickel zinc alloy</v>
          </cell>
          <cell r="C902">
            <v>0</v>
          </cell>
          <cell r="D902">
            <v>10050</v>
          </cell>
          <cell r="E902">
            <v>8853363.6585365776</v>
          </cell>
          <cell r="F902">
            <v>10050</v>
          </cell>
          <cell r="G902">
            <v>0</v>
          </cell>
        </row>
        <row r="903">
          <cell r="A903" t="str">
            <v>2VICSKY77758-21</v>
          </cell>
          <cell r="B903" t="str">
            <v>S190_WIFI shielding cover, 15.37*8.93*1.3mm, copper nickel zinc alloy</v>
          </cell>
          <cell r="C903">
            <v>0</v>
          </cell>
          <cell r="D903">
            <v>3100</v>
          </cell>
          <cell r="E903">
            <v>4270446.0000000009</v>
          </cell>
          <cell r="F903">
            <v>3100</v>
          </cell>
          <cell r="G903">
            <v>0</v>
          </cell>
        </row>
        <row r="904">
          <cell r="A904" t="str">
            <v>2VICSN74LVC1G125DCKRSOT353</v>
          </cell>
          <cell r="B904" t="str">
            <v>SHLD,FENCE,33.5x48.6x15.3mm,(2 Connector Openings)</v>
          </cell>
          <cell r="C904">
            <v>0</v>
          </cell>
          <cell r="D904">
            <v>3100</v>
          </cell>
          <cell r="E904">
            <v>2676996.0000000005</v>
          </cell>
          <cell r="F904">
            <v>3100</v>
          </cell>
          <cell r="G904">
            <v>0</v>
          </cell>
        </row>
        <row r="905">
          <cell r="A905" t="str">
            <v>2VICSN74LVC1G17DBVR</v>
          </cell>
          <cell r="B905" t="str">
            <v>S180_DTV shield cover, 12.23 * 8.23 ​​* 1.4mm, Nickel Silver</v>
          </cell>
          <cell r="C905">
            <v>0</v>
          </cell>
          <cell r="D905">
            <v>3100</v>
          </cell>
          <cell r="E905">
            <v>1657187.9999999998</v>
          </cell>
          <cell r="F905">
            <v>3100</v>
          </cell>
          <cell r="G905">
            <v>0</v>
          </cell>
        </row>
        <row r="906">
          <cell r="A906" t="str">
            <v>2VICSN74LVC2G17DCKR</v>
          </cell>
          <cell r="B906" t="str">
            <v>S302_BB shield cover, 32.41 * 25.81 * 1.55mm, foreign white</v>
          </cell>
          <cell r="C906">
            <v>0</v>
          </cell>
          <cell r="D906">
            <v>11000</v>
          </cell>
          <cell r="E906">
            <v>73723620</v>
          </cell>
          <cell r="F906">
            <v>1000</v>
          </cell>
          <cell r="G906">
            <v>10000</v>
          </cell>
        </row>
        <row r="907">
          <cell r="A907" t="str">
            <v>2VICTHS7314DR</v>
          </cell>
          <cell r="B907" t="str">
            <v>S302_RF shield cover, 21.33 * 15.32 * 1.55mm, foreign white</v>
          </cell>
          <cell r="C907">
            <v>0</v>
          </cell>
          <cell r="D907">
            <v>7600</v>
          </cell>
          <cell r="E907">
            <v>4047362.9999999995</v>
          </cell>
          <cell r="F907">
            <v>7600</v>
          </cell>
          <cell r="G907">
            <v>0</v>
          </cell>
        </row>
        <row r="908">
          <cell r="A908" t="str">
            <v>2VICTL431ACDBVRSOT235</v>
          </cell>
          <cell r="B908" t="str">
            <v>FUSE 5A</v>
          </cell>
          <cell r="C908">
            <v>0</v>
          </cell>
          <cell r="D908">
            <v>7600</v>
          </cell>
          <cell r="E908">
            <v>11058543</v>
          </cell>
          <cell r="F908">
            <v>7600</v>
          </cell>
          <cell r="G908">
            <v>0</v>
          </cell>
        </row>
        <row r="909">
          <cell r="A909" t="str">
            <v>2VICTLV62080DSG</v>
          </cell>
          <cell r="B909" t="str">
            <v>Cọc chống mạch 15 mm, Cu</v>
          </cell>
          <cell r="C909">
            <v>0</v>
          </cell>
          <cell r="D909">
            <v>7600</v>
          </cell>
          <cell r="E909">
            <v>5879830.5000000009</v>
          </cell>
          <cell r="F909">
            <v>7600</v>
          </cell>
          <cell r="G909">
            <v>0</v>
          </cell>
        </row>
        <row r="910">
          <cell r="A910" t="str">
            <v>2VICTLV62080DSGR</v>
          </cell>
          <cell r="B910" t="str">
            <v xml:space="preserve">FUSE HOLDER  </v>
          </cell>
          <cell r="C910">
            <v>0</v>
          </cell>
          <cell r="D910">
            <v>200</v>
          </cell>
          <cell r="E910">
            <v>83200</v>
          </cell>
          <cell r="F910">
            <v>2</v>
          </cell>
          <cell r="G910">
            <v>198</v>
          </cell>
        </row>
        <row r="911">
          <cell r="A911" t="str">
            <v>2VICTLV62130ARGTR</v>
          </cell>
          <cell r="B911" t="str">
            <v>Hộp carton đựng modem và phụ kiện</v>
          </cell>
          <cell r="C911">
            <v>0</v>
          </cell>
          <cell r="D911">
            <v>1610</v>
          </cell>
          <cell r="E911">
            <v>1841840</v>
          </cell>
          <cell r="F911">
            <v>24</v>
          </cell>
          <cell r="G911">
            <v>1586</v>
          </cell>
        </row>
        <row r="912">
          <cell r="A912" t="str">
            <v>2VICTLV70025DSER</v>
          </cell>
          <cell r="B912" t="str">
            <v>Hộp carton đựng ONT 285 x 215 x 55 mm</v>
          </cell>
          <cell r="C912">
            <v>0</v>
          </cell>
          <cell r="D912">
            <v>200</v>
          </cell>
          <cell r="E912">
            <v>83200</v>
          </cell>
          <cell r="F912">
            <v>2</v>
          </cell>
          <cell r="G912">
            <v>198</v>
          </cell>
        </row>
        <row r="913">
          <cell r="A913" t="str">
            <v>2VICTLV70033DDCR</v>
          </cell>
          <cell r="B913" t="str">
            <v>Keo tản nhiệt, 100ml/tuyp</v>
          </cell>
          <cell r="C913">
            <v>0</v>
          </cell>
          <cell r="D913">
            <v>174511</v>
          </cell>
          <cell r="E913">
            <v>865830800</v>
          </cell>
          <cell r="F913">
            <v>133233</v>
          </cell>
          <cell r="G913">
            <v>41278</v>
          </cell>
        </row>
        <row r="914">
          <cell r="A914" t="str">
            <v>2VICTLV70212</v>
          </cell>
          <cell r="B914" t="str">
            <v>Keo tản nhiệt, Stars-922, 5g/tuyp</v>
          </cell>
          <cell r="C914">
            <v>0</v>
          </cell>
          <cell r="D914">
            <v>53984</v>
          </cell>
          <cell r="E914">
            <v>446445500</v>
          </cell>
          <cell r="F914">
            <v>42731</v>
          </cell>
          <cell r="G914">
            <v>11253</v>
          </cell>
        </row>
        <row r="915">
          <cell r="A915" t="str">
            <v>2VICTLV70212DBVR</v>
          </cell>
          <cell r="B915" t="str">
            <v>Keo tản nhiệt, Stars-922, 85g/tuyp</v>
          </cell>
          <cell r="C915">
            <v>0</v>
          </cell>
          <cell r="D915">
            <v>100</v>
          </cell>
          <cell r="E915">
            <v>14511018</v>
          </cell>
          <cell r="F915">
            <v>23</v>
          </cell>
          <cell r="G915">
            <v>77</v>
          </cell>
        </row>
        <row r="916">
          <cell r="A916" t="str">
            <v>2VICTMP411ADGKRSOIC8</v>
          </cell>
          <cell r="B916" t="str">
            <v>Conn Header, 8 Pos, 2 Row, 0.1'' Pitch</v>
          </cell>
          <cell r="C916">
            <v>0</v>
          </cell>
          <cell r="D916">
            <v>40</v>
          </cell>
          <cell r="E916">
            <v>824000</v>
          </cell>
          <cell r="F916">
            <v>199</v>
          </cell>
          <cell r="G916">
            <v>40</v>
          </cell>
        </row>
        <row r="917">
          <cell r="A917" t="str">
            <v>2VICTPS2051BDBVR</v>
          </cell>
          <cell r="B917" t="str">
            <v>Conn Header, 12 Pos, 2 Row, 0.1'' Pitch</v>
          </cell>
          <cell r="C917">
            <v>0</v>
          </cell>
          <cell r="D917">
            <v>8</v>
          </cell>
          <cell r="E917">
            <v>2080000</v>
          </cell>
          <cell r="F917">
            <v>1</v>
          </cell>
          <cell r="G917">
            <v>7</v>
          </cell>
        </row>
        <row r="918">
          <cell r="A918" t="str">
            <v>2VICTPS2061DBVR</v>
          </cell>
          <cell r="B918" t="str">
            <v>Conn Female Header, 8 Pos, 2 Row, 0.1'' Pitch</v>
          </cell>
          <cell r="C918">
            <v>0</v>
          </cell>
          <cell r="D918">
            <v>200</v>
          </cell>
          <cell r="E918">
            <v>488233.07999999996</v>
          </cell>
          <cell r="F918">
            <v>199</v>
          </cell>
          <cell r="G918">
            <v>1</v>
          </cell>
        </row>
        <row r="919">
          <cell r="A919" t="str">
            <v>2VICTPS22944DCKR</v>
          </cell>
          <cell r="B919" t="str">
            <v>Conn Female Header, 12 Pos, 2 Row, 0.1'' Pitch</v>
          </cell>
          <cell r="C919">
            <v>0</v>
          </cell>
          <cell r="D919">
            <v>200</v>
          </cell>
          <cell r="E919">
            <v>325063.8</v>
          </cell>
          <cell r="F919">
            <v>199</v>
          </cell>
          <cell r="G919">
            <v>1</v>
          </cell>
        </row>
        <row r="920">
          <cell r="A920" t="str">
            <v>2VICTPS22945DCKR</v>
          </cell>
          <cell r="B920" t="str">
            <v>square aluminium heatsink,12*12*15mm, without Glue</v>
          </cell>
          <cell r="C920">
            <v>0</v>
          </cell>
          <cell r="D920">
            <v>200</v>
          </cell>
          <cell r="E920">
            <v>602961.48</v>
          </cell>
          <cell r="F920">
            <v>199</v>
          </cell>
          <cell r="G920">
            <v>1</v>
          </cell>
        </row>
        <row r="921">
          <cell r="A921" t="str">
            <v>2VICTPS23754PWPPWP20</v>
          </cell>
          <cell r="B921" t="str">
            <v>Square aluminium heatsink, 15*15*8mm</v>
          </cell>
          <cell r="C921">
            <v>0</v>
          </cell>
          <cell r="D921">
            <v>200</v>
          </cell>
          <cell r="E921">
            <v>903804.84</v>
          </cell>
          <cell r="F921">
            <v>199</v>
          </cell>
          <cell r="G921">
            <v>1</v>
          </cell>
        </row>
        <row r="922">
          <cell r="A922" t="str">
            <v>2VICTPS2552DBVR1</v>
          </cell>
          <cell r="B922" t="str">
            <v>Aluminum piece 20 x 20mm</v>
          </cell>
          <cell r="C922">
            <v>0</v>
          </cell>
          <cell r="D922">
            <v>37148</v>
          </cell>
          <cell r="E922">
            <v>48377142.000000007</v>
          </cell>
          <cell r="F922">
            <v>37486</v>
          </cell>
          <cell r="G922">
            <v>-338</v>
          </cell>
        </row>
        <row r="923">
          <cell r="A923" t="str">
            <v>2VICTPS51116PWPTSSOP20</v>
          </cell>
          <cell r="B923" t="str">
            <v>Decan dán thùng 5 sản phẩm AP</v>
          </cell>
          <cell r="C923">
            <v>0</v>
          </cell>
          <cell r="D923">
            <v>100442</v>
          </cell>
          <cell r="E923">
            <v>292466274.66000003</v>
          </cell>
          <cell r="F923">
            <v>57573</v>
          </cell>
          <cell r="G923">
            <v>42869</v>
          </cell>
        </row>
        <row r="924">
          <cell r="A924" t="str">
            <v>2VICTPS54226PWPR</v>
          </cell>
          <cell r="B924" t="str">
            <v>Tem master dán nắp dưới 74x28mm</v>
          </cell>
          <cell r="C924">
            <v>0</v>
          </cell>
          <cell r="D924">
            <v>150086</v>
          </cell>
          <cell r="E924">
            <v>112500000</v>
          </cell>
          <cell r="F924">
            <v>1001</v>
          </cell>
          <cell r="G924">
            <v>149085</v>
          </cell>
        </row>
        <row r="925">
          <cell r="A925" t="str">
            <v>2VICTPS542941PWPR</v>
          </cell>
          <cell r="B925" t="str">
            <v>Tem MAC 40x10mm</v>
          </cell>
          <cell r="C925">
            <v>0</v>
          </cell>
          <cell r="D925">
            <v>40</v>
          </cell>
          <cell r="E925">
            <v>40000</v>
          </cell>
          <cell r="F925">
            <v>40</v>
          </cell>
          <cell r="G925">
            <v>0</v>
          </cell>
        </row>
        <row r="926">
          <cell r="A926" t="str">
            <v>2VICTPS54394PWPRTSSOP16</v>
          </cell>
          <cell r="B926" t="str">
            <v>Tem serial 40x10mm</v>
          </cell>
          <cell r="C926">
            <v>0</v>
          </cell>
          <cell r="D926">
            <v>357800</v>
          </cell>
          <cell r="E926">
            <v>37940000</v>
          </cell>
          <cell r="F926">
            <v>144351</v>
          </cell>
          <cell r="G926">
            <v>213449</v>
          </cell>
        </row>
        <row r="927">
          <cell r="A927" t="str">
            <v>2VICTPS54494PWPR</v>
          </cell>
          <cell r="B927" t="str">
            <v>Tem vỡ chống mở dán trên modem 20x10mm</v>
          </cell>
          <cell r="C927">
            <v>0</v>
          </cell>
          <cell r="D927">
            <v>29000</v>
          </cell>
          <cell r="E927">
            <v>2835000</v>
          </cell>
          <cell r="F927">
            <v>16106</v>
          </cell>
          <cell r="G927">
            <v>12894</v>
          </cell>
        </row>
        <row r="928">
          <cell r="A928" t="str">
            <v>2VICTPS54620RGYR</v>
          </cell>
          <cell r="B928" t="str">
            <v>Tem vỡ bảo hành chống mở dán trên modem 20 mm x 10 mm</v>
          </cell>
          <cell r="C928">
            <v>0</v>
          </cell>
          <cell r="D928">
            <v>13000</v>
          </cell>
          <cell r="E928">
            <v>1485000</v>
          </cell>
          <cell r="F928">
            <v>8056</v>
          </cell>
          <cell r="G928">
            <v>4944</v>
          </cell>
        </row>
        <row r="929">
          <cell r="A929" t="str">
            <v>2VICTPS54628DDASOIC8</v>
          </cell>
          <cell r="B929" t="str">
            <v>Tem to dán nắp dưới 65.0x40.63mm</v>
          </cell>
          <cell r="C929">
            <v>0</v>
          </cell>
          <cell r="D929">
            <v>555075</v>
          </cell>
          <cell r="E929">
            <v>30216750</v>
          </cell>
          <cell r="F929">
            <v>392571</v>
          </cell>
          <cell r="G929">
            <v>162504</v>
          </cell>
        </row>
        <row r="930">
          <cell r="A930" t="str">
            <v>2VICTPS71710DCKR</v>
          </cell>
          <cell r="B930" t="str">
            <v>Tem MAC &amp; SER 40.0x10.0mm</v>
          </cell>
          <cell r="C930">
            <v>0</v>
          </cell>
          <cell r="D930">
            <v>11200</v>
          </cell>
          <cell r="E930">
            <v>755000</v>
          </cell>
          <cell r="F930">
            <v>333</v>
          </cell>
          <cell r="G930">
            <v>10867</v>
          </cell>
        </row>
        <row r="931">
          <cell r="A931" t="str">
            <v>2VICTPS73633DBVR</v>
          </cell>
          <cell r="B931" t="str">
            <v>Tem dán thùng 20 sản phẩm, poliester 82.84mm x 140.00mm</v>
          </cell>
          <cell r="C931">
            <v>0</v>
          </cell>
          <cell r="D931">
            <v>60200</v>
          </cell>
          <cell r="E931">
            <v>9240000</v>
          </cell>
          <cell r="F931">
            <v>46004</v>
          </cell>
          <cell r="G931">
            <v>14196</v>
          </cell>
        </row>
        <row r="932">
          <cell r="A932" t="str">
            <v>2VICTSOP38238</v>
          </cell>
          <cell r="B932" t="str">
            <v>IC LNA MAX2640</v>
          </cell>
          <cell r="C932">
            <v>0</v>
          </cell>
          <cell r="D932">
            <v>905100</v>
          </cell>
          <cell r="E932">
            <v>40760000</v>
          </cell>
          <cell r="F932">
            <v>541112</v>
          </cell>
          <cell r="G932">
            <v>363988</v>
          </cell>
        </row>
        <row r="933">
          <cell r="A933" t="str">
            <v>2VICUCC28630</v>
          </cell>
          <cell r="B933" t="str">
            <v>Hộp carton 5 lớp đựng 20 modem iGate AW300N</v>
          </cell>
          <cell r="C933">
            <v>0</v>
          </cell>
          <cell r="D933">
            <v>15350</v>
          </cell>
          <cell r="E933">
            <v>4375000</v>
          </cell>
          <cell r="F933">
            <v>15610</v>
          </cell>
          <cell r="G933">
            <v>-260</v>
          </cell>
        </row>
        <row r="934">
          <cell r="A934" t="str">
            <v>2VICUCC28710</v>
          </cell>
          <cell r="B934" t="str">
            <v>Hộp master 20 sản phẩm</v>
          </cell>
          <cell r="C934">
            <v>0</v>
          </cell>
          <cell r="D934">
            <v>60000</v>
          </cell>
          <cell r="E934">
            <v>0</v>
          </cell>
          <cell r="F934">
            <v>60000</v>
          </cell>
          <cell r="G934">
            <v>0</v>
          </cell>
        </row>
        <row r="935">
          <cell r="A935" t="str">
            <v>2VICUCC28710DR</v>
          </cell>
          <cell r="B935" t="str">
            <v>Ecrou 3mm</v>
          </cell>
          <cell r="C935">
            <v>0</v>
          </cell>
          <cell r="D935">
            <v>7915</v>
          </cell>
          <cell r="E935">
            <v>133301200</v>
          </cell>
          <cell r="F935">
            <v>6765</v>
          </cell>
          <cell r="G935">
            <v>1150</v>
          </cell>
        </row>
        <row r="936">
          <cell r="A936" t="str">
            <v>2VICVC5318</v>
          </cell>
          <cell r="B936" t="str">
            <v>DVB-T2 Main PCB</v>
          </cell>
          <cell r="C936">
            <v>0</v>
          </cell>
          <cell r="D936">
            <v>4439</v>
          </cell>
          <cell r="E936">
            <v>103458600</v>
          </cell>
          <cell r="F936">
            <v>2029</v>
          </cell>
          <cell r="G936">
            <v>2410</v>
          </cell>
        </row>
        <row r="937">
          <cell r="A937" t="str">
            <v>2VICVC759021</v>
          </cell>
          <cell r="B937" t="str">
            <v>DVB-T2 Front panel PCB</v>
          </cell>
          <cell r="C937">
            <v>0</v>
          </cell>
          <cell r="D937">
            <v>1610</v>
          </cell>
          <cell r="E937">
            <v>167440</v>
          </cell>
          <cell r="F937">
            <v>24</v>
          </cell>
          <cell r="G937">
            <v>1586</v>
          </cell>
        </row>
        <row r="938">
          <cell r="A938" t="str">
            <v>2VICWD3124DB10TR</v>
          </cell>
          <cell r="B938" t="str">
            <v>PCBA 12V1250</v>
          </cell>
          <cell r="C938">
            <v>0</v>
          </cell>
          <cell r="D938">
            <v>11000</v>
          </cell>
          <cell r="E938">
            <v>235830600</v>
          </cell>
          <cell r="F938">
            <v>1000</v>
          </cell>
          <cell r="G938">
            <v>10000</v>
          </cell>
        </row>
        <row r="939">
          <cell r="A939" t="str">
            <v>2VICXC95144XL-10TQG100CTQFP100</v>
          </cell>
          <cell r="B939" t="str">
            <v>PCBA 5V2000</v>
          </cell>
          <cell r="C939">
            <v>0</v>
          </cell>
          <cell r="D939">
            <v>11000</v>
          </cell>
          <cell r="E939">
            <v>70111800</v>
          </cell>
          <cell r="F939">
            <v>1000</v>
          </cell>
          <cell r="G939">
            <v>10000</v>
          </cell>
        </row>
        <row r="940">
          <cell r="A940" t="str">
            <v>2VICZL2006ALNFT1QFN36</v>
          </cell>
          <cell r="B940" t="str">
            <v>Eu Plug 5V2A Power Adapter</v>
          </cell>
          <cell r="C940">
            <v>0</v>
          </cell>
          <cell r="D940">
            <v>83605</v>
          </cell>
          <cell r="E940">
            <v>0</v>
          </cell>
          <cell r="F940">
            <v>64252</v>
          </cell>
          <cell r="G940">
            <v>19353</v>
          </cell>
        </row>
        <row r="941">
          <cell r="A941" t="str">
            <v>2VTB2SA1162GRLFT</v>
          </cell>
          <cell r="B941" t="str">
            <v>DVBT2 main PCBA</v>
          </cell>
          <cell r="C941">
            <v>0</v>
          </cell>
          <cell r="D941">
            <v>168020</v>
          </cell>
          <cell r="E941">
            <v>0</v>
          </cell>
          <cell r="F941">
            <v>133070</v>
          </cell>
          <cell r="G941">
            <v>34950</v>
          </cell>
        </row>
        <row r="942">
          <cell r="A942" t="str">
            <v>2VTB2SB1182TLQ</v>
          </cell>
          <cell r="B942" t="str">
            <v>DVB-T2 Front panel PCBA</v>
          </cell>
          <cell r="C942">
            <v>0</v>
          </cell>
          <cell r="D942">
            <v>1095</v>
          </cell>
          <cell r="E942">
            <v>0</v>
          </cell>
          <cell r="F942">
            <v>269</v>
          </cell>
          <cell r="G942">
            <v>826</v>
          </cell>
        </row>
        <row r="943">
          <cell r="A943" t="str">
            <v>2VTB2SB1188-T100Q</v>
          </cell>
          <cell r="B943" t="str">
            <v>Mainboard PCB,FR4,0.063 inch,DSR-8000,Green,Imersion silver</v>
          </cell>
          <cell r="C943">
            <v>0</v>
          </cell>
          <cell r="D943">
            <v>936</v>
          </cell>
          <cell r="E943">
            <v>0</v>
          </cell>
          <cell r="F943">
            <v>412</v>
          </cell>
          <cell r="G943">
            <v>524</v>
          </cell>
        </row>
        <row r="944">
          <cell r="A944" t="str">
            <v>2VTB2SC4617</v>
          </cell>
          <cell r="B944" t="str">
            <v>PCBA Mother Board IP STB</v>
          </cell>
          <cell r="C944">
            <v>0</v>
          </cell>
          <cell r="D944">
            <v>1095</v>
          </cell>
          <cell r="E944">
            <v>0</v>
          </cell>
          <cell r="F944">
            <v>275</v>
          </cell>
          <cell r="G944">
            <v>820</v>
          </cell>
        </row>
        <row r="945">
          <cell r="A945" t="str">
            <v>2VTBBFR740L3RHSOT833</v>
          </cell>
          <cell r="B945" t="str">
            <v>PCBA ONT.01.4NU.1X</v>
          </cell>
          <cell r="C945">
            <v>0</v>
          </cell>
          <cell r="D945">
            <v>11000</v>
          </cell>
          <cell r="E945">
            <v>427044600</v>
          </cell>
          <cell r="F945">
            <v>1000</v>
          </cell>
          <cell r="G945">
            <v>10000</v>
          </cell>
        </row>
        <row r="946">
          <cell r="A946" t="str">
            <v>2VTBBFU768F-115SOT343R</v>
          </cell>
          <cell r="B946" t="str">
            <v>PCBA New S2 ULC</v>
          </cell>
          <cell r="C946">
            <v>0</v>
          </cell>
          <cell r="D946">
            <v>973</v>
          </cell>
          <cell r="E946">
            <v>0</v>
          </cell>
          <cell r="F946">
            <v>787</v>
          </cell>
          <cell r="G946">
            <v>186</v>
          </cell>
        </row>
        <row r="947">
          <cell r="A947" t="str">
            <v>2VTBMMBT3904LT1G</v>
          </cell>
          <cell r="B947" t="str">
            <v>Main board, p1020, 1GB RAM, 256MB NAND</v>
          </cell>
          <cell r="C947">
            <v>0</v>
          </cell>
          <cell r="D947">
            <v>56622</v>
          </cell>
          <cell r="E947">
            <v>0</v>
          </cell>
          <cell r="F947">
            <v>46235</v>
          </cell>
          <cell r="G947">
            <v>10387</v>
          </cell>
        </row>
        <row r="948">
          <cell r="A948" t="str">
            <v>2VTBMMBTA06LT3GSOT23</v>
          </cell>
          <cell r="B948" t="str">
            <v>Module Radio 802.11bgn, 2.4 GHz, mimo 3x3, AR9590</v>
          </cell>
          <cell r="C948">
            <v>0</v>
          </cell>
          <cell r="D948">
            <v>10167</v>
          </cell>
          <cell r="E948">
            <v>0</v>
          </cell>
          <cell r="F948">
            <v>9104</v>
          </cell>
          <cell r="G948">
            <v>1063</v>
          </cell>
        </row>
        <row r="949">
          <cell r="A949" t="str">
            <v>2VTBSBT5853PT2G</v>
          </cell>
          <cell r="B949" t="str">
            <v xml:space="preserve">Board test 2.4GHz PCB </v>
          </cell>
          <cell r="C949">
            <v>0</v>
          </cell>
          <cell r="D949">
            <v>100</v>
          </cell>
          <cell r="E949">
            <v>0</v>
          </cell>
          <cell r="F949">
            <v>100</v>
          </cell>
          <cell r="G949">
            <v>0</v>
          </cell>
        </row>
        <row r="950">
          <cell r="A950" t="str">
            <v>2VTBSIS502NT1G</v>
          </cell>
          <cell r="B950" t="str">
            <v xml:space="preserve">PCB,H302_MB_V1.1,6 layer 1阶板,four makeup, single dimension: 109.30*58.10*0.80mm, panel size:154.70*116.00*0.80MM </v>
          </cell>
          <cell r="C950">
            <v>0</v>
          </cell>
          <cell r="D950">
            <v>200</v>
          </cell>
          <cell r="E950">
            <v>0</v>
          </cell>
          <cell r="F950">
            <v>2</v>
          </cell>
          <cell r="G950">
            <v>198</v>
          </cell>
        </row>
        <row r="951">
          <cell r="A951" t="str">
            <v>2VTBWPT2F30-6TR</v>
          </cell>
          <cell r="B951" t="str">
            <v>Main Board PCB Access Point</v>
          </cell>
          <cell r="C951">
            <v>0</v>
          </cell>
          <cell r="D951">
            <v>40</v>
          </cell>
          <cell r="E951">
            <v>9688176</v>
          </cell>
          <cell r="F951">
            <v>40</v>
          </cell>
          <cell r="G951">
            <v>0</v>
          </cell>
        </row>
        <row r="952">
          <cell r="A952" t="str">
            <v>2VTF2SK9A60D</v>
          </cell>
          <cell r="B952" t="str">
            <v>802.11bgn 2.4GHz radio PCB</v>
          </cell>
          <cell r="C952">
            <v>0</v>
          </cell>
          <cell r="D952">
            <v>10060</v>
          </cell>
          <cell r="E952">
            <v>196208509.68000001</v>
          </cell>
          <cell r="F952">
            <v>10060</v>
          </cell>
          <cell r="G952">
            <v>0</v>
          </cell>
        </row>
        <row r="953">
          <cell r="A953" t="str">
            <v>2VTFAO6601</v>
          </cell>
          <cell r="B953" t="str">
            <v>802.11anac 5GHz radio PCB</v>
          </cell>
          <cell r="C953">
            <v>0</v>
          </cell>
          <cell r="D953">
            <v>708</v>
          </cell>
          <cell r="E953">
            <v>119657472</v>
          </cell>
          <cell r="F953">
            <v>202</v>
          </cell>
          <cell r="G953">
            <v>506</v>
          </cell>
        </row>
        <row r="954">
          <cell r="A954" t="str">
            <v>2VTFAO6602L</v>
          </cell>
          <cell r="B954" t="str">
            <v>Main Board PCB 2 layers</v>
          </cell>
          <cell r="C954">
            <v>0</v>
          </cell>
          <cell r="D954">
            <v>1388</v>
          </cell>
          <cell r="E954">
            <v>20821080</v>
          </cell>
          <cell r="F954">
            <v>408</v>
          </cell>
          <cell r="G954">
            <v>980</v>
          </cell>
        </row>
        <row r="955">
          <cell r="A955" t="str">
            <v>2VTFAO6604</v>
          </cell>
          <cell r="B955" t="str">
            <v>Module PCB 2 layers</v>
          </cell>
          <cell r="C955">
            <v>0</v>
          </cell>
          <cell r="D955">
            <v>52</v>
          </cell>
          <cell r="E955">
            <v>10628099.039999999</v>
          </cell>
          <cell r="F955">
            <v>12</v>
          </cell>
          <cell r="G955">
            <v>52</v>
          </cell>
        </row>
        <row r="956">
          <cell r="A956" t="str">
            <v>2VTFIPU60R2K0C6</v>
          </cell>
          <cell r="B956" t="str">
            <v>WiFi Module</v>
          </cell>
          <cell r="C956">
            <v>0</v>
          </cell>
          <cell r="D956">
            <v>202</v>
          </cell>
          <cell r="E956">
            <v>12067728</v>
          </cell>
          <cell r="F956">
            <v>4</v>
          </cell>
          <cell r="G956">
            <v>198</v>
          </cell>
        </row>
        <row r="957">
          <cell r="A957" t="str">
            <v>2VTFIRF7821PBF</v>
          </cell>
          <cell r="B957" t="str">
            <v>PCB, S191_MB_V1.11, 60.00* board of 48.20*0.80mm, a four board 122.00*85.30*0.80mm, 8 layers of a step plate</v>
          </cell>
          <cell r="C957">
            <v>0</v>
          </cell>
          <cell r="D957">
            <v>224</v>
          </cell>
          <cell r="E957">
            <v>5269008</v>
          </cell>
          <cell r="F957">
            <v>12</v>
          </cell>
          <cell r="G957">
            <v>212</v>
          </cell>
        </row>
        <row r="958">
          <cell r="A958" t="str">
            <v>2VTFIRF7832PBF</v>
          </cell>
          <cell r="B958" t="str">
            <v>PCB, S302_MB_V2.1, 109.30*58.10*0.80mm board, a four board, 154.70*116.00*0.80mm, 4 layer 1 order plate</v>
          </cell>
          <cell r="C958">
            <v>0</v>
          </cell>
          <cell r="D958">
            <v>917</v>
          </cell>
          <cell r="E958">
            <v>36118680.159599997</v>
          </cell>
          <cell r="F958">
            <v>466</v>
          </cell>
          <cell r="G958">
            <v>451</v>
          </cell>
        </row>
        <row r="959">
          <cell r="A959" t="str">
            <v>2VTFLDTC114EM3T5G</v>
          </cell>
          <cell r="B959" t="str">
            <v>ADSL Spliter with lightening arrester</v>
          </cell>
          <cell r="C959">
            <v>0</v>
          </cell>
          <cell r="D959">
            <v>3006</v>
          </cell>
          <cell r="E959">
            <v>39836250</v>
          </cell>
          <cell r="F959">
            <v>3006</v>
          </cell>
          <cell r="G959">
            <v>0</v>
          </cell>
        </row>
        <row r="960">
          <cell r="A960" t="str">
            <v>2VTFMMBT3904LT1G</v>
          </cell>
          <cell r="B960" t="str">
            <v>Screw 3 mm</v>
          </cell>
          <cell r="C960">
            <v>0</v>
          </cell>
          <cell r="D960">
            <v>7568</v>
          </cell>
          <cell r="E960">
            <v>143633583</v>
          </cell>
          <cell r="F960">
            <v>7528</v>
          </cell>
          <cell r="G960">
            <v>40</v>
          </cell>
        </row>
        <row r="961">
          <cell r="A961" t="str">
            <v>2VTFNTK3134NT5G</v>
          </cell>
          <cell r="B961" t="str">
            <v>PCB Mobile charger</v>
          </cell>
          <cell r="C961">
            <v>0</v>
          </cell>
          <cell r="D961">
            <v>230738</v>
          </cell>
          <cell r="E961">
            <v>1909680060</v>
          </cell>
          <cell r="F961">
            <v>133143</v>
          </cell>
          <cell r="G961">
            <v>97595</v>
          </cell>
        </row>
        <row r="962">
          <cell r="A962" t="str">
            <v>2VTFNTR4501NT1G</v>
          </cell>
          <cell r="B962" t="str">
            <v>PCB 2 layers for AVG Antenna</v>
          </cell>
          <cell r="C962">
            <v>0</v>
          </cell>
          <cell r="D962">
            <v>1610</v>
          </cell>
          <cell r="E962">
            <v>334880</v>
          </cell>
          <cell r="F962">
            <v>24</v>
          </cell>
          <cell r="G962">
            <v>1586</v>
          </cell>
        </row>
        <row r="963">
          <cell r="A963" t="str">
            <v>2VTFSI2323DS-T1-E3</v>
          </cell>
          <cell r="B963" t="str">
            <v>Mạch in phụ 2 lớp: KT 2.04dm x 1.43dm</v>
          </cell>
          <cell r="C963">
            <v>0</v>
          </cell>
          <cell r="D963">
            <v>38000</v>
          </cell>
          <cell r="E963">
            <v>117872807.99999999</v>
          </cell>
          <cell r="F963">
            <v>40500</v>
          </cell>
          <cell r="G963">
            <v>-2500</v>
          </cell>
        </row>
        <row r="964">
          <cell r="A964" t="str">
            <v>2VTFSi2325DSSOT23</v>
          </cell>
          <cell r="B964" t="str">
            <v>PCB for adaptor</v>
          </cell>
          <cell r="C964">
            <v>0</v>
          </cell>
          <cell r="D964">
            <v>61612</v>
          </cell>
          <cell r="E964">
            <v>206001216</v>
          </cell>
          <cell r="F964">
            <v>60720</v>
          </cell>
          <cell r="G964">
            <v>892</v>
          </cell>
        </row>
        <row r="965">
          <cell r="A965" t="str">
            <v>2VTFSi4848DYSO8</v>
          </cell>
          <cell r="B965" t="str">
            <v>Nắp dưới đen</v>
          </cell>
          <cell r="C965">
            <v>0</v>
          </cell>
          <cell r="D965">
            <v>14000</v>
          </cell>
          <cell r="E965">
            <v>99750000</v>
          </cell>
          <cell r="F965">
            <v>14056</v>
          </cell>
          <cell r="G965">
            <v>-56</v>
          </cell>
        </row>
        <row r="966">
          <cell r="A966" t="str">
            <v>2VTFSi4850EYSO8</v>
          </cell>
          <cell r="B966" t="str">
            <v>Nắp dưới trắng</v>
          </cell>
          <cell r="C966">
            <v>0</v>
          </cell>
          <cell r="D966">
            <v>256020</v>
          </cell>
          <cell r="E966">
            <v>827172642.60000002</v>
          </cell>
          <cell r="F966">
            <v>255576</v>
          </cell>
          <cell r="G966">
            <v>444</v>
          </cell>
        </row>
        <row r="967">
          <cell r="A967" t="str">
            <v>2VTFSi7852DPPWRPAK-SO8</v>
          </cell>
          <cell r="B967" t="str">
            <v>Cụm nắp trên + dẫn sáng+ nút bấm gắn sẵn đen</v>
          </cell>
          <cell r="C967">
            <v>0</v>
          </cell>
          <cell r="D967">
            <v>1633</v>
          </cell>
          <cell r="E967">
            <v>0</v>
          </cell>
          <cell r="F967">
            <v>1633</v>
          </cell>
          <cell r="G967">
            <v>0</v>
          </cell>
        </row>
        <row r="968">
          <cell r="A968" t="str">
            <v>2VTFSIA517DJ-T1-GE3</v>
          </cell>
          <cell r="B968" t="str">
            <v>Cụm nắp trên + dẫn sáng+ nút bấm gắn sẵn trắng</v>
          </cell>
          <cell r="C968">
            <v>0</v>
          </cell>
          <cell r="D968">
            <v>188820</v>
          </cell>
          <cell r="E968">
            <v>1538634582</v>
          </cell>
          <cell r="F968">
            <v>131887</v>
          </cell>
          <cell r="G968">
            <v>56933</v>
          </cell>
        </row>
        <row r="969">
          <cell r="A969" t="str">
            <v>2VTFSIS502NT1G</v>
          </cell>
          <cell r="B969" t="str">
            <v>Nắp dưới GPON ONT</v>
          </cell>
          <cell r="C969">
            <v>0</v>
          </cell>
          <cell r="D969">
            <v>1633</v>
          </cell>
          <cell r="E969">
            <v>37281390</v>
          </cell>
          <cell r="F969">
            <v>1633</v>
          </cell>
          <cell r="G969">
            <v>0</v>
          </cell>
        </row>
        <row r="970">
          <cell r="A970" t="str">
            <v>3AS029026026P</v>
          </cell>
          <cell r="B970" t="str">
            <v>Dẫn sáng GPON ONT</v>
          </cell>
          <cell r="C970">
            <v>0</v>
          </cell>
          <cell r="D970">
            <v>189761</v>
          </cell>
          <cell r="E970">
            <v>2772484326</v>
          </cell>
          <cell r="F970">
            <v>132987</v>
          </cell>
          <cell r="G970">
            <v>56774</v>
          </cell>
        </row>
        <row r="971">
          <cell r="A971" t="str">
            <v>3CBNFMMCRA150RG316</v>
          </cell>
          <cell r="B971" t="str">
            <v>Nắp trên GPON ONT</v>
          </cell>
          <cell r="C971">
            <v>0</v>
          </cell>
          <cell r="D971">
            <v>54929</v>
          </cell>
          <cell r="E971">
            <v>1312197510</v>
          </cell>
          <cell r="F971">
            <v>40531</v>
          </cell>
          <cell r="G971">
            <v>14398</v>
          </cell>
        </row>
        <row r="972">
          <cell r="A972" t="str">
            <v>3CBNFMMCRA250RG316</v>
          </cell>
          <cell r="B972" t="str">
            <v>AC CORD DÂY CẮM NGUỒN AC, 2 CHÂN, DÀI 1.5 M</v>
          </cell>
          <cell r="C972">
            <v>0</v>
          </cell>
          <cell r="D972">
            <v>54832</v>
          </cell>
          <cell r="E972">
            <v>148521360</v>
          </cell>
          <cell r="F972">
            <v>40652</v>
          </cell>
          <cell r="G972">
            <v>14180</v>
          </cell>
        </row>
        <row r="973">
          <cell r="A973" t="str">
            <v>3CBNMNM20001-4</v>
          </cell>
          <cell r="B973" t="str">
            <v>PLASTIC CASE ABS  200 X 120 X 55, HỘP NHỰA ABS ĐÚC SẴN</v>
          </cell>
          <cell r="C973">
            <v>0</v>
          </cell>
          <cell r="D973">
            <v>55337</v>
          </cell>
          <cell r="E973">
            <v>952965000</v>
          </cell>
          <cell r="F973">
            <v>40654</v>
          </cell>
          <cell r="G973">
            <v>14683</v>
          </cell>
        </row>
        <row r="974">
          <cell r="A974" t="str">
            <v>3MOAD03</v>
          </cell>
          <cell r="B974" t="str">
            <v>Khay carton chia ngăn</v>
          </cell>
          <cell r="C974">
            <v>0</v>
          </cell>
          <cell r="D974">
            <v>200</v>
          </cell>
          <cell r="E974">
            <v>2704000</v>
          </cell>
          <cell r="F974">
            <v>4</v>
          </cell>
          <cell r="G974">
            <v>196</v>
          </cell>
        </row>
        <row r="975">
          <cell r="A975" t="str">
            <v>3MOAVGANT000</v>
          </cell>
          <cell r="B975" t="str">
            <v>Khay đỡ carton chia ô</v>
          </cell>
          <cell r="C975">
            <v>0</v>
          </cell>
          <cell r="D975">
            <v>209</v>
          </cell>
          <cell r="E975">
            <v>11085360</v>
          </cell>
          <cell r="F975">
            <v>7</v>
          </cell>
          <cell r="G975">
            <v>202</v>
          </cell>
        </row>
        <row r="976">
          <cell r="A976" t="str">
            <v>3MOPCBAPoEAT4812G</v>
          </cell>
          <cell r="B976" t="str">
            <v>Nút chân đế silicon</v>
          </cell>
          <cell r="C976">
            <v>0</v>
          </cell>
          <cell r="D976">
            <v>172679</v>
          </cell>
          <cell r="E976">
            <v>8133600</v>
          </cell>
          <cell r="F976">
            <v>132861</v>
          </cell>
          <cell r="G976">
            <v>39818</v>
          </cell>
        </row>
        <row r="977">
          <cell r="A977" t="str">
            <v>3MOPCBPoEAT4812G</v>
          </cell>
          <cell r="B977" t="str">
            <v>Nút chân đế silicon (mẫu thử)</v>
          </cell>
          <cell r="C977">
            <v>0</v>
          </cell>
          <cell r="D977">
            <v>67358</v>
          </cell>
          <cell r="E977">
            <v>0</v>
          </cell>
          <cell r="F977">
            <v>47084</v>
          </cell>
          <cell r="G977">
            <v>20274</v>
          </cell>
        </row>
        <row r="978">
          <cell r="A978" t="str">
            <v>3VACSOCKET2P</v>
          </cell>
          <cell r="B978" t="str">
            <v>Chân đế cao su GPON ONT</v>
          </cell>
          <cell r="C978">
            <v>0</v>
          </cell>
          <cell r="D978">
            <v>308130</v>
          </cell>
          <cell r="E978">
            <v>53660000</v>
          </cell>
          <cell r="F978">
            <v>147968</v>
          </cell>
          <cell r="G978">
            <v>160162</v>
          </cell>
        </row>
        <row r="979">
          <cell r="A979" t="str">
            <v>3VAN5DB2G4115</v>
          </cell>
          <cell r="B979" t="str">
            <v>Vít M2.5 L08 tự khoan màu đen</v>
          </cell>
          <cell r="C979">
            <v>0</v>
          </cell>
          <cell r="D979">
            <v>9024</v>
          </cell>
          <cell r="E979">
            <v>450000</v>
          </cell>
          <cell r="F979">
            <v>210</v>
          </cell>
          <cell r="G979">
            <v>8814</v>
          </cell>
        </row>
        <row r="980">
          <cell r="A980" t="str">
            <v>3VAN5DB2G4135</v>
          </cell>
          <cell r="B980" t="str">
            <v>Vít M2.5 x 0.45 L10 tự khoan ren màu đen</v>
          </cell>
          <cell r="C980">
            <v>0</v>
          </cell>
          <cell r="D980">
            <v>309130</v>
          </cell>
          <cell r="E980">
            <v>53660000</v>
          </cell>
          <cell r="F980">
            <v>171968</v>
          </cell>
          <cell r="G980">
            <v>137162</v>
          </cell>
        </row>
        <row r="981">
          <cell r="A981" t="str">
            <v>3VAN5DB2G4155</v>
          </cell>
          <cell r="B981" t="str">
            <v>Vít M2.5 x 0.45 L10 tự khoan ren màu trắng</v>
          </cell>
          <cell r="C981">
            <v>0</v>
          </cell>
          <cell r="D981">
            <v>1630000</v>
          </cell>
          <cell r="E981">
            <v>756145140</v>
          </cell>
          <cell r="F981">
            <v>512441</v>
          </cell>
          <cell r="G981">
            <v>1117559</v>
          </cell>
        </row>
        <row r="982">
          <cell r="A982" t="str">
            <v>3VAN5DB2G4295</v>
          </cell>
          <cell r="B982" t="str">
            <v>Tem chống mở 25.0x35.0mm</v>
          </cell>
          <cell r="C982">
            <v>0</v>
          </cell>
          <cell r="D982">
            <v>85169</v>
          </cell>
          <cell r="E982">
            <v>11100000</v>
          </cell>
          <cell r="F982">
            <v>3151</v>
          </cell>
          <cell r="G982">
            <v>82018</v>
          </cell>
        </row>
        <row r="983">
          <cell r="A983" t="str">
            <v>3VAN5DB2G4385</v>
          </cell>
          <cell r="B983" t="str">
            <v>Screw M8x3 self cuting</v>
          </cell>
          <cell r="C983">
            <v>0</v>
          </cell>
          <cell r="D983">
            <v>821600</v>
          </cell>
          <cell r="E983">
            <v>50777940</v>
          </cell>
          <cell r="F983">
            <v>266234</v>
          </cell>
          <cell r="G983">
            <v>555366</v>
          </cell>
        </row>
        <row r="984">
          <cell r="A984" t="str">
            <v>3VAN5DB2G4400</v>
          </cell>
          <cell r="B984" t="str">
            <v>SWITCH TACTILE SPST-NO 0.05A 12V</v>
          </cell>
          <cell r="C984">
            <v>0</v>
          </cell>
          <cell r="D984">
            <v>85169</v>
          </cell>
          <cell r="E984">
            <v>11100000</v>
          </cell>
          <cell r="F984">
            <v>7406</v>
          </cell>
          <cell r="G984">
            <v>77763</v>
          </cell>
        </row>
        <row r="985">
          <cell r="A985" t="str">
            <v>3VANANT4958D19K-90V3</v>
          </cell>
          <cell r="B985" t="str">
            <v>coaxial switch,matte tin,3*3*1.75mm-6pin,C90P101-0000M-H,</v>
          </cell>
          <cell r="C985">
            <v>0</v>
          </cell>
          <cell r="D985">
            <v>810</v>
          </cell>
          <cell r="E985">
            <v>168480</v>
          </cell>
          <cell r="F985">
            <v>8</v>
          </cell>
          <cell r="G985">
            <v>802</v>
          </cell>
        </row>
        <row r="986">
          <cell r="A986" t="str">
            <v>3VANBIO-F020-05B</v>
          </cell>
          <cell r="B986" t="str">
            <v>SWITCH TACTILE SPST-NO 0.05A 12V</v>
          </cell>
          <cell r="C986">
            <v>0</v>
          </cell>
          <cell r="D986">
            <v>81000</v>
          </cell>
          <cell r="E986">
            <v>60965397</v>
          </cell>
          <cell r="F986">
            <v>7501</v>
          </cell>
          <cell r="G986">
            <v>73499</v>
          </cell>
        </row>
        <row r="987">
          <cell r="A987" t="str">
            <v>3VANBIO-F020-05W</v>
          </cell>
          <cell r="B987" t="str">
            <v>SWH,PSH,T/H,STR,SPST,12V,50mA</v>
          </cell>
          <cell r="C987">
            <v>0</v>
          </cell>
          <cell r="D987">
            <v>10500</v>
          </cell>
          <cell r="E987">
            <v>2959930.5365853594</v>
          </cell>
          <cell r="F987">
            <v>10500</v>
          </cell>
          <cell r="G987">
            <v>0</v>
          </cell>
        </row>
        <row r="988">
          <cell r="A988" t="str">
            <v>3VANBIO-F020-06B</v>
          </cell>
          <cell r="B988" t="str">
            <v>SWH,PSH,T/H,R/A,SPST</v>
          </cell>
          <cell r="C988">
            <v>0</v>
          </cell>
          <cell r="D988">
            <v>705</v>
          </cell>
          <cell r="E988">
            <v>1823969.0999999999</v>
          </cell>
          <cell r="F988">
            <v>202</v>
          </cell>
          <cell r="G988">
            <v>503</v>
          </cell>
        </row>
        <row r="989">
          <cell r="A989" t="str">
            <v>3VANBIO-F020-06W</v>
          </cell>
          <cell r="B989" t="str">
            <v>SWH,PSH,T/H,R/A,SPST</v>
          </cell>
          <cell r="C989">
            <v>0</v>
          </cell>
          <cell r="D989">
            <v>338000</v>
          </cell>
          <cell r="E989">
            <v>283328068.08000004</v>
          </cell>
          <cell r="F989">
            <v>288000</v>
          </cell>
          <cell r="G989">
            <v>50000</v>
          </cell>
        </row>
        <row r="990">
          <cell r="A990" t="str">
            <v>3VANSPDB-2400-14DX90X3</v>
          </cell>
          <cell r="B990" t="str">
            <v>HV STARTUP FLYBACK CONTROLLER BUILT-IN MOSFET</v>
          </cell>
          <cell r="C990">
            <v>0</v>
          </cell>
          <cell r="D990">
            <v>114000</v>
          </cell>
          <cell r="E990">
            <v>36330660</v>
          </cell>
          <cell r="F990">
            <v>109000</v>
          </cell>
          <cell r="G990">
            <v>5000</v>
          </cell>
        </row>
        <row r="991">
          <cell r="A991" t="str">
            <v>3VAVGAL16800</v>
          </cell>
          <cell r="B991" t="str">
            <v>Băng dính tản nhiệt, bề rộng 4cm, hiệu 3M, độ truyền nhiệt tốt</v>
          </cell>
          <cell r="C991">
            <v>0</v>
          </cell>
          <cell r="D991">
            <v>6000</v>
          </cell>
          <cell r="E991">
            <v>2167092</v>
          </cell>
          <cell r="F991">
            <v>6000</v>
          </cell>
          <cell r="G991">
            <v>0</v>
          </cell>
        </row>
        <row r="992">
          <cell r="A992" t="str">
            <v>3VAVGAL22000</v>
          </cell>
          <cell r="B992" t="str">
            <v>Hướng dẫn sử dụng modem</v>
          </cell>
          <cell r="C992">
            <v>0</v>
          </cell>
          <cell r="D992">
            <v>40000</v>
          </cell>
          <cell r="E992">
            <v>212460000</v>
          </cell>
          <cell r="F992">
            <v>40000</v>
          </cell>
          <cell r="G992">
            <v>0</v>
          </cell>
        </row>
        <row r="993">
          <cell r="A993" t="str">
            <v>3VAVGAU39000</v>
          </cell>
          <cell r="B993" t="str">
            <v>Hướng dẫn sử dụng nhanh ONT</v>
          </cell>
          <cell r="C993">
            <v>0</v>
          </cell>
          <cell r="D993">
            <v>11.7</v>
          </cell>
          <cell r="E993">
            <v>600210</v>
          </cell>
          <cell r="F993">
            <v>37503</v>
          </cell>
          <cell r="G993">
            <v>11.7</v>
          </cell>
        </row>
        <row r="994">
          <cell r="A994" t="str">
            <v>3VAVGFCONRF0</v>
          </cell>
          <cell r="B994" t="str">
            <v>Bộ nguồn AC/DC  AC 100~240V DC 12V 1.25A</v>
          </cell>
          <cell r="C994">
            <v>0</v>
          </cell>
          <cell r="D994">
            <v>175085</v>
          </cell>
          <cell r="E994">
            <v>172002900</v>
          </cell>
          <cell r="F994">
            <v>134524</v>
          </cell>
          <cell r="G994">
            <v>40561</v>
          </cell>
        </row>
        <row r="995">
          <cell r="A995" t="str">
            <v>3VAVGFCONRF1</v>
          </cell>
          <cell r="B995" t="str">
            <v>0.5 mm2 Cu, multi strain, PVC cladding electric wire,  50 mm length</v>
          </cell>
          <cell r="C995">
            <v>0</v>
          </cell>
          <cell r="D995">
            <v>66297</v>
          </cell>
          <cell r="E995">
            <v>61828000</v>
          </cell>
          <cell r="F995">
            <v>43503</v>
          </cell>
          <cell r="G995">
            <v>22794</v>
          </cell>
        </row>
        <row r="996">
          <cell r="A996" t="str">
            <v>3VAVGFCONRF2</v>
          </cell>
          <cell r="B996" t="str">
            <v>24AWG Cu, MULTI STRAIN, PLASTIC CLADDING ELECTRIC WIRE,  25 MM, TINNED</v>
          </cell>
          <cell r="C996">
            <v>0</v>
          </cell>
          <cell r="D996">
            <v>66170</v>
          </cell>
          <cell r="E996">
            <v>196313040</v>
          </cell>
          <cell r="F996">
            <v>40219</v>
          </cell>
          <cell r="G996">
            <v>25951</v>
          </cell>
        </row>
        <row r="997">
          <cell r="A997" t="str">
            <v>3VBGPE200160</v>
          </cell>
          <cell r="B997" t="str">
            <v>JUMP WIRE, 24AWG Cu, 2 CONDUCTOR, 2.54 MM PITCH, 26 MM, TINNED</v>
          </cell>
          <cell r="C997">
            <v>0</v>
          </cell>
          <cell r="D997">
            <v>495304</v>
          </cell>
          <cell r="E997">
            <v>117138000</v>
          </cell>
          <cell r="F997">
            <v>392649</v>
          </cell>
          <cell r="G997">
            <v>102655</v>
          </cell>
        </row>
        <row r="998">
          <cell r="A998" t="str">
            <v>3VBGPE300160</v>
          </cell>
          <cell r="B998" t="str">
            <v>Màn hình cảm ứng điện dung CTP đen không in Logo VIVAS S2 Ulc</v>
          </cell>
          <cell r="C998">
            <v>0</v>
          </cell>
          <cell r="D998">
            <v>29570</v>
          </cell>
          <cell r="E998">
            <v>21753648</v>
          </cell>
          <cell r="F998">
            <v>70</v>
          </cell>
          <cell r="G998">
            <v>29500</v>
          </cell>
        </row>
        <row r="999">
          <cell r="A999" t="str">
            <v>3VBGPE400200</v>
          </cell>
          <cell r="B999" t="str">
            <v>Màn hình hiển thị LCD 3.97" S2 Ulc</v>
          </cell>
          <cell r="C999">
            <v>0</v>
          </cell>
          <cell r="D999">
            <v>39000</v>
          </cell>
          <cell r="E999">
            <v>35629542</v>
          </cell>
          <cell r="F999">
            <v>39220</v>
          </cell>
          <cell r="G999">
            <v>-220</v>
          </cell>
        </row>
        <row r="1000">
          <cell r="A1000" t="str">
            <v>3VCB12MRJ45ETH</v>
          </cell>
          <cell r="B1000" t="str">
            <v>Cụm camera trước sau và đèn flash S2 Ulc</v>
          </cell>
          <cell r="C1000">
            <v>0</v>
          </cell>
          <cell r="D1000">
            <v>7729</v>
          </cell>
          <cell r="E1000">
            <v>478999387.80899996</v>
          </cell>
          <cell r="F1000">
            <v>6547</v>
          </cell>
          <cell r="G1000">
            <v>1182</v>
          </cell>
        </row>
        <row r="1001">
          <cell r="A1001" t="str">
            <v>3VCB1M0DC55C21</v>
          </cell>
          <cell r="B1001" t="str">
            <v>Cảm biến ánh sáng và khoảng cách S2 Ulc</v>
          </cell>
          <cell r="C1001">
            <v>0</v>
          </cell>
          <cell r="D1001">
            <v>8087</v>
          </cell>
          <cell r="E1001">
            <v>697505706.21420002</v>
          </cell>
          <cell r="F1001">
            <v>7218</v>
          </cell>
          <cell r="G1001">
            <v>869</v>
          </cell>
        </row>
        <row r="1002">
          <cell r="A1002" t="str">
            <v>3VCB1M0DC55X21</v>
          </cell>
          <cell r="B1002" t="str">
            <v>Nút bấm FPC tăt/mở có chất liên kết dính S2 Ulc</v>
          </cell>
          <cell r="C1002">
            <v>0</v>
          </cell>
          <cell r="D1002">
            <v>7700</v>
          </cell>
          <cell r="E1002">
            <v>819424906.27199984</v>
          </cell>
          <cell r="F1002">
            <v>6627</v>
          </cell>
          <cell r="G1002">
            <v>1073</v>
          </cell>
        </row>
        <row r="1003">
          <cell r="A1003" t="str">
            <v>3VCB1MRJ11L70</v>
          </cell>
          <cell r="B1003" t="str">
            <v>Nút bấm FPC âm thanh có chất liên kết dính S2 Ulc</v>
          </cell>
          <cell r="C1003">
            <v>0</v>
          </cell>
          <cell r="D1003">
            <v>7595</v>
          </cell>
          <cell r="E1003">
            <v>99931687.037999988</v>
          </cell>
          <cell r="F1003">
            <v>6994</v>
          </cell>
          <cell r="G1003">
            <v>601</v>
          </cell>
        </row>
        <row r="1004">
          <cell r="A1004" t="str">
            <v>3VCB1MRJ45ETH</v>
          </cell>
          <cell r="B1004" t="str">
            <v>Nút bấm FPC tương ứng với 3 phím chức năng trên màn hình cảm ứng S2 Ulc</v>
          </cell>
          <cell r="C1004">
            <v>0</v>
          </cell>
          <cell r="D1004">
            <v>7574</v>
          </cell>
          <cell r="E1004">
            <v>14503233.465600003</v>
          </cell>
          <cell r="F1004">
            <v>6344</v>
          </cell>
          <cell r="G1004">
            <v>1230</v>
          </cell>
        </row>
        <row r="1005">
          <cell r="A1005" t="str">
            <v>3VCB31010402001</v>
          </cell>
          <cell r="B1005" t="str">
            <v>Loa ngoài S2 Ulc</v>
          </cell>
          <cell r="C1005">
            <v>0</v>
          </cell>
          <cell r="D1005">
            <v>7600</v>
          </cell>
          <cell r="E1005">
            <v>17140185.004799999</v>
          </cell>
          <cell r="F1005">
            <v>6363</v>
          </cell>
          <cell r="G1005">
            <v>1237</v>
          </cell>
        </row>
        <row r="1006">
          <cell r="A1006" t="str">
            <v>3VCBF1U-C28G14D01525-3</v>
          </cell>
          <cell r="B1006" t="str">
            <v>Loa trong S2 Ulc</v>
          </cell>
          <cell r="C1006">
            <v>0</v>
          </cell>
          <cell r="D1006">
            <v>7649</v>
          </cell>
          <cell r="E1006">
            <v>63302915.91359999</v>
          </cell>
          <cell r="F1006">
            <v>6497</v>
          </cell>
          <cell r="G1006">
            <v>1152</v>
          </cell>
        </row>
        <row r="1007">
          <cell r="A1007" t="str">
            <v>3VCB-RJ11-100</v>
          </cell>
          <cell r="B1007" t="str">
            <v>Microphone S2 Ulc</v>
          </cell>
          <cell r="C1007">
            <v>0</v>
          </cell>
          <cell r="D1007">
            <v>7660</v>
          </cell>
          <cell r="E1007">
            <v>47901522.670200005</v>
          </cell>
          <cell r="F1007">
            <v>6377</v>
          </cell>
          <cell r="G1007">
            <v>1283</v>
          </cell>
        </row>
        <row r="1008">
          <cell r="A1008" t="str">
            <v>3VCN02-032113U-A</v>
          </cell>
          <cell r="B1008" t="str">
            <v>Mô tơ rung S2 Ulc</v>
          </cell>
          <cell r="C1008">
            <v>0</v>
          </cell>
          <cell r="D1008">
            <v>15309</v>
          </cell>
          <cell r="E1008">
            <v>48847926.5898</v>
          </cell>
          <cell r="F1008">
            <v>6527</v>
          </cell>
          <cell r="G1008">
            <v>8782</v>
          </cell>
        </row>
        <row r="1009">
          <cell r="A1009" t="str">
            <v>3VCN03-202112Q</v>
          </cell>
          <cell r="B1009" t="str">
            <v>Ăng ten GSM S2 Ulc</v>
          </cell>
          <cell r="C1009">
            <v>0</v>
          </cell>
          <cell r="D1009">
            <v>7641</v>
          </cell>
          <cell r="E1009">
            <v>11866281.926400002</v>
          </cell>
          <cell r="F1009">
            <v>6435</v>
          </cell>
          <cell r="G1009">
            <v>1206</v>
          </cell>
        </row>
        <row r="1010">
          <cell r="A1010" t="str">
            <v>3VCN0734150961</v>
          </cell>
          <cell r="B1010" t="str">
            <v>Tổ hợp ăng ten Bluetooth/WIFI/GPS S2 Ulc</v>
          </cell>
          <cell r="C1010">
            <v>0</v>
          </cell>
          <cell r="D1010">
            <v>7551</v>
          </cell>
          <cell r="E1010">
            <v>40764562.101000011</v>
          </cell>
          <cell r="F1010">
            <v>6425</v>
          </cell>
          <cell r="G1010">
            <v>1126</v>
          </cell>
        </row>
        <row r="1011">
          <cell r="A1011" t="str">
            <v>3VCN100-204-277-1001-01</v>
          </cell>
          <cell r="B1011" t="str">
            <v>Pin S403 vỏ nhôm 1400mAh S2 Ulc</v>
          </cell>
          <cell r="C1011">
            <v>0</v>
          </cell>
          <cell r="D1011">
            <v>7648</v>
          </cell>
          <cell r="E1011">
            <v>15930420.768000001</v>
          </cell>
          <cell r="F1011">
            <v>6358</v>
          </cell>
          <cell r="G1011">
            <v>1290</v>
          </cell>
        </row>
        <row r="1012">
          <cell r="A1012" t="str">
            <v>3VCN1004PWHITE</v>
          </cell>
          <cell r="B1012" t="str">
            <v>Tem chữ A chống mở máy đường kính 2.5mm S2</v>
          </cell>
          <cell r="C1012">
            <v>0</v>
          </cell>
          <cell r="D1012">
            <v>7660</v>
          </cell>
          <cell r="E1012">
            <v>7706179.1520000007</v>
          </cell>
          <cell r="F1012">
            <v>6384</v>
          </cell>
          <cell r="G1012">
            <v>1276</v>
          </cell>
        </row>
        <row r="1013">
          <cell r="A1013" t="str">
            <v>3VCN1120-1207G0S11001</v>
          </cell>
          <cell r="B1013" t="str">
            <v>Tem imei và serial number S2 18x50mm</v>
          </cell>
          <cell r="C1013">
            <v>0</v>
          </cell>
          <cell r="D1013">
            <v>7583</v>
          </cell>
          <cell r="E1013">
            <v>200869975.56239998</v>
          </cell>
          <cell r="F1013">
            <v>6337</v>
          </cell>
          <cell r="G1013">
            <v>1246</v>
          </cell>
        </row>
        <row r="1014">
          <cell r="A1014" t="str">
            <v>3VCN1131.40101.001100</v>
          </cell>
          <cell r="B1014" t="str">
            <v>Tem chống nước S2</v>
          </cell>
          <cell r="C1014">
            <v>0</v>
          </cell>
          <cell r="D1014">
            <v>11250</v>
          </cell>
          <cell r="E1014">
            <v>243797.85000000003</v>
          </cell>
          <cell r="F1014">
            <v>10406</v>
          </cell>
          <cell r="G1014">
            <v>844</v>
          </cell>
        </row>
        <row r="1015">
          <cell r="A1015" t="str">
            <v>3VCN181614RJ45NOLED</v>
          </cell>
          <cell r="B1015" t="str">
            <v>Tem vỡ chống mở hộp S2 25x35mm</v>
          </cell>
          <cell r="C1015">
            <v>0</v>
          </cell>
          <cell r="D1015">
            <v>21000</v>
          </cell>
          <cell r="E1015">
            <v>3441852</v>
          </cell>
          <cell r="F1015">
            <v>24000</v>
          </cell>
          <cell r="G1015">
            <v>-3000</v>
          </cell>
        </row>
        <row r="1016">
          <cell r="A1016" t="str">
            <v>3VCN1ROWHEADER4H20</v>
          </cell>
          <cell r="B1016" t="str">
            <v>Thẻ bảo hành S2 Ulc 90x55mm</v>
          </cell>
          <cell r="C1016">
            <v>0</v>
          </cell>
          <cell r="D1016">
            <v>10575</v>
          </cell>
          <cell r="E1016">
            <v>941569.60499999998</v>
          </cell>
          <cell r="F1016">
            <v>9076</v>
          </cell>
          <cell r="G1016">
            <v>1499</v>
          </cell>
        </row>
        <row r="1017">
          <cell r="A1017" t="str">
            <v>3VCN2101-0104010102</v>
          </cell>
          <cell r="B1017" t="str">
            <v>Tem chỉ định màu xanh đường kính 10mm S2</v>
          </cell>
          <cell r="C1017">
            <v>0</v>
          </cell>
          <cell r="D1017">
            <v>10875</v>
          </cell>
          <cell r="E1017">
            <v>2665841.8499999996</v>
          </cell>
          <cell r="F1017">
            <v>9760</v>
          </cell>
          <cell r="G1017">
            <v>1115</v>
          </cell>
        </row>
        <row r="1018">
          <cell r="A1018" t="str">
            <v>3VCN2101-0501010103</v>
          </cell>
          <cell r="B1018" t="str">
            <v>Tem chỉ định màu đen đường kính 10mm S2</v>
          </cell>
          <cell r="C1018">
            <v>0</v>
          </cell>
          <cell r="D1018">
            <v>7475</v>
          </cell>
          <cell r="E1018">
            <v>2080461.4350000001</v>
          </cell>
          <cell r="F1018">
            <v>6842</v>
          </cell>
          <cell r="G1018">
            <v>633</v>
          </cell>
        </row>
        <row r="1019">
          <cell r="A1019" t="str">
            <v>3VCN220105060101</v>
          </cell>
          <cell r="B1019" t="str">
            <v>Tem chỉ định màu hồng đường kính 10mm S2</v>
          </cell>
          <cell r="C1019">
            <v>0</v>
          </cell>
          <cell r="D1019">
            <v>1463</v>
          </cell>
          <cell r="E1019">
            <v>152306.20020000002</v>
          </cell>
          <cell r="F1019">
            <v>1069</v>
          </cell>
          <cell r="G1019">
            <v>394</v>
          </cell>
        </row>
        <row r="1020">
          <cell r="A1020" t="str">
            <v>3VCN220105060201</v>
          </cell>
          <cell r="B1020" t="str">
            <v>Tem chỉ định màu trắng đường kính 10mm S2</v>
          </cell>
          <cell r="C1020">
            <v>0</v>
          </cell>
          <cell r="D1020">
            <v>3010</v>
          </cell>
          <cell r="E1020">
            <v>310170.35399999999</v>
          </cell>
          <cell r="F1020">
            <v>2703</v>
          </cell>
          <cell r="G1020">
            <v>307</v>
          </cell>
        </row>
        <row r="1021">
          <cell r="A1021" t="str">
            <v>3VCN3002P20A300V</v>
          </cell>
          <cell r="B1021" t="str">
            <v>Tem chỉ định màu vàng đường kính 10mm S2</v>
          </cell>
          <cell r="C1021">
            <v>0</v>
          </cell>
          <cell r="D1021">
            <v>1507</v>
          </cell>
          <cell r="E1021">
            <v>156886.83780000001</v>
          </cell>
          <cell r="F1021">
            <v>1092</v>
          </cell>
          <cell r="G1021">
            <v>415</v>
          </cell>
        </row>
        <row r="1022">
          <cell r="A1022" t="str">
            <v>3VCN3006-01010102</v>
          </cell>
          <cell r="B1022" t="str">
            <v>Tem serial number S2 40x10mm</v>
          </cell>
          <cell r="C1022">
            <v>0</v>
          </cell>
          <cell r="D1022">
            <v>3010</v>
          </cell>
          <cell r="E1022">
            <v>310170.35399999999</v>
          </cell>
          <cell r="F1022">
            <v>2832</v>
          </cell>
          <cell r="G1022">
            <v>178</v>
          </cell>
        </row>
        <row r="1023">
          <cell r="A1023" t="str">
            <v>3VCN300601020102</v>
          </cell>
          <cell r="B1023" t="str">
            <v>Nhãn pin S2 Ulc 54x59.3mm</v>
          </cell>
          <cell r="C1023">
            <v>0</v>
          </cell>
          <cell r="D1023">
            <v>1510</v>
          </cell>
          <cell r="E1023">
            <v>157199.15400000001</v>
          </cell>
          <cell r="F1023">
            <v>1361</v>
          </cell>
          <cell r="G1023">
            <v>149</v>
          </cell>
        </row>
        <row r="1024">
          <cell r="A1024" t="str">
            <v>3VCN31010601501</v>
          </cell>
          <cell r="B1024" t="str">
            <v>Tem ICT trên vỏ hộp S2 35x25mm</v>
          </cell>
          <cell r="C1024">
            <v>0</v>
          </cell>
          <cell r="D1024">
            <v>10500</v>
          </cell>
          <cell r="E1024">
            <v>1086732.8999999999</v>
          </cell>
          <cell r="F1024">
            <v>10500</v>
          </cell>
          <cell r="G1024">
            <v>0</v>
          </cell>
        </row>
        <row r="1025">
          <cell r="A1025" t="str">
            <v>3VCN311011001</v>
          </cell>
          <cell r="B1025" t="str">
            <v>Vỏ hộp đựng máy và phụ kiện S2 Ulc</v>
          </cell>
          <cell r="C1025">
            <v>0</v>
          </cell>
          <cell r="D1025">
            <v>7500</v>
          </cell>
          <cell r="E1025">
            <v>1306629.0000000002</v>
          </cell>
          <cell r="F1025">
            <v>6426</v>
          </cell>
          <cell r="G1025">
            <v>1074</v>
          </cell>
        </row>
        <row r="1026">
          <cell r="A1026" t="str">
            <v>3VCN311041001</v>
          </cell>
          <cell r="B1026" t="str">
            <v>Thùng carton đựng 30 sản phẩm S2 Ulc</v>
          </cell>
          <cell r="C1026">
            <v>0</v>
          </cell>
          <cell r="D1026">
            <v>10500</v>
          </cell>
          <cell r="E1026">
            <v>1086732.8999999999</v>
          </cell>
          <cell r="F1026">
            <v>9760</v>
          </cell>
          <cell r="G1026">
            <v>740</v>
          </cell>
        </row>
        <row r="1027">
          <cell r="A1027" t="str">
            <v>3VCN5002541927</v>
          </cell>
          <cell r="B1027" t="str">
            <v>Sách hướng dẫn sử dụng S2 Ulc</v>
          </cell>
          <cell r="C1027">
            <v>0</v>
          </cell>
          <cell r="D1027">
            <v>9500</v>
          </cell>
          <cell r="E1027">
            <v>93100000</v>
          </cell>
          <cell r="F1027">
            <v>6409</v>
          </cell>
          <cell r="G1027">
            <v>3091</v>
          </cell>
        </row>
        <row r="1028">
          <cell r="A1028" t="str">
            <v>3VCN5211-14DBS0BN01</v>
          </cell>
          <cell r="B1028" t="str">
            <v>Tai nghe S2 Ulc</v>
          </cell>
          <cell r="C1028">
            <v>0</v>
          </cell>
          <cell r="D1028">
            <v>283</v>
          </cell>
          <cell r="E1028">
            <v>2725200</v>
          </cell>
          <cell r="F1028">
            <v>202</v>
          </cell>
          <cell r="G1028">
            <v>81</v>
          </cell>
        </row>
        <row r="1029">
          <cell r="A1029" t="str">
            <v>3VCN818000001</v>
          </cell>
          <cell r="B1029" t="str">
            <v>Băng dính dán trên mối hàn của volume S2 Ulc 20x7x0.1mm</v>
          </cell>
          <cell r="C1029">
            <v>0</v>
          </cell>
          <cell r="D1029">
            <v>8468</v>
          </cell>
          <cell r="E1029">
            <v>16936000</v>
          </cell>
          <cell r="F1029">
            <v>6278</v>
          </cell>
          <cell r="G1029">
            <v>2190</v>
          </cell>
        </row>
        <row r="1030">
          <cell r="A1030" t="str">
            <v>3VCN818000157</v>
          </cell>
          <cell r="B1030" t="str">
            <v>Băng dính dán trên mối hàn của camera S2 Ulc 32x7x0.1mm</v>
          </cell>
          <cell r="C1030">
            <v>0</v>
          </cell>
          <cell r="D1030">
            <v>7473</v>
          </cell>
          <cell r="E1030">
            <v>52092882.559799999</v>
          </cell>
          <cell r="F1030">
            <v>7013</v>
          </cell>
          <cell r="G1030">
            <v>460</v>
          </cell>
        </row>
        <row r="1031">
          <cell r="A1031" t="str">
            <v>3VCNA02CZA006</v>
          </cell>
          <cell r="B1031" t="str">
            <v>Miếng dẫn điện PCBA S2 Ulc 35x22x0.1mm</v>
          </cell>
          <cell r="C1031">
            <v>0</v>
          </cell>
          <cell r="D1031">
            <v>22590</v>
          </cell>
          <cell r="E1031">
            <v>1583825.5619999999</v>
          </cell>
          <cell r="F1031">
            <v>6336</v>
          </cell>
          <cell r="G1031">
            <v>16254</v>
          </cell>
        </row>
        <row r="1032">
          <cell r="A1032" t="str">
            <v>3VCNALP-3041515P23-RY05</v>
          </cell>
          <cell r="B1032" t="str">
            <v>Miếng chắn sáng nút bấm TP S2 Ulc 4.7x5.7mm</v>
          </cell>
          <cell r="C1032">
            <v>0</v>
          </cell>
          <cell r="D1032">
            <v>7500</v>
          </cell>
          <cell r="E1032">
            <v>525838.5</v>
          </cell>
          <cell r="F1032">
            <v>6276</v>
          </cell>
          <cell r="G1032">
            <v>1224</v>
          </cell>
        </row>
        <row r="1033">
          <cell r="A1033" t="str">
            <v>3VCNALP-3041525P23-RY02</v>
          </cell>
          <cell r="B1033" t="str">
            <v>Vải dẫn điện LCD S2 Ulc 43x12x0.1mm</v>
          </cell>
          <cell r="C1033">
            <v>0</v>
          </cell>
          <cell r="D1033">
            <v>7500</v>
          </cell>
          <cell r="E1033">
            <v>398362.5</v>
          </cell>
          <cell r="F1033">
            <v>6311</v>
          </cell>
          <cell r="G1033">
            <v>1189</v>
          </cell>
        </row>
        <row r="1034">
          <cell r="A1034" t="str">
            <v>3VCNALP-JCK6-Q3508M-4-1</v>
          </cell>
          <cell r="B1034" t="str">
            <v>Vải dẫn điện cố định mic S2 Ulc 25x10x0.1mm</v>
          </cell>
          <cell r="C1034">
            <v>0</v>
          </cell>
          <cell r="D1034">
            <v>22613</v>
          </cell>
          <cell r="E1034">
            <v>0</v>
          </cell>
          <cell r="F1034">
            <v>18918</v>
          </cell>
          <cell r="G1034">
            <v>3695</v>
          </cell>
        </row>
        <row r="1035">
          <cell r="A1035" t="str">
            <v>3VCNALP-USB5-B64</v>
          </cell>
          <cell r="B1035" t="str">
            <v>Xốp dẫn điện PCBA ngắn S2 Ulc 8x5x0.5mm</v>
          </cell>
          <cell r="C1035">
            <v>0</v>
          </cell>
          <cell r="D1035">
            <v>7500</v>
          </cell>
          <cell r="E1035">
            <v>780790.5</v>
          </cell>
          <cell r="F1035">
            <v>6830</v>
          </cell>
          <cell r="G1035">
            <v>670</v>
          </cell>
        </row>
        <row r="1036">
          <cell r="A1036" t="str">
            <v>3VCNA-SIM06X-003</v>
          </cell>
          <cell r="B1036" t="str">
            <v>Xốp dẫn điện PCBA dài S2 Ulc 14x3x0.1mm</v>
          </cell>
          <cell r="C1036">
            <v>0</v>
          </cell>
          <cell r="D1036">
            <v>7500</v>
          </cell>
          <cell r="E1036">
            <v>780790.5</v>
          </cell>
          <cell r="F1036">
            <v>6276</v>
          </cell>
          <cell r="G1036">
            <v>1224</v>
          </cell>
        </row>
        <row r="1037">
          <cell r="A1037" t="str">
            <v>3VCNA-TFS08X-012</v>
          </cell>
          <cell r="B1037" t="str">
            <v>Ốc vít vỏ ngắn 1.4x2.5mm S2 Ulc</v>
          </cell>
          <cell r="C1037">
            <v>0</v>
          </cell>
          <cell r="D1037">
            <v>15957</v>
          </cell>
          <cell r="E1037">
            <v>1118773.9926</v>
          </cell>
          <cell r="F1037">
            <v>12552</v>
          </cell>
          <cell r="G1037">
            <v>3405</v>
          </cell>
        </row>
        <row r="1038">
          <cell r="A1038" t="str">
            <v>3VCNB05QCA013</v>
          </cell>
          <cell r="B1038" t="str">
            <v>Ốc vít vỏ dài 1.4x3mm S2 Ulc</v>
          </cell>
          <cell r="C1038">
            <v>0</v>
          </cell>
          <cell r="D1038">
            <v>15957</v>
          </cell>
          <cell r="E1038">
            <v>1118773.9926</v>
          </cell>
          <cell r="F1038">
            <v>12838</v>
          </cell>
          <cell r="G1038">
            <v>3119</v>
          </cell>
        </row>
        <row r="1039">
          <cell r="A1039" t="str">
            <v>3VCNB09AB03F15C</v>
          </cell>
          <cell r="B1039" t="str">
            <v>Băng dính cách điện ăng-ten RF S2 Ulc 20x10x0.1mm</v>
          </cell>
          <cell r="C1039">
            <v>0</v>
          </cell>
          <cell r="D1039">
            <v>30630</v>
          </cell>
          <cell r="E1039">
            <v>390458.98800000001</v>
          </cell>
          <cell r="F1039">
            <v>25484</v>
          </cell>
          <cell r="G1039">
            <v>5146</v>
          </cell>
        </row>
        <row r="1040">
          <cell r="A1040" t="str">
            <v>3VCNB09-AB03F15E</v>
          </cell>
          <cell r="B1040" t="str">
            <v>Màn dẫn điện shield PCBA S2 Ulc 22x12x0.1mm</v>
          </cell>
          <cell r="C1040">
            <v>0</v>
          </cell>
          <cell r="D1040">
            <v>30630</v>
          </cell>
          <cell r="E1040">
            <v>390458.98800000001</v>
          </cell>
          <cell r="F1040">
            <v>25484</v>
          </cell>
          <cell r="G1040">
            <v>5146</v>
          </cell>
        </row>
        <row r="1041">
          <cell r="A1041" t="str">
            <v>3VCNBAF04-30093-0500</v>
          </cell>
          <cell r="B1041" t="str">
            <v>Miếng đệm dán đỡ màn hình PVC S2 Ulc 82.6x56.76x0.3mmm</v>
          </cell>
          <cell r="C1041">
            <v>0</v>
          </cell>
          <cell r="D1041">
            <v>7770</v>
          </cell>
          <cell r="E1041">
            <v>544768.68599999999</v>
          </cell>
          <cell r="F1041">
            <v>6280</v>
          </cell>
          <cell r="G1041">
            <v>1490</v>
          </cell>
        </row>
        <row r="1042">
          <cell r="A1042" t="str">
            <v>3VCNBL509-06G31-TAH1</v>
          </cell>
          <cell r="B1042" t="str">
            <v>Cụm nắp trên S2 Ulc xanh</v>
          </cell>
          <cell r="C1042">
            <v>0</v>
          </cell>
          <cell r="D1042">
            <v>7500</v>
          </cell>
          <cell r="E1042">
            <v>525838.5</v>
          </cell>
          <cell r="F1042">
            <v>6311</v>
          </cell>
          <cell r="G1042">
            <v>1189</v>
          </cell>
        </row>
        <row r="1043">
          <cell r="A1043" t="str">
            <v>3VCNC02SDA087</v>
          </cell>
          <cell r="B1043" t="str">
            <v>Cụm nắp trên S2 Ulc đen</v>
          </cell>
          <cell r="C1043">
            <v>0</v>
          </cell>
          <cell r="D1043">
            <v>7743</v>
          </cell>
          <cell r="E1043">
            <v>2560992.8400000003</v>
          </cell>
          <cell r="F1043">
            <v>6737</v>
          </cell>
          <cell r="G1043">
            <v>1006</v>
          </cell>
        </row>
        <row r="1044">
          <cell r="A1044" t="str">
            <v>3VCNC89P104</v>
          </cell>
          <cell r="B1044" t="str">
            <v>Cụm nắp trên S2 Ulc hồng</v>
          </cell>
          <cell r="C1044">
            <v>0</v>
          </cell>
          <cell r="D1044">
            <v>1508</v>
          </cell>
          <cell r="E1044">
            <v>33146946.900000002</v>
          </cell>
          <cell r="F1044">
            <v>1041</v>
          </cell>
          <cell r="G1044">
            <v>467</v>
          </cell>
        </row>
        <row r="1045">
          <cell r="A1045" t="str">
            <v>3VCNC90P1010000MH</v>
          </cell>
          <cell r="B1045" t="str">
            <v>Cụm nắp trên S2 Ulc trắng</v>
          </cell>
          <cell r="C1045">
            <v>0</v>
          </cell>
          <cell r="D1045">
            <v>1508</v>
          </cell>
          <cell r="E1045">
            <v>33146946.900000002</v>
          </cell>
          <cell r="F1045">
            <v>1461</v>
          </cell>
          <cell r="G1045">
            <v>47</v>
          </cell>
        </row>
        <row r="1046">
          <cell r="A1046" t="str">
            <v>3VCNDC-005D</v>
          </cell>
          <cell r="B1046" t="str">
            <v>Cụm nắp trên S2 Ulc vàng</v>
          </cell>
          <cell r="C1046">
            <v>0</v>
          </cell>
          <cell r="D1046">
            <v>1505</v>
          </cell>
          <cell r="E1046">
            <v>33146946.900000002</v>
          </cell>
          <cell r="F1046">
            <v>1041</v>
          </cell>
          <cell r="G1046">
            <v>464</v>
          </cell>
        </row>
        <row r="1047">
          <cell r="A1047" t="str">
            <v>3VCNE5566-Q0LK22-L</v>
          </cell>
          <cell r="B1047" t="str">
            <v>Vỏ S2 Ulc</v>
          </cell>
          <cell r="C1047">
            <v>0</v>
          </cell>
          <cell r="D1047">
            <v>1506</v>
          </cell>
          <cell r="E1047">
            <v>33146946.900000002</v>
          </cell>
          <cell r="F1047">
            <v>1458</v>
          </cell>
          <cell r="G1047">
            <v>48</v>
          </cell>
        </row>
        <row r="1048">
          <cell r="A1048" t="str">
            <v>3VCNECT818000157</v>
          </cell>
          <cell r="B1048" t="str">
            <v>Ốc chịu nhiệt S2 Ulc</v>
          </cell>
          <cell r="C1048">
            <v>0</v>
          </cell>
          <cell r="D1048">
            <v>1507</v>
          </cell>
          <cell r="E1048">
            <v>33146946.900000002</v>
          </cell>
          <cell r="F1048">
            <v>1340</v>
          </cell>
          <cell r="G1048">
            <v>167</v>
          </cell>
        </row>
        <row r="1049">
          <cell r="A1049" t="str">
            <v>3VCNFH2639S03SHW</v>
          </cell>
          <cell r="B1049" t="str">
            <v>Băng dính TP (trên) S2 Ulc</v>
          </cell>
          <cell r="C1049">
            <v>0</v>
          </cell>
          <cell r="D1049">
            <v>30</v>
          </cell>
          <cell r="E1049">
            <v>637380</v>
          </cell>
          <cell r="F1049">
            <v>0</v>
          </cell>
          <cell r="G1049">
            <v>30</v>
          </cell>
        </row>
        <row r="1050">
          <cell r="A1050" t="str">
            <v>3VCNFH26W31S03SHW</v>
          </cell>
          <cell r="B1050" t="str">
            <v>Băng dính TP (trung) S2 Ulc</v>
          </cell>
          <cell r="C1050">
            <v>0</v>
          </cell>
          <cell r="D1050">
            <v>600</v>
          </cell>
          <cell r="E1050">
            <v>63738</v>
          </cell>
          <cell r="F1050">
            <v>0</v>
          </cell>
          <cell r="G1050">
            <v>600</v>
          </cell>
        </row>
        <row r="1051">
          <cell r="A1051" t="str">
            <v>3VCNFH34SRJ6S05SH</v>
          </cell>
          <cell r="B1051" t="str">
            <v>Băng dính TP (dưới) S2 Ulc</v>
          </cell>
          <cell r="C1051">
            <v>0</v>
          </cell>
          <cell r="D1051">
            <v>233</v>
          </cell>
          <cell r="E1051">
            <v>49503.18</v>
          </cell>
          <cell r="F1051">
            <v>0</v>
          </cell>
          <cell r="G1051">
            <v>233</v>
          </cell>
        </row>
        <row r="1052">
          <cell r="A1052" t="str">
            <v>3VCNFP243AH-006G10M</v>
          </cell>
          <cell r="B1052" t="str">
            <v>Màng chống bụi (đen) S2 Ulc</v>
          </cell>
          <cell r="C1052">
            <v>0</v>
          </cell>
          <cell r="D1052">
            <v>233</v>
          </cell>
          <cell r="E1052">
            <v>49503.18</v>
          </cell>
          <cell r="F1052">
            <v>0</v>
          </cell>
          <cell r="G1052">
            <v>233</v>
          </cell>
        </row>
        <row r="1053">
          <cell r="A1053" t="str">
            <v>3VCNFP270H-015G1AM</v>
          </cell>
          <cell r="B1053" t="str">
            <v>Cụm nắp dưới S2 Ulc</v>
          </cell>
          <cell r="C1053">
            <v>0</v>
          </cell>
          <cell r="D1053">
            <v>233</v>
          </cell>
          <cell r="E1053">
            <v>49503.18</v>
          </cell>
          <cell r="F1053">
            <v>6301</v>
          </cell>
          <cell r="G1053">
            <v>233</v>
          </cell>
        </row>
        <row r="1054">
          <cell r="A1054" t="str">
            <v>3VCNFP270H-025G1AM</v>
          </cell>
          <cell r="B1054" t="str">
            <v>Nắp dưới S2 Ulc</v>
          </cell>
          <cell r="C1054">
            <v>0</v>
          </cell>
          <cell r="D1054">
            <v>8</v>
          </cell>
          <cell r="E1054">
            <v>849.84</v>
          </cell>
          <cell r="F1054">
            <v>0</v>
          </cell>
          <cell r="G1054">
            <v>8</v>
          </cell>
        </row>
        <row r="1055">
          <cell r="A1055" t="str">
            <v>3VCNFP270H031G1AM</v>
          </cell>
          <cell r="B1055" t="str">
            <v>Đèn flash S2 Ulc</v>
          </cell>
          <cell r="C1055">
            <v>0</v>
          </cell>
          <cell r="D1055">
            <v>7545</v>
          </cell>
          <cell r="E1055">
            <v>62795735.650799997</v>
          </cell>
          <cell r="F1055">
            <v>6301</v>
          </cell>
          <cell r="G1055">
            <v>1244</v>
          </cell>
        </row>
        <row r="1056">
          <cell r="A1056" t="str">
            <v>3VCNG5210-14DB01</v>
          </cell>
          <cell r="B1056" t="str">
            <v>Lưới che loa nắp dưới S2 Ulc</v>
          </cell>
          <cell r="C1056">
            <v>0</v>
          </cell>
          <cell r="D1056">
            <v>30</v>
          </cell>
          <cell r="E1056">
            <v>191214</v>
          </cell>
          <cell r="F1056">
            <v>233</v>
          </cell>
          <cell r="G1056">
            <v>30</v>
          </cell>
        </row>
        <row r="1057">
          <cell r="A1057" t="str">
            <v>3VCNH04CZA010</v>
          </cell>
          <cell r="B1057" t="str">
            <v>Miếng đệm TP-IC S2 Ulc</v>
          </cell>
          <cell r="C1057">
            <v>0</v>
          </cell>
          <cell r="D1057">
            <v>8</v>
          </cell>
          <cell r="E1057">
            <v>3399.36</v>
          </cell>
          <cell r="F1057">
            <v>0</v>
          </cell>
          <cell r="G1057">
            <v>8</v>
          </cell>
        </row>
        <row r="1058">
          <cell r="A1058" t="str">
            <v>3VCNH15CZA002</v>
          </cell>
          <cell r="B1058" t="str">
            <v>Miếng đệm kết nối TP S2 Ulc</v>
          </cell>
          <cell r="C1058">
            <v>0</v>
          </cell>
          <cell r="D1058">
            <v>233</v>
          </cell>
          <cell r="E1058">
            <v>43067.766599999995</v>
          </cell>
          <cell r="F1058">
            <v>233</v>
          </cell>
          <cell r="G1058">
            <v>0</v>
          </cell>
        </row>
        <row r="1059">
          <cell r="A1059" t="str">
            <v>3VCNJ24CZA003</v>
          </cell>
          <cell r="B1059" t="str">
            <v>Miếng đệm nén MIC S2 Ulc</v>
          </cell>
          <cell r="C1059">
            <v>0</v>
          </cell>
          <cell r="D1059">
            <v>233</v>
          </cell>
          <cell r="E1059">
            <v>43067.766599999995</v>
          </cell>
          <cell r="F1059">
            <v>0</v>
          </cell>
          <cell r="G1059">
            <v>233</v>
          </cell>
        </row>
        <row r="1060">
          <cell r="A1060" t="str">
            <v>3VCNJU13105</v>
          </cell>
          <cell r="B1060" t="str">
            <v>Màng chống bụi loa S2 Ulc 13.8x7.8x0.1mm</v>
          </cell>
          <cell r="C1060">
            <v>0</v>
          </cell>
          <cell r="D1060">
            <v>383</v>
          </cell>
          <cell r="E1060">
            <v>70793.796599999987</v>
          </cell>
          <cell r="F1060">
            <v>0</v>
          </cell>
          <cell r="G1060">
            <v>383</v>
          </cell>
        </row>
        <row r="1061">
          <cell r="A1061" t="str">
            <v>3VCNMM60-52B1-G1-R850</v>
          </cell>
          <cell r="B1061" t="str">
            <v>Cụm nắp pin xanh có in "VNPT" S2 Ulc</v>
          </cell>
          <cell r="C1061">
            <v>0</v>
          </cell>
          <cell r="D1061">
            <v>233</v>
          </cell>
          <cell r="E1061">
            <v>43067.766599999995</v>
          </cell>
          <cell r="F1061">
            <v>1036</v>
          </cell>
          <cell r="G1061">
            <v>233</v>
          </cell>
        </row>
        <row r="1062">
          <cell r="A1062" t="str">
            <v>3VCNP03-AB001F140</v>
          </cell>
          <cell r="B1062" t="str">
            <v>Cụm nắp pin đen có in "VNPT" S2 Ulc</v>
          </cell>
          <cell r="C1062">
            <v>0</v>
          </cell>
          <cell r="D1062">
            <v>8</v>
          </cell>
          <cell r="E1062">
            <v>3399.36</v>
          </cell>
          <cell r="F1062">
            <v>1448</v>
          </cell>
          <cell r="G1062">
            <v>8</v>
          </cell>
        </row>
        <row r="1063">
          <cell r="A1063" t="str">
            <v>3VCNPAN00011200107</v>
          </cell>
          <cell r="B1063" t="str">
            <v>Cụm nắp pin hồng có in "VNPT" S2 Ulc</v>
          </cell>
          <cell r="C1063">
            <v>0</v>
          </cell>
          <cell r="D1063">
            <v>1523</v>
          </cell>
          <cell r="E1063">
            <v>15764650.977600001</v>
          </cell>
          <cell r="F1063">
            <v>1036</v>
          </cell>
          <cell r="G1063">
            <v>487</v>
          </cell>
        </row>
        <row r="1064">
          <cell r="A1064" t="str">
            <v>3VCNPH104B05F35A</v>
          </cell>
          <cell r="B1064" t="str">
            <v>Cụm nắp pin trắng có in "VNPT" S2 Ulc</v>
          </cell>
          <cell r="C1064">
            <v>0</v>
          </cell>
          <cell r="D1064">
            <v>1471</v>
          </cell>
          <cell r="E1064">
            <v>15226396.315199999</v>
          </cell>
          <cell r="F1064">
            <v>1448</v>
          </cell>
          <cell r="G1064">
            <v>23</v>
          </cell>
        </row>
        <row r="1065">
          <cell r="A1065" t="str">
            <v>3VCNPH8-6B05F35B</v>
          </cell>
          <cell r="B1065" t="str">
            <v>Cụm nắp pin vàng có in "VNPT" S2 Ulc</v>
          </cell>
          <cell r="C1065">
            <v>0</v>
          </cell>
          <cell r="D1065">
            <v>1509</v>
          </cell>
          <cell r="E1065">
            <v>15619736.2608</v>
          </cell>
          <cell r="F1065">
            <v>1037</v>
          </cell>
          <cell r="G1065">
            <v>472</v>
          </cell>
        </row>
        <row r="1066">
          <cell r="A1066" t="str">
            <v>3VCNPJS2913</v>
          </cell>
          <cell r="B1066" t="str">
            <v>Băng dính logo S2 Ulc</v>
          </cell>
          <cell r="C1066">
            <v>0</v>
          </cell>
          <cell r="D1066">
            <v>1526</v>
          </cell>
          <cell r="E1066">
            <v>15785353.08</v>
          </cell>
          <cell r="F1066">
            <v>1454</v>
          </cell>
          <cell r="G1066">
            <v>72</v>
          </cell>
        </row>
        <row r="1067">
          <cell r="A1067" t="str">
            <v>3VCNRJHSE-5384RJ45</v>
          </cell>
          <cell r="B1067" t="str">
            <v>Nút bấm tắt mở S2 Ulc xanh</v>
          </cell>
          <cell r="C1067">
            <v>0</v>
          </cell>
          <cell r="D1067">
            <v>1510</v>
          </cell>
          <cell r="E1067">
            <v>15630087.312000001</v>
          </cell>
          <cell r="F1067">
            <v>1332</v>
          </cell>
          <cell r="G1067">
            <v>178</v>
          </cell>
        </row>
        <row r="1068">
          <cell r="A1068" t="str">
            <v>3VCNRS409</v>
          </cell>
          <cell r="B1068" t="str">
            <v>Nút bấm tắt mở S2 Ulc đen</v>
          </cell>
          <cell r="C1068">
            <v>0</v>
          </cell>
          <cell r="D1068">
            <v>15</v>
          </cell>
          <cell r="E1068">
            <v>8668.3679999999986</v>
          </cell>
          <cell r="F1068">
            <v>1446</v>
          </cell>
          <cell r="G1068">
            <v>15</v>
          </cell>
        </row>
        <row r="1069">
          <cell r="A1069" t="str">
            <v>3VCNS23-0B20F36A</v>
          </cell>
          <cell r="B1069" t="str">
            <v>Nút bấm tắt mở S2 Ulc hồng</v>
          </cell>
          <cell r="C1069">
            <v>0</v>
          </cell>
          <cell r="D1069">
            <v>1522</v>
          </cell>
          <cell r="E1069">
            <v>1853671.0079999997</v>
          </cell>
          <cell r="F1069">
            <v>1036</v>
          </cell>
          <cell r="G1069">
            <v>486</v>
          </cell>
        </row>
        <row r="1070">
          <cell r="A1070" t="str">
            <v>3VCNS651B12F25A</v>
          </cell>
          <cell r="B1070" t="str">
            <v>Nút bấm tắt mở S2 Ulc trắng</v>
          </cell>
          <cell r="C1070">
            <v>0</v>
          </cell>
          <cell r="D1070">
            <v>1520</v>
          </cell>
          <cell r="E1070">
            <v>1853671.0079999997</v>
          </cell>
          <cell r="F1070">
            <v>1446</v>
          </cell>
          <cell r="G1070">
            <v>74</v>
          </cell>
        </row>
        <row r="1071">
          <cell r="A1071" t="str">
            <v>3VCN-SNAP-ANTENNA</v>
          </cell>
          <cell r="B1071" t="str">
            <v>Nút bấm tắt mở S2 Ulc vàng</v>
          </cell>
          <cell r="C1071">
            <v>0</v>
          </cell>
          <cell r="D1071">
            <v>1505</v>
          </cell>
          <cell r="E1071">
            <v>1835378.2019999996</v>
          </cell>
          <cell r="F1071">
            <v>1035</v>
          </cell>
          <cell r="G1071">
            <v>470</v>
          </cell>
        </row>
        <row r="1072">
          <cell r="A1072" t="str">
            <v>3VCNT08BB08F260</v>
          </cell>
          <cell r="B1072" t="str">
            <v>Phím tăng giảm âm S2 Ulc xanh</v>
          </cell>
          <cell r="C1072">
            <v>0</v>
          </cell>
          <cell r="D1072">
            <v>1503</v>
          </cell>
          <cell r="E1072">
            <v>1832939.1611999997</v>
          </cell>
          <cell r="F1072">
            <v>1448</v>
          </cell>
          <cell r="G1072">
            <v>55</v>
          </cell>
        </row>
        <row r="1073">
          <cell r="A1073" t="str">
            <v>3VCNUAF9505164S130</v>
          </cell>
          <cell r="B1073" t="str">
            <v>Phím tăng giảm âm S2 Ulc đen</v>
          </cell>
          <cell r="C1073">
            <v>0</v>
          </cell>
          <cell r="D1073">
            <v>1520</v>
          </cell>
          <cell r="E1073">
            <v>1853671.0079999997</v>
          </cell>
          <cell r="F1073">
            <v>1329</v>
          </cell>
          <cell r="G1073">
            <v>191</v>
          </cell>
        </row>
        <row r="1074">
          <cell r="A1074" t="str">
            <v>3VCNUAF95-05254-S125</v>
          </cell>
          <cell r="B1074" t="str">
            <v>Phím tăng giảm âm S2 Ulc hồng</v>
          </cell>
          <cell r="C1074">
            <v>0</v>
          </cell>
          <cell r="D1074">
            <v>1488</v>
          </cell>
          <cell r="E1074">
            <v>1814646.3551999996</v>
          </cell>
          <cell r="F1074">
            <v>1026</v>
          </cell>
          <cell r="G1074">
            <v>462</v>
          </cell>
        </row>
        <row r="1075">
          <cell r="A1075" t="str">
            <v>3VCNUB3112CK14F</v>
          </cell>
          <cell r="B1075" t="str">
            <v>Phím tăng giảm âm S2 Ulc trắng</v>
          </cell>
          <cell r="C1075">
            <v>0</v>
          </cell>
          <cell r="D1075">
            <v>1510</v>
          </cell>
          <cell r="E1075">
            <v>1841475.8039999995</v>
          </cell>
          <cell r="F1075">
            <v>1454</v>
          </cell>
          <cell r="G1075">
            <v>56</v>
          </cell>
        </row>
        <row r="1076">
          <cell r="A1076" t="str">
            <v>3VCNUSBFEMALE</v>
          </cell>
          <cell r="B1076" t="str">
            <v>Phím tăng giảm âm S2 Ulc vàng</v>
          </cell>
          <cell r="C1076">
            <v>0</v>
          </cell>
          <cell r="D1076">
            <v>1508</v>
          </cell>
          <cell r="E1076">
            <v>1839036.7631999997</v>
          </cell>
          <cell r="F1076">
            <v>1027</v>
          </cell>
          <cell r="G1076">
            <v>481</v>
          </cell>
        </row>
        <row r="1077">
          <cell r="A1077" t="str">
            <v>3VCNX15USB002</v>
          </cell>
          <cell r="B1077" t="str">
            <v>Khay đỡ loa S2 Ulc</v>
          </cell>
          <cell r="C1077">
            <v>0</v>
          </cell>
          <cell r="D1077">
            <v>1510</v>
          </cell>
          <cell r="E1077">
            <v>1841475.8039999995</v>
          </cell>
          <cell r="F1077">
            <v>1446</v>
          </cell>
          <cell r="G1077">
            <v>64</v>
          </cell>
        </row>
        <row r="1078">
          <cell r="A1078" t="str">
            <v>3VCNX15USB003</v>
          </cell>
          <cell r="B1078" t="str">
            <v>Xốp đệm sensor S2 Ulc</v>
          </cell>
          <cell r="C1078">
            <v>0</v>
          </cell>
          <cell r="D1078">
            <v>1510</v>
          </cell>
          <cell r="E1078">
            <v>1841475.8039999995</v>
          </cell>
          <cell r="F1078">
            <v>1326</v>
          </cell>
          <cell r="G1078">
            <v>184</v>
          </cell>
        </row>
        <row r="1079">
          <cell r="A1079" t="str">
            <v>3VCNX18XPL001</v>
          </cell>
          <cell r="B1079" t="str">
            <v>Miếng bảo vệ camera sau S2 Ulc 8x8x0.5mm</v>
          </cell>
          <cell r="C1079">
            <v>0</v>
          </cell>
          <cell r="D1079">
            <v>7585</v>
          </cell>
          <cell r="E1079">
            <v>7926534.1656000009</v>
          </cell>
          <cell r="F1079">
            <v>6291</v>
          </cell>
          <cell r="G1079">
            <v>1294</v>
          </cell>
        </row>
        <row r="1080">
          <cell r="A1080" t="str">
            <v>3VCONIDC2x7-CBFLAT95</v>
          </cell>
          <cell r="B1080" t="str">
            <v>TÚI NILONG CÓ MÉP DÍNH 140 X 85 mm</v>
          </cell>
          <cell r="C1080">
            <v>0</v>
          </cell>
          <cell r="D1080">
            <v>7740</v>
          </cell>
          <cell r="E1080">
            <v>2696882.2560000005</v>
          </cell>
          <cell r="F1080">
            <v>6287</v>
          </cell>
          <cell r="G1080">
            <v>1453</v>
          </cell>
        </row>
        <row r="1081">
          <cell r="A1081" t="str">
            <v>3VCV-LTS2-4ULC-BB</v>
          </cell>
          <cell r="B1081" t="str">
            <v>CASE, TOP, Plastic ABS, Moulding, 12V1250, black</v>
          </cell>
          <cell r="C1081">
            <v>0</v>
          </cell>
          <cell r="D1081">
            <v>7544</v>
          </cell>
          <cell r="E1081">
            <v>2621271.9912000005</v>
          </cell>
          <cell r="F1081">
            <v>6319</v>
          </cell>
          <cell r="G1081">
            <v>1225</v>
          </cell>
        </row>
        <row r="1082">
          <cell r="A1082" t="str">
            <v>3VCV-LTS2-4ULC-GPS</v>
          </cell>
          <cell r="B1082" t="str">
            <v>CASE, TOP, Plastic ABS, Moulding, 5V2000, black</v>
          </cell>
          <cell r="C1082">
            <v>0</v>
          </cell>
          <cell r="D1082">
            <v>64500</v>
          </cell>
          <cell r="E1082">
            <v>87178000</v>
          </cell>
          <cell r="F1082">
            <v>61634</v>
          </cell>
          <cell r="G1082">
            <v>2866</v>
          </cell>
        </row>
        <row r="1083">
          <cell r="A1083" t="str">
            <v>3VCV-LTS2-4ULC-RF</v>
          </cell>
          <cell r="B1083" t="str">
            <v>TOP CASE, PLASTIC, WHITE</v>
          </cell>
          <cell r="C1083">
            <v>0</v>
          </cell>
          <cell r="D1083">
            <v>69729</v>
          </cell>
          <cell r="E1083">
            <v>223024000</v>
          </cell>
          <cell r="F1083">
            <v>63343</v>
          </cell>
          <cell r="G1083">
            <v>6386</v>
          </cell>
        </row>
        <row r="1084">
          <cell r="A1084" t="str">
            <v>3VESJS850892-0300</v>
          </cell>
          <cell r="B1084" t="str">
            <v>BOTTOM CASE, PLASTIC, AC PLUG PINS INCLUDED, WHITE</v>
          </cell>
          <cell r="C1084">
            <v>0</v>
          </cell>
          <cell r="D1084">
            <v>140256</v>
          </cell>
          <cell r="E1084">
            <v>445616000</v>
          </cell>
          <cell r="F1084">
            <v>132855</v>
          </cell>
          <cell r="G1084">
            <v>7401</v>
          </cell>
        </row>
        <row r="1085">
          <cell r="A1085" t="str">
            <v>3VESJS850893-0300</v>
          </cell>
          <cell r="B1085" t="str">
            <v>CASE, BOTTOM, Plastic ABS, Moulding with 02 Prong : AC  Euro Plug Stype, 4 mm, black</v>
          </cell>
          <cell r="C1085">
            <v>0</v>
          </cell>
          <cell r="D1085">
            <v>16000</v>
          </cell>
          <cell r="E1085">
            <v>30896000</v>
          </cell>
          <cell r="F1085">
            <v>52</v>
          </cell>
          <cell r="G1085">
            <v>15948</v>
          </cell>
        </row>
        <row r="1086">
          <cell r="A1086" t="str">
            <v>3VESJS850894-0300</v>
          </cell>
          <cell r="B1086" t="str">
            <v>VỎ NHỰA DƯỚI, NHỰA ABS NGUYÊN SINH, NÂU</v>
          </cell>
          <cell r="C1086">
            <v>0</v>
          </cell>
          <cell r="D1086">
            <v>16000</v>
          </cell>
          <cell r="E1086">
            <v>54592000</v>
          </cell>
          <cell r="F1086">
            <v>52</v>
          </cell>
          <cell r="G1086">
            <v>15948</v>
          </cell>
        </row>
        <row r="1087">
          <cell r="A1087" t="str">
            <v>3VESS2PROBB</v>
          </cell>
          <cell r="B1087" t="str">
            <v>VỎ NHỰA TRÊN, NHỰA ABS NGUYÊN SINH, NÂU</v>
          </cell>
          <cell r="C1087">
            <v>0</v>
          </cell>
          <cell r="D1087">
            <v>210861</v>
          </cell>
          <cell r="E1087">
            <v>1047125000</v>
          </cell>
          <cell r="F1087">
            <v>196683</v>
          </cell>
          <cell r="G1087">
            <v>14178</v>
          </cell>
        </row>
        <row r="1088">
          <cell r="A1088" t="str">
            <v>3VESS2PROGPS</v>
          </cell>
          <cell r="B1088" t="str">
            <v>THANH GÁ ANTEN (SẮT MẠ KẼM), ĐỘT DẬP, THEO MẤU</v>
          </cell>
          <cell r="C1088">
            <v>0</v>
          </cell>
          <cell r="D1088">
            <v>60788</v>
          </cell>
          <cell r="E1088">
            <v>130200000</v>
          </cell>
          <cell r="F1088">
            <v>58279</v>
          </cell>
          <cell r="G1088">
            <v>2509</v>
          </cell>
        </row>
        <row r="1089">
          <cell r="A1089" t="str">
            <v>3VESS2PRORF</v>
          </cell>
          <cell r="B1089" t="str">
            <v>HỘP GiẤY 230 x 180 x 30 mm</v>
          </cell>
          <cell r="C1089">
            <v>0</v>
          </cell>
          <cell r="D1089">
            <v>60320</v>
          </cell>
          <cell r="E1089">
            <v>130200000</v>
          </cell>
          <cell r="F1089">
            <v>59498</v>
          </cell>
          <cell r="G1089">
            <v>822</v>
          </cell>
        </row>
        <row r="1090">
          <cell r="A1090" t="str">
            <v>3VESS2PROWIFI</v>
          </cell>
          <cell r="B1090" t="str">
            <v>HỘP MASTER ĐỰNG 40 HỘP NHỎ 380 x 320  x 480 mm</v>
          </cell>
          <cell r="C1090">
            <v>0</v>
          </cell>
          <cell r="D1090">
            <v>61100</v>
          </cell>
          <cell r="E1090">
            <v>167910000</v>
          </cell>
          <cell r="F1090">
            <v>61434</v>
          </cell>
          <cell r="G1090">
            <v>-334</v>
          </cell>
        </row>
        <row r="1091">
          <cell r="A1091" t="str">
            <v>3VESSTB09</v>
          </cell>
          <cell r="B1091" t="str">
            <v>KHAY GiẤY 260 x 180 mm</v>
          </cell>
          <cell r="C1091">
            <v>0</v>
          </cell>
          <cell r="D1091">
            <v>60616</v>
          </cell>
          <cell r="E1091">
            <v>151535000</v>
          </cell>
          <cell r="F1091">
            <v>61080</v>
          </cell>
          <cell r="G1091">
            <v>-464</v>
          </cell>
        </row>
        <row r="1092">
          <cell r="A1092" t="str">
            <v>3VESXK76016Y-S180TV</v>
          </cell>
          <cell r="B1092" t="str">
            <v>LẠT NHỰA 4 x 200 mm hoặc 4 x 250</v>
          </cell>
          <cell r="C1092">
            <v>0</v>
          </cell>
          <cell r="D1092">
            <v>2276</v>
          </cell>
          <cell r="E1092">
            <v>57927000</v>
          </cell>
          <cell r="F1092">
            <v>1376</v>
          </cell>
          <cell r="G1092">
            <v>900</v>
          </cell>
        </row>
        <row r="1093">
          <cell r="A1093" t="str">
            <v>3VESXK76027Y-S302BB</v>
          </cell>
          <cell r="B1093" t="str">
            <v>VÍT NỞ NHỰA 30MM</v>
          </cell>
          <cell r="C1093">
            <v>0</v>
          </cell>
          <cell r="D1093">
            <v>128600</v>
          </cell>
          <cell r="E1093">
            <v>1620000</v>
          </cell>
          <cell r="F1093">
            <v>0</v>
          </cell>
          <cell r="G1093">
            <v>0</v>
          </cell>
        </row>
        <row r="1094">
          <cell r="A1094" t="str">
            <v>3VESXK76028Y-S302RF</v>
          </cell>
          <cell r="B1094" t="str">
            <v>VÍT TỰ KHOAN 2 X 8, ĐẦU MŨ VÁT, 4 CẠNH, ĐEN</v>
          </cell>
          <cell r="C1094">
            <v>0</v>
          </cell>
          <cell r="D1094">
            <v>128700</v>
          </cell>
          <cell r="E1094">
            <v>1500000</v>
          </cell>
          <cell r="F1094">
            <v>123368</v>
          </cell>
          <cell r="G1094">
            <v>5332</v>
          </cell>
        </row>
        <row r="1095">
          <cell r="A1095" t="str">
            <v>3VF5AMINIATURE</v>
          </cell>
          <cell r="B1095" t="str">
            <v>VÍT TỰ KHOAN 3 X 8, ĐẦU MŨ VÁT, 4 CẠNH, ĐEN</v>
          </cell>
          <cell r="C1095">
            <v>0</v>
          </cell>
          <cell r="D1095">
            <v>128600</v>
          </cell>
          <cell r="E1095">
            <v>1620000</v>
          </cell>
          <cell r="F1095">
            <v>123268</v>
          </cell>
          <cell r="G1095">
            <v>5332</v>
          </cell>
        </row>
        <row r="1096">
          <cell r="A1096" t="str">
            <v>3VFIXROD15CU</v>
          </cell>
          <cell r="B1096" t="str">
            <v>ĐINH BÊ TÔNG 3 x 20 mm</v>
          </cell>
          <cell r="C1096">
            <v>0</v>
          </cell>
          <cell r="D1096">
            <v>166600</v>
          </cell>
          <cell r="E1096">
            <v>4005000</v>
          </cell>
          <cell r="F1096">
            <v>150500</v>
          </cell>
          <cell r="G1096">
            <v>16100</v>
          </cell>
        </row>
        <row r="1097">
          <cell r="A1097" t="str">
            <v>3VFUMINIATURE</v>
          </cell>
          <cell r="B1097" t="str">
            <v>Sách hướng dẫn sử dụng nhanh</v>
          </cell>
          <cell r="C1097">
            <v>0</v>
          </cell>
          <cell r="D1097">
            <v>123100</v>
          </cell>
          <cell r="E1097">
            <v>0</v>
          </cell>
          <cell r="F1097">
            <v>104000</v>
          </cell>
          <cell r="G1097">
            <v>19100</v>
          </cell>
        </row>
        <row r="1098">
          <cell r="A1098" t="str">
            <v>3VGBGW040V2</v>
          </cell>
          <cell r="B1098" t="str">
            <v>Thẻ bảo hành</v>
          </cell>
          <cell r="C1098">
            <v>0</v>
          </cell>
          <cell r="D1098">
            <v>322000</v>
          </cell>
          <cell r="E1098">
            <v>1350000</v>
          </cell>
          <cell r="F1098">
            <v>308670</v>
          </cell>
          <cell r="G1098">
            <v>13330</v>
          </cell>
        </row>
        <row r="1099">
          <cell r="A1099" t="str">
            <v>3VGBIGAW300N</v>
          </cell>
          <cell r="B1099" t="str">
            <v>Tem to dán nắp dưới (40 x 20 mm)</v>
          </cell>
          <cell r="C1099">
            <v>0</v>
          </cell>
          <cell r="D1099">
            <v>11652</v>
          </cell>
          <cell r="E1099">
            <v>3300000</v>
          </cell>
          <cell r="F1099">
            <v>0</v>
          </cell>
          <cell r="G1099">
            <v>0</v>
          </cell>
        </row>
        <row r="1100">
          <cell r="A1100" t="str">
            <v>3VGBIGW040</v>
          </cell>
          <cell r="B1100" t="str">
            <v>Tem logo số hóa</v>
          </cell>
          <cell r="C1100">
            <v>0</v>
          </cell>
          <cell r="D1100">
            <v>300</v>
          </cell>
          <cell r="E1100">
            <v>345000</v>
          </cell>
          <cell r="F1100">
            <v>0</v>
          </cell>
          <cell r="G1100">
            <v>0</v>
          </cell>
        </row>
        <row r="1101">
          <cell r="A1101" t="str">
            <v>3VGL-HS-100</v>
          </cell>
          <cell r="B1101" t="str">
            <v xml:space="preserve">Khay </v>
          </cell>
          <cell r="C1101">
            <v>0</v>
          </cell>
          <cell r="D1101">
            <v>11652</v>
          </cell>
          <cell r="E1101">
            <v>3300000</v>
          </cell>
          <cell r="F1101">
            <v>5831</v>
          </cell>
          <cell r="G1101">
            <v>5821</v>
          </cell>
        </row>
        <row r="1102">
          <cell r="A1102" t="str">
            <v>3VGL-HS-STARS-922-5</v>
          </cell>
          <cell r="B1102" t="str">
            <v xml:space="preserve">Hộp gift box </v>
          </cell>
          <cell r="C1102">
            <v>0</v>
          </cell>
          <cell r="D1102">
            <v>300</v>
          </cell>
          <cell r="E1102">
            <v>345000</v>
          </cell>
          <cell r="F1102">
            <v>55</v>
          </cell>
          <cell r="G1102">
            <v>245</v>
          </cell>
        </row>
        <row r="1103">
          <cell r="A1103" t="str">
            <v>3VGL-HS-STARS-922-85</v>
          </cell>
          <cell r="B1103" t="str">
            <v>Thùng Master Box đựng vỏ hộp GiftBox  DVB T2</v>
          </cell>
          <cell r="C1103">
            <v>0</v>
          </cell>
          <cell r="D1103">
            <v>1007</v>
          </cell>
          <cell r="E1103">
            <v>0</v>
          </cell>
          <cell r="F1103">
            <v>119</v>
          </cell>
          <cell r="G1103">
            <v>888</v>
          </cell>
        </row>
        <row r="1104">
          <cell r="A1104" t="str">
            <v>3VHE1120-1204G0S11001</v>
          </cell>
          <cell r="B1104" t="str">
            <v>Túi PP 20x30cm</v>
          </cell>
          <cell r="C1104">
            <v>0</v>
          </cell>
          <cell r="D1104">
            <v>1082</v>
          </cell>
          <cell r="E1104">
            <v>6708400</v>
          </cell>
          <cell r="F1104">
            <v>119</v>
          </cell>
          <cell r="G1104">
            <v>963</v>
          </cell>
        </row>
        <row r="1105">
          <cell r="A1105" t="str">
            <v>3VHE1120-1206G0S11001</v>
          </cell>
          <cell r="B1105" t="str">
            <v>RCA cable 3.5 mm, RCA to RCA, 1-1,5m</v>
          </cell>
          <cell r="C1105">
            <v>0</v>
          </cell>
          <cell r="D1105">
            <v>59</v>
          </cell>
          <cell r="E1105">
            <v>1244900</v>
          </cell>
          <cell r="F1105">
            <v>6</v>
          </cell>
          <cell r="G1105">
            <v>53</v>
          </cell>
        </row>
        <row r="1106">
          <cell r="A1106" t="str">
            <v>3VHE2185-204SG0AYNA1</v>
          </cell>
          <cell r="B1106" t="str">
            <v>Remote control</v>
          </cell>
          <cell r="C1106">
            <v>0</v>
          </cell>
          <cell r="D1106">
            <v>11000</v>
          </cell>
          <cell r="E1106">
            <v>3520000</v>
          </cell>
          <cell r="F1106">
            <v>5056</v>
          </cell>
          <cell r="G1106">
            <v>5944</v>
          </cell>
        </row>
        <row r="1107">
          <cell r="A1107" t="str">
            <v>3VHE2185-206SG0AYNA1</v>
          </cell>
          <cell r="B1107" t="str">
            <v>Nắp dưới màu xám</v>
          </cell>
          <cell r="C1107">
            <v>0</v>
          </cell>
          <cell r="D1107">
            <v>328</v>
          </cell>
          <cell r="E1107">
            <v>4502010.96</v>
          </cell>
          <cell r="F1107">
            <v>510</v>
          </cell>
          <cell r="G1107">
            <v>-182</v>
          </cell>
        </row>
        <row r="1108">
          <cell r="A1108" t="str">
            <v>3VHKAL6063T5</v>
          </cell>
          <cell r="B1108" t="str">
            <v>Nắp dưới màu trắng</v>
          </cell>
          <cell r="C1108">
            <v>0</v>
          </cell>
          <cell r="D1108">
            <v>11000</v>
          </cell>
          <cell r="E1108">
            <v>131725200</v>
          </cell>
          <cell r="F1108">
            <v>572</v>
          </cell>
          <cell r="G1108">
            <v>10428</v>
          </cell>
        </row>
        <row r="1109">
          <cell r="A1109" t="str">
            <v>3VHS121215</v>
          </cell>
          <cell r="B1109" t="str">
            <v>Nắp trên màu xám</v>
          </cell>
          <cell r="C1109">
            <v>0</v>
          </cell>
          <cell r="D1109">
            <v>5500</v>
          </cell>
          <cell r="E1109">
            <v>51568000</v>
          </cell>
          <cell r="F1109">
            <v>0</v>
          </cell>
          <cell r="G1109">
            <v>5500</v>
          </cell>
        </row>
        <row r="1110">
          <cell r="A1110" t="str">
            <v>3VHS151508</v>
          </cell>
          <cell r="B1110" t="str">
            <v>Nắp trên màu trắng</v>
          </cell>
          <cell r="C1110">
            <v>0</v>
          </cell>
          <cell r="D1110">
            <v>5889</v>
          </cell>
          <cell r="E1110">
            <v>50432250</v>
          </cell>
          <cell r="F1110">
            <v>559</v>
          </cell>
          <cell r="G1110">
            <v>5330</v>
          </cell>
        </row>
        <row r="1111">
          <cell r="A1111" t="str">
            <v>3VHS21-17-1.5ALU</v>
          </cell>
          <cell r="B1111" t="str">
            <v>Nắp trước Nhựa PC</v>
          </cell>
          <cell r="C1111">
            <v>0</v>
          </cell>
          <cell r="D1111">
            <v>5500</v>
          </cell>
          <cell r="E1111">
            <v>40210500</v>
          </cell>
          <cell r="F1111">
            <v>113</v>
          </cell>
          <cell r="G1111">
            <v>5500</v>
          </cell>
        </row>
        <row r="1112">
          <cell r="A1112" t="str">
            <v>3VHS252510</v>
          </cell>
          <cell r="B1112" t="str">
            <v>Chân cao su D9.0 x H3.5</v>
          </cell>
          <cell r="C1112">
            <v>0</v>
          </cell>
          <cell r="D1112">
            <v>6058</v>
          </cell>
          <cell r="E1112">
            <v>41697300</v>
          </cell>
          <cell r="F1112">
            <v>559</v>
          </cell>
          <cell r="G1112">
            <v>5499</v>
          </cell>
        </row>
        <row r="1113">
          <cell r="A1113" t="str">
            <v>3VLBAP0201MB</v>
          </cell>
          <cell r="B1113" t="str">
            <v>Nút điều khiển Nhựa PC</v>
          </cell>
          <cell r="C1113">
            <v>0</v>
          </cell>
          <cell r="D1113">
            <v>3200</v>
          </cell>
          <cell r="E1113">
            <v>93579485</v>
          </cell>
          <cell r="F1113">
            <v>123</v>
          </cell>
          <cell r="G1113">
            <v>3077</v>
          </cell>
        </row>
        <row r="1114">
          <cell r="A1114" t="str">
            <v>3VLBGW040V2M</v>
          </cell>
          <cell r="B1114" t="str">
            <v>Nút nguồn Nhựa PC</v>
          </cell>
          <cell r="C1114">
            <v>0</v>
          </cell>
          <cell r="D1114">
            <v>11000</v>
          </cell>
          <cell r="E1114">
            <v>7788000</v>
          </cell>
          <cell r="F1114">
            <v>435</v>
          </cell>
          <cell r="G1114">
            <v>10565</v>
          </cell>
        </row>
        <row r="1115">
          <cell r="A1115" t="str">
            <v>3VLBIGAW300NB</v>
          </cell>
          <cell r="B1115" t="str">
            <v>Vít tự khoan L8 M2.5 x L8</v>
          </cell>
          <cell r="C1115">
            <v>0</v>
          </cell>
          <cell r="D1115">
            <v>3195</v>
          </cell>
          <cell r="E1115">
            <v>12279850</v>
          </cell>
          <cell r="F1115">
            <v>595</v>
          </cell>
          <cell r="G1115">
            <v>2600</v>
          </cell>
        </row>
        <row r="1116">
          <cell r="A1116" t="str">
            <v>3VLBIGAW300NMAC</v>
          </cell>
          <cell r="B1116" t="str">
            <v>HDMI cable 1.4V A Type, 1.2m length</v>
          </cell>
          <cell r="C1116">
            <v>0</v>
          </cell>
          <cell r="D1116">
            <v>37</v>
          </cell>
          <cell r="E1116">
            <v>30725463.039999999</v>
          </cell>
          <cell r="F1116">
            <v>212</v>
          </cell>
          <cell r="G1116">
            <v>-212</v>
          </cell>
        </row>
        <row r="1117">
          <cell r="A1117" t="str">
            <v>3VLBIGAW300NSER</v>
          </cell>
          <cell r="B1117" t="str">
            <v>RCA Cable, 1m length</v>
          </cell>
          <cell r="C1117">
            <v>0</v>
          </cell>
          <cell r="D1117">
            <v>37</v>
          </cell>
          <cell r="E1117">
            <v>30725463.039999999</v>
          </cell>
          <cell r="F1117">
            <v>38</v>
          </cell>
          <cell r="G1117">
            <v>-1</v>
          </cell>
        </row>
        <row r="1118">
          <cell r="A1118" t="str">
            <v>3VLBIGAW300NW</v>
          </cell>
          <cell r="B1118" t="str">
            <v>Điều khiển từ xa hồng ngoại Remote control</v>
          </cell>
          <cell r="C1118">
            <v>0</v>
          </cell>
          <cell r="D1118">
            <v>128</v>
          </cell>
          <cell r="E1118">
            <v>1933541.9399999995</v>
          </cell>
          <cell r="F1118">
            <v>0</v>
          </cell>
          <cell r="G1118">
            <v>128</v>
          </cell>
        </row>
        <row r="1119">
          <cell r="A1119" t="str">
            <v>3VLBIGGW040W</v>
          </cell>
          <cell r="B1119" t="str">
            <v>Pin AA, 1.5V</v>
          </cell>
          <cell r="C1119">
            <v>0</v>
          </cell>
          <cell r="D1119">
            <v>11010</v>
          </cell>
          <cell r="E1119">
            <v>210526614.00000003</v>
          </cell>
          <cell r="F1119">
            <v>163</v>
          </cell>
          <cell r="G1119">
            <v>10847</v>
          </cell>
        </row>
        <row r="1120">
          <cell r="A1120" t="str">
            <v>3VLBIGW040M</v>
          </cell>
          <cell r="B1120" t="str">
            <v>Pin AAA, 1.5V</v>
          </cell>
          <cell r="C1120">
            <v>0</v>
          </cell>
          <cell r="D1120">
            <v>2160</v>
          </cell>
          <cell r="E1120">
            <v>1728000</v>
          </cell>
          <cell r="F1120">
            <v>296</v>
          </cell>
          <cell r="G1120">
            <v>1864</v>
          </cell>
        </row>
        <row r="1121">
          <cell r="A1121" t="str">
            <v>3VLBPO4010WH</v>
          </cell>
          <cell r="B1121" t="str">
            <v>Sách hướng dẫn sử dụng nhanh Khổ A6</v>
          </cell>
          <cell r="C1121">
            <v>0</v>
          </cell>
          <cell r="D1121">
            <v>2000</v>
          </cell>
          <cell r="E1121">
            <v>1520000</v>
          </cell>
          <cell r="F1121">
            <v>1131</v>
          </cell>
          <cell r="G1121">
            <v>869</v>
          </cell>
        </row>
        <row r="1122">
          <cell r="A1122" t="str">
            <v>3VLBPO8270WH</v>
          </cell>
          <cell r="B1122" t="str">
            <v>Khay hộp gift box</v>
          </cell>
          <cell r="C1122">
            <v>0</v>
          </cell>
          <cell r="D1122">
            <v>1330</v>
          </cell>
          <cell r="E1122">
            <v>0</v>
          </cell>
          <cell r="F1122">
            <v>0</v>
          </cell>
          <cell r="G1122">
            <v>0</v>
          </cell>
        </row>
        <row r="1123">
          <cell r="A1123" t="str">
            <v>3VLBPO83140WH</v>
          </cell>
          <cell r="B1123" t="str">
            <v>Hộp gift box 225 x 160 x 70 mm</v>
          </cell>
          <cell r="C1123">
            <v>0</v>
          </cell>
          <cell r="D1123">
            <v>1330</v>
          </cell>
          <cell r="E1123">
            <v>0</v>
          </cell>
          <cell r="F1123">
            <v>310</v>
          </cell>
          <cell r="G1123">
            <v>1020</v>
          </cell>
        </row>
        <row r="1124">
          <cell r="A1124" t="str">
            <v>3VMAX2640000</v>
          </cell>
          <cell r="B1124" t="str">
            <v>Tem to dán nắp dưới 51.8 mm x 38 mm</v>
          </cell>
          <cell r="C1124">
            <v>0</v>
          </cell>
          <cell r="D1124">
            <v>1384</v>
          </cell>
          <cell r="E1124">
            <v>8672000</v>
          </cell>
          <cell r="F1124">
            <v>458</v>
          </cell>
          <cell r="G1124">
            <v>926</v>
          </cell>
        </row>
        <row r="1125">
          <cell r="A1125" t="str">
            <v>3VMBIGAW300N</v>
          </cell>
          <cell r="B1125" t="str">
            <v>Master box 20 sản phẩm</v>
          </cell>
          <cell r="C1125">
            <v>0</v>
          </cell>
          <cell r="D1125">
            <v>10880</v>
          </cell>
          <cell r="E1125">
            <v>3264000</v>
          </cell>
          <cell r="F1125">
            <v>6191</v>
          </cell>
          <cell r="G1125">
            <v>4689</v>
          </cell>
        </row>
        <row r="1126">
          <cell r="A1126" t="str">
            <v>3VMBIGW040</v>
          </cell>
          <cell r="B1126" t="str">
            <v>Thẻ bảo hành 105 x 340 mm</v>
          </cell>
          <cell r="C1126">
            <v>0</v>
          </cell>
          <cell r="D1126">
            <v>60</v>
          </cell>
          <cell r="E1126">
            <v>1127500</v>
          </cell>
          <cell r="F1126">
            <v>6</v>
          </cell>
          <cell r="G1126">
            <v>54</v>
          </cell>
        </row>
        <row r="1127">
          <cell r="A1127" t="str">
            <v>3VMNUT3MM</v>
          </cell>
          <cell r="B1127" t="str">
            <v>Hướng dẫn lắp đặt nhanh 105 x 140 mm</v>
          </cell>
          <cell r="C1127">
            <v>0</v>
          </cell>
          <cell r="D1127">
            <v>11230</v>
          </cell>
          <cell r="E1127">
            <v>6249000</v>
          </cell>
          <cell r="F1127">
            <v>411</v>
          </cell>
          <cell r="G1127">
            <v>10819</v>
          </cell>
        </row>
        <row r="1128">
          <cell r="A1128" t="str">
            <v>3VMO72900203</v>
          </cell>
          <cell r="B1128" t="str">
            <v>Tem nhãn thuê bao</v>
          </cell>
          <cell r="C1128">
            <v>0</v>
          </cell>
          <cell r="D1128">
            <v>11300</v>
          </cell>
          <cell r="E1128">
            <v>1540000</v>
          </cell>
          <cell r="F1128">
            <v>432</v>
          </cell>
          <cell r="G1128">
            <v>10868</v>
          </cell>
        </row>
        <row r="1129">
          <cell r="A1129" t="str">
            <v>3VMO72900241</v>
          </cell>
          <cell r="B1129" t="str">
            <v>Tem vỡ chống mở dán trên modem 20x14mm</v>
          </cell>
          <cell r="C1129">
            <v>0</v>
          </cell>
          <cell r="D1129">
            <v>11300</v>
          </cell>
          <cell r="E1129">
            <v>2200000</v>
          </cell>
          <cell r="F1129">
            <v>310</v>
          </cell>
          <cell r="G1129">
            <v>10990</v>
          </cell>
        </row>
        <row r="1130">
          <cell r="A1130" t="str">
            <v>3VMOAD013</v>
          </cell>
          <cell r="B1130" t="str">
            <v>Vỏ trên Nhựa ABS, trắng</v>
          </cell>
          <cell r="C1130">
            <v>0</v>
          </cell>
          <cell r="D1130">
            <v>11395</v>
          </cell>
          <cell r="E1130">
            <v>2200000</v>
          </cell>
          <cell r="F1130">
            <v>414</v>
          </cell>
          <cell r="G1130">
            <v>10981</v>
          </cell>
        </row>
        <row r="1131">
          <cell r="A1131" t="str">
            <v>3VMOAD023</v>
          </cell>
          <cell r="B1131" t="str">
            <v>Vỏ dưới Nhựa ABS, trắng</v>
          </cell>
          <cell r="C1131">
            <v>0</v>
          </cell>
          <cell r="D1131">
            <v>11144</v>
          </cell>
          <cell r="E1131">
            <v>114600750</v>
          </cell>
          <cell r="F1131">
            <v>798</v>
          </cell>
          <cell r="G1131">
            <v>10346</v>
          </cell>
        </row>
        <row r="1132">
          <cell r="A1132" t="str">
            <v>3VMOAD5V2A</v>
          </cell>
          <cell r="B1132" t="str">
            <v>Dẫn sáng Nhựa ABS, trắng, trong suốt</v>
          </cell>
          <cell r="C1132">
            <v>0</v>
          </cell>
          <cell r="D1132">
            <v>11144</v>
          </cell>
          <cell r="E1132">
            <v>119402725</v>
          </cell>
          <cell r="F1132">
            <v>798</v>
          </cell>
          <cell r="G1132">
            <v>10346</v>
          </cell>
        </row>
        <row r="1133">
          <cell r="A1133" t="str">
            <v>3VMODBVT2001</v>
          </cell>
          <cell r="B1133" t="str">
            <v>Dẫn hồng ngoại Nhựa ABS, đen, trong suốt</v>
          </cell>
          <cell r="C1133">
            <v>0</v>
          </cell>
          <cell r="D1133">
            <v>13223</v>
          </cell>
          <cell r="E1133">
            <v>4857576</v>
          </cell>
          <cell r="F1133">
            <v>797</v>
          </cell>
          <cell r="G1133">
            <v>12426</v>
          </cell>
        </row>
        <row r="1134">
          <cell r="A1134" t="str">
            <v>3VMODBVT2004</v>
          </cell>
          <cell r="B1134" t="str">
            <v>Silicone rubber foot D8 x H2.5</v>
          </cell>
          <cell r="C1134">
            <v>0</v>
          </cell>
          <cell r="D1134">
            <v>10168</v>
          </cell>
          <cell r="E1134">
            <v>3146000</v>
          </cell>
          <cell r="F1134">
            <v>797</v>
          </cell>
          <cell r="G1134">
            <v>9371</v>
          </cell>
        </row>
        <row r="1135">
          <cell r="A1135" t="str">
            <v>3VMOHGU3412P-2DC-1</v>
          </cell>
          <cell r="B1135" t="str">
            <v xml:space="preserve">NHÃN SERIAL 10 X 40 MM, POLYESTER </v>
          </cell>
          <cell r="C1135">
            <v>0</v>
          </cell>
          <cell r="D1135">
            <v>1600000</v>
          </cell>
          <cell r="E1135">
            <v>175152024</v>
          </cell>
          <cell r="F1135">
            <v>190803</v>
          </cell>
          <cell r="G1135">
            <v>1409197</v>
          </cell>
        </row>
        <row r="1136">
          <cell r="A1136" t="str">
            <v>3VMOHSB71900222</v>
          </cell>
          <cell r="B1136" t="str">
            <v>NHÃN HỘP MASTER, Nhãn polyester 82 x 140 mm TRẮNG</v>
          </cell>
          <cell r="C1136">
            <v>0</v>
          </cell>
          <cell r="D1136">
            <v>356000</v>
          </cell>
          <cell r="E1136">
            <v>7800000</v>
          </cell>
          <cell r="F1136">
            <v>186000</v>
          </cell>
          <cell r="G1136">
            <v>170000</v>
          </cell>
        </row>
        <row r="1137">
          <cell r="A1137" t="str">
            <v>3VMOIPSTB001</v>
          </cell>
          <cell r="B1137" t="str">
            <v>Pin S403 1700mAh S2 Eco</v>
          </cell>
          <cell r="C1137">
            <v>0</v>
          </cell>
          <cell r="D1137">
            <v>1650</v>
          </cell>
          <cell r="E1137">
            <v>0</v>
          </cell>
          <cell r="F1137">
            <v>0</v>
          </cell>
          <cell r="G1137">
            <v>1650</v>
          </cell>
        </row>
        <row r="1138">
          <cell r="A1138" t="str">
            <v>3VMOLSF2-C3M-TC-N3-HD</v>
          </cell>
          <cell r="B1138" t="str">
            <v>Bộ sạc 3KV output 1A S2</v>
          </cell>
          <cell r="C1138">
            <v>0</v>
          </cell>
          <cell r="D1138">
            <v>3000</v>
          </cell>
          <cell r="E1138">
            <v>121306161.59999999</v>
          </cell>
          <cell r="F1138">
            <v>2692</v>
          </cell>
          <cell r="G1138">
            <v>308</v>
          </cell>
        </row>
        <row r="1139">
          <cell r="A1139" t="str">
            <v>3VMONOG22-D9C-SD</v>
          </cell>
          <cell r="B1139" t="str">
            <v>Cáp dữ liệu USB 1m trắng S2</v>
          </cell>
          <cell r="C1139">
            <v>0</v>
          </cell>
          <cell r="D1139">
            <v>10560</v>
          </cell>
          <cell r="E1139">
            <v>118106004.09599999</v>
          </cell>
          <cell r="F1139">
            <v>8895</v>
          </cell>
          <cell r="G1139">
            <v>1665</v>
          </cell>
        </row>
        <row r="1140">
          <cell r="A1140" t="str">
            <v>3VMOONT014NU1X</v>
          </cell>
          <cell r="B1140" t="str">
            <v>Tai nghe S2 Eco</v>
          </cell>
          <cell r="C1140">
            <v>0</v>
          </cell>
          <cell r="D1140">
            <v>10523</v>
          </cell>
          <cell r="E1140">
            <v>38546022.912</v>
          </cell>
          <cell r="F1140">
            <v>8902</v>
          </cell>
          <cell r="G1140">
            <v>1621</v>
          </cell>
        </row>
        <row r="1141">
          <cell r="A1141" t="str">
            <v>3VMOONT034NU1X</v>
          </cell>
          <cell r="B1141" t="str">
            <v>Vỏ hộp đựng máy và phụ kiện S2 Eco</v>
          </cell>
          <cell r="C1141">
            <v>0</v>
          </cell>
          <cell r="D1141">
            <v>10523</v>
          </cell>
          <cell r="E1141">
            <v>88421524.189799994</v>
          </cell>
          <cell r="F1141">
            <v>10076</v>
          </cell>
          <cell r="G1141">
            <v>447</v>
          </cell>
        </row>
        <row r="1142">
          <cell r="A1142" t="str">
            <v>3VMOPCBA-LTS2-4ULC</v>
          </cell>
          <cell r="B1142" t="str">
            <v>Thùng carton đựng 30 sản phẩm S2 Eco</v>
          </cell>
          <cell r="C1142">
            <v>0</v>
          </cell>
          <cell r="D1142">
            <v>3004</v>
          </cell>
          <cell r="E1142">
            <v>29400000</v>
          </cell>
          <cell r="F1142">
            <v>2604</v>
          </cell>
          <cell r="G1142">
            <v>400</v>
          </cell>
        </row>
        <row r="1143">
          <cell r="A1143" t="str">
            <v>3VMOPCBAP1020MB01</v>
          </cell>
          <cell r="B1143" t="str">
            <v>Sách hướng dẫn sử dụng S2 Eco</v>
          </cell>
          <cell r="C1143">
            <v>0</v>
          </cell>
          <cell r="D1143">
            <v>100</v>
          </cell>
          <cell r="E1143">
            <v>829600</v>
          </cell>
          <cell r="F1143">
            <v>79</v>
          </cell>
          <cell r="G1143">
            <v>21</v>
          </cell>
        </row>
        <row r="1144">
          <cell r="A1144" t="str">
            <v>3VMOPCBARF2GGNHPW</v>
          </cell>
          <cell r="B1144" t="str">
            <v>Thẻ bảo hành S2 Eco 90x55mm</v>
          </cell>
          <cell r="C1144">
            <v>0</v>
          </cell>
          <cell r="D1144">
            <v>2835</v>
          </cell>
          <cell r="E1144">
            <v>2685000</v>
          </cell>
          <cell r="F1144">
            <v>2574</v>
          </cell>
          <cell r="G1144">
            <v>261</v>
          </cell>
        </row>
        <row r="1145">
          <cell r="A1145" t="str">
            <v>3VMOPCBARF5GACHPW</v>
          </cell>
          <cell r="B1145" t="str">
            <v>Túi nilong đựng S2 Eco có in logo công ty</v>
          </cell>
          <cell r="C1145">
            <v>0</v>
          </cell>
          <cell r="D1145">
            <v>3006</v>
          </cell>
          <cell r="E1145">
            <v>516277.8</v>
          </cell>
          <cell r="F1145">
            <v>2606</v>
          </cell>
          <cell r="G1145">
            <v>400</v>
          </cell>
        </row>
        <row r="1146">
          <cell r="A1146" t="str">
            <v>3VMOPCBFIX2.4GHZ</v>
          </cell>
          <cell r="B1146" t="str">
            <v>Cụm nắp trên S2 Eco đen</v>
          </cell>
          <cell r="C1146">
            <v>0</v>
          </cell>
          <cell r="D1146">
            <v>3000</v>
          </cell>
          <cell r="E1146">
            <v>305942.39999999997</v>
          </cell>
          <cell r="F1146">
            <v>3097</v>
          </cell>
          <cell r="G1146">
            <v>-97</v>
          </cell>
        </row>
        <row r="1147">
          <cell r="A1147" t="str">
            <v>3VMOPCB-LTS2-4ULC</v>
          </cell>
          <cell r="B1147" t="str">
            <v>Cụm nắp trên S2 Eco trắng</v>
          </cell>
          <cell r="C1147">
            <v>0</v>
          </cell>
          <cell r="D1147">
            <v>1500</v>
          </cell>
          <cell r="E1147">
            <v>54460934.100000001</v>
          </cell>
          <cell r="F1147">
            <v>1234</v>
          </cell>
          <cell r="G1147">
            <v>266</v>
          </cell>
        </row>
        <row r="1148">
          <cell r="A1148" t="str">
            <v>3VMOPCBP1020MB01</v>
          </cell>
          <cell r="B1148" t="str">
            <v>Miếng đệm sensor khoảng cách S2 Eco</v>
          </cell>
          <cell r="C1148">
            <v>0</v>
          </cell>
          <cell r="D1148">
            <v>1501</v>
          </cell>
          <cell r="E1148">
            <v>54460934.100000001</v>
          </cell>
          <cell r="F1148">
            <v>1410</v>
          </cell>
          <cell r="G1148">
            <v>91</v>
          </cell>
        </row>
        <row r="1149">
          <cell r="A1149" t="str">
            <v>3VMOPCBRF2GGNHPW</v>
          </cell>
          <cell r="B1149" t="str">
            <v>Cụm nắp dưới S2 Eco đen</v>
          </cell>
          <cell r="C1149">
            <v>0</v>
          </cell>
          <cell r="D1149">
            <v>3000</v>
          </cell>
          <cell r="E1149">
            <v>1236517.2000000002</v>
          </cell>
          <cell r="F1149">
            <v>2607</v>
          </cell>
          <cell r="G1149">
            <v>393</v>
          </cell>
        </row>
        <row r="1150">
          <cell r="A1150" t="str">
            <v>3VMOPCBRF5GACHPW</v>
          </cell>
          <cell r="B1150" t="str">
            <v>Cụm nắp dưới S2 Eco trắng</v>
          </cell>
          <cell r="C1150">
            <v>0</v>
          </cell>
          <cell r="D1150">
            <v>1501</v>
          </cell>
          <cell r="E1150">
            <v>38185435.799999997</v>
          </cell>
          <cell r="F1150">
            <v>1446</v>
          </cell>
          <cell r="G1150">
            <v>55</v>
          </cell>
        </row>
        <row r="1151">
          <cell r="A1151" t="str">
            <v>3VMOPCBS2PRO</v>
          </cell>
          <cell r="B1151" t="str">
            <v>Nắp pin S2 đen Eco in "S2 ECO"</v>
          </cell>
          <cell r="C1151">
            <v>0</v>
          </cell>
          <cell r="D1151">
            <v>1503</v>
          </cell>
          <cell r="E1151">
            <v>38185435.799999997</v>
          </cell>
          <cell r="F1151">
            <v>1384</v>
          </cell>
          <cell r="G1151">
            <v>119</v>
          </cell>
        </row>
        <row r="1152">
          <cell r="A1152" t="str">
            <v>3VMOPOE001</v>
          </cell>
          <cell r="B1152" t="str">
            <v>Nắp pin S2 trắng Eco in "S2 ECO"</v>
          </cell>
          <cell r="C1152">
            <v>0</v>
          </cell>
          <cell r="D1152">
            <v>1501</v>
          </cell>
          <cell r="E1152">
            <v>24108898.499999996</v>
          </cell>
          <cell r="F1152">
            <v>1034</v>
          </cell>
          <cell r="G1152">
            <v>467</v>
          </cell>
        </row>
        <row r="1153">
          <cell r="A1153" t="str">
            <v>3VMOPOE002</v>
          </cell>
          <cell r="B1153" t="str">
            <v>Logo bông sen bằng nhôm dày 0.3mm S2</v>
          </cell>
          <cell r="C1153">
            <v>0</v>
          </cell>
          <cell r="D1153">
            <v>1500</v>
          </cell>
          <cell r="E1153">
            <v>24108898.499999996</v>
          </cell>
          <cell r="F1153">
            <v>1369</v>
          </cell>
          <cell r="G1153">
            <v>131</v>
          </cell>
        </row>
        <row r="1154">
          <cell r="A1154" t="str">
            <v>3VMORTL8188CUS</v>
          </cell>
          <cell r="B1154" t="str">
            <v>Miếng bảo vệ camera S2 Eco</v>
          </cell>
          <cell r="C1154">
            <v>0</v>
          </cell>
          <cell r="D1154">
            <v>10504</v>
          </cell>
          <cell r="E1154">
            <v>28854192.600000001</v>
          </cell>
          <cell r="F1154">
            <v>8894</v>
          </cell>
          <cell r="G1154">
            <v>1610</v>
          </cell>
        </row>
        <row r="1155">
          <cell r="A1155" t="str">
            <v>3VMOS191-MB-V1.11</v>
          </cell>
          <cell r="B1155" t="str">
            <v>Nút bấm bên hông máy S2 Eco</v>
          </cell>
          <cell r="C1155">
            <v>0</v>
          </cell>
          <cell r="D1155">
            <v>3006</v>
          </cell>
          <cell r="E1155">
            <v>1236517.2000000002</v>
          </cell>
          <cell r="F1155">
            <v>2616</v>
          </cell>
          <cell r="G1155">
            <v>390</v>
          </cell>
        </row>
        <row r="1156">
          <cell r="A1156" t="str">
            <v>3VMOS302-MB-V2.1</v>
          </cell>
          <cell r="B1156" t="str">
            <v>Nút bấm bên hông máy S2 Eco</v>
          </cell>
          <cell r="C1156">
            <v>0</v>
          </cell>
          <cell r="D1156">
            <v>1500</v>
          </cell>
          <cell r="E1156">
            <v>3856149</v>
          </cell>
          <cell r="F1156">
            <v>1231</v>
          </cell>
          <cell r="G1156">
            <v>269</v>
          </cell>
        </row>
        <row r="1157">
          <cell r="A1157" t="str">
            <v>3VMOSP202</v>
          </cell>
          <cell r="B1157" t="str">
            <v>Cụm cáp nút bấm S2 Eco</v>
          </cell>
          <cell r="C1157">
            <v>0</v>
          </cell>
          <cell r="D1157">
            <v>1502</v>
          </cell>
          <cell r="E1157">
            <v>3856149</v>
          </cell>
          <cell r="F1157">
            <v>1371</v>
          </cell>
          <cell r="G1157">
            <v>131</v>
          </cell>
        </row>
        <row r="1158">
          <cell r="A1158" t="str">
            <v>3VMOUGP-N1</v>
          </cell>
          <cell r="B1158" t="str">
            <v>Sensor khoảng cách FPC S2 Eco</v>
          </cell>
          <cell r="C1158">
            <v>0</v>
          </cell>
          <cell r="D1158">
            <v>3014</v>
          </cell>
          <cell r="E1158">
            <v>9764661.5999999996</v>
          </cell>
          <cell r="F1158">
            <v>2639</v>
          </cell>
          <cell r="G1158">
            <v>375</v>
          </cell>
        </row>
        <row r="1159">
          <cell r="A1159" t="str">
            <v>3VMSCREW3X6</v>
          </cell>
          <cell r="B1159" t="str">
            <v>Cáp FPC S2 Eco</v>
          </cell>
          <cell r="C1159">
            <v>0</v>
          </cell>
          <cell r="D1159">
            <v>4716</v>
          </cell>
          <cell r="E1159">
            <v>43399272.187200002</v>
          </cell>
          <cell r="F1159">
            <v>4014</v>
          </cell>
          <cell r="G1159">
            <v>702</v>
          </cell>
        </row>
        <row r="1160">
          <cell r="A1160" t="str">
            <v>3VPCBAD03</v>
          </cell>
          <cell r="B1160" t="str">
            <v>Miếng dán bảo vệ màn hình S2 Eco</v>
          </cell>
          <cell r="C1160">
            <v>0</v>
          </cell>
          <cell r="D1160">
            <v>3017</v>
          </cell>
          <cell r="E1160">
            <v>203961.60000000001</v>
          </cell>
          <cell r="F1160">
            <v>2631</v>
          </cell>
          <cell r="G1160">
            <v>386</v>
          </cell>
        </row>
        <row r="1161">
          <cell r="A1161" t="str">
            <v>3VPCBAVGANT0</v>
          </cell>
          <cell r="B1161" t="str">
            <v>Băng dính cách điện camera trước S2 Eco</v>
          </cell>
          <cell r="C1161">
            <v>0</v>
          </cell>
          <cell r="D1161">
            <v>3000</v>
          </cell>
          <cell r="E1161">
            <v>5137282.8000000007</v>
          </cell>
          <cell r="F1161">
            <v>2551</v>
          </cell>
          <cell r="G1161">
            <v>449</v>
          </cell>
        </row>
        <row r="1162">
          <cell r="A1162" t="str">
            <v>3VPCB-CON-MB-SFU</v>
          </cell>
          <cell r="B1162" t="str">
            <v>Băng dính cách điện cụm cáp nút bấm S2 Eco</v>
          </cell>
          <cell r="C1162">
            <v>0</v>
          </cell>
          <cell r="D1162">
            <v>3000</v>
          </cell>
          <cell r="E1162">
            <v>2568641.4000000004</v>
          </cell>
          <cell r="F1162">
            <v>2666</v>
          </cell>
          <cell r="G1162">
            <v>334</v>
          </cell>
        </row>
        <row r="1163">
          <cell r="A1163" t="str">
            <v>3VPCBVNTADP</v>
          </cell>
          <cell r="B1163" t="str">
            <v>Nhãn pin S2 Eco</v>
          </cell>
          <cell r="C1163">
            <v>0</v>
          </cell>
          <cell r="D1163">
            <v>6000</v>
          </cell>
          <cell r="E1163">
            <v>2052363.6</v>
          </cell>
          <cell r="F1163">
            <v>5194</v>
          </cell>
          <cell r="G1163">
            <v>806</v>
          </cell>
        </row>
        <row r="1164">
          <cell r="A1164" t="str">
            <v>3VPL2-106901-6</v>
          </cell>
          <cell r="B1164" t="str">
            <v>Đệm xung quanh bảng mạch S2 Eco</v>
          </cell>
          <cell r="C1164">
            <v>0</v>
          </cell>
          <cell r="D1164">
            <v>3004</v>
          </cell>
          <cell r="E1164">
            <v>1542459.5999999999</v>
          </cell>
          <cell r="F1164">
            <v>2620</v>
          </cell>
          <cell r="G1164">
            <v>384</v>
          </cell>
        </row>
        <row r="1165">
          <cell r="A1165" t="str">
            <v>3VPLGW040V2BOT</v>
          </cell>
          <cell r="B1165" t="str">
            <v>Băng dính đệm PCBA và khe sim S2 Eco đen</v>
          </cell>
          <cell r="C1165">
            <v>0</v>
          </cell>
          <cell r="D1165">
            <v>3000</v>
          </cell>
          <cell r="E1165">
            <v>254952.00000000003</v>
          </cell>
          <cell r="F1165">
            <v>2597</v>
          </cell>
          <cell r="G1165">
            <v>403</v>
          </cell>
        </row>
        <row r="1166">
          <cell r="A1166" t="str">
            <v>3VPLGW040V2LIG</v>
          </cell>
          <cell r="B1166" t="str">
            <v>Băng dính đệm PCBA và khe sim S2 Eco trắng</v>
          </cell>
          <cell r="C1166">
            <v>0</v>
          </cell>
          <cell r="D1166">
            <v>1500</v>
          </cell>
          <cell r="E1166">
            <v>63738.000000000007</v>
          </cell>
          <cell r="F1166">
            <v>1500</v>
          </cell>
          <cell r="G1166">
            <v>0</v>
          </cell>
        </row>
        <row r="1167">
          <cell r="A1167" t="str">
            <v>3VPLGW040V2TOP</v>
          </cell>
          <cell r="B1167" t="str">
            <v>Xốp đệm dẫn điện shield PCBA-LCD S2 Eco</v>
          </cell>
          <cell r="C1167">
            <v>0</v>
          </cell>
          <cell r="D1167">
            <v>1500</v>
          </cell>
          <cell r="E1167">
            <v>63738.000000000007</v>
          </cell>
          <cell r="F1167">
            <v>1500</v>
          </cell>
          <cell r="G1167">
            <v>0</v>
          </cell>
        </row>
        <row r="1168">
          <cell r="A1168" t="str">
            <v>3VPLIGAW300NBB</v>
          </cell>
          <cell r="B1168" t="str">
            <v>Ốc vít vỏ S2 Eco 1.4x3mm</v>
          </cell>
          <cell r="C1168">
            <v>0</v>
          </cell>
          <cell r="D1168">
            <v>12000</v>
          </cell>
          <cell r="E1168">
            <v>203961.60000000001</v>
          </cell>
          <cell r="F1168">
            <v>10376</v>
          </cell>
          <cell r="G1168">
            <v>1624</v>
          </cell>
        </row>
        <row r="1169">
          <cell r="A1169" t="str">
            <v>3VPLIGAW300NBW</v>
          </cell>
          <cell r="B1169" t="str">
            <v>Ốc vít PCBA trắng S2 Eco 1.4x2mm</v>
          </cell>
          <cell r="C1169">
            <v>0</v>
          </cell>
          <cell r="D1169">
            <v>18000</v>
          </cell>
          <cell r="E1169">
            <v>38242.800000000003</v>
          </cell>
          <cell r="F1169">
            <v>15639</v>
          </cell>
          <cell r="G1169">
            <v>2361</v>
          </cell>
        </row>
        <row r="1170">
          <cell r="A1170" t="str">
            <v>3VPLIGAW300NTB</v>
          </cell>
          <cell r="B1170" t="str">
            <v>Bảng mạch nhỏ S2 Eco</v>
          </cell>
          <cell r="C1170">
            <v>0</v>
          </cell>
          <cell r="D1170">
            <v>7500</v>
          </cell>
          <cell r="E1170">
            <v>38242.799999999996</v>
          </cell>
          <cell r="F1170">
            <v>7500</v>
          </cell>
          <cell r="G1170">
            <v>0</v>
          </cell>
        </row>
        <row r="1171">
          <cell r="A1171" t="str">
            <v>3VPLIGAW300NTW</v>
          </cell>
          <cell r="B1171" t="str">
            <v>Màn hình LCD 4.0 WVGA IPS S2 Eco</v>
          </cell>
          <cell r="C1171">
            <v>0</v>
          </cell>
          <cell r="D1171">
            <v>3055</v>
          </cell>
          <cell r="E1171">
            <v>29810262.599999998</v>
          </cell>
          <cell r="F1171">
            <v>2709</v>
          </cell>
          <cell r="G1171">
            <v>346</v>
          </cell>
        </row>
        <row r="1172">
          <cell r="A1172" t="str">
            <v>3VPLIGW040BOT</v>
          </cell>
          <cell r="B1172" t="str">
            <v>Màn cảm ứng TP S2 Eco</v>
          </cell>
          <cell r="C1172">
            <v>0</v>
          </cell>
          <cell r="D1172">
            <v>3050</v>
          </cell>
          <cell r="E1172">
            <v>493453222.19999999</v>
          </cell>
          <cell r="F1172">
            <v>2706</v>
          </cell>
          <cell r="G1172">
            <v>344</v>
          </cell>
        </row>
        <row r="1173">
          <cell r="A1173" t="str">
            <v>3VPLIGW040LIG</v>
          </cell>
          <cell r="B1173" t="str">
            <v>Camera trước S2 Eco</v>
          </cell>
          <cell r="C1173">
            <v>0</v>
          </cell>
          <cell r="D1173">
            <v>3046</v>
          </cell>
          <cell r="E1173">
            <v>307727064</v>
          </cell>
          <cell r="F1173">
            <v>2708</v>
          </cell>
          <cell r="G1173">
            <v>338</v>
          </cell>
        </row>
        <row r="1174">
          <cell r="A1174" t="str">
            <v>3VPLIGW040TOP</v>
          </cell>
          <cell r="B1174" t="str">
            <v>Camera sau S2 Eco</v>
          </cell>
          <cell r="C1174">
            <v>0</v>
          </cell>
          <cell r="D1174">
            <v>3049</v>
          </cell>
          <cell r="E1174">
            <v>96633181.799999997</v>
          </cell>
          <cell r="F1174">
            <v>2697</v>
          </cell>
          <cell r="G1174">
            <v>352</v>
          </cell>
        </row>
        <row r="1175">
          <cell r="A1175" t="str">
            <v>3VPOEACCORD15</v>
          </cell>
          <cell r="B1175" t="str">
            <v>Loa ngoài S2 Eco</v>
          </cell>
          <cell r="C1175">
            <v>0</v>
          </cell>
          <cell r="D1175">
            <v>3023</v>
          </cell>
          <cell r="E1175">
            <v>332055858.60000002</v>
          </cell>
          <cell r="F1175">
            <v>2688</v>
          </cell>
          <cell r="G1175">
            <v>335</v>
          </cell>
        </row>
        <row r="1176">
          <cell r="A1176" t="str">
            <v>3VPOECASE001</v>
          </cell>
          <cell r="B1176" t="str">
            <v>Mic S2 Eco</v>
          </cell>
          <cell r="C1176">
            <v>0</v>
          </cell>
          <cell r="D1176">
            <v>3030</v>
          </cell>
          <cell r="E1176">
            <v>23130520.199999999</v>
          </cell>
          <cell r="F1176">
            <v>2681</v>
          </cell>
          <cell r="G1176">
            <v>349</v>
          </cell>
        </row>
        <row r="1177">
          <cell r="A1177" t="str">
            <v>3VPTIGAW300N</v>
          </cell>
          <cell r="B1177" t="str">
            <v>Loa trong S2 Eco</v>
          </cell>
          <cell r="C1177">
            <v>0</v>
          </cell>
          <cell r="D1177">
            <v>3005</v>
          </cell>
          <cell r="E1177">
            <v>4111101</v>
          </cell>
          <cell r="F1177">
            <v>2648</v>
          </cell>
          <cell r="G1177">
            <v>357</v>
          </cell>
        </row>
        <row r="1178">
          <cell r="A1178" t="str">
            <v>3VPTIGW040</v>
          </cell>
          <cell r="B1178" t="str">
            <v>Mô tơ rung S2 Eco</v>
          </cell>
          <cell r="C1178">
            <v>0</v>
          </cell>
          <cell r="D1178">
            <v>3005</v>
          </cell>
          <cell r="E1178">
            <v>7196020.2000000002</v>
          </cell>
          <cell r="F1178">
            <v>639</v>
          </cell>
          <cell r="G1178">
            <v>2366</v>
          </cell>
        </row>
        <row r="1179">
          <cell r="A1179" t="str">
            <v>3VRNIGAW300N</v>
          </cell>
          <cell r="B1179" t="str">
            <v>Cáp RF S2 Eco</v>
          </cell>
          <cell r="C1179">
            <v>0</v>
          </cell>
          <cell r="D1179">
            <v>3017</v>
          </cell>
          <cell r="E1179">
            <v>21588060.600000001</v>
          </cell>
          <cell r="F1179">
            <v>2640</v>
          </cell>
          <cell r="G1179">
            <v>377</v>
          </cell>
        </row>
        <row r="1180">
          <cell r="A1180" t="str">
            <v>3VRNIGAW300-SMP</v>
          </cell>
          <cell r="B1180" t="str">
            <v>Ăng ten GSM+WCDMA đen S2 Eco 3G850</v>
          </cell>
          <cell r="C1180">
            <v>0</v>
          </cell>
          <cell r="D1180">
            <v>3028</v>
          </cell>
          <cell r="E1180">
            <v>11823399</v>
          </cell>
          <cell r="F1180">
            <v>2645</v>
          </cell>
          <cell r="G1180">
            <v>383</v>
          </cell>
        </row>
        <row r="1181">
          <cell r="A1181" t="str">
            <v>3VRNIGW040</v>
          </cell>
          <cell r="B1181" t="str">
            <v>Ăng ten GSM+WCDMA trắng S2 Eco 3G850</v>
          </cell>
          <cell r="C1181">
            <v>0</v>
          </cell>
          <cell r="D1181">
            <v>1500</v>
          </cell>
          <cell r="E1181">
            <v>4627378.8</v>
          </cell>
          <cell r="F1181">
            <v>1500</v>
          </cell>
          <cell r="G1181">
            <v>0</v>
          </cell>
        </row>
        <row r="1182">
          <cell r="A1182" t="str">
            <v>3VSCM2.5L08ST-K</v>
          </cell>
          <cell r="B1182" t="str">
            <v>Ăng ten GSM+WCDMA đen S2 Eco 3G900</v>
          </cell>
          <cell r="C1182">
            <v>0</v>
          </cell>
          <cell r="D1182">
            <v>1500</v>
          </cell>
          <cell r="E1182">
            <v>4627378.8</v>
          </cell>
          <cell r="F1182">
            <v>31</v>
          </cell>
          <cell r="G1182">
            <v>1469</v>
          </cell>
        </row>
        <row r="1183">
          <cell r="A1183" t="str">
            <v>3VSCM2.5L10ST-K</v>
          </cell>
          <cell r="B1183" t="str">
            <v>Ăng ten GSM+WCDMA trắng S2 Eco 3G900</v>
          </cell>
          <cell r="C1183">
            <v>0</v>
          </cell>
          <cell r="D1183">
            <v>1508</v>
          </cell>
          <cell r="E1183">
            <v>4627378.8</v>
          </cell>
          <cell r="F1183">
            <v>1257</v>
          </cell>
          <cell r="G1183">
            <v>251</v>
          </cell>
        </row>
        <row r="1184">
          <cell r="A1184" t="str">
            <v>3VSCM2.5L10ST-W</v>
          </cell>
          <cell r="B1184" t="str">
            <v>Ăng ten WIFI/BT/GPS đen S2 Eco</v>
          </cell>
          <cell r="C1184">
            <v>0</v>
          </cell>
          <cell r="D1184">
            <v>1510</v>
          </cell>
          <cell r="E1184">
            <v>4627378.8</v>
          </cell>
          <cell r="F1184">
            <v>1379</v>
          </cell>
          <cell r="G1184">
            <v>131</v>
          </cell>
        </row>
        <row r="1185">
          <cell r="A1185" t="str">
            <v>3VSLPP2535</v>
          </cell>
          <cell r="B1185" t="str">
            <v>Ăng ten WIFI/BT/GPS trắng S2 Eco</v>
          </cell>
          <cell r="C1185">
            <v>0</v>
          </cell>
          <cell r="D1185">
            <v>1502</v>
          </cell>
          <cell r="E1185">
            <v>2568641.4000000004</v>
          </cell>
          <cell r="F1185">
            <v>1253</v>
          </cell>
          <cell r="G1185">
            <v>249</v>
          </cell>
        </row>
        <row r="1186">
          <cell r="A1186" t="str">
            <v>3VSLPP253515</v>
          </cell>
          <cell r="B1186" t="str">
            <v>Ốc vít PCBA đen S2 Eco 1.4x2mm</v>
          </cell>
          <cell r="C1186">
            <v>0</v>
          </cell>
          <cell r="D1186">
            <v>3003</v>
          </cell>
          <cell r="E1186">
            <v>2568641.4000000004</v>
          </cell>
          <cell r="F1186">
            <v>1393</v>
          </cell>
          <cell r="G1186">
            <v>1610</v>
          </cell>
        </row>
        <row r="1187">
          <cell r="A1187" t="str">
            <v>3VSSCREW3x8</v>
          </cell>
          <cell r="B1187" t="str">
            <v>TP black with logo VIVAS</v>
          </cell>
          <cell r="C1187">
            <v>0</v>
          </cell>
          <cell r="D1187">
            <v>6000</v>
          </cell>
          <cell r="E1187">
            <v>38242.799999999996</v>
          </cell>
          <cell r="F1187">
            <v>5424</v>
          </cell>
          <cell r="G1187">
            <v>576</v>
          </cell>
        </row>
        <row r="1188">
          <cell r="A1188" t="str">
            <v>3VSTPCB1020MB01</v>
          </cell>
          <cell r="B1188" t="str">
            <v xml:space="preserve">LCD </v>
          </cell>
          <cell r="C1188">
            <v>0</v>
          </cell>
          <cell r="D1188">
            <v>10257</v>
          </cell>
          <cell r="E1188">
            <v>627928213.59500766</v>
          </cell>
          <cell r="F1188">
            <v>8978</v>
          </cell>
          <cell r="G1188">
            <v>1279</v>
          </cell>
        </row>
        <row r="1189">
          <cell r="A1189" t="str">
            <v>3VSTPCBPOETA4812G</v>
          </cell>
          <cell r="B1189" t="str">
            <v>camera sets</v>
          </cell>
          <cell r="C1189">
            <v>0</v>
          </cell>
          <cell r="D1189">
            <v>10584</v>
          </cell>
          <cell r="E1189">
            <v>1210944443.1448109</v>
          </cell>
          <cell r="F1189">
            <v>9177</v>
          </cell>
          <cell r="G1189">
            <v>1407</v>
          </cell>
        </row>
        <row r="1190">
          <cell r="A1190" t="str">
            <v>3VSW18259107</v>
          </cell>
          <cell r="B1190" t="str">
            <v>photodector FPC sets</v>
          </cell>
          <cell r="C1190">
            <v>0</v>
          </cell>
          <cell r="D1190">
            <v>10181</v>
          </cell>
          <cell r="E1190">
            <v>1006517390.6000779</v>
          </cell>
          <cell r="F1190">
            <v>8999</v>
          </cell>
          <cell r="G1190">
            <v>1182</v>
          </cell>
        </row>
        <row r="1191">
          <cell r="A1191" t="str">
            <v>3VSWC90P101-0000M-H</v>
          </cell>
          <cell r="B1191" t="str">
            <v>on-off key fpc</v>
          </cell>
          <cell r="C1191">
            <v>0</v>
          </cell>
          <cell r="D1191">
            <v>10449</v>
          </cell>
          <cell r="E1191">
            <v>124358192.4519759</v>
          </cell>
          <cell r="F1191">
            <v>9297</v>
          </cell>
          <cell r="G1191">
            <v>1152</v>
          </cell>
        </row>
        <row r="1192">
          <cell r="A1192" t="str">
            <v>3VSWEVQ-PSD02K</v>
          </cell>
          <cell r="B1192" t="str">
            <v>Volume key FPC</v>
          </cell>
          <cell r="C1192">
            <v>0</v>
          </cell>
          <cell r="D1192">
            <v>10317</v>
          </cell>
          <cell r="E1192">
            <v>17571996.583608653</v>
          </cell>
          <cell r="F1192">
            <v>9011</v>
          </cell>
          <cell r="G1192">
            <v>1306</v>
          </cell>
        </row>
        <row r="1193">
          <cell r="A1193" t="str">
            <v>3VSWTACT22001</v>
          </cell>
          <cell r="B1193" t="str">
            <v>key light FPC</v>
          </cell>
          <cell r="C1193">
            <v>0</v>
          </cell>
          <cell r="D1193">
            <v>10210</v>
          </cell>
          <cell r="E1193">
            <v>19133492.437097996</v>
          </cell>
          <cell r="F1193">
            <v>9015</v>
          </cell>
          <cell r="G1193">
            <v>1195</v>
          </cell>
        </row>
        <row r="1194">
          <cell r="A1194" t="str">
            <v>3VSWTACTTHDP09-070BB</v>
          </cell>
          <cell r="B1194" t="str">
            <v>speaker</v>
          </cell>
          <cell r="C1194">
            <v>0</v>
          </cell>
          <cell r="D1194">
            <v>10152</v>
          </cell>
          <cell r="E1194">
            <v>81958024.969413012</v>
          </cell>
          <cell r="F1194">
            <v>9162</v>
          </cell>
          <cell r="G1194">
            <v>990</v>
          </cell>
        </row>
        <row r="1195">
          <cell r="A1195" t="str">
            <v>3VSWTACTTHDP09-095BB</v>
          </cell>
          <cell r="B1195" t="str">
            <v>receiver</v>
          </cell>
          <cell r="C1195">
            <v>0</v>
          </cell>
          <cell r="D1195">
            <v>10351</v>
          </cell>
          <cell r="E1195">
            <v>61199926.303746</v>
          </cell>
          <cell r="F1195">
            <v>8999</v>
          </cell>
          <cell r="G1195">
            <v>1352</v>
          </cell>
        </row>
        <row r="1196">
          <cell r="A1196" t="str">
            <v>3VTEA1721AT</v>
          </cell>
          <cell r="B1196" t="str">
            <v>MIC</v>
          </cell>
          <cell r="C1196">
            <v>0</v>
          </cell>
          <cell r="D1196">
            <v>9182</v>
          </cell>
          <cell r="E1196">
            <v>38494988.374922216</v>
          </cell>
          <cell r="F1196">
            <v>8817</v>
          </cell>
          <cell r="G1196">
            <v>365</v>
          </cell>
        </row>
        <row r="1197">
          <cell r="A1197" t="str">
            <v>3VTP-HS-40</v>
          </cell>
          <cell r="B1197" t="str">
            <v>Motor</v>
          </cell>
          <cell r="C1197">
            <v>0</v>
          </cell>
          <cell r="D1197">
            <v>9951</v>
          </cell>
          <cell r="E1197">
            <v>12839666.07981414</v>
          </cell>
          <cell r="F1197">
            <v>8972</v>
          </cell>
          <cell r="G1197">
            <v>979</v>
          </cell>
        </row>
        <row r="1198">
          <cell r="A1198" t="str">
            <v>3VUMGW040V2</v>
          </cell>
          <cell r="B1198" t="str">
            <v>GSM antenna</v>
          </cell>
          <cell r="C1198">
            <v>0</v>
          </cell>
          <cell r="D1198">
            <v>10163</v>
          </cell>
          <cell r="E1198">
            <v>60178932.299760841</v>
          </cell>
          <cell r="F1198">
            <v>8957</v>
          </cell>
          <cell r="G1198">
            <v>1206</v>
          </cell>
        </row>
        <row r="1199">
          <cell r="A1199" t="str">
            <v>3VUMIGAW300N</v>
          </cell>
          <cell r="B1199" t="str">
            <v>BT/WIFI/GPS 3 in 1 antenna black</v>
          </cell>
          <cell r="C1199">
            <v>0</v>
          </cell>
          <cell r="D1199">
            <v>10201</v>
          </cell>
          <cell r="E1199">
            <v>20769260.570881918</v>
          </cell>
          <cell r="F1199">
            <v>8981</v>
          </cell>
          <cell r="G1199">
            <v>1220</v>
          </cell>
        </row>
        <row r="1200">
          <cell r="A1200" t="str">
            <v>3VUMIGW040</v>
          </cell>
          <cell r="B1200" t="str">
            <v>battery</v>
          </cell>
          <cell r="C1200">
            <v>0</v>
          </cell>
          <cell r="D1200">
            <v>10190</v>
          </cell>
          <cell r="E1200">
            <v>10384630.285440959</v>
          </cell>
          <cell r="F1200">
            <v>8572</v>
          </cell>
          <cell r="G1200">
            <v>1618</v>
          </cell>
        </row>
        <row r="1201">
          <cell r="A1201" t="str">
            <v>3VVNT12V1250</v>
          </cell>
          <cell r="B1201" t="str">
            <v>Charger</v>
          </cell>
          <cell r="C1201">
            <v>0</v>
          </cell>
          <cell r="D1201">
            <v>10174</v>
          </cell>
          <cell r="E1201">
            <v>319646070</v>
          </cell>
          <cell r="F1201">
            <v>8500</v>
          </cell>
          <cell r="G1201">
            <v>1674</v>
          </cell>
        </row>
        <row r="1202">
          <cell r="A1202" t="str">
            <v>3VWR0550TINNED</v>
          </cell>
          <cell r="B1202" t="str">
            <v>USB line white</v>
          </cell>
          <cell r="C1202">
            <v>0</v>
          </cell>
          <cell r="D1202">
            <v>10212</v>
          </cell>
          <cell r="E1202">
            <v>0</v>
          </cell>
          <cell r="F1202">
            <v>8500</v>
          </cell>
          <cell r="G1202">
            <v>1712</v>
          </cell>
        </row>
        <row r="1203">
          <cell r="A1203" t="str">
            <v>3VWR251C24AWG</v>
          </cell>
          <cell r="B1203" t="str">
            <v>white earphone</v>
          </cell>
          <cell r="C1203">
            <v>0</v>
          </cell>
          <cell r="D1203">
            <v>10207</v>
          </cell>
          <cell r="E1203">
            <v>34615434.994419597</v>
          </cell>
          <cell r="F1203">
            <v>8500</v>
          </cell>
          <cell r="G1203">
            <v>1707</v>
          </cell>
        </row>
        <row r="1204">
          <cell r="A1204" t="str">
            <v>3VWR2665C24AWG</v>
          </cell>
          <cell r="B1204" t="str">
            <v>Giftbox IMEI lable</v>
          </cell>
          <cell r="C1204">
            <v>0</v>
          </cell>
          <cell r="D1204">
            <v>10197</v>
          </cell>
          <cell r="E1204">
            <v>121154021.41604403</v>
          </cell>
          <cell r="F1204">
            <v>8500</v>
          </cell>
          <cell r="G1204">
            <v>1697</v>
          </cell>
        </row>
        <row r="1205">
          <cell r="A1205" t="str">
            <v>4V4ULCE001-WHL</v>
          </cell>
          <cell r="B1205" t="str">
            <v>screw lable</v>
          </cell>
          <cell r="C1205">
            <v>0</v>
          </cell>
          <cell r="D1205">
            <v>20040</v>
          </cell>
          <cell r="E1205">
            <v>2769234.7143996004</v>
          </cell>
          <cell r="F1205">
            <v>20040</v>
          </cell>
          <cell r="G1205">
            <v>0</v>
          </cell>
        </row>
        <row r="1206">
          <cell r="A1206" t="str">
            <v>4V4ULCE002</v>
          </cell>
          <cell r="B1206" t="str">
            <v>giftbox SN lable</v>
          </cell>
          <cell r="C1206">
            <v>0</v>
          </cell>
          <cell r="D1206">
            <v>10020</v>
          </cell>
          <cell r="E1206">
            <v>242305.61594400002</v>
          </cell>
          <cell r="F1206">
            <v>9305</v>
          </cell>
          <cell r="G1206">
            <v>715</v>
          </cell>
        </row>
        <row r="1207">
          <cell r="A1207" t="str">
            <v>4V4ULCE003</v>
          </cell>
          <cell r="B1207" t="str">
            <v>giftbox ICT lable</v>
          </cell>
          <cell r="C1207">
            <v>0</v>
          </cell>
          <cell r="D1207">
            <v>10020</v>
          </cell>
          <cell r="E1207">
            <v>1730754.3996000001</v>
          </cell>
          <cell r="F1207">
            <v>10220</v>
          </cell>
          <cell r="G1207">
            <v>-200</v>
          </cell>
        </row>
        <row r="1208">
          <cell r="A1208" t="str">
            <v>4V4ULCE004</v>
          </cell>
          <cell r="B1208" t="str">
            <v>lable for battery bunker</v>
          </cell>
          <cell r="C1208">
            <v>0</v>
          </cell>
          <cell r="D1208">
            <v>10020</v>
          </cell>
          <cell r="E1208">
            <v>1730754.3996000001</v>
          </cell>
          <cell r="F1208">
            <v>8519</v>
          </cell>
          <cell r="G1208">
            <v>1501</v>
          </cell>
        </row>
        <row r="1209">
          <cell r="A1209" t="str">
            <v>4V4ULCE005</v>
          </cell>
          <cell r="B1209" t="str">
            <v>color lable: black</v>
          </cell>
          <cell r="C1209">
            <v>0</v>
          </cell>
          <cell r="D1209">
            <v>10274</v>
          </cell>
          <cell r="E1209">
            <v>7615415.1564539988</v>
          </cell>
          <cell r="F1209">
            <v>8900</v>
          </cell>
          <cell r="G1209">
            <v>1374</v>
          </cell>
        </row>
        <row r="1210">
          <cell r="A1210" t="str">
            <v>4V4ULCE006</v>
          </cell>
          <cell r="B1210" t="str">
            <v>color lable: white</v>
          </cell>
          <cell r="C1210">
            <v>0</v>
          </cell>
          <cell r="D1210">
            <v>5010</v>
          </cell>
          <cell r="E1210">
            <v>1730768.2371198002</v>
          </cell>
          <cell r="F1210">
            <v>5176</v>
          </cell>
          <cell r="G1210">
            <v>-166</v>
          </cell>
        </row>
        <row r="1211">
          <cell r="A1211" t="str">
            <v>4V4ULCE007</v>
          </cell>
          <cell r="B1211" t="str">
            <v>water proof lable , pasted on the PCBA</v>
          </cell>
          <cell r="C1211">
            <v>0</v>
          </cell>
          <cell r="D1211">
            <v>5010</v>
          </cell>
          <cell r="E1211">
            <v>1730768.2371198002</v>
          </cell>
          <cell r="F1211">
            <v>5183</v>
          </cell>
          <cell r="G1211">
            <v>-173</v>
          </cell>
        </row>
        <row r="1212">
          <cell r="A1212" t="str">
            <v>4V4ULCE008</v>
          </cell>
          <cell r="B1212" t="str">
            <v>GB sealing lable</v>
          </cell>
          <cell r="C1212">
            <v>0</v>
          </cell>
          <cell r="D1212">
            <v>10020</v>
          </cell>
          <cell r="E1212">
            <v>519231.42911808001</v>
          </cell>
          <cell r="F1212">
            <v>8900</v>
          </cell>
          <cell r="G1212">
            <v>1120</v>
          </cell>
        </row>
        <row r="1213">
          <cell r="A1213" t="str">
            <v>4V4ULCE009</v>
          </cell>
          <cell r="B1213" t="str">
            <v>warranty card</v>
          </cell>
          <cell r="C1213">
            <v>0</v>
          </cell>
          <cell r="D1213">
            <v>10020</v>
          </cell>
          <cell r="E1213">
            <v>5192314.2911807997</v>
          </cell>
          <cell r="F1213">
            <v>8419</v>
          </cell>
          <cell r="G1213">
            <v>1601</v>
          </cell>
        </row>
        <row r="1214">
          <cell r="A1214" t="str">
            <v>4V4ULCE010</v>
          </cell>
          <cell r="B1214" t="str">
            <v>S2TP protector（3 layers）</v>
          </cell>
          <cell r="C1214">
            <v>0</v>
          </cell>
          <cell r="D1214">
            <v>10296</v>
          </cell>
          <cell r="E1214">
            <v>3461542.8607871998</v>
          </cell>
          <cell r="F1214">
            <v>8705</v>
          </cell>
          <cell r="G1214">
            <v>1591</v>
          </cell>
        </row>
        <row r="1215">
          <cell r="A1215" t="str">
            <v>4V4ULCE011</v>
          </cell>
          <cell r="B1215" t="str">
            <v>Vỏ hộp đựng máy và phụ kiện S2 New ULC</v>
          </cell>
          <cell r="C1215">
            <v>0</v>
          </cell>
          <cell r="D1215">
            <v>10346</v>
          </cell>
          <cell r="E1215">
            <v>13153864.999840561</v>
          </cell>
          <cell r="F1215">
            <v>8706</v>
          </cell>
          <cell r="G1215">
            <v>1640</v>
          </cell>
        </row>
        <row r="1216">
          <cell r="A1216" t="str">
            <v>4V4ULCE012</v>
          </cell>
          <cell r="B1216" t="str">
            <v>Sách hướng dẫn sử dụng New ULC</v>
          </cell>
          <cell r="C1216">
            <v>0</v>
          </cell>
          <cell r="D1216">
            <v>14845</v>
          </cell>
          <cell r="E1216">
            <v>144893000</v>
          </cell>
          <cell r="F1216">
            <v>8585</v>
          </cell>
          <cell r="G1216">
            <v>6260</v>
          </cell>
        </row>
        <row r="1217">
          <cell r="A1217" t="str">
            <v>4V4ULCE013</v>
          </cell>
          <cell r="B1217" t="str">
            <v>Thùng carton đựng 30 sản phẩm S2 New ULC</v>
          </cell>
          <cell r="C1217">
            <v>0</v>
          </cell>
          <cell r="D1217">
            <v>11028</v>
          </cell>
          <cell r="E1217">
            <v>12862300</v>
          </cell>
          <cell r="F1217">
            <v>9930</v>
          </cell>
          <cell r="G1217">
            <v>1098</v>
          </cell>
        </row>
        <row r="1218">
          <cell r="A1218" t="str">
            <v>4V4ULCP001</v>
          </cell>
          <cell r="B1218" t="str">
            <v>A cover components black</v>
          </cell>
          <cell r="C1218">
            <v>0</v>
          </cell>
          <cell r="D1218">
            <v>495</v>
          </cell>
          <cell r="E1218">
            <v>5521600</v>
          </cell>
          <cell r="F1218">
            <v>322</v>
          </cell>
          <cell r="G1218">
            <v>173</v>
          </cell>
        </row>
        <row r="1219">
          <cell r="A1219" t="str">
            <v>4V4ULCP002</v>
          </cell>
          <cell r="B1219" t="str">
            <v>A cover components white</v>
          </cell>
          <cell r="C1219">
            <v>0</v>
          </cell>
          <cell r="D1219">
            <v>5960</v>
          </cell>
          <cell r="E1219">
            <v>91303410.239999995</v>
          </cell>
          <cell r="F1219">
            <v>4470</v>
          </cell>
          <cell r="G1219">
            <v>1490</v>
          </cell>
        </row>
        <row r="1220">
          <cell r="A1220" t="str">
            <v>4V4ULCP003</v>
          </cell>
          <cell r="B1220" t="str">
            <v>B cover components</v>
          </cell>
          <cell r="C1220">
            <v>0</v>
          </cell>
          <cell r="D1220">
            <v>6044</v>
          </cell>
          <cell r="E1220">
            <v>91303410.239999995</v>
          </cell>
          <cell r="F1220">
            <v>4480</v>
          </cell>
          <cell r="G1220">
            <v>1564</v>
          </cell>
        </row>
        <row r="1221">
          <cell r="A1221" t="str">
            <v>4V4ULCP004</v>
          </cell>
          <cell r="B1221" t="str">
            <v xml:space="preserve">C cover components black
</v>
          </cell>
          <cell r="C1221">
            <v>0</v>
          </cell>
          <cell r="D1221">
            <v>12149</v>
          </cell>
          <cell r="E1221">
            <v>110892647.16</v>
          </cell>
          <cell r="F1221">
            <v>8934</v>
          </cell>
          <cell r="G1221">
            <v>3215</v>
          </cell>
        </row>
        <row r="1222">
          <cell r="A1222" t="str">
            <v>4V4ULCP005</v>
          </cell>
          <cell r="B1222" t="str">
            <v>C cover components white</v>
          </cell>
          <cell r="C1222">
            <v>0</v>
          </cell>
          <cell r="D1222">
            <v>6143</v>
          </cell>
          <cell r="E1222">
            <v>70473831.840000004</v>
          </cell>
          <cell r="F1222">
            <v>4350</v>
          </cell>
          <cell r="G1222">
            <v>1793</v>
          </cell>
        </row>
        <row r="1223">
          <cell r="A1223" t="str">
            <v>4V4ULCP006</v>
          </cell>
          <cell r="B1223" t="str">
            <v>on-off key black</v>
          </cell>
          <cell r="C1223">
            <v>0</v>
          </cell>
          <cell r="D1223">
            <v>6172</v>
          </cell>
          <cell r="E1223">
            <v>70473831.839999989</v>
          </cell>
          <cell r="F1223">
            <v>4350</v>
          </cell>
          <cell r="G1223">
            <v>1822</v>
          </cell>
        </row>
        <row r="1224">
          <cell r="A1224" t="str">
            <v>4V4ULCP007-B</v>
          </cell>
          <cell r="B1224" t="str">
            <v xml:space="preserve">on-off key white </v>
          </cell>
          <cell r="C1224">
            <v>0</v>
          </cell>
          <cell r="D1224">
            <v>5998</v>
          </cell>
          <cell r="E1224">
            <v>7254722.898000001</v>
          </cell>
          <cell r="F1224">
            <v>4483</v>
          </cell>
          <cell r="G1224">
            <v>1515</v>
          </cell>
        </row>
        <row r="1225">
          <cell r="A1225" t="str">
            <v>4V4ULCP007-K</v>
          </cell>
          <cell r="B1225" t="str">
            <v>volume key black</v>
          </cell>
          <cell r="C1225">
            <v>0</v>
          </cell>
          <cell r="D1225">
            <v>6097</v>
          </cell>
          <cell r="E1225">
            <v>7254722.898000001</v>
          </cell>
          <cell r="F1225">
            <v>4498</v>
          </cell>
          <cell r="G1225">
            <v>1599</v>
          </cell>
        </row>
        <row r="1226">
          <cell r="A1226" t="str">
            <v>4V4ULCP007-P</v>
          </cell>
          <cell r="B1226" t="str">
            <v>volume key white</v>
          </cell>
          <cell r="C1226">
            <v>0</v>
          </cell>
          <cell r="D1226">
            <v>5992</v>
          </cell>
          <cell r="E1226">
            <v>6218330.2703999998</v>
          </cell>
          <cell r="F1226">
            <v>4485</v>
          </cell>
          <cell r="G1226">
            <v>1507</v>
          </cell>
        </row>
        <row r="1227">
          <cell r="A1227" t="str">
            <v>4V4ULCP007-W</v>
          </cell>
          <cell r="B1227" t="str">
            <v>photodetector sealing silcon sets</v>
          </cell>
          <cell r="C1227">
            <v>0</v>
          </cell>
          <cell r="D1227">
            <v>5907</v>
          </cell>
          <cell r="E1227">
            <v>6218330.2703999998</v>
          </cell>
          <cell r="F1227">
            <v>4516</v>
          </cell>
          <cell r="G1227">
            <v>1391</v>
          </cell>
        </row>
        <row r="1228">
          <cell r="A1228" t="str">
            <v>4V4ULCP007-Y</v>
          </cell>
          <cell r="B1228" t="str">
            <v>speaker support</v>
          </cell>
          <cell r="C1228">
            <v>0</v>
          </cell>
          <cell r="D1228">
            <v>10020</v>
          </cell>
          <cell r="E1228">
            <v>6923081.4638760006</v>
          </cell>
          <cell r="F1228">
            <v>9100</v>
          </cell>
          <cell r="G1228">
            <v>920</v>
          </cell>
        </row>
        <row r="1229">
          <cell r="A1229" t="str">
            <v>4V4ULCP008</v>
          </cell>
          <cell r="B1229" t="str">
            <v>back camera lens</v>
          </cell>
          <cell r="C1229">
            <v>0</v>
          </cell>
          <cell r="D1229">
            <v>10196</v>
          </cell>
          <cell r="E1229">
            <v>4153810.5590400002</v>
          </cell>
          <cell r="F1229">
            <v>8902</v>
          </cell>
          <cell r="G1229">
            <v>1294</v>
          </cell>
        </row>
        <row r="1230">
          <cell r="A1230" t="str">
            <v>4V4ULCP009</v>
          </cell>
          <cell r="B1230" t="str">
            <v>self-tapping screw 1.4x2.5</v>
          </cell>
          <cell r="C1230">
            <v>0</v>
          </cell>
          <cell r="D1230">
            <v>10296</v>
          </cell>
          <cell r="E1230">
            <v>3461530.0876919995</v>
          </cell>
          <cell r="F1230">
            <v>9303</v>
          </cell>
          <cell r="G1230">
            <v>993</v>
          </cell>
        </row>
        <row r="1231">
          <cell r="A1231" t="str">
            <v>4V4ULCP010</v>
          </cell>
          <cell r="B1231" t="str">
            <v>machine screw 1.4x3</v>
          </cell>
          <cell r="C1231">
            <v>0</v>
          </cell>
          <cell r="D1231">
            <v>40080</v>
          </cell>
          <cell r="E1231">
            <v>692301.75984000007</v>
          </cell>
          <cell r="F1231">
            <v>40000</v>
          </cell>
          <cell r="G1231">
            <v>80</v>
          </cell>
        </row>
        <row r="1232">
          <cell r="A1232" t="str">
            <v>4V4ULCP011</v>
          </cell>
          <cell r="B1232" t="str">
            <v>insulating cement for volume key</v>
          </cell>
          <cell r="C1232">
            <v>0</v>
          </cell>
          <cell r="D1232">
            <v>40080</v>
          </cell>
          <cell r="E1232">
            <v>692301.75984000007</v>
          </cell>
          <cell r="F1232">
            <v>40000</v>
          </cell>
          <cell r="G1232">
            <v>80</v>
          </cell>
        </row>
        <row r="1233">
          <cell r="A1233" t="str">
            <v>4V4ULCP012</v>
          </cell>
          <cell r="B1233" t="str">
            <v>insulating cement for camera</v>
          </cell>
          <cell r="C1233">
            <v>0</v>
          </cell>
          <cell r="D1233">
            <v>30492</v>
          </cell>
          <cell r="E1233">
            <v>1038452.63976</v>
          </cell>
          <cell r="F1233">
            <v>26920</v>
          </cell>
          <cell r="G1233">
            <v>3572</v>
          </cell>
        </row>
        <row r="1234">
          <cell r="A1234" t="str">
            <v>4V4ULCP014</v>
          </cell>
          <cell r="B1234" t="str">
            <v>insulating cement for LCD</v>
          </cell>
          <cell r="C1234">
            <v>0</v>
          </cell>
          <cell r="D1234">
            <v>10182</v>
          </cell>
          <cell r="E1234">
            <v>865377.19980000006</v>
          </cell>
          <cell r="F1234">
            <v>9124</v>
          </cell>
          <cell r="G1234">
            <v>1058</v>
          </cell>
        </row>
        <row r="1235">
          <cell r="A1235" t="str">
            <v>4V4ULCP017</v>
          </cell>
          <cell r="B1235" t="str">
            <v>TP-IC sheilding conductive fabric</v>
          </cell>
          <cell r="C1235">
            <v>0</v>
          </cell>
          <cell r="D1235">
            <v>10137</v>
          </cell>
          <cell r="E1235">
            <v>692301.75984000007</v>
          </cell>
          <cell r="F1235">
            <v>9018</v>
          </cell>
          <cell r="G1235">
            <v>1119</v>
          </cell>
        </row>
        <row r="1236">
          <cell r="A1236" t="str">
            <v>4V4ULCS001</v>
          </cell>
          <cell r="B1236" t="str">
            <v>speaker conductive fabric</v>
          </cell>
          <cell r="C1236">
            <v>0</v>
          </cell>
          <cell r="D1236">
            <v>10180</v>
          </cell>
          <cell r="E1236">
            <v>5192263.1987999994</v>
          </cell>
          <cell r="F1236">
            <v>8978</v>
          </cell>
          <cell r="G1236">
            <v>1202</v>
          </cell>
        </row>
        <row r="1237">
          <cell r="A1237" t="str">
            <v>4V4ULCS002</v>
          </cell>
          <cell r="B1237" t="str">
            <v>conductive foam 1</v>
          </cell>
          <cell r="C1237">
            <v>0</v>
          </cell>
          <cell r="D1237">
            <v>10190</v>
          </cell>
          <cell r="E1237">
            <v>1038452.63976</v>
          </cell>
          <cell r="F1237">
            <v>9033</v>
          </cell>
          <cell r="G1237">
            <v>1157</v>
          </cell>
        </row>
        <row r="1238">
          <cell r="A1238" t="str">
            <v>4V4ULCS003</v>
          </cell>
          <cell r="B1238" t="str">
            <v>conductive foam 2</v>
          </cell>
          <cell r="C1238">
            <v>0</v>
          </cell>
          <cell r="D1238">
            <v>20313</v>
          </cell>
          <cell r="E1238">
            <v>3738472.0801200001</v>
          </cell>
          <cell r="F1238">
            <v>17900</v>
          </cell>
          <cell r="G1238">
            <v>2413</v>
          </cell>
        </row>
        <row r="1239">
          <cell r="A1239" t="str">
            <v>4V4ULCS004</v>
          </cell>
          <cell r="B1239" t="str">
            <v>key light FPC grounding conductive fabric</v>
          </cell>
          <cell r="C1239">
            <v>0</v>
          </cell>
          <cell r="D1239">
            <v>20312</v>
          </cell>
          <cell r="E1239">
            <v>2243080.26768312</v>
          </cell>
          <cell r="F1239">
            <v>17968</v>
          </cell>
          <cell r="G1239">
            <v>2344</v>
          </cell>
        </row>
        <row r="1240">
          <cell r="A1240" t="str">
            <v>4V4ULCS005</v>
          </cell>
          <cell r="B1240" t="str">
            <v>VÍT BẮT GỖ REN TO 4 X 25 mm</v>
          </cell>
          <cell r="C1240">
            <v>0</v>
          </cell>
          <cell r="D1240">
            <v>10163</v>
          </cell>
          <cell r="E1240">
            <v>519231.42911808001</v>
          </cell>
          <cell r="F1240">
            <v>8952</v>
          </cell>
          <cell r="G1240">
            <v>1211</v>
          </cell>
        </row>
        <row r="1241">
          <cell r="A1241" t="str">
            <v>4V4ULCS006</v>
          </cell>
          <cell r="B1241" t="str">
            <v>Mạch in PCB 2 lớp, mạ bạc</v>
          </cell>
          <cell r="C1241">
            <v>0</v>
          </cell>
          <cell r="D1241">
            <v>128600</v>
          </cell>
          <cell r="E1241">
            <v>1620000</v>
          </cell>
          <cell r="F1241">
            <v>123268</v>
          </cell>
          <cell r="G1241">
            <v>5332</v>
          </cell>
        </row>
        <row r="1242">
          <cell r="A1242" t="str">
            <v>4V4ULCS007</v>
          </cell>
          <cell r="B1242" t="str">
            <v>RJ45 Shielded</v>
          </cell>
          <cell r="C1242">
            <v>0</v>
          </cell>
          <cell r="D1242">
            <v>60000</v>
          </cell>
          <cell r="E1242">
            <v>1529712000</v>
          </cell>
          <cell r="F1242">
            <v>56360</v>
          </cell>
          <cell r="G1242">
            <v>3640</v>
          </cell>
        </row>
        <row r="1243">
          <cell r="A1243" t="str">
            <v>4V4ULCS008</v>
          </cell>
          <cell r="B1243" t="str">
            <v>Gift box đựng AP</v>
          </cell>
          <cell r="C1243">
            <v>0</v>
          </cell>
          <cell r="D1243">
            <v>252</v>
          </cell>
          <cell r="E1243">
            <v>20880568.799999997</v>
          </cell>
          <cell r="F1243">
            <v>149</v>
          </cell>
          <cell r="G1243">
            <v>103</v>
          </cell>
        </row>
        <row r="1244">
          <cell r="A1244" t="str">
            <v>4V4ULCS009</v>
          </cell>
          <cell r="B1244" t="str">
            <v>Tem dán nắp dưới Access Point (28 mm x 74 mm)</v>
          </cell>
          <cell r="C1244">
            <v>0</v>
          </cell>
          <cell r="D1244">
            <v>200</v>
          </cell>
          <cell r="E1244">
            <v>2700000</v>
          </cell>
          <cell r="F1244">
            <v>303</v>
          </cell>
          <cell r="G1244">
            <v>-103</v>
          </cell>
        </row>
        <row r="1245">
          <cell r="A1245" t="str">
            <v>4V4ULCS010</v>
          </cell>
          <cell r="B1245" t="str">
            <v>Master box 5 sản phẩm AP</v>
          </cell>
          <cell r="C1245">
            <v>0</v>
          </cell>
          <cell r="D1245">
            <v>200</v>
          </cell>
          <cell r="E1245">
            <v>500000</v>
          </cell>
          <cell r="F1245">
            <v>700</v>
          </cell>
          <cell r="G1245">
            <v>-500</v>
          </cell>
        </row>
        <row r="1246">
          <cell r="A1246" t="str">
            <v>4V4ULCS011</v>
          </cell>
          <cell r="B1246" t="str">
            <v>Tản nhiệt</v>
          </cell>
          <cell r="C1246">
            <v>0</v>
          </cell>
          <cell r="D1246">
            <v>40</v>
          </cell>
          <cell r="E1246">
            <v>840000</v>
          </cell>
          <cell r="F1246">
            <v>20</v>
          </cell>
          <cell r="G1246">
            <v>20</v>
          </cell>
        </row>
        <row r="1247">
          <cell r="A1247" t="str">
            <v>4V4ULCS012</v>
          </cell>
          <cell r="B1247" t="str">
            <v>JH-E (Enclosure)</v>
          </cell>
          <cell r="C1247">
            <v>0</v>
          </cell>
          <cell r="D1247">
            <v>100</v>
          </cell>
          <cell r="E1247">
            <v>70000000</v>
          </cell>
          <cell r="F1247">
            <v>194</v>
          </cell>
          <cell r="G1247">
            <v>-94</v>
          </cell>
        </row>
        <row r="1248">
          <cell r="A1248" t="str">
            <v>4V4ULCS013</v>
          </cell>
          <cell r="B1248" t="str">
            <v>X1 Bracket</v>
          </cell>
          <cell r="C1248">
            <v>0</v>
          </cell>
          <cell r="D1248">
            <v>441</v>
          </cell>
          <cell r="E1248">
            <v>133839177</v>
          </cell>
          <cell r="F1248">
            <v>243</v>
          </cell>
          <cell r="G1248">
            <v>198</v>
          </cell>
        </row>
        <row r="1249">
          <cell r="A1249" t="str">
            <v>4V4ULCS100-B</v>
          </cell>
          <cell r="B1249" t="str">
            <v>Vít lắp tản nhiệt</v>
          </cell>
          <cell r="C1249">
            <v>0</v>
          </cell>
          <cell r="D1249">
            <v>658</v>
          </cell>
          <cell r="E1249">
            <v>90337992</v>
          </cell>
          <cell r="F1249">
            <v>50</v>
          </cell>
          <cell r="G1249">
            <v>608</v>
          </cell>
        </row>
        <row r="1250">
          <cell r="A1250" t="str">
            <v>4V4ULCS100-K</v>
          </cell>
          <cell r="B1250" t="str">
            <v>Vít lắp PCB</v>
          </cell>
          <cell r="C1250">
            <v>0</v>
          </cell>
          <cell r="D1250">
            <v>800</v>
          </cell>
          <cell r="E1250">
            <v>0</v>
          </cell>
          <cell r="F1250">
            <v>404</v>
          </cell>
          <cell r="G1250">
            <v>396</v>
          </cell>
        </row>
        <row r="1251">
          <cell r="A1251" t="str">
            <v>4V4ULCS100-P</v>
          </cell>
          <cell r="B1251" t="str">
            <v>Vít chống mạch</v>
          </cell>
          <cell r="C1251">
            <v>0</v>
          </cell>
          <cell r="D1251">
            <v>2000</v>
          </cell>
          <cell r="E1251">
            <v>0</v>
          </cell>
          <cell r="F1251">
            <v>1010</v>
          </cell>
          <cell r="G1251">
            <v>990</v>
          </cell>
        </row>
        <row r="1252">
          <cell r="A1252" t="str">
            <v>4V4ULCS100-W</v>
          </cell>
          <cell r="B1252" t="str">
            <v>Electronics Heatsink Pad Material</v>
          </cell>
          <cell r="C1252">
            <v>0</v>
          </cell>
          <cell r="D1252">
            <v>400</v>
          </cell>
          <cell r="E1252">
            <v>0</v>
          </cell>
          <cell r="F1252">
            <v>202</v>
          </cell>
          <cell r="G1252">
            <v>198</v>
          </cell>
        </row>
        <row r="1253">
          <cell r="A1253" t="str">
            <v>4V4ULCS100-Y</v>
          </cell>
          <cell r="B1253" t="str">
            <v>Keo dán Epoxy, thành phần A</v>
          </cell>
          <cell r="C1253">
            <v>0</v>
          </cell>
          <cell r="D1253">
            <v>29</v>
          </cell>
          <cell r="E1253">
            <v>10269891.48</v>
          </cell>
          <cell r="F1253">
            <v>6</v>
          </cell>
          <cell r="G1253">
            <v>23</v>
          </cell>
        </row>
        <row r="1254">
          <cell r="A1254" t="str">
            <v>4V4ULCS101</v>
          </cell>
          <cell r="B1254" t="str">
            <v>Thân hộp</v>
          </cell>
          <cell r="C1254">
            <v>0</v>
          </cell>
          <cell r="D1254">
            <v>2</v>
          </cell>
          <cell r="E1254">
            <v>0</v>
          </cell>
          <cell r="F1254">
            <v>1</v>
          </cell>
          <cell r="G1254">
            <v>1</v>
          </cell>
        </row>
        <row r="1255">
          <cell r="A1255" t="str">
            <v>4V4ULCS102</v>
          </cell>
          <cell r="B1255" t="str">
            <v>Nắp trên</v>
          </cell>
          <cell r="C1255">
            <v>0</v>
          </cell>
          <cell r="D1255">
            <v>0</v>
          </cell>
          <cell r="E1255">
            <v>0</v>
          </cell>
          <cell r="F1255">
            <v>100</v>
          </cell>
          <cell r="G1255">
            <v>-100</v>
          </cell>
        </row>
        <row r="1256">
          <cell r="A1256" t="str">
            <v>4V4ULCS104</v>
          </cell>
          <cell r="B1256" t="str">
            <v>Gioăng cao su</v>
          </cell>
          <cell r="C1256">
            <v>0</v>
          </cell>
          <cell r="D1256">
            <v>0</v>
          </cell>
          <cell r="E1256">
            <v>0</v>
          </cell>
          <cell r="F1256">
            <v>100</v>
          </cell>
          <cell r="G1256">
            <v>-100</v>
          </cell>
        </row>
        <row r="1257">
          <cell r="A1257" t="str">
            <v>4V4ULCS105</v>
          </cell>
          <cell r="B1257" t="str">
            <v>Bulong</v>
          </cell>
          <cell r="C1257">
            <v>0</v>
          </cell>
          <cell r="D1257">
            <v>0</v>
          </cell>
          <cell r="E1257">
            <v>0</v>
          </cell>
          <cell r="F1257">
            <v>100</v>
          </cell>
          <cell r="G1257">
            <v>-100</v>
          </cell>
        </row>
        <row r="1258">
          <cell r="A1258" t="str">
            <v>4V4ULCS106</v>
          </cell>
          <cell r="B1258" t="str">
            <v>Keo dán Epoxy, thành phần B</v>
          </cell>
          <cell r="C1258">
            <v>0</v>
          </cell>
          <cell r="D1258">
            <v>2</v>
          </cell>
          <cell r="E1258">
            <v>0</v>
          </cell>
          <cell r="F1258">
            <v>1600</v>
          </cell>
          <cell r="G1258">
            <v>-1600</v>
          </cell>
        </row>
        <row r="1259">
          <cell r="A1259" t="str">
            <v>4V4ULCS107</v>
          </cell>
          <cell r="B1259" t="str">
            <v>Keo dán silicon, chống nước, trong suốt, 300ml</v>
          </cell>
          <cell r="C1259">
            <v>0</v>
          </cell>
          <cell r="D1259">
            <v>2</v>
          </cell>
          <cell r="E1259">
            <v>0</v>
          </cell>
          <cell r="F1259">
            <v>1</v>
          </cell>
          <cell r="G1259">
            <v>1</v>
          </cell>
        </row>
        <row r="1260">
          <cell r="A1260" t="str">
            <v>4V4ULCS200</v>
          </cell>
          <cell r="B1260" t="str">
            <v>Dây thít nhựa 3x100 (10cm)</v>
          </cell>
          <cell r="C1260">
            <v>0</v>
          </cell>
          <cell r="D1260">
            <v>16</v>
          </cell>
          <cell r="E1260">
            <v>0</v>
          </cell>
          <cell r="F1260">
            <v>8</v>
          </cell>
          <cell r="G1260">
            <v>8</v>
          </cell>
        </row>
        <row r="1261">
          <cell r="A1261" t="str">
            <v>4V4ULCS201</v>
          </cell>
          <cell r="B1261" t="str">
            <v>Screw- pan head: M3.0x0.5 - L8.0 (total length) Stainless 2.000</v>
          </cell>
          <cell r="C1261">
            <v>0</v>
          </cell>
          <cell r="D1261">
            <v>400</v>
          </cell>
          <cell r="E1261">
            <v>0</v>
          </cell>
          <cell r="F1261">
            <v>202</v>
          </cell>
          <cell r="G1261">
            <v>198</v>
          </cell>
        </row>
        <row r="1262">
          <cell r="A1262" t="str">
            <v>4V4ULCS202</v>
          </cell>
          <cell r="B1262" t="str">
            <v>Long đen chống xoay cho connector ăngten</v>
          </cell>
          <cell r="C1262">
            <v>0</v>
          </cell>
          <cell r="D1262">
            <v>400</v>
          </cell>
          <cell r="E1262">
            <v>0</v>
          </cell>
          <cell r="F1262">
            <v>202</v>
          </cell>
          <cell r="G1262">
            <v>198</v>
          </cell>
        </row>
        <row r="1263">
          <cell r="A1263" t="str">
            <v>4V4ULCS203</v>
          </cell>
          <cell r="B1263" t="str">
            <v>Dung môi Putin 300ml</v>
          </cell>
          <cell r="C1263">
            <v>0</v>
          </cell>
          <cell r="D1263">
            <v>800</v>
          </cell>
          <cell r="E1263">
            <v>0</v>
          </cell>
          <cell r="F1263">
            <v>404</v>
          </cell>
          <cell r="G1263">
            <v>396</v>
          </cell>
        </row>
        <row r="1264">
          <cell r="A1264" t="str">
            <v>4V4ULCS204</v>
          </cell>
          <cell r="B1264" t="str">
            <v>Long đen lắp vỏ hộp AP, M4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</row>
        <row r="1265">
          <cell r="A1265" t="str">
            <v>4V4ULCS205</v>
          </cell>
          <cell r="B1265" t="str">
            <v>Long đen tiếp địa lắp vỏ hộp AP, M4</v>
          </cell>
          <cell r="C1265">
            <v>0</v>
          </cell>
          <cell r="D1265">
            <v>0</v>
          </cell>
          <cell r="E1265">
            <v>0</v>
          </cell>
          <cell r="F1265">
            <v>1500</v>
          </cell>
          <cell r="G1265">
            <v>-1500</v>
          </cell>
        </row>
        <row r="1266">
          <cell r="A1266" t="str">
            <v>4V4ULCS206</v>
          </cell>
          <cell r="B1266" t="str">
            <v>Spring lock washer M2.5 Stainless</v>
          </cell>
          <cell r="C1266">
            <v>0</v>
          </cell>
          <cell r="D1266">
            <v>2000</v>
          </cell>
          <cell r="E1266">
            <v>0</v>
          </cell>
          <cell r="F1266">
            <v>0</v>
          </cell>
          <cell r="G1266">
            <v>0</v>
          </cell>
        </row>
        <row r="1267">
          <cell r="A1267" t="str">
            <v>4V4ULCS208</v>
          </cell>
          <cell r="B1267" t="str">
            <v>Plastic washer M2.5 Plastic</v>
          </cell>
          <cell r="C1267">
            <v>0</v>
          </cell>
          <cell r="D1267">
            <v>2000</v>
          </cell>
          <cell r="E1267">
            <v>0</v>
          </cell>
          <cell r="F1267">
            <v>1010</v>
          </cell>
          <cell r="G1267">
            <v>990</v>
          </cell>
        </row>
        <row r="1268">
          <cell r="A1268" t="str">
            <v>4V4ULCS300-B-VNPT</v>
          </cell>
          <cell r="B1268" t="str">
            <v>Long đen nhựa lắp mạch PoE M3.0 (Plastic washer M3.0 Plastic)</v>
          </cell>
          <cell r="C1268">
            <v>0</v>
          </cell>
          <cell r="D1268">
            <v>2000</v>
          </cell>
          <cell r="E1268">
            <v>0</v>
          </cell>
          <cell r="F1268">
            <v>2010</v>
          </cell>
          <cell r="G1268">
            <v>-10</v>
          </cell>
        </row>
        <row r="1269">
          <cell r="A1269" t="str">
            <v>4V4ULCS300-K-VNPT</v>
          </cell>
          <cell r="B1269" t="str">
            <v>Đệm vênh lắp mạch PoE M3.0 (Spring lock washer M3.0 Stainless)</v>
          </cell>
          <cell r="C1269">
            <v>0</v>
          </cell>
          <cell r="D1269">
            <v>400</v>
          </cell>
          <cell r="E1269">
            <v>0</v>
          </cell>
          <cell r="F1269">
            <v>202</v>
          </cell>
          <cell r="G1269">
            <v>198</v>
          </cell>
        </row>
        <row r="1270">
          <cell r="A1270" t="str">
            <v>4V4ULCS300-P-VNPT</v>
          </cell>
          <cell r="B1270" t="str">
            <v>Chân giá treo</v>
          </cell>
          <cell r="C1270">
            <v>0</v>
          </cell>
          <cell r="D1270">
            <v>400</v>
          </cell>
          <cell r="E1270">
            <v>0</v>
          </cell>
          <cell r="F1270">
            <v>202</v>
          </cell>
          <cell r="G1270">
            <v>198</v>
          </cell>
        </row>
        <row r="1271">
          <cell r="A1271" t="str">
            <v>4V4ULCS300-W-VNPT</v>
          </cell>
          <cell r="B1271" t="str">
            <v>Thân giá treo</v>
          </cell>
          <cell r="C1271">
            <v>0</v>
          </cell>
          <cell r="D1271">
            <v>0</v>
          </cell>
          <cell r="E1271">
            <v>0</v>
          </cell>
          <cell r="F1271">
            <v>300</v>
          </cell>
          <cell r="G1271">
            <v>-300</v>
          </cell>
        </row>
        <row r="1272">
          <cell r="A1272" t="str">
            <v>4V4ULCS300-Y-VNPT</v>
          </cell>
          <cell r="B1272" t="str">
            <v>Má động giá treo</v>
          </cell>
          <cell r="C1272">
            <v>0</v>
          </cell>
          <cell r="D1272">
            <v>0</v>
          </cell>
          <cell r="E1272">
            <v>0</v>
          </cell>
          <cell r="F1272">
            <v>300</v>
          </cell>
          <cell r="G1272">
            <v>-300</v>
          </cell>
        </row>
        <row r="1273">
          <cell r="A1273" t="str">
            <v>4V4ULCS302</v>
          </cell>
          <cell r="B1273" t="str">
            <v>Má tĩnh giá treo</v>
          </cell>
          <cell r="C1273">
            <v>0</v>
          </cell>
          <cell r="D1273">
            <v>0</v>
          </cell>
          <cell r="E1273">
            <v>0</v>
          </cell>
          <cell r="F1273">
            <v>300</v>
          </cell>
          <cell r="G1273">
            <v>-300</v>
          </cell>
        </row>
        <row r="1274">
          <cell r="A1274" t="str">
            <v>4V4ULCS303-B</v>
          </cell>
          <cell r="B1274" t="str">
            <v>Bu lông lắp chân giá treo AP M6, L16</v>
          </cell>
          <cell r="C1274">
            <v>0</v>
          </cell>
          <cell r="D1274">
            <v>0</v>
          </cell>
          <cell r="E1274">
            <v>0</v>
          </cell>
          <cell r="F1274">
            <v>300</v>
          </cell>
          <cell r="G1274">
            <v>-300</v>
          </cell>
        </row>
        <row r="1275">
          <cell r="A1275" t="str">
            <v>4V4ULCS303-K</v>
          </cell>
          <cell r="B1275" t="str">
            <v>Bu lông lắp thân giá treo M6, 3.8 cm</v>
          </cell>
          <cell r="C1275">
            <v>0</v>
          </cell>
          <cell r="D1275">
            <v>0</v>
          </cell>
          <cell r="E1275">
            <v>0</v>
          </cell>
          <cell r="F1275">
            <v>400</v>
          </cell>
          <cell r="G1275">
            <v>-400</v>
          </cell>
        </row>
        <row r="1276">
          <cell r="A1276" t="str">
            <v>4V4ULCS303-P</v>
          </cell>
          <cell r="B1276" t="str">
            <v>Đai ốc lắp giá treo M6</v>
          </cell>
          <cell r="C1276">
            <v>0</v>
          </cell>
          <cell r="D1276">
            <v>0</v>
          </cell>
          <cell r="E1276">
            <v>0</v>
          </cell>
          <cell r="F1276">
            <v>600</v>
          </cell>
          <cell r="G1276">
            <v>-600</v>
          </cell>
        </row>
        <row r="1277">
          <cell r="A1277" t="str">
            <v>4V4ULCS303-W</v>
          </cell>
          <cell r="B1277" t="str">
            <v>Đệm vênh lắp giá treo M6</v>
          </cell>
          <cell r="C1277">
            <v>0</v>
          </cell>
          <cell r="D1277">
            <v>0</v>
          </cell>
          <cell r="E1277">
            <v>0</v>
          </cell>
          <cell r="F1277">
            <v>2000</v>
          </cell>
          <cell r="G1277">
            <v>-2000</v>
          </cell>
        </row>
        <row r="1278">
          <cell r="A1278" t="str">
            <v>4V4ULCS303-Y</v>
          </cell>
          <cell r="B1278" t="str">
            <v>Long đen  lắp  giá treo M6</v>
          </cell>
          <cell r="C1278">
            <v>0</v>
          </cell>
          <cell r="D1278">
            <v>0</v>
          </cell>
          <cell r="E1278">
            <v>0</v>
          </cell>
          <cell r="F1278">
            <v>2400</v>
          </cell>
          <cell r="G1278">
            <v>-2400</v>
          </cell>
        </row>
        <row r="1279">
          <cell r="A1279" t="str">
            <v>4V4ULCS304-B</v>
          </cell>
          <cell r="B1279" t="str">
            <v>Đệm chống xoay thân giá treo M6</v>
          </cell>
          <cell r="C1279">
            <v>0</v>
          </cell>
          <cell r="D1279">
            <v>0</v>
          </cell>
          <cell r="E1279">
            <v>0</v>
          </cell>
          <cell r="F1279">
            <v>4400</v>
          </cell>
          <cell r="G1279">
            <v>-4400</v>
          </cell>
        </row>
        <row r="1280">
          <cell r="A1280" t="str">
            <v>4V4ULCS304-K</v>
          </cell>
          <cell r="B1280" t="str">
            <v>Bu lông lắp má giá treo M6, L150</v>
          </cell>
          <cell r="C1280">
            <v>0</v>
          </cell>
          <cell r="D1280">
            <v>0</v>
          </cell>
          <cell r="E1280">
            <v>0</v>
          </cell>
          <cell r="F1280">
            <v>600</v>
          </cell>
          <cell r="G1280">
            <v>-600</v>
          </cell>
        </row>
        <row r="1281">
          <cell r="A1281" t="str">
            <v>4V4ULCS304-P</v>
          </cell>
          <cell r="B1281" t="str">
            <v>TOOTH BEST</v>
          </cell>
          <cell r="C1281">
            <v>0</v>
          </cell>
          <cell r="D1281">
            <v>5</v>
          </cell>
          <cell r="E1281">
            <v>8670492.5999999996</v>
          </cell>
          <cell r="F1281">
            <v>600</v>
          </cell>
          <cell r="G1281">
            <v>-600</v>
          </cell>
        </row>
        <row r="1282">
          <cell r="A1282" t="str">
            <v>4V4ULCS304-W</v>
          </cell>
          <cell r="B1282" t="str">
            <v xml:space="preserve">Belt guide y-axis </v>
          </cell>
          <cell r="C1282">
            <v>0</v>
          </cell>
          <cell r="D1282">
            <v>5</v>
          </cell>
          <cell r="E1282">
            <v>8670492.5999999996</v>
          </cell>
          <cell r="F1282">
            <v>5</v>
          </cell>
          <cell r="G1282">
            <v>0</v>
          </cell>
        </row>
        <row r="1283">
          <cell r="A1283" t="str">
            <v>4V4ULCS304-Y</v>
          </cell>
          <cell r="B1283" t="str">
            <v xml:space="preserve">Belt guide x-axis S23/F5MH </v>
          </cell>
          <cell r="C1283">
            <v>0</v>
          </cell>
          <cell r="D1283">
            <v>1</v>
          </cell>
          <cell r="E1283">
            <v>8886351.959999999</v>
          </cell>
          <cell r="F1283">
            <v>1</v>
          </cell>
          <cell r="G1283">
            <v>0</v>
          </cell>
        </row>
        <row r="1284">
          <cell r="A1284" t="str">
            <v>4V4ULCS305</v>
          </cell>
          <cell r="B1284" t="str">
            <v>Đầu nối quang SC/APC (adaptor)</v>
          </cell>
          <cell r="C1284">
            <v>0</v>
          </cell>
          <cell r="D1284">
            <v>1</v>
          </cell>
          <cell r="E1284">
            <v>4634602.4399999995</v>
          </cell>
          <cell r="F1284">
            <v>1</v>
          </cell>
          <cell r="G1284">
            <v>0</v>
          </cell>
        </row>
        <row r="1285">
          <cell r="A1285" t="str">
            <v>4V4ULCS307</v>
          </cell>
          <cell r="B1285" t="str">
            <v>Amplifier DA20</v>
          </cell>
          <cell r="C1285">
            <v>0</v>
          </cell>
          <cell r="D1285">
            <v>12</v>
          </cell>
          <cell r="E1285">
            <v>72000</v>
          </cell>
          <cell r="F1285">
            <v>7</v>
          </cell>
          <cell r="G1285">
            <v>5</v>
          </cell>
        </row>
        <row r="1286">
          <cell r="A1286" t="str">
            <v>4V4ULCS308</v>
          </cell>
          <cell r="B1286" t="str">
            <v>TERM / MALE SMA / RoHS</v>
          </cell>
          <cell r="C1286">
            <v>0</v>
          </cell>
          <cell r="D1286">
            <v>4</v>
          </cell>
          <cell r="E1286">
            <v>0</v>
          </cell>
          <cell r="F1286">
            <v>4</v>
          </cell>
          <cell r="G1286">
            <v>0</v>
          </cell>
        </row>
        <row r="1287">
          <cell r="A1287" t="str">
            <v>4V7290019-7</v>
          </cell>
          <cell r="B1287" t="str">
            <v>5GHz 3x3 MIMO Sector Antenna</v>
          </cell>
          <cell r="C1287">
            <v>0</v>
          </cell>
          <cell r="D1287">
            <v>1</v>
          </cell>
          <cell r="E1287">
            <v>700000</v>
          </cell>
          <cell r="F1287">
            <v>1</v>
          </cell>
          <cell r="G1287">
            <v>0</v>
          </cell>
        </row>
        <row r="1288">
          <cell r="A1288" t="str">
            <v>4VACPB140X85</v>
          </cell>
          <cell r="B1288" t="str">
            <v>Android TV box ATV310B</v>
          </cell>
          <cell r="C1288">
            <v>147</v>
          </cell>
          <cell r="D1288">
            <v>9</v>
          </cell>
          <cell r="E1288">
            <v>2409678.0071999999</v>
          </cell>
          <cell r="F1288">
            <v>8</v>
          </cell>
          <cell r="G1288">
            <v>1</v>
          </cell>
        </row>
        <row r="1289">
          <cell r="A1289" t="str">
            <v>4VAD0131</v>
          </cell>
          <cell r="B1289" t="str">
            <v>AVG ANTENNA</v>
          </cell>
          <cell r="C1289">
            <v>0</v>
          </cell>
          <cell r="D1289">
            <v>50</v>
          </cell>
          <cell r="E1289">
            <v>115790700</v>
          </cell>
          <cell r="F1289">
            <v>3</v>
          </cell>
          <cell r="G1289">
            <v>47</v>
          </cell>
        </row>
        <row r="1290">
          <cell r="A1290" t="str">
            <v>4VAD013C</v>
          </cell>
          <cell r="B1290" t="str">
            <v>IFM Soldering Flux</v>
          </cell>
          <cell r="C1290">
            <v>0</v>
          </cell>
          <cell r="D1290">
            <v>795</v>
          </cell>
          <cell r="E1290">
            <v>0</v>
          </cell>
          <cell r="F1290">
            <v>695</v>
          </cell>
          <cell r="G1290">
            <v>147</v>
          </cell>
        </row>
        <row r="1291">
          <cell r="A1291" t="str">
            <v>4VAD0231</v>
          </cell>
          <cell r="B1291" t="str">
            <v>Integrated Circuits</v>
          </cell>
          <cell r="C1291">
            <v>0</v>
          </cell>
          <cell r="D1291">
            <v>57741</v>
          </cell>
          <cell r="E1291">
            <v>0</v>
          </cell>
          <cell r="F1291">
            <v>57368</v>
          </cell>
          <cell r="G1291">
            <v>373</v>
          </cell>
        </row>
        <row r="1292">
          <cell r="A1292" t="str">
            <v>4VAD03S001F</v>
          </cell>
          <cell r="B1292" t="str">
            <v>Đầu bấm mạng cat 5 (pc)</v>
          </cell>
          <cell r="C1292">
            <v>0</v>
          </cell>
          <cell r="D1292">
            <v>795</v>
          </cell>
          <cell r="E1292">
            <v>134413185</v>
          </cell>
          <cell r="F1292">
            <v>695</v>
          </cell>
          <cell r="G1292">
            <v>100</v>
          </cell>
        </row>
        <row r="1293">
          <cell r="A1293" t="str">
            <v>4VAD03S002F</v>
          </cell>
          <cell r="B1293" t="str">
            <v>Cáp mạng Cat6E AMP</v>
          </cell>
          <cell r="C1293">
            <v>0</v>
          </cell>
          <cell r="D1293">
            <v>1008</v>
          </cell>
          <cell r="E1293">
            <v>283713373.44</v>
          </cell>
          <cell r="F1293">
            <v>924</v>
          </cell>
          <cell r="G1293">
            <v>84</v>
          </cell>
        </row>
        <row r="1294">
          <cell r="A1294" t="str">
            <v>4VADS002</v>
          </cell>
          <cell r="B1294" t="str">
            <v>Dây cáp mạng dùng cho máy tính ADB cat 5e UTP (305m/cuộn)</v>
          </cell>
          <cell r="C1294">
            <v>0</v>
          </cell>
          <cell r="D1294">
            <v>2100</v>
          </cell>
          <cell r="E1294">
            <v>6300000</v>
          </cell>
          <cell r="F1294">
            <v>2100</v>
          </cell>
          <cell r="G1294">
            <v>0</v>
          </cell>
        </row>
        <row r="1295">
          <cell r="A1295" t="str">
            <v>4VADS00C</v>
          </cell>
          <cell r="B1295" t="str">
            <v>Cáp đồng 100x2x0.5</v>
          </cell>
          <cell r="C1295">
            <v>0</v>
          </cell>
          <cell r="D1295">
            <v>305</v>
          </cell>
          <cell r="E1295">
            <v>2500000</v>
          </cell>
          <cell r="F1295">
            <v>305</v>
          </cell>
          <cell r="G1295">
            <v>0</v>
          </cell>
        </row>
        <row r="1296">
          <cell r="A1296" t="str">
            <v>4VAVGCASEBOT</v>
          </cell>
          <cell r="B1296" t="str">
            <v>Tai nghe Sennheiser CX200II</v>
          </cell>
          <cell r="C1296">
            <v>0</v>
          </cell>
          <cell r="D1296">
            <v>1153</v>
          </cell>
          <cell r="E1296">
            <v>2100182.149362477</v>
          </cell>
          <cell r="F1296">
            <v>1153</v>
          </cell>
          <cell r="G1296">
            <v>0</v>
          </cell>
        </row>
        <row r="1297">
          <cell r="A1297" t="str">
            <v>4VAVGCASETOP</v>
          </cell>
          <cell r="B1297" t="str">
            <v>Modem router ADSL2+ loại 4 cổng, chuẩn wifi 802.11n, ăng-ten 5dBi (màu trắng)</v>
          </cell>
          <cell r="C1297">
            <v>0</v>
          </cell>
          <cell r="D1297">
            <v>700</v>
          </cell>
          <cell r="E1297">
            <v>86117.5</v>
          </cell>
          <cell r="F1297">
            <v>700</v>
          </cell>
          <cell r="G1297">
            <v>0</v>
          </cell>
        </row>
        <row r="1298">
          <cell r="A1298" t="str">
            <v>4VAVGGAANT00</v>
          </cell>
          <cell r="B1298" t="str">
            <v>Modem router ADSL2+ loại 4 cổng, chuẩn wifi 802.11n, ăng-ten 3dBi (màu đen)</v>
          </cell>
          <cell r="C1298">
            <v>0</v>
          </cell>
          <cell r="D1298">
            <v>1</v>
          </cell>
          <cell r="E1298">
            <v>590909</v>
          </cell>
          <cell r="F1298">
            <v>1</v>
          </cell>
          <cell r="G1298">
            <v>0</v>
          </cell>
        </row>
        <row r="1299">
          <cell r="A1299" t="str">
            <v>4VAVGIFBOX00</v>
          </cell>
          <cell r="B1299" t="str">
            <v>Modem router ADSL2+ loại 4 cổng, chuẩn wifi 802.11n, ăng-ten 3dBi (màu trắng)</v>
          </cell>
          <cell r="C1299">
            <v>0</v>
          </cell>
          <cell r="D1299">
            <v>125887</v>
          </cell>
          <cell r="E1299">
            <v>0</v>
          </cell>
          <cell r="F1299">
            <v>123588</v>
          </cell>
          <cell r="G1299">
            <v>2299</v>
          </cell>
        </row>
        <row r="1300">
          <cell r="A1300" t="str">
            <v>4VAVGMBOX000</v>
          </cell>
          <cell r="B1300" t="str">
            <v>T2V: DVB-T2 Only, Vietnam, Hệ điều hành uCOS,  RAM: DDR3 128MB, Storage: NOR 8MB</v>
          </cell>
          <cell r="C1300">
            <v>0</v>
          </cell>
          <cell r="D1300">
            <v>1621</v>
          </cell>
          <cell r="E1300">
            <v>0</v>
          </cell>
          <cell r="F1300">
            <v>1619</v>
          </cell>
          <cell r="G1300">
            <v>2</v>
          </cell>
        </row>
        <row r="1301">
          <cell r="A1301" t="str">
            <v>4VAVGTRAY000</v>
          </cell>
          <cell r="B1301" t="str">
            <v>Tụ mylar (film capacitor) 100nF 400V</v>
          </cell>
          <cell r="C1301">
            <v>11</v>
          </cell>
          <cell r="D1301">
            <v>3536</v>
          </cell>
          <cell r="E1301">
            <v>0</v>
          </cell>
          <cell r="F1301">
            <v>3536</v>
          </cell>
          <cell r="G1301">
            <v>0</v>
          </cell>
        </row>
        <row r="1302">
          <cell r="A1302" t="str">
            <v>4VAVSTR3X250</v>
          </cell>
          <cell r="B1302" t="str">
            <v>Tụ mylar (film capacitor) 100nF 100V</v>
          </cell>
          <cell r="C1302">
            <v>745</v>
          </cell>
          <cell r="D1302">
            <v>108</v>
          </cell>
          <cell r="E1302">
            <v>0</v>
          </cell>
          <cell r="F1302">
            <v>108</v>
          </cell>
          <cell r="G1302">
            <v>0</v>
          </cell>
        </row>
        <row r="1303">
          <cell r="A1303" t="str">
            <v>4VBOLTPLAS30</v>
          </cell>
          <cell r="B1303" t="str">
            <v>Tụ mylar (film capacitor) 22n 100V</v>
          </cell>
          <cell r="C1303">
            <v>7</v>
          </cell>
          <cell r="D1303">
            <v>0</v>
          </cell>
          <cell r="E1303">
            <v>0</v>
          </cell>
          <cell r="F1303">
            <v>0</v>
          </cell>
          <cell r="G1303">
            <v>11</v>
          </cell>
        </row>
        <row r="1304">
          <cell r="A1304" t="str">
            <v>4VCREW2X8PHI</v>
          </cell>
          <cell r="B1304" t="str">
            <v>Tụ mylar (film capacitor) 1uF 630V</v>
          </cell>
          <cell r="C1304">
            <v>927</v>
          </cell>
          <cell r="D1304">
            <v>0</v>
          </cell>
          <cell r="E1304">
            <v>0</v>
          </cell>
          <cell r="F1304">
            <v>0</v>
          </cell>
          <cell r="G1304">
            <v>745</v>
          </cell>
        </row>
        <row r="1305">
          <cell r="A1305" t="str">
            <v>4VCREW3X8PHI</v>
          </cell>
          <cell r="B1305" t="str">
            <v>Tụ gốm 33pF</v>
          </cell>
          <cell r="C1305">
            <v>15</v>
          </cell>
          <cell r="D1305">
            <v>0</v>
          </cell>
          <cell r="E1305">
            <v>0</v>
          </cell>
          <cell r="F1305">
            <v>0</v>
          </cell>
          <cell r="G1305">
            <v>7</v>
          </cell>
        </row>
        <row r="1306">
          <cell r="A1306" t="str">
            <v>4VCRNAIL3X20</v>
          </cell>
          <cell r="B1306" t="str">
            <v>Tụ hóa 1uF 50V</v>
          </cell>
          <cell r="C1306">
            <v>360</v>
          </cell>
          <cell r="D1306">
            <v>0</v>
          </cell>
          <cell r="E1306">
            <v>0</v>
          </cell>
          <cell r="F1306">
            <v>0</v>
          </cell>
          <cell r="G1306">
            <v>927</v>
          </cell>
        </row>
        <row r="1307">
          <cell r="A1307" t="str">
            <v>4VDBT2P001</v>
          </cell>
          <cell r="B1307" t="str">
            <v>0603 SMD Chip Cap. 22PF/50V NPO+-5%</v>
          </cell>
          <cell r="C1307">
            <v>4000</v>
          </cell>
          <cell r="D1307">
            <v>0</v>
          </cell>
          <cell r="E1307">
            <v>0</v>
          </cell>
          <cell r="F1307">
            <v>0</v>
          </cell>
          <cell r="G1307">
            <v>15</v>
          </cell>
        </row>
        <row r="1308">
          <cell r="A1308" t="str">
            <v>4VDBT2P002</v>
          </cell>
          <cell r="B1308" t="str">
            <v>0603 SMD Chip Cap. 470PF/50V X7R+-10%</v>
          </cell>
          <cell r="C1308">
            <v>4000</v>
          </cell>
          <cell r="D1308">
            <v>0</v>
          </cell>
          <cell r="E1308">
            <v>0</v>
          </cell>
          <cell r="F1308">
            <v>0</v>
          </cell>
          <cell r="G1308">
            <v>360</v>
          </cell>
        </row>
        <row r="1309">
          <cell r="A1309" t="str">
            <v>4VDBT2P003</v>
          </cell>
          <cell r="B1309" t="str">
            <v>Điện trở 220k 1/4W</v>
          </cell>
          <cell r="C1309">
            <v>1</v>
          </cell>
          <cell r="D1309">
            <v>0</v>
          </cell>
          <cell r="E1309">
            <v>0</v>
          </cell>
          <cell r="F1309">
            <v>0</v>
          </cell>
          <cell r="G1309">
            <v>4000</v>
          </cell>
        </row>
        <row r="1310">
          <cell r="A1310" t="str">
            <v>4VDBT2P004</v>
          </cell>
          <cell r="B1310" t="str">
            <v>Điện trở 10 ohm 1/4W</v>
          </cell>
          <cell r="C1310">
            <v>4</v>
          </cell>
          <cell r="D1310">
            <v>0</v>
          </cell>
          <cell r="E1310">
            <v>0</v>
          </cell>
          <cell r="F1310">
            <v>0</v>
          </cell>
          <cell r="G1310">
            <v>4000</v>
          </cell>
        </row>
        <row r="1311">
          <cell r="A1311" t="str">
            <v>4VDBT2P005</v>
          </cell>
          <cell r="B1311" t="str">
            <v>Điện trở 8.2k 1/4W</v>
          </cell>
          <cell r="C1311">
            <v>1</v>
          </cell>
          <cell r="D1311">
            <v>0</v>
          </cell>
          <cell r="E1311">
            <v>0</v>
          </cell>
          <cell r="F1311">
            <v>0</v>
          </cell>
          <cell r="G1311">
            <v>1</v>
          </cell>
        </row>
        <row r="1312">
          <cell r="A1312" t="str">
            <v>4VDBT2P006</v>
          </cell>
          <cell r="B1312" t="str">
            <v>Điện trở 2M 1/4W</v>
          </cell>
          <cell r="C1312">
            <v>3</v>
          </cell>
          <cell r="D1312">
            <v>0</v>
          </cell>
          <cell r="E1312">
            <v>0</v>
          </cell>
          <cell r="F1312">
            <v>0</v>
          </cell>
          <cell r="G1312">
            <v>4</v>
          </cell>
        </row>
        <row r="1313">
          <cell r="A1313" t="str">
            <v>4VDBT2P007</v>
          </cell>
          <cell r="B1313" t="str">
            <v>Điện trở 1k 1/4W</v>
          </cell>
          <cell r="C1313">
            <v>3</v>
          </cell>
          <cell r="D1313">
            <v>0</v>
          </cell>
          <cell r="E1313">
            <v>0</v>
          </cell>
          <cell r="F1313">
            <v>0</v>
          </cell>
          <cell r="G1313">
            <v>1</v>
          </cell>
        </row>
        <row r="1314">
          <cell r="A1314" t="str">
            <v>4VDBT2P008</v>
          </cell>
          <cell r="B1314" t="str">
            <v>Điện trở 47k 1/4W</v>
          </cell>
          <cell r="C1314">
            <v>5</v>
          </cell>
          <cell r="D1314">
            <v>0</v>
          </cell>
          <cell r="E1314">
            <v>0</v>
          </cell>
          <cell r="F1314">
            <v>0</v>
          </cell>
          <cell r="G1314">
            <v>3</v>
          </cell>
        </row>
        <row r="1315">
          <cell r="A1315" t="str">
            <v>4VDBVT2E001</v>
          </cell>
          <cell r="B1315" t="str">
            <v>Điện trở 1.5k 1/4W</v>
          </cell>
          <cell r="C1315">
            <v>2</v>
          </cell>
          <cell r="D1315">
            <v>0</v>
          </cell>
          <cell r="E1315">
            <v>0</v>
          </cell>
          <cell r="F1315">
            <v>0</v>
          </cell>
          <cell r="G1315">
            <v>3</v>
          </cell>
        </row>
        <row r="1316">
          <cell r="A1316" t="str">
            <v>4VDBVT2E002</v>
          </cell>
          <cell r="B1316" t="str">
            <v>Điện trở 12k 2W</v>
          </cell>
          <cell r="C1316">
            <v>6</v>
          </cell>
          <cell r="D1316">
            <v>0</v>
          </cell>
          <cell r="E1316">
            <v>0</v>
          </cell>
          <cell r="F1316">
            <v>0</v>
          </cell>
          <cell r="G1316">
            <v>5</v>
          </cell>
        </row>
        <row r="1317">
          <cell r="A1317" t="str">
            <v>4VDBVT2S001A</v>
          </cell>
          <cell r="B1317" t="str">
            <v>Điện trở 10k 2W</v>
          </cell>
          <cell r="C1317">
            <v>3</v>
          </cell>
          <cell r="D1317">
            <v>0</v>
          </cell>
          <cell r="E1317">
            <v>0</v>
          </cell>
          <cell r="F1317">
            <v>0</v>
          </cell>
          <cell r="G1317">
            <v>2</v>
          </cell>
        </row>
        <row r="1318">
          <cell r="A1318" t="str">
            <v>4VDBVT2S001F</v>
          </cell>
          <cell r="B1318" t="str">
            <v>Điện trở 56 ohm 2W</v>
          </cell>
          <cell r="C1318">
            <v>3</v>
          </cell>
          <cell r="D1318">
            <v>0</v>
          </cell>
          <cell r="E1318">
            <v>0</v>
          </cell>
          <cell r="F1318">
            <v>0</v>
          </cell>
          <cell r="G1318">
            <v>6</v>
          </cell>
        </row>
        <row r="1319">
          <cell r="A1319" t="str">
            <v>4VDBVT2S002A</v>
          </cell>
          <cell r="B1319" t="str">
            <v>Điện trở 0.1 ohm 5W</v>
          </cell>
          <cell r="C1319">
            <v>11</v>
          </cell>
          <cell r="D1319">
            <v>0</v>
          </cell>
          <cell r="E1319">
            <v>0</v>
          </cell>
          <cell r="F1319">
            <v>0</v>
          </cell>
          <cell r="G1319">
            <v>3</v>
          </cell>
        </row>
        <row r="1320">
          <cell r="A1320" t="str">
            <v>4VDBVT2S002F</v>
          </cell>
          <cell r="B1320" t="str">
            <v>Điện trở nhiệt bảo vệ NTC 5D-9</v>
          </cell>
          <cell r="C1320">
            <v>5</v>
          </cell>
          <cell r="D1320">
            <v>0</v>
          </cell>
          <cell r="E1320">
            <v>0</v>
          </cell>
          <cell r="F1320">
            <v>0</v>
          </cell>
          <cell r="G1320">
            <v>3</v>
          </cell>
        </row>
        <row r="1321">
          <cell r="A1321" t="str">
            <v>4VDBVT2S003</v>
          </cell>
          <cell r="B1321" t="str">
            <v>Điện trở nhiệt bảo vệ NTC 5D-13</v>
          </cell>
          <cell r="C1321">
            <v>600</v>
          </cell>
          <cell r="D1321">
            <v>0</v>
          </cell>
          <cell r="E1321">
            <v>0</v>
          </cell>
          <cell r="F1321">
            <v>0</v>
          </cell>
          <cell r="G1321">
            <v>11</v>
          </cell>
        </row>
        <row r="1322">
          <cell r="A1322" t="str">
            <v>4VDBVT2S005</v>
          </cell>
          <cell r="B1322" t="str">
            <v>Điện trở nhiệt bảo vệ NTC 10D-9</v>
          </cell>
          <cell r="C1322">
            <v>240</v>
          </cell>
          <cell r="D1322">
            <v>0</v>
          </cell>
          <cell r="E1322">
            <v>0</v>
          </cell>
          <cell r="F1322">
            <v>0</v>
          </cell>
          <cell r="G1322">
            <v>5</v>
          </cell>
        </row>
        <row r="1323">
          <cell r="A1323" t="str">
            <v>4VDBVT2S006</v>
          </cell>
          <cell r="B1323" t="str">
            <v>0603 SMD Chip Res. 0 OHM 1/10W+-5%</v>
          </cell>
          <cell r="C1323">
            <v>5000</v>
          </cell>
          <cell r="D1323">
            <v>0</v>
          </cell>
          <cell r="E1323">
            <v>0</v>
          </cell>
          <cell r="F1323">
            <v>0</v>
          </cell>
          <cell r="G1323">
            <v>600</v>
          </cell>
        </row>
        <row r="1324">
          <cell r="A1324" t="str">
            <v>4VDBVT2S007</v>
          </cell>
          <cell r="B1324" t="str">
            <v>0603 SMD Chip Res. 1K OHM 1/10W+-5%</v>
          </cell>
          <cell r="C1324">
            <v>1</v>
          </cell>
          <cell r="D1324">
            <v>0</v>
          </cell>
          <cell r="E1324">
            <v>0</v>
          </cell>
          <cell r="F1324">
            <v>0</v>
          </cell>
          <cell r="G1324">
            <v>240</v>
          </cell>
        </row>
        <row r="1325">
          <cell r="A1325" t="str">
            <v>4VIPSTBE001</v>
          </cell>
          <cell r="B1325" t="str">
            <v>WEPA_ZC06_C300_AV1.0: Thickness 1.2mm/ 2 layers/ FR</v>
          </cell>
          <cell r="C1325">
            <v>8</v>
          </cell>
          <cell r="D1325">
            <v>0</v>
          </cell>
          <cell r="E1325">
            <v>0</v>
          </cell>
          <cell r="F1325">
            <v>0</v>
          </cell>
          <cell r="G1325">
            <v>5000</v>
          </cell>
        </row>
        <row r="1326">
          <cell r="A1326" t="str">
            <v>4VIPSTBE002</v>
          </cell>
          <cell r="B1326" t="str">
            <v>WEPA_RT2070_SR808M_VE1.2 5V Dimension of 40mm*15mm (SDK)</v>
          </cell>
          <cell r="C1326">
            <v>441</v>
          </cell>
          <cell r="D1326">
            <v>0</v>
          </cell>
          <cell r="E1326">
            <v>0</v>
          </cell>
          <cell r="F1326">
            <v>0</v>
          </cell>
          <cell r="G1326">
            <v>1</v>
          </cell>
        </row>
        <row r="1327">
          <cell r="A1327" t="str">
            <v>4VIPSTBE003</v>
          </cell>
          <cell r="B1327" t="str">
            <v>WEPA_MP06_main_V1.0 Thickness 1.2mm/ 4 layers/FR 4/ Leadless Plated/ Soldering Resistive VIA/ Dimension of 61mm*38mm*1.2mm</v>
          </cell>
          <cell r="C1327">
            <v>28</v>
          </cell>
          <cell r="D1327">
            <v>0</v>
          </cell>
          <cell r="E1327">
            <v>0</v>
          </cell>
          <cell r="F1327">
            <v>0</v>
          </cell>
          <cell r="G1327">
            <v>8</v>
          </cell>
        </row>
        <row r="1328">
          <cell r="A1328" t="str">
            <v>4VIPSTBE004</v>
          </cell>
          <cell r="B1328" t="str">
            <v>Transitor 2SB562</v>
          </cell>
          <cell r="C1328">
            <v>14</v>
          </cell>
          <cell r="D1328">
            <v>0</v>
          </cell>
          <cell r="E1328">
            <v>0</v>
          </cell>
          <cell r="F1328">
            <v>0</v>
          </cell>
          <cell r="G1328">
            <v>441</v>
          </cell>
        </row>
        <row r="1329">
          <cell r="A1329" t="str">
            <v>4VIPSTBE005</v>
          </cell>
          <cell r="B1329" t="str">
            <v>Transitor 2SA1015</v>
          </cell>
          <cell r="C1329">
            <v>1</v>
          </cell>
          <cell r="D1329">
            <v>0</v>
          </cell>
          <cell r="E1329">
            <v>0</v>
          </cell>
          <cell r="F1329">
            <v>0</v>
          </cell>
          <cell r="G1329">
            <v>28</v>
          </cell>
        </row>
        <row r="1330">
          <cell r="A1330" t="str">
            <v>4VIPSTBE006</v>
          </cell>
          <cell r="B1330" t="str">
            <v>Transitor 2SC1815</v>
          </cell>
          <cell r="C1330">
            <v>607</v>
          </cell>
          <cell r="D1330">
            <v>0</v>
          </cell>
          <cell r="E1330">
            <v>0</v>
          </cell>
          <cell r="F1330">
            <v>0</v>
          </cell>
          <cell r="G1330">
            <v>14</v>
          </cell>
        </row>
        <row r="1331">
          <cell r="A1331" t="str">
            <v>4VIPSTBE007</v>
          </cell>
          <cell r="B1331" t="str">
            <v>Transitor 2SD468</v>
          </cell>
          <cell r="C1331">
            <v>1</v>
          </cell>
          <cell r="D1331">
            <v>0</v>
          </cell>
          <cell r="E1331">
            <v>0</v>
          </cell>
          <cell r="F1331">
            <v>0</v>
          </cell>
          <cell r="G1331">
            <v>1</v>
          </cell>
        </row>
        <row r="1332">
          <cell r="A1332" t="str">
            <v>4VIPSTBE008</v>
          </cell>
          <cell r="B1332" t="str">
            <v>IC LM358</v>
          </cell>
          <cell r="C1332">
            <v>2</v>
          </cell>
          <cell r="D1332">
            <v>0</v>
          </cell>
          <cell r="E1332">
            <v>0</v>
          </cell>
          <cell r="F1332">
            <v>0</v>
          </cell>
          <cell r="G1332">
            <v>607</v>
          </cell>
        </row>
        <row r="1333">
          <cell r="A1333" t="str">
            <v>4VIPSTBE009</v>
          </cell>
          <cell r="B1333" t="str">
            <v>SMD LED Driver IC RT9293CGJ6 10W TSOT-23-6</v>
          </cell>
          <cell r="C1333">
            <v>11</v>
          </cell>
          <cell r="D1333">
            <v>0</v>
          </cell>
          <cell r="E1333">
            <v>0</v>
          </cell>
          <cell r="F1333">
            <v>0</v>
          </cell>
          <cell r="G1333">
            <v>1</v>
          </cell>
        </row>
        <row r="1334">
          <cell r="A1334" t="str">
            <v>4VIPSTBP011</v>
          </cell>
          <cell r="B1334" t="str">
            <v>SMD USB interface Chip CH374U SSOP-24</v>
          </cell>
          <cell r="C1334">
            <v>1</v>
          </cell>
          <cell r="D1334">
            <v>0</v>
          </cell>
          <cell r="E1334">
            <v>0</v>
          </cell>
          <cell r="F1334">
            <v>0</v>
          </cell>
          <cell r="G1334">
            <v>2</v>
          </cell>
        </row>
        <row r="1335">
          <cell r="A1335" t="str">
            <v>4VIPSTBP012</v>
          </cell>
          <cell r="B1335" t="str">
            <v>SMD Schottky Rectifier 1N5819 SOD-123</v>
          </cell>
          <cell r="C1335">
            <v>1</v>
          </cell>
          <cell r="D1335">
            <v>0</v>
          </cell>
          <cell r="E1335">
            <v>0</v>
          </cell>
          <cell r="F1335">
            <v>0</v>
          </cell>
          <cell r="G1335">
            <v>11</v>
          </cell>
        </row>
        <row r="1336">
          <cell r="A1336" t="str">
            <v>4VIPSTBP013</v>
          </cell>
          <cell r="B1336" t="str">
            <v>SMD Zener Diode 15V 1/2W GS08 SOD-80</v>
          </cell>
          <cell r="C1336">
            <v>1</v>
          </cell>
          <cell r="D1336">
            <v>0</v>
          </cell>
          <cell r="E1336">
            <v>0</v>
          </cell>
          <cell r="F1336">
            <v>0</v>
          </cell>
          <cell r="G1336">
            <v>1</v>
          </cell>
        </row>
        <row r="1337">
          <cell r="A1337" t="str">
            <v>4VIPSTBP014</v>
          </cell>
          <cell r="B1337" t="str">
            <v>SMD Polymer Protected Zener Diode ZEN098V130A24LS</v>
          </cell>
          <cell r="C1337">
            <v>17</v>
          </cell>
          <cell r="D1337">
            <v>0</v>
          </cell>
          <cell r="E1337">
            <v>0</v>
          </cell>
          <cell r="F1337">
            <v>0</v>
          </cell>
          <cell r="G1337">
            <v>1</v>
          </cell>
        </row>
        <row r="1338">
          <cell r="A1338" t="str">
            <v>4VIPSTBP015</v>
          </cell>
          <cell r="B1338" t="str">
            <v>SMD DC Power Jack DC-098 Φ4.2mm 5Pin</v>
          </cell>
          <cell r="C1338">
            <v>453</v>
          </cell>
          <cell r="D1338">
            <v>0</v>
          </cell>
          <cell r="E1338">
            <v>0</v>
          </cell>
          <cell r="F1338">
            <v>0</v>
          </cell>
          <cell r="G1338">
            <v>1</v>
          </cell>
        </row>
        <row r="1339">
          <cell r="A1339" t="str">
            <v>4VIPSTBS001</v>
          </cell>
          <cell r="B1339" t="str">
            <v>WIFI Connector Male 4Pin Pitch 2.54mm</v>
          </cell>
          <cell r="C1339">
            <v>455</v>
          </cell>
          <cell r="D1339">
            <v>0</v>
          </cell>
          <cell r="E1339">
            <v>0</v>
          </cell>
          <cell r="F1339">
            <v>0</v>
          </cell>
          <cell r="G1339">
            <v>17</v>
          </cell>
        </row>
        <row r="1340">
          <cell r="A1340" t="str">
            <v>4VIPSTBS002</v>
          </cell>
          <cell r="B1340" t="str">
            <v>USB Socket U1F04D-CXN4-A 4Pin A Type</v>
          </cell>
          <cell r="C1340">
            <v>791</v>
          </cell>
          <cell r="D1340">
            <v>0</v>
          </cell>
          <cell r="E1340">
            <v>0</v>
          </cell>
          <cell r="F1340">
            <v>0</v>
          </cell>
          <cell r="G1340">
            <v>453</v>
          </cell>
        </row>
        <row r="1341">
          <cell r="A1341" t="str">
            <v>4VIPSTBS003</v>
          </cell>
          <cell r="B1341" t="str">
            <v>SMD Power Inductor 3.3UH 1A +-20% CD32</v>
          </cell>
          <cell r="C1341">
            <v>2</v>
          </cell>
          <cell r="D1341">
            <v>0</v>
          </cell>
          <cell r="E1341">
            <v>0</v>
          </cell>
          <cell r="F1341">
            <v>0</v>
          </cell>
          <cell r="G1341">
            <v>455</v>
          </cell>
        </row>
        <row r="1342">
          <cell r="A1342" t="str">
            <v>4VIPSTBS004</v>
          </cell>
          <cell r="B1342" t="str">
            <v>SMD Power Inductor 10UH 950mA +-10% CD32</v>
          </cell>
          <cell r="C1342">
            <v>5</v>
          </cell>
          <cell r="D1342">
            <v>0</v>
          </cell>
          <cell r="E1342">
            <v>0</v>
          </cell>
          <cell r="F1342">
            <v>0</v>
          </cell>
          <cell r="G1342">
            <v>791</v>
          </cell>
        </row>
        <row r="1343">
          <cell r="A1343" t="str">
            <v>4VIPSTBS005</v>
          </cell>
          <cell r="B1343" t="str">
            <v>Condenser Mic EM-622MP-C-54</v>
          </cell>
          <cell r="C1343">
            <v>448</v>
          </cell>
          <cell r="D1343">
            <v>0</v>
          </cell>
          <cell r="E1343">
            <v>0</v>
          </cell>
          <cell r="F1343">
            <v>0</v>
          </cell>
          <cell r="G1343">
            <v>2</v>
          </cell>
        </row>
        <row r="1344">
          <cell r="A1344" t="str">
            <v>4VLB1040PLW0</v>
          </cell>
          <cell r="B1344" t="str">
            <v>Stylus, extendable, Φ4.4, copper tube, ABS+PC</v>
          </cell>
          <cell r="C1344">
            <v>449</v>
          </cell>
          <cell r="D1344">
            <v>0</v>
          </cell>
          <cell r="E1344">
            <v>0</v>
          </cell>
          <cell r="F1344">
            <v>0</v>
          </cell>
          <cell r="G1344">
            <v>5</v>
          </cell>
        </row>
        <row r="1345">
          <cell r="A1345" t="str">
            <v>4VLB82140PLW</v>
          </cell>
          <cell r="B1345" t="str">
            <v>Lithium Battery 7.4V/ 1200MAH Dimension: 122mm*41mm*5.5mm with wire 48mm</v>
          </cell>
          <cell r="C1345">
            <v>475</v>
          </cell>
          <cell r="D1345">
            <v>0</v>
          </cell>
          <cell r="E1345">
            <v>0</v>
          </cell>
          <cell r="F1345">
            <v>0</v>
          </cell>
          <cell r="G1345">
            <v>448</v>
          </cell>
        </row>
        <row r="1346">
          <cell r="A1346" t="str">
            <v>4VLS2EP001</v>
          </cell>
          <cell r="B1346" t="str">
            <v>Acquy 12V 100Ah</v>
          </cell>
          <cell r="C1346">
            <v>1</v>
          </cell>
          <cell r="D1346">
            <v>1</v>
          </cell>
          <cell r="E1346">
            <v>0</v>
          </cell>
          <cell r="F1346">
            <v>0</v>
          </cell>
          <cell r="G1346">
            <v>449</v>
          </cell>
        </row>
        <row r="1347">
          <cell r="A1347" t="str">
            <v>4VLS2EP002</v>
          </cell>
          <cell r="B1347" t="str">
            <v>Acquy 12V 50Ah</v>
          </cell>
          <cell r="C1347">
            <v>9</v>
          </cell>
          <cell r="D1347">
            <v>0</v>
          </cell>
          <cell r="E1347">
            <v>0</v>
          </cell>
          <cell r="F1347">
            <v>0</v>
          </cell>
          <cell r="G1347">
            <v>475</v>
          </cell>
        </row>
        <row r="1348">
          <cell r="A1348" t="str">
            <v>4VLS2EP003</v>
          </cell>
          <cell r="B1348" t="str">
            <v>Ắc quy 12V-100AH (ES100)</v>
          </cell>
          <cell r="C1348">
            <v>10</v>
          </cell>
          <cell r="D1348">
            <v>0</v>
          </cell>
          <cell r="E1348">
            <v>0</v>
          </cell>
          <cell r="F1348">
            <v>0</v>
          </cell>
          <cell r="G1348">
            <v>2</v>
          </cell>
        </row>
        <row r="1349">
          <cell r="A1349" t="str">
            <v>4VLS2EP004</v>
          </cell>
          <cell r="B1349" t="str">
            <v>9V/ 1.5A AC Adaptor</v>
          </cell>
          <cell r="C1349">
            <v>466</v>
          </cell>
          <cell r="D1349">
            <v>0</v>
          </cell>
          <cell r="E1349">
            <v>0</v>
          </cell>
          <cell r="F1349">
            <v>0</v>
          </cell>
          <cell r="G1349">
            <v>9</v>
          </cell>
        </row>
        <row r="1350">
          <cell r="A1350" t="str">
            <v>4VLS2EP005</v>
          </cell>
          <cell r="B1350" t="str">
            <v>Optical Patch Cord(PCS)</v>
          </cell>
          <cell r="C1350">
            <v>216</v>
          </cell>
          <cell r="D1350">
            <v>0</v>
          </cell>
          <cell r="E1350">
            <v>0</v>
          </cell>
          <cell r="F1350">
            <v>0</v>
          </cell>
          <cell r="G1350">
            <v>10</v>
          </cell>
        </row>
        <row r="1351">
          <cell r="A1351" t="str">
            <v>4VLS2EP006</v>
          </cell>
          <cell r="B1351" t="str">
            <v>Dây nhảy quang Single Mode FC/UPC-SC/APC 5m</v>
          </cell>
          <cell r="C1351">
            <v>0</v>
          </cell>
          <cell r="D1351">
            <v>2</v>
          </cell>
          <cell r="E1351">
            <v>0</v>
          </cell>
          <cell r="F1351">
            <v>2</v>
          </cell>
          <cell r="G1351">
            <v>466</v>
          </cell>
        </row>
        <row r="1352">
          <cell r="A1352" t="str">
            <v>4VLS2EP007</v>
          </cell>
          <cell r="B1352" t="str">
            <v>Inverter ES1500</v>
          </cell>
          <cell r="C1352">
            <v>20</v>
          </cell>
          <cell r="D1352">
            <v>6</v>
          </cell>
          <cell r="E1352">
            <v>0</v>
          </cell>
          <cell r="F1352">
            <v>24</v>
          </cell>
          <cell r="G1352">
            <v>216</v>
          </cell>
        </row>
        <row r="1353">
          <cell r="A1353" t="str">
            <v>4VLS2EP009</v>
          </cell>
          <cell r="B1353" t="str">
            <v>Eureka Edu-Tablet</v>
          </cell>
          <cell r="C1353">
            <v>640</v>
          </cell>
          <cell r="D1353">
            <v>2</v>
          </cell>
          <cell r="E1353">
            <v>70000</v>
          </cell>
          <cell r="F1353">
            <v>2</v>
          </cell>
          <cell r="G1353">
            <v>0</v>
          </cell>
        </row>
        <row r="1354">
          <cell r="A1354" t="str">
            <v>4VLS2EP011</v>
          </cell>
          <cell r="B1354" t="str">
            <v>Cụm nắp trên iGate AW300N trắng chưa in</v>
          </cell>
          <cell r="C1354">
            <v>0</v>
          </cell>
          <cell r="D1354">
            <v>5139</v>
          </cell>
          <cell r="E1354">
            <v>100364670</v>
          </cell>
          <cell r="F1354">
            <v>5139</v>
          </cell>
          <cell r="G1354">
            <v>0</v>
          </cell>
        </row>
        <row r="1355">
          <cell r="A1355" t="str">
            <v>4VLS2ES001-K</v>
          </cell>
          <cell r="B1355" t="str">
            <v>2.2m Front-access-maintained Assembly Cabinet(Maximum Supporting 3 Service Subracks),Sheet Metal 600*600</v>
          </cell>
          <cell r="C1355">
            <v>0</v>
          </cell>
          <cell r="D1355">
            <v>6</v>
          </cell>
          <cell r="E1355">
            <v>0</v>
          </cell>
          <cell r="F1355">
            <v>640</v>
          </cell>
          <cell r="G1355">
            <v>0</v>
          </cell>
        </row>
        <row r="1356">
          <cell r="A1356" t="str">
            <v>4VLS2ES001-W</v>
          </cell>
          <cell r="B1356" t="str">
            <v>64-port ADSL2+ over POTS Service Board (with 600 ohm Splitter and Line Protection, Low Power)</v>
          </cell>
          <cell r="C1356">
            <v>0</v>
          </cell>
          <cell r="D1356">
            <v>5139</v>
          </cell>
          <cell r="E1356">
            <v>100364670</v>
          </cell>
          <cell r="F1356">
            <v>5139</v>
          </cell>
          <cell r="G1356">
            <v>0</v>
          </cell>
        </row>
        <row r="1357">
          <cell r="A1357" t="str">
            <v>4VLS2ES002</v>
          </cell>
          <cell r="B1357" t="str">
            <v>Super Control Unit Board</v>
          </cell>
          <cell r="C1357">
            <v>0</v>
          </cell>
          <cell r="D1357">
            <v>6</v>
          </cell>
          <cell r="E1357">
            <v>9939546.307599064</v>
          </cell>
          <cell r="F1357">
            <v>6</v>
          </cell>
          <cell r="G1357">
            <v>0</v>
          </cell>
        </row>
        <row r="1358">
          <cell r="A1358" t="str">
            <v>4VLS2ES003-K</v>
          </cell>
          <cell r="B1358" t="str">
            <v>Front-access-maintained 2000-Type 10U Backplane Subrack Components</v>
          </cell>
          <cell r="C1358">
            <v>0</v>
          </cell>
          <cell r="D1358">
            <v>1916</v>
          </cell>
          <cell r="E1358">
            <v>24199697542.684795</v>
          </cell>
          <cell r="F1358">
            <v>1916</v>
          </cell>
          <cell r="G1358">
            <v>0</v>
          </cell>
        </row>
        <row r="1359">
          <cell r="A1359" t="str">
            <v>4VLS2ES003-W</v>
          </cell>
          <cell r="B1359" t="str">
            <v>MA5600 V300R003 System Software Package</v>
          </cell>
          <cell r="C1359">
            <v>0</v>
          </cell>
          <cell r="D1359">
            <v>113</v>
          </cell>
          <cell r="E1359">
            <v>347298589.08422273</v>
          </cell>
          <cell r="F1359">
            <v>113</v>
          </cell>
          <cell r="G1359">
            <v>0</v>
          </cell>
        </row>
        <row r="1360">
          <cell r="A1360" t="str">
            <v>4VLS2ES004-K-S2ECO</v>
          </cell>
          <cell r="B1360" t="str">
            <v>4-port GE Optical Interface Pinch Board(SFP)</v>
          </cell>
          <cell r="C1360">
            <v>0</v>
          </cell>
          <cell r="D1360">
            <v>123</v>
          </cell>
          <cell r="E1360">
            <v>98851362.528473943</v>
          </cell>
          <cell r="F1360">
            <v>123</v>
          </cell>
          <cell r="G1360">
            <v>0</v>
          </cell>
        </row>
        <row r="1361">
          <cell r="A1361" t="str">
            <v>4VLS2ES004-W-S2ECO</v>
          </cell>
          <cell r="B1361" t="str">
            <v>Wire Solder H60A 0.8MM X1KG</v>
          </cell>
          <cell r="C1361">
            <v>0</v>
          </cell>
          <cell r="D1361">
            <v>20</v>
          </cell>
          <cell r="E1361">
            <v>12345144.888</v>
          </cell>
          <cell r="F1361">
            <v>20</v>
          </cell>
          <cell r="G1361">
            <v>0</v>
          </cell>
        </row>
        <row r="1362">
          <cell r="A1362" t="str">
            <v>4VLS2ES005</v>
          </cell>
          <cell r="B1362" t="str">
            <v>Bar Solder H63A</v>
          </cell>
          <cell r="C1362">
            <v>0</v>
          </cell>
          <cell r="D1362">
            <v>126</v>
          </cell>
          <cell r="E1362">
            <v>73233577.385466516</v>
          </cell>
          <cell r="F1362">
            <v>126</v>
          </cell>
          <cell r="G1362">
            <v>0</v>
          </cell>
        </row>
        <row r="1363">
          <cell r="A1363" t="str">
            <v>4VLS2ES006</v>
          </cell>
          <cell r="B1363" t="str">
            <v>Smartphone Lotus S1</v>
          </cell>
          <cell r="C1363">
            <v>1465</v>
          </cell>
          <cell r="D1363">
            <v>22</v>
          </cell>
          <cell r="E1363">
            <v>13560000</v>
          </cell>
          <cell r="F1363">
            <v>11</v>
          </cell>
          <cell r="G1363">
            <v>11</v>
          </cell>
        </row>
        <row r="1364">
          <cell r="A1364" t="str">
            <v>4VLS2ES007-K</v>
          </cell>
          <cell r="B1364" t="str">
            <v>E1109C-SUB-PCBA</v>
          </cell>
          <cell r="C1364">
            <v>909</v>
          </cell>
          <cell r="D1364">
            <v>80</v>
          </cell>
          <cell r="E1364">
            <v>43840000</v>
          </cell>
          <cell r="F1364">
            <v>80</v>
          </cell>
          <cell r="G1364">
            <v>0</v>
          </cell>
        </row>
        <row r="1365">
          <cell r="A1365" t="str">
            <v>4VLS2ES007-W</v>
          </cell>
          <cell r="B1365" t="str">
            <v>LCM(LCD)5.0"TFT,NT35510</v>
          </cell>
          <cell r="C1365">
            <v>512</v>
          </cell>
          <cell r="D1365">
            <v>22</v>
          </cell>
          <cell r="E1365">
            <v>0</v>
          </cell>
          <cell r="F1365">
            <v>452</v>
          </cell>
          <cell r="G1365">
            <v>82</v>
          </cell>
        </row>
        <row r="1366">
          <cell r="A1366" t="str">
            <v>4VLS2ES008</v>
          </cell>
          <cell r="B1366" t="str">
            <v>(Camera)30+500(5.0MP dual camera)8.5*8.5*30.1mm</v>
          </cell>
          <cell r="C1366">
            <v>934</v>
          </cell>
          <cell r="D1366">
            <v>30</v>
          </cell>
          <cell r="E1366">
            <v>0</v>
          </cell>
          <cell r="F1366">
            <v>12</v>
          </cell>
          <cell r="G1366">
            <v>952</v>
          </cell>
        </row>
        <row r="1367">
          <cell r="A1367" t="str">
            <v>4VLS2ES009</v>
          </cell>
          <cell r="B1367" t="str">
            <v>(Black capacitive touch panel)</v>
          </cell>
          <cell r="C1367">
            <v>670</v>
          </cell>
          <cell r="D1367">
            <v>26</v>
          </cell>
          <cell r="E1367">
            <v>0</v>
          </cell>
          <cell r="F1367">
            <v>99</v>
          </cell>
          <cell r="G1367">
            <v>597</v>
          </cell>
        </row>
        <row r="1368">
          <cell r="A1368" t="str">
            <v>4VLS2ES010</v>
          </cell>
          <cell r="B1368" t="str">
            <v>(deep gun color back shell components--back shell+flashlight lens)</v>
          </cell>
          <cell r="C1368">
            <v>801</v>
          </cell>
          <cell r="D1368">
            <v>24</v>
          </cell>
          <cell r="E1368">
            <v>0</v>
          </cell>
          <cell r="F1368">
            <v>11</v>
          </cell>
          <cell r="G1368">
            <v>814</v>
          </cell>
        </row>
        <row r="1369">
          <cell r="A1369" t="str">
            <v>4VLS2ES011</v>
          </cell>
          <cell r="B1369" t="str">
            <v>(dark blue battery shell components--bright silver camera garnish)</v>
          </cell>
          <cell r="C1369">
            <v>931</v>
          </cell>
          <cell r="D1369">
            <v>0</v>
          </cell>
          <cell r="E1369">
            <v>0</v>
          </cell>
          <cell r="F1369">
            <v>0</v>
          </cell>
          <cell r="G1369">
            <v>931</v>
          </cell>
        </row>
        <row r="1370">
          <cell r="A1370" t="str">
            <v>4VLS2ES012</v>
          </cell>
          <cell r="B1370" t="str">
            <v>(deep gun coolor upper shell 7 light split zinc alloy)</v>
          </cell>
          <cell r="C1370">
            <v>75</v>
          </cell>
          <cell r="D1370">
            <v>29</v>
          </cell>
          <cell r="E1370">
            <v>0</v>
          </cell>
          <cell r="F1370">
            <v>52</v>
          </cell>
          <cell r="G1370">
            <v>52</v>
          </cell>
        </row>
        <row r="1371">
          <cell r="A1371" t="str">
            <v>4VLS2ES013</v>
          </cell>
          <cell r="B1371" t="str">
            <v>GPS (Ceramic antenna )</v>
          </cell>
          <cell r="C1371">
            <v>955</v>
          </cell>
          <cell r="D1371">
            <v>27</v>
          </cell>
          <cell r="E1371">
            <v>0</v>
          </cell>
          <cell r="F1371">
            <v>0</v>
          </cell>
          <cell r="G1371">
            <v>931</v>
          </cell>
        </row>
        <row r="1372">
          <cell r="A1372" t="str">
            <v>4VLS2ES014</v>
          </cell>
          <cell r="B1372" t="str">
            <v>Main FPC antenna)</v>
          </cell>
          <cell r="C1372">
            <v>987</v>
          </cell>
          <cell r="D1372">
            <v>11</v>
          </cell>
          <cell r="E1372">
            <v>0</v>
          </cell>
          <cell r="F1372">
            <v>11</v>
          </cell>
          <cell r="G1372">
            <v>987</v>
          </cell>
        </row>
        <row r="1373">
          <cell r="A1373" t="str">
            <v>4VLS2ES015</v>
          </cell>
          <cell r="B1373" t="str">
            <v>wifi antenna（FPC）</v>
          </cell>
          <cell r="C1373">
            <v>1001</v>
          </cell>
          <cell r="D1373">
            <v>18</v>
          </cell>
          <cell r="E1373">
            <v>0</v>
          </cell>
          <cell r="F1373">
            <v>11</v>
          </cell>
          <cell r="G1373">
            <v>982</v>
          </cell>
        </row>
        <row r="1374">
          <cell r="A1374" t="str">
            <v>4VLS2ES016-K</v>
          </cell>
          <cell r="B1374" t="str">
            <v>(black camera len)（5MP）</v>
          </cell>
          <cell r="C1374">
            <v>1193</v>
          </cell>
          <cell r="D1374">
            <v>31</v>
          </cell>
          <cell r="E1374">
            <v>0</v>
          </cell>
          <cell r="F1374">
            <v>0</v>
          </cell>
          <cell r="G1374">
            <v>1224</v>
          </cell>
        </row>
        <row r="1375">
          <cell r="A1375" t="str">
            <v>4VLS2ES016-W</v>
          </cell>
          <cell r="B1375" t="str">
            <v>(dark gun color power key)</v>
          </cell>
          <cell r="C1375">
            <v>976</v>
          </cell>
          <cell r="D1375">
            <v>32</v>
          </cell>
          <cell r="E1375">
            <v>0</v>
          </cell>
          <cell r="F1375">
            <v>0</v>
          </cell>
          <cell r="G1375">
            <v>1008</v>
          </cell>
        </row>
        <row r="1376">
          <cell r="A1376" t="str">
            <v>4VLS2ES017</v>
          </cell>
          <cell r="B1376" t="str">
            <v>(dark gun color volume key)</v>
          </cell>
          <cell r="C1376">
            <v>1059</v>
          </cell>
          <cell r="D1376">
            <v>36</v>
          </cell>
          <cell r="E1376">
            <v>0</v>
          </cell>
          <cell r="F1376">
            <v>0</v>
          </cell>
          <cell r="G1376">
            <v>1224</v>
          </cell>
        </row>
        <row r="1377">
          <cell r="A1377" t="str">
            <v>4VLS2ES018</v>
          </cell>
          <cell r="B1377" t="str">
            <v>(speaker holder)</v>
          </cell>
          <cell r="C1377">
            <v>1020</v>
          </cell>
          <cell r="D1377">
            <v>30</v>
          </cell>
          <cell r="E1377">
            <v>0</v>
          </cell>
          <cell r="F1377">
            <v>0</v>
          </cell>
          <cell r="G1377">
            <v>1008</v>
          </cell>
        </row>
        <row r="1378">
          <cell r="A1378" t="str">
            <v>4VLS2ES019</v>
          </cell>
          <cell r="B1378" t="str">
            <v>Screw M1.4*2.0*2.6mmF(screw black zinc plating)</v>
          </cell>
          <cell r="C1378">
            <v>4018</v>
          </cell>
          <cell r="D1378">
            <v>68</v>
          </cell>
          <cell r="E1378">
            <v>0</v>
          </cell>
          <cell r="F1378">
            <v>0</v>
          </cell>
          <cell r="G1378">
            <v>1095</v>
          </cell>
        </row>
        <row r="1379">
          <cell r="A1379" t="str">
            <v>4VLS2ES020</v>
          </cell>
          <cell r="B1379" t="str">
            <v>Screw M1.4*3.0*2.6mmF(screw point tape)</v>
          </cell>
          <cell r="C1379">
            <v>3882</v>
          </cell>
          <cell r="D1379">
            <v>2130</v>
          </cell>
          <cell r="E1379">
            <v>0</v>
          </cell>
          <cell r="F1379">
            <v>0</v>
          </cell>
          <cell r="G1379">
            <v>1050</v>
          </cell>
        </row>
        <row r="1380">
          <cell r="A1380" t="str">
            <v>4VLS2ES021</v>
          </cell>
          <cell r="B1380" t="str">
            <v>M1.4*3.0*2.6mm(self-tapping screw)</v>
          </cell>
          <cell r="C1380">
            <v>1952</v>
          </cell>
          <cell r="D1380">
            <v>0</v>
          </cell>
          <cell r="E1380">
            <v>0</v>
          </cell>
          <cell r="F1380">
            <v>0</v>
          </cell>
          <cell r="G1380">
            <v>4086</v>
          </cell>
        </row>
        <row r="1381">
          <cell r="A1381" t="str">
            <v>4VLS2ES022</v>
          </cell>
          <cell r="B1381" t="str">
            <v>(plate holder)</v>
          </cell>
          <cell r="C1381">
            <v>985</v>
          </cell>
          <cell r="D1381">
            <v>22</v>
          </cell>
          <cell r="E1381">
            <v>0</v>
          </cell>
          <cell r="F1381">
            <v>0</v>
          </cell>
          <cell r="G1381">
            <v>1007</v>
          </cell>
        </row>
        <row r="1382">
          <cell r="A1382" t="str">
            <v>4VLS2ES023</v>
          </cell>
          <cell r="B1382" t="str">
            <v>Speaker 15*11*3.7mm (Shrapnel type)AAC  Q1</v>
          </cell>
          <cell r="C1382">
            <v>927</v>
          </cell>
          <cell r="D1382">
            <v>39</v>
          </cell>
          <cell r="E1382">
            <v>0</v>
          </cell>
          <cell r="F1382">
            <v>20</v>
          </cell>
          <cell r="G1382">
            <v>1932</v>
          </cell>
        </row>
        <row r="1383">
          <cell r="A1383" t="str">
            <v>4VLS2ES024</v>
          </cell>
          <cell r="B1383" t="str">
            <v>Receiver 1206(operational altitude)2.6 (wire length)10, back tape, front without tape AAC</v>
          </cell>
          <cell r="C1383">
            <v>9955</v>
          </cell>
          <cell r="D1383">
            <v>6</v>
          </cell>
          <cell r="E1383">
            <v>0</v>
          </cell>
          <cell r="F1383">
            <v>40</v>
          </cell>
          <cell r="G1383">
            <v>1007</v>
          </cell>
        </row>
        <row r="1384">
          <cell r="A1384" t="str">
            <v>4VLS2ES025</v>
          </cell>
          <cell r="B1384" t="str">
            <v>Microphone-42±3dBφ4.0*1.5 (wire length)8mm</v>
          </cell>
          <cell r="C1384">
            <v>1051</v>
          </cell>
          <cell r="D1384">
            <v>29</v>
          </cell>
          <cell r="E1384">
            <v>0</v>
          </cell>
          <cell r="F1384">
            <v>54</v>
          </cell>
          <cell r="G1384">
            <v>1026</v>
          </cell>
        </row>
        <row r="1385">
          <cell r="A1385" t="str">
            <v>4VLS2ES026</v>
          </cell>
          <cell r="B1385" t="str">
            <v>Small board connection FPC</v>
          </cell>
          <cell r="C1385">
            <v>933</v>
          </cell>
          <cell r="D1385">
            <v>30</v>
          </cell>
          <cell r="E1385">
            <v>0</v>
          </cell>
          <cell r="F1385">
            <v>10</v>
          </cell>
          <cell r="G1385">
            <v>953</v>
          </cell>
        </row>
        <row r="1386">
          <cell r="A1386" t="str">
            <v>4VLS2ES027</v>
          </cell>
          <cell r="B1386" t="str">
            <v>Distance sensor FPC</v>
          </cell>
          <cell r="C1386">
            <v>910</v>
          </cell>
          <cell r="D1386">
            <v>33</v>
          </cell>
          <cell r="E1386">
            <v>0</v>
          </cell>
          <cell r="F1386">
            <v>0</v>
          </cell>
          <cell r="G1386">
            <v>943</v>
          </cell>
        </row>
        <row r="1387">
          <cell r="A1387" t="str">
            <v>4VLS2ES028</v>
          </cell>
          <cell r="B1387" t="str">
            <v>Flashlight FPC</v>
          </cell>
          <cell r="C1387">
            <v>936</v>
          </cell>
          <cell r="D1387">
            <v>29</v>
          </cell>
          <cell r="E1387">
            <v>0</v>
          </cell>
          <cell r="F1387">
            <v>0</v>
          </cell>
          <cell r="G1387">
            <v>965</v>
          </cell>
        </row>
        <row r="1388">
          <cell r="A1388" t="str">
            <v>4VLS2ES029</v>
          </cell>
          <cell r="B1388" t="str">
            <v>Volume key FPC</v>
          </cell>
          <cell r="C1388">
            <v>950</v>
          </cell>
          <cell r="D1388">
            <v>34</v>
          </cell>
          <cell r="E1388">
            <v>0</v>
          </cell>
          <cell r="F1388">
            <v>2</v>
          </cell>
          <cell r="G1388">
            <v>943</v>
          </cell>
        </row>
        <row r="1389">
          <cell r="A1389" t="str">
            <v>4VLS2ES030A-K</v>
          </cell>
          <cell r="B1389" t="str">
            <v>Power key FPC</v>
          </cell>
          <cell r="C1389">
            <v>920</v>
          </cell>
          <cell r="D1389">
            <v>41</v>
          </cell>
          <cell r="E1389">
            <v>0</v>
          </cell>
          <cell r="F1389">
            <v>306</v>
          </cell>
          <cell r="G1389">
            <v>965</v>
          </cell>
        </row>
        <row r="1390">
          <cell r="A1390" t="str">
            <v>4VLS2ES030A-W</v>
          </cell>
          <cell r="B1390" t="str">
            <v>Motor Φ8*3.4, (wire length)8mm（back tape）</v>
          </cell>
          <cell r="C1390">
            <v>948</v>
          </cell>
          <cell r="D1390">
            <v>32</v>
          </cell>
          <cell r="E1390">
            <v>0</v>
          </cell>
          <cell r="F1390">
            <v>10</v>
          </cell>
          <cell r="G1390">
            <v>970</v>
          </cell>
        </row>
        <row r="1391">
          <cell r="A1391" t="str">
            <v>4VLS2ES030B-K</v>
          </cell>
          <cell r="B1391" t="str">
            <v>(Rf coaxial electric)</v>
          </cell>
          <cell r="C1391">
            <v>918</v>
          </cell>
          <cell r="D1391">
            <v>43</v>
          </cell>
          <cell r="E1391">
            <v>0</v>
          </cell>
          <cell r="F1391">
            <v>0</v>
          </cell>
          <cell r="G1391">
            <v>961</v>
          </cell>
        </row>
        <row r="1392">
          <cell r="A1392" t="str">
            <v>4VLS2ES030B-W</v>
          </cell>
          <cell r="B1392" t="str">
            <v>(Speaker anti-dust mesh)11.6*6.44*0.15mm black 300# nylon net</v>
          </cell>
          <cell r="C1392">
            <v>1371</v>
          </cell>
          <cell r="D1392">
            <v>0</v>
          </cell>
          <cell r="E1392">
            <v>0</v>
          </cell>
          <cell r="F1392">
            <v>1</v>
          </cell>
          <cell r="G1392">
            <v>1370</v>
          </cell>
        </row>
        <row r="1393">
          <cell r="A1393" t="str">
            <v>4VLS2ES031-K</v>
          </cell>
          <cell r="B1393" t="str">
            <v>(Receiver net) 20.0*4.6*0.15mm (Black steel sheet)</v>
          </cell>
          <cell r="C1393">
            <v>920</v>
          </cell>
          <cell r="D1393">
            <v>63</v>
          </cell>
          <cell r="E1393">
            <v>0</v>
          </cell>
          <cell r="F1393">
            <v>78</v>
          </cell>
          <cell r="G1393">
            <v>961</v>
          </cell>
        </row>
        <row r="1394">
          <cell r="A1394" t="str">
            <v>4VLS2ES031-W</v>
          </cell>
          <cell r="B1394" t="str">
            <v>(Conduction sponge) 5*3*1.5mm</v>
          </cell>
          <cell r="C1394">
            <v>2674</v>
          </cell>
          <cell r="D1394">
            <v>262</v>
          </cell>
          <cell r="E1394">
            <v>0</v>
          </cell>
          <cell r="F1394">
            <v>1</v>
          </cell>
          <cell r="G1394">
            <v>1370</v>
          </cell>
        </row>
        <row r="1395">
          <cell r="A1395" t="str">
            <v>4VLS2ES040</v>
          </cell>
          <cell r="B1395" t="str">
            <v>(Photosensitive seal set)RUBBER（black ）</v>
          </cell>
          <cell r="C1395">
            <v>874</v>
          </cell>
          <cell r="D1395">
            <v>158</v>
          </cell>
          <cell r="E1395">
            <v>0</v>
          </cell>
          <cell r="F1395">
            <v>2</v>
          </cell>
          <cell r="G1395">
            <v>1030</v>
          </cell>
        </row>
        <row r="1396">
          <cell r="A1396" t="str">
            <v>4VNULCE001-WTL</v>
          </cell>
          <cell r="B1396" t="str">
            <v>(Flashlight film)7.0*4.50*0.2mm</v>
          </cell>
          <cell r="C1396">
            <v>4545</v>
          </cell>
          <cell r="D1396">
            <v>570</v>
          </cell>
          <cell r="E1396">
            <v>0</v>
          </cell>
          <cell r="F1396">
            <v>322</v>
          </cell>
          <cell r="G1396">
            <v>4793</v>
          </cell>
        </row>
        <row r="1397">
          <cell r="A1397" t="str">
            <v>4VNULCE002</v>
          </cell>
          <cell r="B1397" t="str">
            <v>Mainboard main PVC28*6.5*0.1mm（ black PVC）</v>
          </cell>
          <cell r="C1397">
            <v>872</v>
          </cell>
          <cell r="D1397">
            <v>561</v>
          </cell>
          <cell r="E1397">
            <v>0</v>
          </cell>
          <cell r="F1397">
            <v>32</v>
          </cell>
          <cell r="G1397">
            <v>1401</v>
          </cell>
        </row>
        <row r="1398">
          <cell r="A1398" t="str">
            <v>4VNULCE004</v>
          </cell>
          <cell r="B1398" t="str">
            <v>(Flash positioning sheet) 8.29*7.95*0.18mm</v>
          </cell>
          <cell r="C1398">
            <v>1967</v>
          </cell>
          <cell r="D1398">
            <v>76</v>
          </cell>
          <cell r="E1398">
            <v>0</v>
          </cell>
          <cell r="F1398">
            <v>30</v>
          </cell>
          <cell r="G1398">
            <v>2013</v>
          </cell>
        </row>
        <row r="1399">
          <cell r="A1399" t="str">
            <v>4VNULCE005</v>
          </cell>
          <cell r="B1399" t="str">
            <v>(Chip positioning tape)10.0*5.0*0.15mm</v>
          </cell>
          <cell r="C1399">
            <v>3331</v>
          </cell>
          <cell r="D1399">
            <v>392</v>
          </cell>
          <cell r="E1399">
            <v>0</v>
          </cell>
          <cell r="F1399">
            <v>1</v>
          </cell>
          <cell r="G1399">
            <v>3722</v>
          </cell>
        </row>
        <row r="1400">
          <cell r="A1400" t="str">
            <v>4VNULCE006</v>
          </cell>
          <cell r="B1400" t="str">
            <v>(Earphone seat insulation sticker)14.0*11.0*0.05mm（Yellow high temperature tape）</v>
          </cell>
          <cell r="C1400">
            <v>1244</v>
          </cell>
          <cell r="D1400">
            <v>0</v>
          </cell>
          <cell r="E1400">
            <v>0</v>
          </cell>
          <cell r="F1400">
            <v>1</v>
          </cell>
          <cell r="G1400">
            <v>1243</v>
          </cell>
        </row>
        <row r="1401">
          <cell r="A1401" t="str">
            <v>4VNULCE007</v>
          </cell>
          <cell r="B1401" t="str">
            <v>(Rf line tape)2.0*29.0*0.15mm</v>
          </cell>
          <cell r="C1401">
            <v>5217</v>
          </cell>
          <cell r="D1401">
            <v>308</v>
          </cell>
          <cell r="E1401">
            <v>0</v>
          </cell>
          <cell r="F1401">
            <v>1</v>
          </cell>
          <cell r="G1401">
            <v>5524</v>
          </cell>
        </row>
        <row r="1402">
          <cell r="A1402" t="str">
            <v>4VNULCE008</v>
          </cell>
          <cell r="B1402" t="str">
            <v>(Sump tape)（2）2.0*5.0*0.15mm</v>
          </cell>
          <cell r="C1402">
            <v>1827</v>
          </cell>
          <cell r="D1402">
            <v>0</v>
          </cell>
          <cell r="E1402">
            <v>0</v>
          </cell>
          <cell r="F1402">
            <v>21</v>
          </cell>
          <cell r="G1402">
            <v>1223</v>
          </cell>
        </row>
        <row r="1403">
          <cell r="A1403" t="str">
            <v>4VNULCE009</v>
          </cell>
          <cell r="B1403" t="str">
            <v>(small board FPC Welding plate insulation sticker ) 26.0*11.0*0.05mm(Yellow high temperature tape)</v>
          </cell>
          <cell r="C1403">
            <v>1167</v>
          </cell>
          <cell r="D1403">
            <v>0</v>
          </cell>
          <cell r="E1403">
            <v>0</v>
          </cell>
          <cell r="F1403">
            <v>62</v>
          </cell>
          <cell r="G1403">
            <v>1105</v>
          </cell>
        </row>
        <row r="1404">
          <cell r="A1404" t="str">
            <v>4VNULCE010</v>
          </cell>
          <cell r="B1404" t="str">
            <v>(receiver net tape)4.6*20.0*0.05mm</v>
          </cell>
          <cell r="C1404">
            <v>1883</v>
          </cell>
          <cell r="D1404">
            <v>95</v>
          </cell>
          <cell r="E1404">
            <v>0</v>
          </cell>
          <cell r="F1404">
            <v>1</v>
          </cell>
          <cell r="G1404">
            <v>1826</v>
          </cell>
        </row>
        <row r="1405">
          <cell r="A1405" t="str">
            <v>4VNULCE011</v>
          </cell>
          <cell r="B1405" t="str">
            <v>( steel sheet holder tape) (5.0*2.0*0.15mm</v>
          </cell>
          <cell r="C1405">
            <v>1819</v>
          </cell>
          <cell r="D1405">
            <v>561</v>
          </cell>
          <cell r="E1405">
            <v>0</v>
          </cell>
          <cell r="F1405">
            <v>82</v>
          </cell>
          <cell r="G1405">
            <v>1085</v>
          </cell>
        </row>
        <row r="1406">
          <cell r="A1406" t="str">
            <v>4VNULCE013</v>
          </cell>
          <cell r="B1406" t="str">
            <v>(distance sensor FPC positing tape)5.0*2.50*0.15mm</v>
          </cell>
          <cell r="C1406">
            <v>1925</v>
          </cell>
          <cell r="D1406">
            <v>0</v>
          </cell>
          <cell r="E1406">
            <v>0</v>
          </cell>
          <cell r="F1406">
            <v>60</v>
          </cell>
          <cell r="G1406">
            <v>1865</v>
          </cell>
        </row>
        <row r="1407">
          <cell r="A1407" t="str">
            <v>4VNULCE014</v>
          </cell>
          <cell r="B1407" t="str">
            <v>(Motherboard spare battery insulation sticker)5.0*6.0*0.1mm</v>
          </cell>
          <cell r="C1407">
            <v>1147</v>
          </cell>
          <cell r="D1407">
            <v>0</v>
          </cell>
          <cell r="E1407">
            <v>0</v>
          </cell>
          <cell r="F1407">
            <v>1</v>
          </cell>
          <cell r="G1407">
            <v>1146</v>
          </cell>
        </row>
        <row r="1408">
          <cell r="A1408" t="str">
            <v>4VNULCE016</v>
          </cell>
          <cell r="B1408" t="str">
            <v>(Microphone insulation sticker) 3.0*6.0*0.1mm</v>
          </cell>
          <cell r="C1408">
            <v>1855</v>
          </cell>
          <cell r="D1408">
            <v>0</v>
          </cell>
          <cell r="E1408">
            <v>0</v>
          </cell>
          <cell r="F1408">
            <v>60</v>
          </cell>
          <cell r="G1408">
            <v>1865</v>
          </cell>
        </row>
        <row r="1409">
          <cell r="A1409" t="str">
            <v>4VNULCP001</v>
          </cell>
          <cell r="B1409" t="str">
            <v>(back shell tape)（1）5.0*8.0*0.32mm</v>
          </cell>
          <cell r="C1409">
            <v>1715</v>
          </cell>
          <cell r="D1409">
            <v>0</v>
          </cell>
          <cell r="E1409">
            <v>0</v>
          </cell>
          <cell r="F1409">
            <v>1</v>
          </cell>
          <cell r="G1409">
            <v>1146</v>
          </cell>
        </row>
        <row r="1410">
          <cell r="A1410" t="str">
            <v>4VNULCP002</v>
          </cell>
          <cell r="B1410" t="str">
            <v>(camera lens tape)14.3*29.7*0.15mm（ T4000）</v>
          </cell>
          <cell r="C1410">
            <v>1209</v>
          </cell>
          <cell r="D1410">
            <v>26</v>
          </cell>
          <cell r="E1410">
            <v>0</v>
          </cell>
          <cell r="F1410">
            <v>1</v>
          </cell>
          <cell r="G1410">
            <v>1854</v>
          </cell>
        </row>
        <row r="1411">
          <cell r="A1411" t="str">
            <v>4VNULCP004</v>
          </cell>
          <cell r="B1411" t="str">
            <v>(Test point insulation sticker) 6.05*12.95*0.05mm(Yellow high temperature tape)</v>
          </cell>
          <cell r="C1411">
            <v>1953</v>
          </cell>
          <cell r="D1411">
            <v>0</v>
          </cell>
          <cell r="E1411">
            <v>0</v>
          </cell>
          <cell r="F1411">
            <v>1</v>
          </cell>
          <cell r="G1411">
            <v>1714</v>
          </cell>
        </row>
        <row r="1412">
          <cell r="A1412" t="str">
            <v>4VNULCP006</v>
          </cell>
          <cell r="B1412" t="str">
            <v>TP(tape) 74.10*5.20*0.15mm</v>
          </cell>
          <cell r="C1412">
            <v>980</v>
          </cell>
          <cell r="D1412">
            <v>513</v>
          </cell>
          <cell r="E1412">
            <v>0</v>
          </cell>
          <cell r="F1412">
            <v>73</v>
          </cell>
          <cell r="G1412">
            <v>1235</v>
          </cell>
        </row>
        <row r="1413">
          <cell r="A1413" t="str">
            <v>4VNULCP007</v>
          </cell>
          <cell r="B1413" t="str">
            <v>TP(tape) 74.10*8.28*0.15mm</v>
          </cell>
          <cell r="C1413">
            <v>1320</v>
          </cell>
          <cell r="D1413">
            <v>0</v>
          </cell>
          <cell r="E1413">
            <v>0</v>
          </cell>
          <cell r="F1413">
            <v>81</v>
          </cell>
          <cell r="G1413">
            <v>1872</v>
          </cell>
        </row>
        <row r="1414">
          <cell r="A1414" t="str">
            <v>4VNULCP008</v>
          </cell>
          <cell r="B1414" t="str">
            <v>TP(tape)74.10*127.96*0.15mm</v>
          </cell>
          <cell r="C1414">
            <v>879</v>
          </cell>
          <cell r="D1414">
            <v>499</v>
          </cell>
          <cell r="E1414">
            <v>0</v>
          </cell>
          <cell r="F1414">
            <v>95</v>
          </cell>
          <cell r="G1414">
            <v>1283</v>
          </cell>
        </row>
        <row r="1415">
          <cell r="A1415" t="str">
            <v>4VNULCP009</v>
          </cell>
          <cell r="B1415" t="str">
            <v>(Motherboard coupling interface preloading foam)5*3.6*0.5mm</v>
          </cell>
          <cell r="C1415">
            <v>1463</v>
          </cell>
          <cell r="D1415">
            <v>0</v>
          </cell>
          <cell r="E1415">
            <v>0</v>
          </cell>
          <cell r="F1415">
            <v>72</v>
          </cell>
          <cell r="G1415">
            <v>1248</v>
          </cell>
        </row>
        <row r="1416">
          <cell r="A1416" t="str">
            <v>4VNULCP010</v>
          </cell>
          <cell r="B1416" t="str">
            <v>(speaker holder preloading foam)10.0*7.0*0.5mm</v>
          </cell>
          <cell r="C1416">
            <v>1247</v>
          </cell>
          <cell r="D1416">
            <v>0</v>
          </cell>
          <cell r="E1416">
            <v>0</v>
          </cell>
          <cell r="F1416">
            <v>1</v>
          </cell>
          <cell r="G1416">
            <v>1246</v>
          </cell>
        </row>
        <row r="1417">
          <cell r="A1417" t="str">
            <v>4VNULCP011</v>
          </cell>
          <cell r="B1417" t="str">
            <v>(Sheet steel holder left foam)107.0*29.0*0.50mm</v>
          </cell>
          <cell r="C1417">
            <v>1051</v>
          </cell>
          <cell r="D1417">
            <v>14</v>
          </cell>
          <cell r="E1417">
            <v>0</v>
          </cell>
          <cell r="F1417">
            <v>2</v>
          </cell>
          <cell r="G1417">
            <v>1461</v>
          </cell>
        </row>
        <row r="1418">
          <cell r="A1418" t="str">
            <v>4VNULCP012-K</v>
          </cell>
          <cell r="B1418" t="str">
            <v>(Sheet steel holder right foam)110.0*17.0*0.50mm</v>
          </cell>
          <cell r="C1418">
            <v>1250</v>
          </cell>
          <cell r="D1418">
            <v>31</v>
          </cell>
          <cell r="E1418">
            <v>0</v>
          </cell>
          <cell r="F1418">
            <v>1</v>
          </cell>
          <cell r="G1418">
            <v>1246</v>
          </cell>
        </row>
        <row r="1419">
          <cell r="A1419" t="str">
            <v>4VNULCP012-W</v>
          </cell>
          <cell r="B1419" t="str">
            <v>GPS form12.5*12.75*0.5mm</v>
          </cell>
          <cell r="C1419">
            <v>1235</v>
          </cell>
          <cell r="D1419">
            <v>14</v>
          </cell>
          <cell r="E1419">
            <v>0</v>
          </cell>
          <cell r="F1419">
            <v>20</v>
          </cell>
          <cell r="G1419">
            <v>1229</v>
          </cell>
        </row>
        <row r="1420">
          <cell r="A1420" t="str">
            <v>4VNULCP013</v>
          </cell>
          <cell r="B1420" t="str">
            <v>Speaker seal foam（2）12.5*16.0*0.5mm</v>
          </cell>
          <cell r="C1420">
            <v>1890</v>
          </cell>
          <cell r="D1420">
            <v>54</v>
          </cell>
          <cell r="E1420">
            <v>0</v>
          </cell>
          <cell r="F1420">
            <v>0</v>
          </cell>
          <cell r="G1420">
            <v>1944</v>
          </cell>
        </row>
        <row r="1421">
          <cell r="A1421" t="str">
            <v>4VNULCP014</v>
          </cell>
          <cell r="B1421" t="str">
            <v>Speaker seal foam（1）12.9*59.4*0.5mm</v>
          </cell>
          <cell r="C1421">
            <v>1670</v>
          </cell>
          <cell r="D1421">
            <v>3</v>
          </cell>
          <cell r="E1421">
            <v>0</v>
          </cell>
          <cell r="F1421">
            <v>81</v>
          </cell>
          <cell r="G1421">
            <v>1592</v>
          </cell>
        </row>
        <row r="1422">
          <cell r="A1422" t="str">
            <v>4VNULCP015</v>
          </cell>
          <cell r="B1422" t="str">
            <v>Sheet steel holder foam46.0*21.0*0.3mm</v>
          </cell>
          <cell r="C1422">
            <v>1774</v>
          </cell>
          <cell r="D1422">
            <v>43</v>
          </cell>
          <cell r="E1422">
            <v>0</v>
          </cell>
          <cell r="F1422">
            <v>21</v>
          </cell>
          <cell r="G1422">
            <v>1944</v>
          </cell>
        </row>
        <row r="1423">
          <cell r="A1423" t="str">
            <v>4VNULCP016</v>
          </cell>
          <cell r="B1423" t="str">
            <v>Battery cover foam 48.0*22.0*0.3mm</v>
          </cell>
          <cell r="C1423">
            <v>1655</v>
          </cell>
          <cell r="D1423">
            <v>0</v>
          </cell>
          <cell r="E1423">
            <v>0</v>
          </cell>
          <cell r="F1423">
            <v>1</v>
          </cell>
          <cell r="G1423">
            <v>1654</v>
          </cell>
        </row>
        <row r="1424">
          <cell r="A1424" t="str">
            <v>4VNULCP018</v>
          </cell>
          <cell r="B1424" t="str">
            <v>Camera foam front 5.1*5.1*0.5mm</v>
          </cell>
          <cell r="C1424">
            <v>973</v>
          </cell>
          <cell r="D1424">
            <v>685</v>
          </cell>
          <cell r="E1424">
            <v>0</v>
          </cell>
          <cell r="F1424">
            <v>22</v>
          </cell>
          <cell r="G1424">
            <v>1636</v>
          </cell>
        </row>
        <row r="1425">
          <cell r="A1425" t="str">
            <v>4VNULCP019</v>
          </cell>
          <cell r="B1425" t="str">
            <v>LCD FPC preloading foam6.6*11.6*0.3mm</v>
          </cell>
          <cell r="C1425">
            <v>1601</v>
          </cell>
          <cell r="D1425">
            <v>0</v>
          </cell>
          <cell r="E1425">
            <v>0</v>
          </cell>
          <cell r="F1425">
            <v>1</v>
          </cell>
          <cell r="G1425">
            <v>1654</v>
          </cell>
        </row>
        <row r="1426">
          <cell r="A1426" t="str">
            <v>4VNULCP021</v>
          </cell>
          <cell r="B1426" t="str">
            <v>LCM foam 71.3*120.3*0.5mm</v>
          </cell>
          <cell r="C1426">
            <v>837</v>
          </cell>
          <cell r="D1426">
            <v>501</v>
          </cell>
          <cell r="E1426">
            <v>0</v>
          </cell>
          <cell r="F1426">
            <v>64</v>
          </cell>
          <cell r="G1426">
            <v>1274</v>
          </cell>
        </row>
        <row r="1427">
          <cell r="A1427" t="str">
            <v>4VNULCS010-K</v>
          </cell>
          <cell r="B1427" t="str">
            <v>TP FPC anti-static21.64*9.06*0.1mm</v>
          </cell>
          <cell r="C1427">
            <v>1618</v>
          </cell>
          <cell r="D1427">
            <v>0</v>
          </cell>
          <cell r="E1427">
            <v>0</v>
          </cell>
          <cell r="F1427">
            <v>261</v>
          </cell>
          <cell r="G1427">
            <v>1340</v>
          </cell>
        </row>
        <row r="1428">
          <cell r="A1428" t="str">
            <v>4VNULCS010-W</v>
          </cell>
          <cell r="B1428" t="str">
            <v>Small board grounded conductive fabric20.0*10.0*0.1mm</v>
          </cell>
          <cell r="C1428">
            <v>1321</v>
          </cell>
          <cell r="D1428">
            <v>0</v>
          </cell>
          <cell r="E1428">
            <v>0</v>
          </cell>
          <cell r="F1428">
            <v>81</v>
          </cell>
          <cell r="G1428">
            <v>1240</v>
          </cell>
        </row>
        <row r="1429">
          <cell r="A1429" t="str">
            <v>4VNULCS020</v>
          </cell>
          <cell r="B1429" t="str">
            <v>Motherboard rf coaxial grounded conductive fabric 11.0*5.0*0.05mm</v>
          </cell>
          <cell r="C1429">
            <v>2324</v>
          </cell>
          <cell r="D1429">
            <v>193</v>
          </cell>
          <cell r="E1429">
            <v>0</v>
          </cell>
          <cell r="F1429">
            <v>41</v>
          </cell>
          <cell r="G1429">
            <v>1577</v>
          </cell>
        </row>
        <row r="1430">
          <cell r="A1430" t="str">
            <v>4VNULCS030-K-No VNPT</v>
          </cell>
          <cell r="B1430" t="str">
            <v>Speaker grounded conductive fabric35.01*7.0*0.05mm</v>
          </cell>
          <cell r="C1430">
            <v>1178</v>
          </cell>
          <cell r="D1430">
            <v>8</v>
          </cell>
          <cell r="E1430">
            <v>0</v>
          </cell>
          <cell r="F1430">
            <v>81</v>
          </cell>
          <cell r="G1430">
            <v>1240</v>
          </cell>
        </row>
        <row r="1431">
          <cell r="A1431" t="str">
            <v>4VNULCS030-W-No VNPT</v>
          </cell>
          <cell r="B1431" t="str">
            <v>Motherboard shielding cover conductive fabric46.0*24.0*0.05mm</v>
          </cell>
          <cell r="C1431">
            <v>1064</v>
          </cell>
          <cell r="D1431">
            <v>0</v>
          </cell>
          <cell r="E1431">
            <v>0</v>
          </cell>
          <cell r="F1431">
            <v>41</v>
          </cell>
          <cell r="G1431">
            <v>1023</v>
          </cell>
        </row>
        <row r="1432">
          <cell r="A1432" t="str">
            <v>4VNULCS040-K</v>
          </cell>
          <cell r="B1432" t="str">
            <v>Sealing sticker</v>
          </cell>
          <cell r="C1432">
            <v>9999</v>
          </cell>
          <cell r="D1432">
            <v>0</v>
          </cell>
          <cell r="E1432">
            <v>0</v>
          </cell>
          <cell r="F1432">
            <v>0</v>
          </cell>
          <cell r="G1432">
            <v>9999</v>
          </cell>
        </row>
        <row r="1433">
          <cell r="A1433" t="str">
            <v>4VNULCS040-W</v>
          </cell>
          <cell r="B1433" t="str">
            <v>IMEI sticker</v>
          </cell>
          <cell r="C1433">
            <v>19525</v>
          </cell>
          <cell r="D1433">
            <v>0</v>
          </cell>
          <cell r="E1433">
            <v>0</v>
          </cell>
          <cell r="F1433">
            <v>41</v>
          </cell>
          <cell r="G1433">
            <v>1023</v>
          </cell>
        </row>
        <row r="1434">
          <cell r="A1434" t="str">
            <v>4VNULCS041-K</v>
          </cell>
          <cell r="B1434" t="str">
            <v>Tear invalid  φ2.6mm  (A)</v>
          </cell>
          <cell r="C1434">
            <v>8519</v>
          </cell>
          <cell r="D1434">
            <v>0</v>
          </cell>
          <cell r="E1434">
            <v>0</v>
          </cell>
          <cell r="F1434">
            <v>2389</v>
          </cell>
          <cell r="G1434">
            <v>9999</v>
          </cell>
        </row>
        <row r="1435">
          <cell r="A1435" t="str">
            <v>4VNULCS041-W</v>
          </cell>
          <cell r="B1435" t="str">
            <v>TP protect film 141.79*74.05*0.1mm（three layer）</v>
          </cell>
          <cell r="C1435">
            <v>89</v>
          </cell>
          <cell r="D1435">
            <v>1000</v>
          </cell>
          <cell r="E1435">
            <v>0</v>
          </cell>
          <cell r="F1435">
            <v>7</v>
          </cell>
          <cell r="G1435">
            <v>19518</v>
          </cell>
        </row>
        <row r="1436">
          <cell r="A1436" t="str">
            <v>4VNULCS042</v>
          </cell>
          <cell r="B1436" t="str">
            <v>TP Chip sticker16.5*10.5*0.05mm（ black PVC）</v>
          </cell>
          <cell r="C1436">
            <v>604</v>
          </cell>
          <cell r="D1436">
            <v>582</v>
          </cell>
          <cell r="E1436">
            <v>0</v>
          </cell>
          <cell r="F1436">
            <v>2389</v>
          </cell>
          <cell r="G1436">
            <v>6130</v>
          </cell>
        </row>
        <row r="1437">
          <cell r="A1437" t="str">
            <v>4VNULCS043</v>
          </cell>
          <cell r="B1437" t="str">
            <v>Distance sensor  FPC sticker 8.0*10.0*0.05mm</v>
          </cell>
          <cell r="C1437">
            <v>563</v>
          </cell>
          <cell r="D1437">
            <v>542</v>
          </cell>
          <cell r="E1437">
            <v>0</v>
          </cell>
          <cell r="F1437">
            <v>43</v>
          </cell>
          <cell r="G1437">
            <v>1062</v>
          </cell>
        </row>
        <row r="1438">
          <cell r="A1438" t="str">
            <v>4VNULCS044</v>
          </cell>
          <cell r="B1438" t="str">
            <v>Battery housing sticker 80.05*65.05*0.10mm</v>
          </cell>
          <cell r="C1438">
            <v>987</v>
          </cell>
          <cell r="D1438">
            <v>513</v>
          </cell>
          <cell r="E1438">
            <v>0</v>
          </cell>
          <cell r="F1438">
            <v>2</v>
          </cell>
          <cell r="G1438">
            <v>1498</v>
          </cell>
        </row>
        <row r="1439">
          <cell r="A1439" t="str">
            <v>4VNULCS045</v>
          </cell>
          <cell r="B1439" t="str">
            <v>PO bag 21.2*10cm ( Antistatic) grinding sand material</v>
          </cell>
          <cell r="C1439">
            <v>702</v>
          </cell>
          <cell r="D1439">
            <v>20</v>
          </cell>
          <cell r="E1439">
            <v>0</v>
          </cell>
          <cell r="F1439">
            <v>115</v>
          </cell>
          <cell r="G1439">
            <v>607</v>
          </cell>
        </row>
        <row r="1440">
          <cell r="A1440" t="str">
            <v>4VNULCS046</v>
          </cell>
          <cell r="B1440" t="str">
            <v>Shrink film（POF）27*16cm</v>
          </cell>
          <cell r="C1440">
            <v>9999</v>
          </cell>
          <cell r="D1440">
            <v>0</v>
          </cell>
          <cell r="E1440">
            <v>0</v>
          </cell>
          <cell r="F1440">
            <v>162</v>
          </cell>
          <cell r="G1440">
            <v>9837</v>
          </cell>
        </row>
        <row r="1441">
          <cell r="A1441" t="str">
            <v>4VNULCS047</v>
          </cell>
          <cell r="B1441" t="str">
            <v>Mobile phone protective sleeve （gray TPU）</v>
          </cell>
          <cell r="C1441">
            <v>4886</v>
          </cell>
          <cell r="D1441">
            <v>387</v>
          </cell>
          <cell r="E1441">
            <v>0</v>
          </cell>
          <cell r="F1441">
            <v>2978</v>
          </cell>
          <cell r="G1441">
            <v>2295</v>
          </cell>
        </row>
        <row r="1442">
          <cell r="A1442" t="str">
            <v>4VNULCS048</v>
          </cell>
          <cell r="B1442" t="str">
            <v>(4g) desiccant</v>
          </cell>
          <cell r="C1442">
            <v>935</v>
          </cell>
          <cell r="D1442">
            <v>97</v>
          </cell>
          <cell r="E1442">
            <v>0</v>
          </cell>
          <cell r="F1442">
            <v>162</v>
          </cell>
          <cell r="G1442">
            <v>9837</v>
          </cell>
        </row>
        <row r="1443">
          <cell r="A1443" t="str">
            <v>4VNULCS049</v>
          </cell>
          <cell r="B1443" t="str">
            <v>USB cable 1m,4 black K403 Aluminum foil + textile net</v>
          </cell>
          <cell r="C1443">
            <v>969</v>
          </cell>
          <cell r="D1443">
            <v>18</v>
          </cell>
          <cell r="E1443">
            <v>0</v>
          </cell>
          <cell r="F1443">
            <v>55</v>
          </cell>
          <cell r="G1443">
            <v>932</v>
          </cell>
        </row>
        <row r="1444">
          <cell r="A1444" t="str">
            <v>4VNULCS04A</v>
          </cell>
          <cell r="B1444" t="str">
            <v>Li-battery 3.7V 2200mah</v>
          </cell>
          <cell r="C1444">
            <v>910</v>
          </cell>
          <cell r="D1444">
            <v>27</v>
          </cell>
          <cell r="E1444">
            <v>0</v>
          </cell>
          <cell r="F1444">
            <v>65</v>
          </cell>
          <cell r="G1444">
            <v>872</v>
          </cell>
        </row>
        <row r="1445">
          <cell r="A1445" t="str">
            <v>4VNULCS04C</v>
          </cell>
          <cell r="B1445" t="str">
            <v>Adaptor EURP-Plug DC5.0V AC 100-240V 600MA</v>
          </cell>
          <cell r="C1445">
            <v>951</v>
          </cell>
          <cell r="D1445">
            <v>38</v>
          </cell>
          <cell r="E1445">
            <v>0</v>
          </cell>
          <cell r="F1445">
            <v>44</v>
          </cell>
          <cell r="G1445">
            <v>945</v>
          </cell>
        </row>
        <row r="1446">
          <cell r="A1446" t="str">
            <v>4VNULCS04D</v>
          </cell>
          <cell r="B1446" t="str">
            <v>Earphone 3.5mm anti-interference （plug:14mm）</v>
          </cell>
          <cell r="C1446">
            <v>936</v>
          </cell>
          <cell r="D1446">
            <v>21</v>
          </cell>
          <cell r="E1446">
            <v>0</v>
          </cell>
          <cell r="F1446">
            <v>351</v>
          </cell>
          <cell r="G1446">
            <v>606</v>
          </cell>
        </row>
        <row r="1447">
          <cell r="A1447" t="str">
            <v>4VNULCS04E</v>
          </cell>
          <cell r="B1447" t="str">
            <v>Stainless Steel Foil-Lotus</v>
          </cell>
          <cell r="C1447">
            <v>1020</v>
          </cell>
          <cell r="D1447">
            <v>0</v>
          </cell>
          <cell r="E1447">
            <v>0</v>
          </cell>
          <cell r="F1447">
            <v>1</v>
          </cell>
          <cell r="G1447">
            <v>1019</v>
          </cell>
        </row>
        <row r="1448">
          <cell r="A1448" t="str">
            <v>4VNULCS04F</v>
          </cell>
          <cell r="B1448" t="str">
            <v>Double side adhesive tape for Lotus logo</v>
          </cell>
          <cell r="C1448">
            <v>837</v>
          </cell>
          <cell r="D1448">
            <v>0</v>
          </cell>
          <cell r="E1448">
            <v>0</v>
          </cell>
          <cell r="F1448">
            <v>2</v>
          </cell>
          <cell r="G1448">
            <v>835</v>
          </cell>
        </row>
        <row r="1449">
          <cell r="A1449" t="str">
            <v>4VS2PROE120A</v>
          </cell>
          <cell r="B1449" t="str">
            <v>Băng dính dẫn điện</v>
          </cell>
          <cell r="C1449">
            <v>18000</v>
          </cell>
          <cell r="D1449">
            <v>0</v>
          </cell>
          <cell r="E1449">
            <v>0</v>
          </cell>
          <cell r="F1449">
            <v>1</v>
          </cell>
          <cell r="G1449">
            <v>1019</v>
          </cell>
        </row>
        <row r="1450">
          <cell r="A1450" t="str">
            <v>4VSCR4X25PHI</v>
          </cell>
          <cell r="B1450" t="str">
            <v>Decan IMEI MZ0102 60x30mm</v>
          </cell>
          <cell r="C1450">
            <v>2800</v>
          </cell>
          <cell r="D1450">
            <v>0</v>
          </cell>
          <cell r="E1450">
            <v>0</v>
          </cell>
          <cell r="F1450">
            <v>2</v>
          </cell>
          <cell r="G1450">
            <v>835</v>
          </cell>
        </row>
        <row r="1451">
          <cell r="A1451" t="str">
            <v>4VVNTABGW4FE001</v>
          </cell>
          <cell r="B1451" t="str">
            <v>ACC 0611 of receiver</v>
          </cell>
          <cell r="C1451">
            <v>2745</v>
          </cell>
          <cell r="D1451">
            <v>46</v>
          </cell>
          <cell r="E1451">
            <v>0</v>
          </cell>
          <cell r="F1451">
            <v>2091</v>
          </cell>
          <cell r="G1451">
            <v>18000</v>
          </cell>
        </row>
        <row r="1452">
          <cell r="A1452" t="str">
            <v>4VVNT-AP-AC-01-E4PP002</v>
          </cell>
          <cell r="B1452" t="str">
            <v>Senner receiver</v>
          </cell>
          <cell r="C1452">
            <v>10</v>
          </cell>
          <cell r="D1452">
            <v>0</v>
          </cell>
          <cell r="E1452">
            <v>0</v>
          </cell>
          <cell r="F1452">
            <v>2800</v>
          </cell>
          <cell r="G1452">
            <v>0</v>
          </cell>
        </row>
        <row r="1453">
          <cell r="A1453" t="str">
            <v>4VVNT-AP-AC-01-E4PP003</v>
          </cell>
          <cell r="B1453" t="str">
            <v>Sách HDSD Smartphone Vivas Lotus S1</v>
          </cell>
          <cell r="C1453">
            <v>2649</v>
          </cell>
          <cell r="D1453">
            <v>0</v>
          </cell>
          <cell r="E1453">
            <v>0</v>
          </cell>
          <cell r="F1453">
            <v>18</v>
          </cell>
          <cell r="G1453">
            <v>2631</v>
          </cell>
        </row>
        <row r="1454">
          <cell r="A1454" t="str">
            <v>4VVNT-AP-AC-01-E4PP004</v>
          </cell>
          <cell r="B1454" t="str">
            <v>Phiếu bảo hành Smartphone Vivas Lotus S1</v>
          </cell>
          <cell r="C1454">
            <v>7309</v>
          </cell>
          <cell r="D1454">
            <v>20</v>
          </cell>
          <cell r="E1454">
            <v>0</v>
          </cell>
          <cell r="F1454">
            <v>19</v>
          </cell>
          <cell r="G1454">
            <v>10</v>
          </cell>
        </row>
        <row r="1455">
          <cell r="A1455" t="str">
            <v>4VVNT-AP-AC-02-E4PP002</v>
          </cell>
          <cell r="B1455" t="str">
            <v>Hộp điện thoại Smartphone Vivas Lotus S1</v>
          </cell>
          <cell r="C1455">
            <v>5982</v>
          </cell>
          <cell r="D1455">
            <v>0</v>
          </cell>
          <cell r="E1455">
            <v>0</v>
          </cell>
          <cell r="F1455">
            <v>18</v>
          </cell>
          <cell r="G1455">
            <v>2631</v>
          </cell>
        </row>
        <row r="1456">
          <cell r="A1456" t="str">
            <v>4VVNT-AP-AC-02-E4PP003</v>
          </cell>
          <cell r="B1456" t="str">
            <v>Hộp carton Master box 3 lớp sóng A đựng 30 hộp Smartphone Lotus S1</v>
          </cell>
          <cell r="C1456">
            <v>691</v>
          </cell>
          <cell r="D1456">
            <v>0</v>
          </cell>
          <cell r="E1456">
            <v>0</v>
          </cell>
          <cell r="F1456">
            <v>1</v>
          </cell>
          <cell r="G1456">
            <v>690</v>
          </cell>
        </row>
        <row r="1457">
          <cell r="A1457" t="str">
            <v>4VVNT-AP-AC-02-E4PP004</v>
          </cell>
          <cell r="B1457" t="str">
            <v>Tem Đề-can chống mở hộp điện thoại Smartphone Vivas Lotus S1</v>
          </cell>
          <cell r="C1457">
            <v>11181</v>
          </cell>
          <cell r="D1457">
            <v>0</v>
          </cell>
          <cell r="E1457">
            <v>0</v>
          </cell>
          <cell r="F1457">
            <v>104</v>
          </cell>
          <cell r="G1457">
            <v>5878</v>
          </cell>
        </row>
        <row r="1458">
          <cell r="A1458" t="str">
            <v>4VVNT-AP-AC-11-E4PP002</v>
          </cell>
          <cell r="B1458" t="str">
            <v>Bảng mạch Lotus S1 đã lắp</v>
          </cell>
          <cell r="C1458">
            <v>791</v>
          </cell>
          <cell r="D1458">
            <v>30</v>
          </cell>
          <cell r="E1458">
            <v>0</v>
          </cell>
          <cell r="F1458">
            <v>1</v>
          </cell>
          <cell r="G1458">
            <v>690</v>
          </cell>
        </row>
        <row r="1459">
          <cell r="A1459" t="str">
            <v>4VVNT-AP-AC-11-E4PP003</v>
          </cell>
          <cell r="B1459" t="str">
            <v>Đồng hồ test mạng</v>
          </cell>
          <cell r="C1459">
            <v>0</v>
          </cell>
          <cell r="D1459">
            <v>1</v>
          </cell>
          <cell r="E1459">
            <v>0</v>
          </cell>
          <cell r="F1459">
            <v>5489</v>
          </cell>
          <cell r="G1459">
            <v>5692</v>
          </cell>
        </row>
        <row r="1460">
          <cell r="A1460" t="str">
            <v>4VVNT-AP-AC-11-E4PP004</v>
          </cell>
          <cell r="B1460" t="str">
            <v>Jig đo kiểm PCBA cho model ADSL V1-1(Jig 1)</v>
          </cell>
          <cell r="C1460">
            <v>0</v>
          </cell>
          <cell r="D1460">
            <v>3</v>
          </cell>
          <cell r="E1460">
            <v>35400000</v>
          </cell>
          <cell r="F1460">
            <v>2</v>
          </cell>
          <cell r="G1460">
            <v>1</v>
          </cell>
        </row>
        <row r="1461">
          <cell r="A1461" t="str">
            <v>4VVNT-AP-AC-E4PE001</v>
          </cell>
          <cell r="B1461" t="str">
            <v>Jig đo kiểm PCBA cho model ADSL V1-1(Jig 2)</v>
          </cell>
          <cell r="C1461">
            <v>0</v>
          </cell>
          <cell r="D1461">
            <v>1</v>
          </cell>
          <cell r="E1461">
            <v>70000</v>
          </cell>
          <cell r="F1461">
            <v>1</v>
          </cell>
          <cell r="G1461">
            <v>0</v>
          </cell>
        </row>
        <row r="1462">
          <cell r="A1462" t="str">
            <v>4VVNT-AP-AC-E4PP001</v>
          </cell>
          <cell r="B1462" t="str">
            <v>Kìm mạng</v>
          </cell>
          <cell r="C1462">
            <v>0</v>
          </cell>
          <cell r="D1462">
            <v>3</v>
          </cell>
          <cell r="E1462">
            <v>35400000</v>
          </cell>
          <cell r="F1462">
            <v>2</v>
          </cell>
          <cell r="G1462">
            <v>1</v>
          </cell>
        </row>
        <row r="1463">
          <cell r="A1463" t="str">
            <v>4VVNT-AP-AC-E4PP002</v>
          </cell>
          <cell r="B1463" t="str">
            <v>Khuôn in (736x736x40mm) - Mặt BOP</v>
          </cell>
          <cell r="C1463">
            <v>0</v>
          </cell>
          <cell r="D1463">
            <v>3</v>
          </cell>
          <cell r="E1463">
            <v>50640000</v>
          </cell>
          <cell r="F1463">
            <v>2</v>
          </cell>
          <cell r="G1463">
            <v>1</v>
          </cell>
        </row>
        <row r="1464">
          <cell r="A1464" t="str">
            <v>4VVNT-AP-AC-E4PP003</v>
          </cell>
          <cell r="B1464" t="str">
            <v>Khuôn in (736x736x40mm) - Mặt TOP</v>
          </cell>
          <cell r="C1464">
            <v>0</v>
          </cell>
          <cell r="D1464">
            <v>1</v>
          </cell>
          <cell r="E1464">
            <v>350000</v>
          </cell>
          <cell r="F1464">
            <v>1</v>
          </cell>
          <cell r="G1464">
            <v>0</v>
          </cell>
        </row>
        <row r="1465">
          <cell r="A1465" t="str">
            <v>4VVNT-AP-AC-E4PS001</v>
          </cell>
          <cell r="B1465" t="str">
            <v>Khuôn qua lò hàn</v>
          </cell>
          <cell r="C1465">
            <v>0</v>
          </cell>
          <cell r="D1465">
            <v>1</v>
          </cell>
          <cell r="E1465">
            <v>4417500</v>
          </cell>
          <cell r="F1465">
            <v>1</v>
          </cell>
          <cell r="G1465">
            <v>0</v>
          </cell>
        </row>
        <row r="1466">
          <cell r="A1466" t="str">
            <v>4VVNT-AP-AC-E4PS002</v>
          </cell>
          <cell r="B1466" t="str">
            <v>Gen co nhiệt 2 mm</v>
          </cell>
          <cell r="C1466">
            <v>0</v>
          </cell>
          <cell r="D1466">
            <v>1</v>
          </cell>
          <cell r="E1466">
            <v>4417500</v>
          </cell>
          <cell r="F1466">
            <v>1</v>
          </cell>
          <cell r="G1466">
            <v>0</v>
          </cell>
        </row>
        <row r="1467">
          <cell r="A1467" t="str">
            <v>4VVNT-AP-AC-E4PS003</v>
          </cell>
          <cell r="B1467" t="str">
            <v>Gen co 6,4</v>
          </cell>
          <cell r="C1467">
            <v>1</v>
          </cell>
          <cell r="D1467">
            <v>20</v>
          </cell>
          <cell r="E1467">
            <v>60000000</v>
          </cell>
          <cell r="F1467">
            <v>20</v>
          </cell>
          <cell r="G1467">
            <v>0</v>
          </cell>
        </row>
        <row r="1468">
          <cell r="A1468" t="str">
            <v>4VVNT-AP-AC-E4PS004</v>
          </cell>
          <cell r="B1468" t="str">
            <v>Gen co 7</v>
          </cell>
          <cell r="C1468">
            <v>1</v>
          </cell>
          <cell r="D1468">
            <v>20</v>
          </cell>
          <cell r="E1468">
            <v>70000</v>
          </cell>
          <cell r="F1468">
            <v>20</v>
          </cell>
          <cell r="G1468">
            <v>0</v>
          </cell>
        </row>
        <row r="1469">
          <cell r="A1469" t="str">
            <v>4VVNT-AP-AC-E4PS005</v>
          </cell>
          <cell r="B1469" t="str">
            <v>Gen co 8</v>
          </cell>
          <cell r="C1469">
            <v>1</v>
          </cell>
          <cell r="D1469">
            <v>0</v>
          </cell>
          <cell r="E1469">
            <v>0</v>
          </cell>
          <cell r="F1469">
            <v>0</v>
          </cell>
          <cell r="G1469">
            <v>1</v>
          </cell>
        </row>
        <row r="1470">
          <cell r="A1470" t="str">
            <v>4VVNT-AP-AC-E4PS006</v>
          </cell>
          <cell r="B1470" t="str">
            <v>Gen co 16</v>
          </cell>
          <cell r="C1470">
            <v>3</v>
          </cell>
          <cell r="D1470">
            <v>0</v>
          </cell>
          <cell r="E1470">
            <v>0</v>
          </cell>
          <cell r="F1470">
            <v>0</v>
          </cell>
          <cell r="G1470">
            <v>1</v>
          </cell>
        </row>
        <row r="1471">
          <cell r="A1471" t="str">
            <v>4VVNT-AP-AC-E4PS007</v>
          </cell>
          <cell r="B1471" t="str">
            <v>Vít PCBA LCD M2x6</v>
          </cell>
          <cell r="C1471">
            <v>81</v>
          </cell>
          <cell r="D1471">
            <v>0</v>
          </cell>
          <cell r="E1471">
            <v>0</v>
          </cell>
          <cell r="F1471">
            <v>0</v>
          </cell>
          <cell r="G1471">
            <v>1</v>
          </cell>
        </row>
        <row r="1472">
          <cell r="A1472" t="str">
            <v>4VVNT-AP-AC-E4PS008</v>
          </cell>
          <cell r="B1472" t="str">
            <v>Vít bắt cọc đồng M3x6</v>
          </cell>
          <cell r="C1472">
            <v>17718</v>
          </cell>
          <cell r="D1472">
            <v>0</v>
          </cell>
          <cell r="E1472">
            <v>0</v>
          </cell>
          <cell r="F1472">
            <v>0</v>
          </cell>
          <cell r="G1472">
            <v>3</v>
          </cell>
        </row>
        <row r="1473">
          <cell r="A1473" t="str">
            <v>4VVNT-AP-AC-E4PS009</v>
          </cell>
          <cell r="B1473" t="str">
            <v>Vít cọc PCBA M3x10</v>
          </cell>
          <cell r="C1473">
            <v>4200</v>
          </cell>
          <cell r="D1473">
            <v>0</v>
          </cell>
          <cell r="E1473">
            <v>0</v>
          </cell>
          <cell r="F1473">
            <v>0</v>
          </cell>
          <cell r="G1473">
            <v>81</v>
          </cell>
        </row>
        <row r="1474">
          <cell r="A1474" t="str">
            <v>4VVNT-AP-AC-E4PS010</v>
          </cell>
          <cell r="B1474" t="str">
            <v>Vít M3x10 răng to</v>
          </cell>
          <cell r="C1474">
            <v>2000</v>
          </cell>
          <cell r="D1474">
            <v>0</v>
          </cell>
          <cell r="E1474">
            <v>0</v>
          </cell>
          <cell r="F1474">
            <v>0</v>
          </cell>
          <cell r="G1474">
            <v>17718</v>
          </cell>
        </row>
        <row r="1475">
          <cell r="A1475" t="str">
            <v>4VVNT-AP-AC-E4PS011</v>
          </cell>
          <cell r="B1475" t="str">
            <v>Vít ổ cắm AC vào M3x15</v>
          </cell>
          <cell r="C1475">
            <v>2400</v>
          </cell>
          <cell r="D1475">
            <v>0</v>
          </cell>
          <cell r="E1475">
            <v>0</v>
          </cell>
          <cell r="F1475">
            <v>0</v>
          </cell>
          <cell r="G1475">
            <v>4200</v>
          </cell>
        </row>
        <row r="1476">
          <cell r="A1476" t="str">
            <v>4VVNT-AP-AC-E4PS012</v>
          </cell>
          <cell r="B1476" t="str">
            <v>Vít M3x5</v>
          </cell>
          <cell r="C1476">
            <v>2000</v>
          </cell>
          <cell r="D1476">
            <v>0</v>
          </cell>
          <cell r="E1476">
            <v>0</v>
          </cell>
          <cell r="F1476">
            <v>0</v>
          </cell>
          <cell r="G1476">
            <v>2000</v>
          </cell>
        </row>
        <row r="1477">
          <cell r="A1477" t="str">
            <v>4VVNT-AP-AC-E4PS013</v>
          </cell>
          <cell r="B1477" t="str">
            <v>Vít quạt M4x15</v>
          </cell>
          <cell r="C1477">
            <v>780</v>
          </cell>
          <cell r="D1477">
            <v>0</v>
          </cell>
          <cell r="E1477">
            <v>0</v>
          </cell>
          <cell r="F1477">
            <v>0</v>
          </cell>
          <cell r="G1477">
            <v>2400</v>
          </cell>
        </row>
        <row r="1478">
          <cell r="A1478" t="str">
            <v>4VVNT-AP-AC-E4PS014</v>
          </cell>
          <cell r="B1478" t="str">
            <v>Vít M5x10</v>
          </cell>
          <cell r="C1478">
            <v>110</v>
          </cell>
          <cell r="D1478">
            <v>0</v>
          </cell>
          <cell r="E1478">
            <v>0</v>
          </cell>
          <cell r="F1478">
            <v>0</v>
          </cell>
          <cell r="G1478">
            <v>2000</v>
          </cell>
        </row>
        <row r="1479">
          <cell r="A1479" t="str">
            <v>4VVNT-AP-AC-E4PS016</v>
          </cell>
          <cell r="B1479" t="str">
            <v>1.4x2.5CB screw</v>
          </cell>
          <cell r="C1479">
            <v>4535</v>
          </cell>
          <cell r="D1479">
            <v>0</v>
          </cell>
          <cell r="E1479">
            <v>0</v>
          </cell>
          <cell r="F1479">
            <v>0</v>
          </cell>
          <cell r="G1479">
            <v>780</v>
          </cell>
        </row>
        <row r="1480">
          <cell r="A1480" t="str">
            <v>4VVNT-AP-AC-E4PS017</v>
          </cell>
          <cell r="B1480" t="str">
            <v>1.4x3KB screw</v>
          </cell>
          <cell r="C1480">
            <v>8000</v>
          </cell>
          <cell r="D1480">
            <v>0</v>
          </cell>
          <cell r="E1480">
            <v>0</v>
          </cell>
          <cell r="F1480">
            <v>0</v>
          </cell>
          <cell r="G1480">
            <v>110</v>
          </cell>
        </row>
        <row r="1481">
          <cell r="A1481" t="str">
            <v>4VVNT-AP-AC-E4PS018</v>
          </cell>
          <cell r="B1481" t="str">
            <v>1.4x4 PB screw</v>
          </cell>
          <cell r="C1481">
            <v>10000</v>
          </cell>
          <cell r="D1481">
            <v>0</v>
          </cell>
          <cell r="E1481">
            <v>0</v>
          </cell>
          <cell r="F1481">
            <v>0</v>
          </cell>
          <cell r="G1481">
            <v>4535</v>
          </cell>
        </row>
        <row r="1482">
          <cell r="A1482" t="str">
            <v>4VVNT-AP-AC-E4PS019</v>
          </cell>
          <cell r="B1482" t="str">
            <v>M1.4 machine screw</v>
          </cell>
          <cell r="C1482">
            <v>4426</v>
          </cell>
          <cell r="D1482">
            <v>0</v>
          </cell>
          <cell r="E1482">
            <v>0</v>
          </cell>
          <cell r="F1482">
            <v>0</v>
          </cell>
          <cell r="G1482">
            <v>8000</v>
          </cell>
        </row>
        <row r="1483">
          <cell r="A1483" t="str">
            <v>4VVNT-AP-AC-E4PS020</v>
          </cell>
          <cell r="B1483" t="str">
            <v>M2.0 machine screw, M2x3.0</v>
          </cell>
          <cell r="C1483">
            <v>4000</v>
          </cell>
          <cell r="D1483">
            <v>0</v>
          </cell>
          <cell r="E1483">
            <v>0</v>
          </cell>
          <cell r="F1483">
            <v>0</v>
          </cell>
          <cell r="G1483">
            <v>10000</v>
          </cell>
        </row>
        <row r="1484">
          <cell r="A1484" t="str">
            <v>4VVNT-AP-AC-E4PS021</v>
          </cell>
          <cell r="B1484" t="str">
            <v>M1.4x2.0 machine screw</v>
          </cell>
          <cell r="C1484">
            <v>5318</v>
          </cell>
          <cell r="D1484">
            <v>0</v>
          </cell>
          <cell r="E1484">
            <v>0</v>
          </cell>
          <cell r="F1484">
            <v>0</v>
          </cell>
          <cell r="G1484">
            <v>4426</v>
          </cell>
        </row>
        <row r="1485">
          <cell r="A1485" t="str">
            <v>4VVNT-AP-AC-E4PS022</v>
          </cell>
          <cell r="B1485" t="str">
            <v>LCD frame, stainless steel, thickness 0.8</v>
          </cell>
          <cell r="C1485">
            <v>256</v>
          </cell>
          <cell r="D1485">
            <v>0</v>
          </cell>
          <cell r="E1485">
            <v>0</v>
          </cell>
          <cell r="F1485">
            <v>0</v>
          </cell>
          <cell r="G1485">
            <v>4000</v>
          </cell>
        </row>
        <row r="1486">
          <cell r="A1486" t="str">
            <v>4VVNT-AP-AC-E4PS023</v>
          </cell>
          <cell r="B1486" t="str">
            <v>Longđen M3</v>
          </cell>
          <cell r="C1486">
            <v>600</v>
          </cell>
          <cell r="D1486">
            <v>0</v>
          </cell>
          <cell r="E1486">
            <v>0</v>
          </cell>
          <cell r="F1486">
            <v>0</v>
          </cell>
          <cell r="G1486">
            <v>5318</v>
          </cell>
        </row>
        <row r="1487">
          <cell r="A1487" t="str">
            <v>4VVNT-AP-AC-E4PS024</v>
          </cell>
          <cell r="B1487" t="str">
            <v>Đai ốc M4</v>
          </cell>
          <cell r="C1487">
            <v>830</v>
          </cell>
          <cell r="D1487">
            <v>0</v>
          </cell>
          <cell r="E1487">
            <v>0</v>
          </cell>
          <cell r="F1487">
            <v>0</v>
          </cell>
          <cell r="G1487">
            <v>256</v>
          </cell>
        </row>
        <row r="1488">
          <cell r="A1488" t="str">
            <v>4VVNT-AP-AC-E4PS025</v>
          </cell>
          <cell r="B1488" t="str">
            <v>Lưới quạt</v>
          </cell>
          <cell r="C1488">
            <v>1</v>
          </cell>
          <cell r="D1488">
            <v>0</v>
          </cell>
          <cell r="E1488">
            <v>0</v>
          </cell>
          <cell r="F1488">
            <v>0</v>
          </cell>
          <cell r="G1488">
            <v>600</v>
          </cell>
        </row>
        <row r="1489">
          <cell r="A1489" t="str">
            <v>4VVNT-AP-AC-E4PS026</v>
          </cell>
          <cell r="B1489" t="str">
            <v>Tấm tản nhiệt 170x55x35mm</v>
          </cell>
          <cell r="C1489">
            <v>44</v>
          </cell>
          <cell r="D1489">
            <v>0</v>
          </cell>
          <cell r="E1489">
            <v>0</v>
          </cell>
          <cell r="F1489">
            <v>0</v>
          </cell>
          <cell r="G1489">
            <v>830</v>
          </cell>
        </row>
        <row r="1490">
          <cell r="A1490" t="str">
            <v>4VVNT-AP-AC-E4PS027</v>
          </cell>
          <cell r="B1490" t="str">
            <v>Mặt hộp thiết bị</v>
          </cell>
          <cell r="C1490">
            <v>0</v>
          </cell>
          <cell r="D1490">
            <v>10700</v>
          </cell>
          <cell r="E1490">
            <v>0</v>
          </cell>
          <cell r="F1490">
            <v>10700</v>
          </cell>
          <cell r="G1490">
            <v>1</v>
          </cell>
        </row>
        <row r="1491">
          <cell r="A1491" t="str">
            <v>4VVNT-AP-AC-E4PS028</v>
          </cell>
          <cell r="B1491" t="str">
            <v>Thẻ nhớ Micro SD 8GB SanDisk</v>
          </cell>
          <cell r="C1491">
            <v>336</v>
          </cell>
          <cell r="D1491">
            <v>136</v>
          </cell>
          <cell r="E1491">
            <v>0</v>
          </cell>
          <cell r="F1491">
            <v>208</v>
          </cell>
          <cell r="G1491">
            <v>44</v>
          </cell>
        </row>
        <row r="1492">
          <cell r="A1492" t="str">
            <v>4VVNT-AP-AC-E4PS029</v>
          </cell>
          <cell r="B1492" t="str">
            <v>Mạch nạp cho vi điều khiển MSP430</v>
          </cell>
          <cell r="C1492">
            <v>0</v>
          </cell>
          <cell r="D1492">
            <v>10700</v>
          </cell>
          <cell r="E1492">
            <v>27948000</v>
          </cell>
          <cell r="F1492">
            <v>10700</v>
          </cell>
          <cell r="G1492">
            <v>0</v>
          </cell>
        </row>
        <row r="1493">
          <cell r="A1493" t="str">
            <v>4VVNT-AP-AC-E4PS030</v>
          </cell>
          <cell r="B1493" t="str">
            <v>ADAPTER / N-M / SMA-F / RoHS</v>
          </cell>
          <cell r="C1493">
            <v>0</v>
          </cell>
          <cell r="D1493">
            <v>5</v>
          </cell>
          <cell r="E1493">
            <v>3507753</v>
          </cell>
          <cell r="F1493">
            <v>4</v>
          </cell>
          <cell r="G1493">
            <v>1</v>
          </cell>
        </row>
        <row r="1494">
          <cell r="A1494" t="str">
            <v>4VVNT-AP-AC-E4PS031</v>
          </cell>
          <cell r="B1494" t="str">
            <v>ADSL Port License for NE Management,based on per ADSL Port</v>
          </cell>
          <cell r="C1494">
            <v>0</v>
          </cell>
          <cell r="D1494">
            <v>1</v>
          </cell>
          <cell r="E1494">
            <v>0</v>
          </cell>
          <cell r="F1494">
            <v>2</v>
          </cell>
          <cell r="G1494">
            <v>-1</v>
          </cell>
        </row>
        <row r="1495">
          <cell r="A1495" t="str">
            <v>4VVNT-AP-AC-E4PS032</v>
          </cell>
          <cell r="B1495" t="str">
            <v>Modem ONT iGate GW040</v>
          </cell>
          <cell r="C1495">
            <v>0</v>
          </cell>
          <cell r="D1495">
            <v>5</v>
          </cell>
          <cell r="E1495">
            <v>3507753</v>
          </cell>
          <cell r="F1495">
            <v>4</v>
          </cell>
          <cell r="G1495">
            <v>1</v>
          </cell>
        </row>
        <row r="1496">
          <cell r="A1496" t="str">
            <v>4VVNT-AP-AC-E4PS033</v>
          </cell>
          <cell r="B1496" t="str">
            <v>Dây nguồn DC cho adaptor modem</v>
          </cell>
          <cell r="C1496">
            <v>0</v>
          </cell>
          <cell r="D1496">
            <v>122624</v>
          </cell>
          <cell r="E1496">
            <v>301328895.03795695</v>
          </cell>
          <cell r="F1496">
            <v>122624</v>
          </cell>
          <cell r="G1496">
            <v>0</v>
          </cell>
        </row>
        <row r="1497">
          <cell r="A1497" t="str">
            <v>4VVNT-AP-AC-E4PS034</v>
          </cell>
          <cell r="B1497" t="str">
            <v>Nắp trên vỏ EcoStore</v>
          </cell>
          <cell r="C1497">
            <v>11</v>
          </cell>
          <cell r="D1497">
            <v>39015</v>
          </cell>
          <cell r="E1497">
            <v>0</v>
          </cell>
          <cell r="F1497">
            <v>38218</v>
          </cell>
          <cell r="G1497">
            <v>797</v>
          </cell>
        </row>
        <row r="1498">
          <cell r="A1498" t="str">
            <v>4VVNT-AP-AC-E4PS035</v>
          </cell>
          <cell r="B1498" t="str">
            <v>Nắp dưới vỏ EcoStore</v>
          </cell>
          <cell r="C1498">
            <v>7</v>
          </cell>
          <cell r="D1498">
            <v>1000</v>
          </cell>
          <cell r="E1498">
            <v>4700000</v>
          </cell>
          <cell r="F1498">
            <v>1000</v>
          </cell>
          <cell r="G1498">
            <v>0</v>
          </cell>
        </row>
        <row r="1499">
          <cell r="A1499" t="str">
            <v>4VVNT-AP-AC-E4PS036</v>
          </cell>
          <cell r="B1499" t="str">
            <v>Tem nhôm (nhỏ)</v>
          </cell>
          <cell r="C1499">
            <v>6</v>
          </cell>
          <cell r="D1499">
            <v>0</v>
          </cell>
          <cell r="E1499">
            <v>0</v>
          </cell>
          <cell r="F1499">
            <v>0</v>
          </cell>
          <cell r="G1499">
            <v>11</v>
          </cell>
        </row>
        <row r="1500">
          <cell r="A1500" t="str">
            <v>4VVNT-AP-AC-E4PS037</v>
          </cell>
          <cell r="B1500" t="str">
            <v>Hộp carton 5 lớp sóng A/B</v>
          </cell>
          <cell r="C1500">
            <v>34</v>
          </cell>
          <cell r="D1500">
            <v>0</v>
          </cell>
          <cell r="E1500">
            <v>0</v>
          </cell>
          <cell r="F1500">
            <v>0</v>
          </cell>
          <cell r="G1500">
            <v>7</v>
          </cell>
        </row>
        <row r="1501">
          <cell r="A1501" t="str">
            <v>4VVNT-AP-AC-E4PS038</v>
          </cell>
          <cell r="B1501" t="str">
            <v>Hộp bìa Eureka Edu-Tablet</v>
          </cell>
          <cell r="C1501">
            <v>299</v>
          </cell>
          <cell r="D1501">
            <v>0</v>
          </cell>
          <cell r="E1501">
            <v>0</v>
          </cell>
          <cell r="F1501">
            <v>0</v>
          </cell>
          <cell r="G1501">
            <v>6</v>
          </cell>
        </row>
        <row r="1502">
          <cell r="A1502" t="str">
            <v>4VVNT-AP-AC-E4PS039</v>
          </cell>
          <cell r="B1502" t="str">
            <v>Hộp carton sóng D cho 10 Eureka Edu-Tablet</v>
          </cell>
          <cell r="C1502">
            <v>47</v>
          </cell>
          <cell r="D1502">
            <v>0</v>
          </cell>
          <cell r="E1502">
            <v>0</v>
          </cell>
          <cell r="F1502">
            <v>0</v>
          </cell>
          <cell r="G1502">
            <v>34</v>
          </cell>
        </row>
        <row r="1503">
          <cell r="A1503" t="str">
            <v>4VVNT-AP-AC-E4PS040</v>
          </cell>
          <cell r="B1503" t="str">
            <v>Xốp (nhỏ)</v>
          </cell>
          <cell r="C1503">
            <v>33</v>
          </cell>
          <cell r="D1503">
            <v>0</v>
          </cell>
          <cell r="E1503">
            <v>0</v>
          </cell>
          <cell r="F1503">
            <v>0</v>
          </cell>
          <cell r="G1503">
            <v>299</v>
          </cell>
        </row>
        <row r="1504">
          <cell r="A1504" t="str">
            <v>4VVNT-AP-AC-E4PS041</v>
          </cell>
          <cell r="B1504" t="str">
            <v>Sponge, 4.2x4.2x1.5</v>
          </cell>
          <cell r="C1504">
            <v>469</v>
          </cell>
          <cell r="D1504">
            <v>0</v>
          </cell>
          <cell r="E1504">
            <v>0</v>
          </cell>
          <cell r="F1504">
            <v>0</v>
          </cell>
          <cell r="G1504">
            <v>47</v>
          </cell>
        </row>
        <row r="1505">
          <cell r="A1505" t="str">
            <v>5VJIGS2PRO023-4210</v>
          </cell>
          <cell r="B1505" t="str">
            <v>Back Case</v>
          </cell>
          <cell r="C1505">
            <v>334</v>
          </cell>
          <cell r="D1505">
            <v>0</v>
          </cell>
          <cell r="E1505">
            <v>0</v>
          </cell>
          <cell r="F1505">
            <v>0</v>
          </cell>
          <cell r="G1505">
            <v>33</v>
          </cell>
        </row>
        <row r="1506">
          <cell r="A1506" t="str">
            <v>5VJIGS2PRO023-5106</v>
          </cell>
          <cell r="B1506" t="str">
            <v>Front Case</v>
          </cell>
          <cell r="C1506">
            <v>2</v>
          </cell>
          <cell r="D1506">
            <v>0</v>
          </cell>
          <cell r="E1506">
            <v>0</v>
          </cell>
          <cell r="F1506">
            <v>0</v>
          </cell>
          <cell r="G1506">
            <v>469</v>
          </cell>
        </row>
        <row r="1507">
          <cell r="A1507" t="str">
            <v>A1D00200196-02</v>
          </cell>
          <cell r="B1507" t="str">
            <v>Plastic Foam, thickness 0.3, single-sided adhesive 50.7x23.5</v>
          </cell>
          <cell r="C1507">
            <v>469</v>
          </cell>
          <cell r="D1507">
            <v>0</v>
          </cell>
          <cell r="E1507">
            <v>0</v>
          </cell>
          <cell r="F1507">
            <v>0</v>
          </cell>
          <cell r="G1507">
            <v>334</v>
          </cell>
        </row>
        <row r="1508">
          <cell r="A1508" t="str">
            <v>A1D00200333-01</v>
          </cell>
          <cell r="B1508" t="str">
            <v>Sách HDSD Ecostore</v>
          </cell>
          <cell r="C1508">
            <v>26</v>
          </cell>
          <cell r="D1508">
            <v>0</v>
          </cell>
          <cell r="E1508">
            <v>0</v>
          </cell>
          <cell r="F1508">
            <v>0</v>
          </cell>
          <cell r="G1508">
            <v>2</v>
          </cell>
        </row>
        <row r="1509">
          <cell r="A1509" t="str">
            <v>A1D00200341-01</v>
          </cell>
          <cell r="B1509" t="str">
            <v>Sách HDSD Eureka Edu-Tablet</v>
          </cell>
          <cell r="C1509">
            <v>300</v>
          </cell>
          <cell r="D1509">
            <v>0</v>
          </cell>
          <cell r="E1509">
            <v>0</v>
          </cell>
          <cell r="F1509">
            <v>0</v>
          </cell>
          <cell r="G1509">
            <v>469</v>
          </cell>
        </row>
        <row r="1510">
          <cell r="A1510" t="str">
            <v>A1D00321607-03</v>
          </cell>
          <cell r="B1510" t="str">
            <v>Sách HDSD VNPT Technology Smart box</v>
          </cell>
          <cell r="C1510">
            <v>4508</v>
          </cell>
          <cell r="D1510">
            <v>45135</v>
          </cell>
          <cell r="E1510">
            <v>0</v>
          </cell>
          <cell r="F1510">
            <v>29447</v>
          </cell>
          <cell r="G1510">
            <v>26</v>
          </cell>
        </row>
        <row r="1511">
          <cell r="A1511" t="str">
            <v>A1D00334180-02</v>
          </cell>
          <cell r="B1511" t="str">
            <v>Tem bảo hành Eureka Edu-Tablet</v>
          </cell>
          <cell r="C1511">
            <v>575</v>
          </cell>
          <cell r="D1511">
            <v>0</v>
          </cell>
          <cell r="E1511">
            <v>0</v>
          </cell>
          <cell r="F1511">
            <v>200</v>
          </cell>
          <cell r="G1511">
            <v>300</v>
          </cell>
        </row>
        <row r="1512">
          <cell r="A1512" t="str">
            <v>A1D00334495-05</v>
          </cell>
          <cell r="B1512" t="str">
            <v>Tem bảo hành chính hãng VNPT Technology Smart box</v>
          </cell>
          <cell r="C1512">
            <v>46000</v>
          </cell>
          <cell r="D1512">
            <v>4125</v>
          </cell>
          <cell r="E1512">
            <v>1162000</v>
          </cell>
          <cell r="F1512">
            <v>50125</v>
          </cell>
          <cell r="G1512">
            <v>0</v>
          </cell>
        </row>
        <row r="1513">
          <cell r="A1513" t="str">
            <v>ADAPTOR-SC/APC</v>
          </cell>
          <cell r="B1513" t="str">
            <v>Phiếu bảo hành Ecostore</v>
          </cell>
          <cell r="C1513">
            <v>172</v>
          </cell>
          <cell r="D1513">
            <v>0</v>
          </cell>
          <cell r="E1513">
            <v>0</v>
          </cell>
          <cell r="F1513">
            <v>200</v>
          </cell>
          <cell r="G1513">
            <v>375</v>
          </cell>
        </row>
        <row r="1514">
          <cell r="A1514" t="str">
            <v>ADP.03.2TU.0F</v>
          </cell>
          <cell r="B1514" t="str">
            <v>Phiếu bảo hành Eureka Edu-Tablet</v>
          </cell>
          <cell r="C1514">
            <v>652</v>
          </cell>
          <cell r="D1514">
            <v>0</v>
          </cell>
          <cell r="E1514">
            <v>0</v>
          </cell>
          <cell r="F1514">
            <v>0</v>
          </cell>
          <cell r="G1514">
            <v>652</v>
          </cell>
        </row>
        <row r="1515">
          <cell r="A1515" t="str">
            <v>AMPDA20</v>
          </cell>
          <cell r="B1515" t="str">
            <v>Thẻ bảo hành VNPT Technology Smart box</v>
          </cell>
          <cell r="C1515">
            <v>4697</v>
          </cell>
          <cell r="D1515">
            <v>42914</v>
          </cell>
          <cell r="E1515">
            <v>0</v>
          </cell>
          <cell r="F1515">
            <v>28492</v>
          </cell>
          <cell r="G1515">
            <v>172</v>
          </cell>
        </row>
        <row r="1516">
          <cell r="A1516" t="str">
            <v>ANNE - 50L+</v>
          </cell>
          <cell r="B1516" t="str">
            <v>Adaptor label</v>
          </cell>
          <cell r="C1516">
            <v>804</v>
          </cell>
          <cell r="D1516">
            <v>0</v>
          </cell>
          <cell r="E1516">
            <v>0</v>
          </cell>
          <cell r="F1516">
            <v>0</v>
          </cell>
          <cell r="G1516">
            <v>652</v>
          </cell>
        </row>
        <row r="1517">
          <cell r="A1517" t="str">
            <v>ANT4958D19K-90V3</v>
          </cell>
          <cell r="B1517" t="str">
            <v>Decal chống mở VNPT Technology Smart box</v>
          </cell>
          <cell r="C1517">
            <v>9948</v>
          </cell>
          <cell r="D1517">
            <v>30542</v>
          </cell>
          <cell r="E1517">
            <v>13254525</v>
          </cell>
          <cell r="F1517">
            <v>25274</v>
          </cell>
          <cell r="G1517">
            <v>15216</v>
          </cell>
        </row>
        <row r="1518">
          <cell r="A1518" t="str">
            <v>ATV310B</v>
          </cell>
          <cell r="B1518" t="str">
            <v>Decal ICT VNPT Technology Smart box</v>
          </cell>
          <cell r="C1518">
            <v>9900</v>
          </cell>
          <cell r="D1518">
            <v>30243</v>
          </cell>
          <cell r="E1518">
            <v>0</v>
          </cell>
          <cell r="F1518">
            <v>37449</v>
          </cell>
          <cell r="G1518">
            <v>804</v>
          </cell>
        </row>
        <row r="1519">
          <cell r="A1519" t="str">
            <v>AVG ANT2015</v>
          </cell>
          <cell r="B1519" t="str">
            <v>Leather Case</v>
          </cell>
          <cell r="C1519">
            <v>236</v>
          </cell>
          <cell r="D1519">
            <v>0</v>
          </cell>
          <cell r="E1519">
            <v>0</v>
          </cell>
          <cell r="F1519">
            <v>0</v>
          </cell>
          <cell r="G1519">
            <v>236</v>
          </cell>
        </row>
        <row r="1520">
          <cell r="A1520" t="str">
            <v>BC-IF2005M-25</v>
          </cell>
          <cell r="B1520" t="str">
            <v>Tấm mica bảo vệ màn hình Ecostore</v>
          </cell>
          <cell r="C1520">
            <v>104</v>
          </cell>
          <cell r="D1520">
            <v>0</v>
          </cell>
          <cell r="E1520">
            <v>0</v>
          </cell>
          <cell r="F1520">
            <v>0</v>
          </cell>
          <cell r="G1520">
            <v>104</v>
          </cell>
        </row>
        <row r="1521">
          <cell r="A1521" t="str">
            <v>BCM7241ZZKFEB03G</v>
          </cell>
          <cell r="B1521" t="str">
            <v>Thin and clear film LCD Protection Sheet</v>
          </cell>
          <cell r="C1521">
            <v>520</v>
          </cell>
          <cell r="D1521">
            <v>0</v>
          </cell>
          <cell r="E1521">
            <v>0</v>
          </cell>
          <cell r="F1521">
            <v>0</v>
          </cell>
          <cell r="G1521">
            <v>236</v>
          </cell>
        </row>
        <row r="1522">
          <cell r="A1522" t="str">
            <v>C15M</v>
          </cell>
          <cell r="B1522" t="str">
            <v>Mặt nhựa ecostore</v>
          </cell>
          <cell r="C1522">
            <v>50</v>
          </cell>
          <cell r="D1522">
            <v>0</v>
          </cell>
          <cell r="E1522">
            <v>0</v>
          </cell>
          <cell r="F1522">
            <v>0</v>
          </cell>
          <cell r="G1522">
            <v>104</v>
          </cell>
        </row>
        <row r="1523">
          <cell r="A1523" t="str">
            <v>CAP-C6-AMPCH</v>
          </cell>
          <cell r="B1523" t="str">
            <v>EMI Shielding Material 6mm*6mm*7mm</v>
          </cell>
          <cell r="C1523">
            <v>1386</v>
          </cell>
          <cell r="D1523">
            <v>0</v>
          </cell>
          <cell r="E1523">
            <v>0</v>
          </cell>
          <cell r="F1523">
            <v>0</v>
          </cell>
          <cell r="G1523">
            <v>520</v>
          </cell>
        </row>
        <row r="1524">
          <cell r="A1524" t="str">
            <v>CAT5E</v>
          </cell>
          <cell r="B1524" t="str">
            <v>Lạt buộc nhỏ</v>
          </cell>
          <cell r="C1524">
            <v>1421</v>
          </cell>
          <cell r="D1524">
            <v>0</v>
          </cell>
          <cell r="E1524">
            <v>0</v>
          </cell>
          <cell r="F1524">
            <v>0</v>
          </cell>
          <cell r="G1524">
            <v>50</v>
          </cell>
        </row>
        <row r="1525">
          <cell r="A1525" t="str">
            <v>CD100</v>
          </cell>
          <cell r="B1525" t="str">
            <v>Lạt buộc to</v>
          </cell>
          <cell r="C1525">
            <v>100</v>
          </cell>
          <cell r="D1525">
            <v>0</v>
          </cell>
          <cell r="E1525">
            <v>0</v>
          </cell>
          <cell r="F1525">
            <v>0</v>
          </cell>
          <cell r="G1525">
            <v>1386</v>
          </cell>
        </row>
        <row r="1526">
          <cell r="A1526" t="str">
            <v>CX200II</v>
          </cell>
          <cell r="B1526" t="str">
            <v>Kìm cắt Bossi</v>
          </cell>
          <cell r="C1526">
            <v>0</v>
          </cell>
          <cell r="D1526">
            <v>0</v>
          </cell>
          <cell r="E1526">
            <v>0</v>
          </cell>
          <cell r="F1526">
            <v>2</v>
          </cell>
          <cell r="G1526">
            <v>1421</v>
          </cell>
        </row>
        <row r="1527">
          <cell r="A1527" t="str">
            <v>DSL.01.4NU.1F</v>
          </cell>
          <cell r="B1527" t="str">
            <v>Kìm dẹt Bossi</v>
          </cell>
          <cell r="C1527">
            <v>1</v>
          </cell>
          <cell r="D1527">
            <v>0</v>
          </cell>
          <cell r="E1527">
            <v>0</v>
          </cell>
          <cell r="F1527">
            <v>1</v>
          </cell>
          <cell r="G1527">
            <v>100</v>
          </cell>
        </row>
        <row r="1528">
          <cell r="A1528" t="str">
            <v>DSL.01.4NU.21</v>
          </cell>
          <cell r="B1528" t="str">
            <v>Kìm điện Bossi</v>
          </cell>
          <cell r="C1528">
            <v>3</v>
          </cell>
          <cell r="D1528">
            <v>0</v>
          </cell>
          <cell r="E1528">
            <v>0</v>
          </cell>
          <cell r="F1528">
            <v>2</v>
          </cell>
          <cell r="G1528">
            <v>-2</v>
          </cell>
        </row>
        <row r="1529">
          <cell r="A1529" t="str">
            <v>DSL.01.4NU.2F</v>
          </cell>
          <cell r="B1529" t="str">
            <v>Pan gắp</v>
          </cell>
          <cell r="C1529">
            <v>4</v>
          </cell>
          <cell r="D1529">
            <v>30</v>
          </cell>
          <cell r="E1529">
            <v>0</v>
          </cell>
          <cell r="F1529">
            <v>4</v>
          </cell>
          <cell r="G1529">
            <v>-3</v>
          </cell>
        </row>
        <row r="1530">
          <cell r="A1530" t="str">
            <v>DVB.01.T2V.1F</v>
          </cell>
          <cell r="B1530" t="str">
            <v>Kéo cắt dây điện</v>
          </cell>
          <cell r="C1530">
            <v>1</v>
          </cell>
          <cell r="D1530">
            <v>0</v>
          </cell>
          <cell r="E1530">
            <v>0</v>
          </cell>
          <cell r="F1530">
            <v>1</v>
          </cell>
          <cell r="G1530">
            <v>3</v>
          </cell>
        </row>
        <row r="1531">
          <cell r="A1531" t="str">
            <v>EN001020001AAA</v>
          </cell>
          <cell r="B1531" t="str">
            <v>Mỏ hàn xung</v>
          </cell>
          <cell r="C1531">
            <v>2</v>
          </cell>
          <cell r="D1531">
            <v>0</v>
          </cell>
          <cell r="E1531">
            <v>0</v>
          </cell>
          <cell r="F1531">
            <v>9</v>
          </cell>
          <cell r="G1531">
            <v>-7</v>
          </cell>
        </row>
        <row r="1532">
          <cell r="A1532" t="str">
            <v>EN001020002AAA</v>
          </cell>
          <cell r="B1532" t="str">
            <v>Súng phun keo nóng</v>
          </cell>
          <cell r="C1532">
            <v>0</v>
          </cell>
          <cell r="D1532">
            <v>6</v>
          </cell>
          <cell r="E1532">
            <v>0</v>
          </cell>
          <cell r="F1532">
            <v>1</v>
          </cell>
          <cell r="G1532">
            <v>0</v>
          </cell>
        </row>
        <row r="1533">
          <cell r="A1533" t="str">
            <v>EN001020004AAA</v>
          </cell>
          <cell r="B1533" t="str">
            <v>Vặn vít 4 cạnh Topwin 505 3mm</v>
          </cell>
          <cell r="C1533">
            <v>1</v>
          </cell>
          <cell r="D1533">
            <v>0</v>
          </cell>
          <cell r="E1533">
            <v>0</v>
          </cell>
          <cell r="F1533">
            <v>9</v>
          </cell>
          <cell r="G1533">
            <v>-7</v>
          </cell>
        </row>
        <row r="1534">
          <cell r="A1534" t="str">
            <v>EN001020007AAA</v>
          </cell>
          <cell r="B1534" t="str">
            <v>Văn vít 2 cạnh Topwin 505 3mm</v>
          </cell>
          <cell r="C1534">
            <v>2</v>
          </cell>
          <cell r="D1534">
            <v>6</v>
          </cell>
          <cell r="E1534">
            <v>814000</v>
          </cell>
          <cell r="F1534">
            <v>6</v>
          </cell>
          <cell r="G1534">
            <v>0</v>
          </cell>
        </row>
        <row r="1535">
          <cell r="A1535" t="str">
            <v>EN001050001AAA</v>
          </cell>
          <cell r="B1535" t="str">
            <v>Cle choòng 8</v>
          </cell>
          <cell r="C1535">
            <v>3</v>
          </cell>
          <cell r="D1535">
            <v>0</v>
          </cell>
          <cell r="E1535">
            <v>0</v>
          </cell>
          <cell r="F1535">
            <v>0</v>
          </cell>
          <cell r="G1535">
            <v>1</v>
          </cell>
        </row>
        <row r="1536">
          <cell r="A1536" t="str">
            <v>EN001070005AAA</v>
          </cell>
          <cell r="B1536" t="str">
            <v>Cle choòng 10</v>
          </cell>
          <cell r="C1536">
            <v>4</v>
          </cell>
          <cell r="D1536">
            <v>0</v>
          </cell>
          <cell r="E1536">
            <v>0</v>
          </cell>
          <cell r="F1536">
            <v>0</v>
          </cell>
          <cell r="G1536">
            <v>2</v>
          </cell>
        </row>
        <row r="1537">
          <cell r="A1537" t="str">
            <v>EN001160003AAH</v>
          </cell>
          <cell r="B1537" t="str">
            <v>Lọ đựng dung dịch tẩy rửa mạnh</v>
          </cell>
          <cell r="C1537">
            <v>0</v>
          </cell>
          <cell r="D1537">
            <v>10</v>
          </cell>
          <cell r="E1537">
            <v>0</v>
          </cell>
          <cell r="F1537">
            <v>10</v>
          </cell>
          <cell r="G1537">
            <v>3</v>
          </cell>
        </row>
        <row r="1538">
          <cell r="A1538" t="str">
            <v>EN001160006AAH</v>
          </cell>
          <cell r="B1538" t="str">
            <v>Bàn chải răng</v>
          </cell>
          <cell r="C1538">
            <v>28</v>
          </cell>
          <cell r="D1538">
            <v>20</v>
          </cell>
          <cell r="E1538">
            <v>0</v>
          </cell>
          <cell r="F1538">
            <v>47</v>
          </cell>
          <cell r="G1538">
            <v>4</v>
          </cell>
        </row>
        <row r="1539">
          <cell r="A1539" t="str">
            <v>EN002010001AAA</v>
          </cell>
          <cell r="B1539" t="str">
            <v>Khăn lau</v>
          </cell>
          <cell r="C1539">
            <v>3</v>
          </cell>
          <cell r="D1539">
            <v>10</v>
          </cell>
          <cell r="E1539">
            <v>220000</v>
          </cell>
          <cell r="F1539">
            <v>10</v>
          </cell>
          <cell r="G1539">
            <v>0</v>
          </cell>
        </row>
        <row r="1540">
          <cell r="A1540" t="str">
            <v>EN002010005AAA</v>
          </cell>
          <cell r="B1540" t="str">
            <v>Keo dán nhựa</v>
          </cell>
          <cell r="C1540">
            <v>88</v>
          </cell>
          <cell r="D1540">
            <v>723</v>
          </cell>
          <cell r="E1540">
            <v>2155000</v>
          </cell>
          <cell r="F1540">
            <v>1020</v>
          </cell>
          <cell r="G1540">
            <v>-209</v>
          </cell>
        </row>
        <row r="1541">
          <cell r="A1541" t="str">
            <v>EN002010008AAA</v>
          </cell>
          <cell r="B1541" t="str">
            <v>ScrewDrivers with Power controller</v>
          </cell>
          <cell r="C1541">
            <v>3</v>
          </cell>
          <cell r="D1541">
            <v>0</v>
          </cell>
          <cell r="E1541">
            <v>0</v>
          </cell>
          <cell r="F1541">
            <v>3</v>
          </cell>
          <cell r="G1541">
            <v>0</v>
          </cell>
        </row>
        <row r="1542">
          <cell r="A1542" t="str">
            <v>EN002010009AAA</v>
          </cell>
          <cell r="B1542" t="str">
            <v>Spring Balancer</v>
          </cell>
          <cell r="C1542">
            <v>3</v>
          </cell>
          <cell r="D1542">
            <v>0</v>
          </cell>
          <cell r="E1542">
            <v>0</v>
          </cell>
          <cell r="F1542">
            <v>1</v>
          </cell>
          <cell r="G1542">
            <v>2</v>
          </cell>
        </row>
        <row r="1543">
          <cell r="A1543" t="str">
            <v>EN002010010AAA</v>
          </cell>
          <cell r="B1543" t="str">
            <v>DC Power supply</v>
          </cell>
          <cell r="C1543">
            <v>3</v>
          </cell>
          <cell r="D1543">
            <v>0</v>
          </cell>
          <cell r="E1543">
            <v>0</v>
          </cell>
          <cell r="F1543">
            <v>4</v>
          </cell>
          <cell r="G1543">
            <v>-1</v>
          </cell>
        </row>
        <row r="1544">
          <cell r="A1544" t="str">
            <v>EN002010012AAA</v>
          </cell>
          <cell r="B1544" t="str">
            <v>PCB Cleaner</v>
          </cell>
          <cell r="C1544">
            <v>1</v>
          </cell>
          <cell r="D1544">
            <v>0</v>
          </cell>
          <cell r="E1544">
            <v>0</v>
          </cell>
          <cell r="F1544">
            <v>1</v>
          </cell>
          <cell r="G1544">
            <v>2</v>
          </cell>
        </row>
        <row r="1545">
          <cell r="A1545" t="str">
            <v>EN002010014AAA</v>
          </cell>
          <cell r="B1545" t="str">
            <v>Flux pen</v>
          </cell>
          <cell r="C1545">
            <v>34</v>
          </cell>
          <cell r="D1545">
            <v>0</v>
          </cell>
          <cell r="E1545">
            <v>0</v>
          </cell>
          <cell r="F1545">
            <v>3</v>
          </cell>
          <cell r="G1545">
            <v>0</v>
          </cell>
        </row>
        <row r="1546">
          <cell r="A1546" t="str">
            <v>EN002020001AAA</v>
          </cell>
          <cell r="B1546" t="str">
            <v>Băng dính chịu nhiệt 1 cm</v>
          </cell>
          <cell r="C1546">
            <v>18</v>
          </cell>
          <cell r="D1546">
            <v>0</v>
          </cell>
          <cell r="E1546">
            <v>0</v>
          </cell>
          <cell r="F1546">
            <v>18</v>
          </cell>
          <cell r="G1546">
            <v>1</v>
          </cell>
        </row>
        <row r="1547">
          <cell r="A1547" t="str">
            <v>EN002020002AAA</v>
          </cell>
          <cell r="B1547" t="str">
            <v>Solder wire - lead free WI-04 250g</v>
          </cell>
          <cell r="C1547">
            <v>12</v>
          </cell>
          <cell r="D1547">
            <v>8</v>
          </cell>
          <cell r="E1547">
            <v>0</v>
          </cell>
          <cell r="F1547">
            <v>21</v>
          </cell>
          <cell r="G1547">
            <v>34</v>
          </cell>
        </row>
        <row r="1548">
          <cell r="A1548" t="str">
            <v>EN002020003AAA</v>
          </cell>
          <cell r="B1548" t="str">
            <v>Băng dính in thử kem thiếc</v>
          </cell>
          <cell r="C1548">
            <v>1</v>
          </cell>
          <cell r="D1548">
            <v>0</v>
          </cell>
          <cell r="E1548">
            <v>0</v>
          </cell>
          <cell r="F1548">
            <v>18</v>
          </cell>
          <cell r="G1548">
            <v>0</v>
          </cell>
        </row>
        <row r="1549">
          <cell r="A1549" t="str">
            <v>EN002020006AAA</v>
          </cell>
          <cell r="B1549" t="str">
            <v>Băng dính gắn thử linh kiện</v>
          </cell>
          <cell r="C1549">
            <v>1</v>
          </cell>
          <cell r="D1549">
            <v>0</v>
          </cell>
          <cell r="E1549">
            <v>0</v>
          </cell>
          <cell r="F1549">
            <v>1</v>
          </cell>
          <cell r="G1549">
            <v>0</v>
          </cell>
        </row>
        <row r="1550">
          <cell r="A1550" t="str">
            <v>EN002030001AAA</v>
          </cell>
          <cell r="B1550" t="str">
            <v>Giấy lau không bụi</v>
          </cell>
          <cell r="C1550">
            <v>20</v>
          </cell>
          <cell r="D1550">
            <v>0</v>
          </cell>
          <cell r="E1550">
            <v>0</v>
          </cell>
          <cell r="F1550">
            <v>1</v>
          </cell>
          <cell r="G1550">
            <v>0</v>
          </cell>
        </row>
        <row r="1551">
          <cell r="A1551" t="str">
            <v>EN002030002AAA</v>
          </cell>
          <cell r="B1551" t="str">
            <v>ESD Rubber mat</v>
          </cell>
          <cell r="C1551">
            <v>3.96</v>
          </cell>
          <cell r="D1551">
            <v>0</v>
          </cell>
          <cell r="E1551">
            <v>0</v>
          </cell>
          <cell r="F1551">
            <v>1</v>
          </cell>
          <cell r="G1551">
            <v>0</v>
          </cell>
        </row>
        <row r="1552">
          <cell r="A1552" t="str">
            <v>EN002030003AAA</v>
          </cell>
          <cell r="B1552" t="str">
            <v>Áo blouse chống tĩnh điện</v>
          </cell>
          <cell r="C1552">
            <v>39</v>
          </cell>
          <cell r="D1552">
            <v>101</v>
          </cell>
          <cell r="E1552">
            <v>0</v>
          </cell>
          <cell r="F1552">
            <v>83</v>
          </cell>
          <cell r="G1552">
            <v>20</v>
          </cell>
        </row>
        <row r="1553">
          <cell r="A1553" t="str">
            <v>EN002050001AAH</v>
          </cell>
          <cell r="B1553" t="str">
            <v>Áo blouse chống tĩnh điện trắng</v>
          </cell>
          <cell r="C1553">
            <v>0</v>
          </cell>
          <cell r="D1553">
            <v>140</v>
          </cell>
          <cell r="E1553">
            <v>0</v>
          </cell>
          <cell r="F1553">
            <v>1</v>
          </cell>
          <cell r="G1553">
            <v>3.96</v>
          </cell>
        </row>
        <row r="1554">
          <cell r="A1554" t="str">
            <v>EN002050011AAH</v>
          </cell>
          <cell r="B1554" t="str">
            <v>Giày chống tĩnh điện</v>
          </cell>
          <cell r="C1554">
            <v>1</v>
          </cell>
          <cell r="D1554">
            <v>0</v>
          </cell>
          <cell r="E1554">
            <v>0</v>
          </cell>
          <cell r="F1554">
            <v>2</v>
          </cell>
          <cell r="G1554">
            <v>-1</v>
          </cell>
        </row>
        <row r="1555">
          <cell r="A1555" t="str">
            <v>EN003020003AAH</v>
          </cell>
          <cell r="B1555" t="str">
            <v>Mũ chống tĩnh điện</v>
          </cell>
          <cell r="C1555">
            <v>59</v>
          </cell>
          <cell r="D1555">
            <v>140</v>
          </cell>
          <cell r="E1555">
            <v>15225000</v>
          </cell>
          <cell r="F1555">
            <v>1</v>
          </cell>
          <cell r="G1555">
            <v>139</v>
          </cell>
        </row>
        <row r="1556">
          <cell r="A1556" t="str">
            <v>EN003020004AAH</v>
          </cell>
          <cell r="B1556" t="str">
            <v>Mũ chống tĩnh điện trắng</v>
          </cell>
          <cell r="C1556">
            <v>0</v>
          </cell>
          <cell r="D1556">
            <v>60</v>
          </cell>
          <cell r="E1556">
            <v>0</v>
          </cell>
          <cell r="F1556">
            <v>2</v>
          </cell>
          <cell r="G1556">
            <v>-1</v>
          </cell>
        </row>
        <row r="1557">
          <cell r="A1557" t="str">
            <v>EN003030001AAH</v>
          </cell>
          <cell r="B1557" t="str">
            <v>Giày chống tĩnh điện loại cũ</v>
          </cell>
          <cell r="C1557">
            <v>3</v>
          </cell>
          <cell r="D1557">
            <v>0</v>
          </cell>
          <cell r="E1557">
            <v>0</v>
          </cell>
          <cell r="F1557">
            <v>1</v>
          </cell>
          <cell r="G1557">
            <v>2</v>
          </cell>
        </row>
        <row r="1558">
          <cell r="A1558" t="str">
            <v>EN005010001AAA</v>
          </cell>
          <cell r="B1558" t="str">
            <v>Giày chống tĩnh điện cho nv kho</v>
          </cell>
          <cell r="C1558">
            <v>1</v>
          </cell>
          <cell r="D1558">
            <v>60</v>
          </cell>
          <cell r="E1558">
            <v>1320000</v>
          </cell>
          <cell r="F1558">
            <v>0</v>
          </cell>
          <cell r="G1558">
            <v>60</v>
          </cell>
        </row>
        <row r="1559">
          <cell r="A1559" t="str">
            <v>EN005010002AAA</v>
          </cell>
          <cell r="B1559" t="str">
            <v>Găng tay ngón</v>
          </cell>
          <cell r="C1559">
            <v>0</v>
          </cell>
          <cell r="D1559">
            <v>24</v>
          </cell>
          <cell r="E1559">
            <v>0</v>
          </cell>
          <cell r="F1559">
            <v>1</v>
          </cell>
          <cell r="G1559">
            <v>2</v>
          </cell>
        </row>
        <row r="1560">
          <cell r="A1560" t="str">
            <v>EN005020001AAA</v>
          </cell>
          <cell r="B1560" t="str">
            <v>Găng tay dệt kim</v>
          </cell>
          <cell r="C1560">
            <v>55</v>
          </cell>
          <cell r="D1560">
            <v>0</v>
          </cell>
          <cell r="E1560">
            <v>0</v>
          </cell>
          <cell r="F1560">
            <v>0</v>
          </cell>
          <cell r="G1560">
            <v>1</v>
          </cell>
        </row>
        <row r="1561">
          <cell r="A1561" t="str">
            <v>EN005020002AAA</v>
          </cell>
          <cell r="B1561" t="str">
            <v>Băng dính bé</v>
          </cell>
          <cell r="C1561">
            <v>0</v>
          </cell>
          <cell r="D1561">
            <v>29</v>
          </cell>
          <cell r="E1561">
            <v>3095000</v>
          </cell>
          <cell r="F1561">
            <v>3.1</v>
          </cell>
          <cell r="G1561">
            <v>25.9</v>
          </cell>
        </row>
        <row r="1562">
          <cell r="A1562" t="str">
            <v>EN007010002AAA</v>
          </cell>
          <cell r="B1562" t="str">
            <v>Băng dính trong 5cm</v>
          </cell>
          <cell r="C1562">
            <v>0</v>
          </cell>
          <cell r="D1562">
            <v>828</v>
          </cell>
          <cell r="E1562">
            <v>0</v>
          </cell>
          <cell r="F1562">
            <v>587</v>
          </cell>
          <cell r="G1562">
            <v>55</v>
          </cell>
        </row>
        <row r="1563">
          <cell r="A1563" t="str">
            <v>EN007040002AAH</v>
          </cell>
          <cell r="B1563" t="str">
            <v>Máy cắt băng dính to</v>
          </cell>
          <cell r="C1563">
            <v>0</v>
          </cell>
          <cell r="D1563">
            <v>384</v>
          </cell>
          <cell r="E1563">
            <v>900000</v>
          </cell>
          <cell r="F1563">
            <v>427</v>
          </cell>
          <cell r="G1563">
            <v>-43</v>
          </cell>
        </row>
        <row r="1564">
          <cell r="A1564" t="str">
            <v>EN007040009AAH</v>
          </cell>
          <cell r="B1564" t="str">
            <v>Băng dính giấy 2cm</v>
          </cell>
          <cell r="C1564">
            <v>23</v>
          </cell>
          <cell r="D1564">
            <v>828</v>
          </cell>
          <cell r="E1564">
            <v>18840000</v>
          </cell>
          <cell r="F1564">
            <v>605</v>
          </cell>
          <cell r="G1564">
            <v>223</v>
          </cell>
        </row>
        <row r="1565">
          <cell r="A1565" t="str">
            <v>EN008010003AAH</v>
          </cell>
          <cell r="B1565" t="str">
            <v>Keo 502</v>
          </cell>
          <cell r="C1565">
            <v>1</v>
          </cell>
          <cell r="D1565">
            <v>7</v>
          </cell>
          <cell r="E1565">
            <v>275000</v>
          </cell>
          <cell r="F1565">
            <v>4</v>
          </cell>
          <cell r="G1565">
            <v>3</v>
          </cell>
        </row>
        <row r="1566">
          <cell r="A1566" t="str">
            <v>EN008020005AAH</v>
          </cell>
          <cell r="B1566" t="str">
            <v>Thẻ nhớ Micro SD 4GB</v>
          </cell>
          <cell r="C1566">
            <v>0</v>
          </cell>
          <cell r="D1566">
            <v>4</v>
          </cell>
          <cell r="E1566">
            <v>360000</v>
          </cell>
          <cell r="F1566">
            <v>4</v>
          </cell>
          <cell r="G1566">
            <v>0</v>
          </cell>
        </row>
        <row r="1567">
          <cell r="A1567" t="str">
            <v>EN008020006AAH</v>
          </cell>
          <cell r="B1567" t="str">
            <v>Mỏ hàn thiếc 60W</v>
          </cell>
          <cell r="C1567">
            <v>0</v>
          </cell>
          <cell r="D1567">
            <v>3</v>
          </cell>
          <cell r="E1567">
            <v>900000</v>
          </cell>
          <cell r="F1567">
            <v>0</v>
          </cell>
          <cell r="G1567">
            <v>3</v>
          </cell>
        </row>
        <row r="1568">
          <cell r="A1568" t="str">
            <v>EN011010004AAH</v>
          </cell>
          <cell r="B1568" t="str">
            <v>Nilon bao giầy</v>
          </cell>
          <cell r="C1568">
            <v>150</v>
          </cell>
          <cell r="D1568">
            <v>4</v>
          </cell>
          <cell r="E1568">
            <v>360000</v>
          </cell>
          <cell r="F1568">
            <v>4</v>
          </cell>
          <cell r="G1568">
            <v>0</v>
          </cell>
        </row>
        <row r="1569">
          <cell r="A1569" t="str">
            <v>EN016010005AAH</v>
          </cell>
          <cell r="B1569" t="str">
            <v>99.5% alcohol</v>
          </cell>
          <cell r="C1569">
            <v>1</v>
          </cell>
          <cell r="D1569">
            <v>3</v>
          </cell>
          <cell r="E1569">
            <v>900000</v>
          </cell>
          <cell r="F1569">
            <v>173</v>
          </cell>
          <cell r="G1569">
            <v>3</v>
          </cell>
        </row>
        <row r="1570">
          <cell r="A1570" t="str">
            <v>EN016010007AAH</v>
          </cell>
          <cell r="B1570" t="str">
            <v>Băng dính chịu nhiệt 1,5 cm (isolation sticker)</v>
          </cell>
          <cell r="C1570">
            <v>5</v>
          </cell>
          <cell r="D1570">
            <v>0</v>
          </cell>
          <cell r="E1570">
            <v>0</v>
          </cell>
          <cell r="F1570">
            <v>1</v>
          </cell>
          <cell r="G1570">
            <v>4</v>
          </cell>
        </row>
        <row r="1571">
          <cell r="A1571" t="str">
            <v>EN017010001AAH</v>
          </cell>
          <cell r="B1571" t="str">
            <v>Băng dính 2 mặt to</v>
          </cell>
          <cell r="C1571">
            <v>0</v>
          </cell>
          <cell r="D1571">
            <v>90</v>
          </cell>
          <cell r="E1571">
            <v>870000</v>
          </cell>
          <cell r="F1571">
            <v>75</v>
          </cell>
          <cell r="G1571">
            <v>15</v>
          </cell>
        </row>
        <row r="1572">
          <cell r="A1572" t="str">
            <v>EN017010002AAH</v>
          </cell>
          <cell r="B1572" t="str">
            <v>Que đo của đồng hồ vạn năng</v>
          </cell>
          <cell r="C1572">
            <v>1</v>
          </cell>
          <cell r="D1572">
            <v>0</v>
          </cell>
          <cell r="E1572">
            <v>0</v>
          </cell>
          <cell r="F1572">
            <v>5</v>
          </cell>
          <cell r="G1572">
            <v>0</v>
          </cell>
        </row>
        <row r="1573">
          <cell r="A1573" t="str">
            <v>EN020010001AAH</v>
          </cell>
          <cell r="B1573" t="str">
            <v>Ổ cắm Lioa 6 chấu dây 5m</v>
          </cell>
          <cell r="C1573">
            <v>0</v>
          </cell>
          <cell r="D1573">
            <v>90</v>
          </cell>
          <cell r="E1573">
            <v>870000</v>
          </cell>
          <cell r="F1573">
            <v>75</v>
          </cell>
          <cell r="G1573">
            <v>15</v>
          </cell>
        </row>
        <row r="1574">
          <cell r="A1574" t="str">
            <v>EN022010001AAH</v>
          </cell>
          <cell r="B1574" t="str">
            <v>Khẩu trang y tế</v>
          </cell>
          <cell r="C1574">
            <v>50</v>
          </cell>
          <cell r="D1574">
            <v>250</v>
          </cell>
          <cell r="E1574">
            <v>0</v>
          </cell>
          <cell r="F1574">
            <v>300</v>
          </cell>
          <cell r="G1574">
            <v>1</v>
          </cell>
        </row>
        <row r="1575">
          <cell r="A1575" t="str">
            <v>ET006010001AAH</v>
          </cell>
          <cell r="B1575" t="str">
            <v>N-Hexane C6H14 0,5l</v>
          </cell>
          <cell r="C1575">
            <v>3</v>
          </cell>
          <cell r="D1575">
            <v>5</v>
          </cell>
          <cell r="E1575">
            <v>805000</v>
          </cell>
          <cell r="F1575">
            <v>0</v>
          </cell>
          <cell r="G1575">
            <v>5</v>
          </cell>
        </row>
        <row r="1576">
          <cell r="A1576" t="str">
            <v>ET007010001AAC</v>
          </cell>
          <cell r="B1576" t="str">
            <v>Ổ cắm Lioa 6 chấu dây 3m</v>
          </cell>
          <cell r="C1576">
            <v>31</v>
          </cell>
          <cell r="D1576">
            <v>0</v>
          </cell>
          <cell r="E1576">
            <v>0</v>
          </cell>
          <cell r="F1576">
            <v>25</v>
          </cell>
          <cell r="G1576">
            <v>6</v>
          </cell>
        </row>
        <row r="1577">
          <cell r="A1577" t="str">
            <v>ET007010003AAC</v>
          </cell>
          <cell r="B1577" t="str">
            <v>Tô vít Ф4*100 PAT.15620</v>
          </cell>
          <cell r="C1577">
            <v>4</v>
          </cell>
          <cell r="D1577">
            <v>0</v>
          </cell>
          <cell r="E1577">
            <v>0</v>
          </cell>
          <cell r="F1577">
            <v>0</v>
          </cell>
          <cell r="G1577">
            <v>3</v>
          </cell>
        </row>
        <row r="1578">
          <cell r="A1578" t="str">
            <v>ET007010004AAM</v>
          </cell>
          <cell r="B1578" t="str">
            <v>USB Flash mini HP 4Gb</v>
          </cell>
          <cell r="C1578">
            <v>1</v>
          </cell>
          <cell r="D1578">
            <v>0</v>
          </cell>
          <cell r="E1578">
            <v>0</v>
          </cell>
          <cell r="F1578">
            <v>25</v>
          </cell>
          <cell r="G1578">
            <v>6</v>
          </cell>
        </row>
        <row r="1579">
          <cell r="A1579" t="str">
            <v>ET008010001AAH</v>
          </cell>
          <cell r="B1579" t="str">
            <v>Dây đồng hút thiếc</v>
          </cell>
          <cell r="C1579">
            <v>13</v>
          </cell>
          <cell r="D1579">
            <v>20</v>
          </cell>
          <cell r="E1579">
            <v>0</v>
          </cell>
          <cell r="F1579">
            <v>13</v>
          </cell>
          <cell r="G1579">
            <v>4</v>
          </cell>
        </row>
        <row r="1580">
          <cell r="A1580" t="str">
            <v>F000FSL00</v>
          </cell>
          <cell r="B1580" t="str">
            <v>Thiếc có chì Electroloy 63/37 1000g</v>
          </cell>
          <cell r="C1580">
            <v>0</v>
          </cell>
          <cell r="D1580">
            <v>90</v>
          </cell>
          <cell r="E1580">
            <v>0</v>
          </cell>
          <cell r="F1580">
            <v>1</v>
          </cell>
          <cell r="G1580">
            <v>0</v>
          </cell>
        </row>
        <row r="1581">
          <cell r="A1581" t="str">
            <v>FC/UPC-SC/APC-5M</v>
          </cell>
          <cell r="B1581" t="str">
            <v>Thiếc có chì Promosol 63/37 500g</v>
          </cell>
          <cell r="C1581">
            <v>5</v>
          </cell>
          <cell r="D1581">
            <v>0</v>
          </cell>
          <cell r="E1581">
            <v>0</v>
          </cell>
          <cell r="F1581">
            <v>5</v>
          </cell>
          <cell r="G1581">
            <v>0</v>
          </cell>
        </row>
        <row r="1582">
          <cell r="A1582" t="str">
            <v>FP010010000AAA</v>
          </cell>
          <cell r="B1582" t="str">
            <v>Kem hàn - Solder paste</v>
          </cell>
          <cell r="C1582">
            <v>0</v>
          </cell>
          <cell r="D1582">
            <v>100</v>
          </cell>
          <cell r="E1582">
            <v>22310000</v>
          </cell>
          <cell r="F1582">
            <v>102</v>
          </cell>
          <cell r="G1582">
            <v>-2</v>
          </cell>
        </row>
        <row r="1583">
          <cell r="A1583" t="str">
            <v>FP010020000AAA</v>
          </cell>
          <cell r="B1583" t="str">
            <v>Giẻ lau máy</v>
          </cell>
          <cell r="C1583">
            <v>19</v>
          </cell>
          <cell r="D1583">
            <v>50</v>
          </cell>
          <cell r="E1583">
            <v>0</v>
          </cell>
          <cell r="F1583">
            <v>5</v>
          </cell>
          <cell r="G1583">
            <v>0</v>
          </cell>
        </row>
        <row r="1584">
          <cell r="A1584" t="str">
            <v>GC3VPLIGAW300NTW</v>
          </cell>
          <cell r="B1584" t="str">
            <v>Giầy chống tĩnh điện 4 lỗ xanh</v>
          </cell>
          <cell r="C1584">
            <v>44</v>
          </cell>
          <cell r="D1584">
            <v>106</v>
          </cell>
          <cell r="E1584">
            <v>142411938</v>
          </cell>
          <cell r="F1584">
            <v>156</v>
          </cell>
          <cell r="G1584">
            <v>-50</v>
          </cell>
        </row>
        <row r="1585">
          <cell r="A1585" t="str">
            <v>H56BB9F02F01</v>
          </cell>
          <cell r="B1585" t="str">
            <v>Găng tay kẻ sọc, không hạt</v>
          </cell>
          <cell r="C1585">
            <v>27</v>
          </cell>
          <cell r="D1585">
            <v>0</v>
          </cell>
          <cell r="E1585">
            <v>0</v>
          </cell>
          <cell r="F1585">
            <v>27</v>
          </cell>
          <cell r="G1585">
            <v>0</v>
          </cell>
        </row>
        <row r="1586">
          <cell r="A1586" t="str">
            <v>H56D00ADEE02</v>
          </cell>
          <cell r="B1586" t="str">
            <v>Vòng đeo tay chống tĩnh điện</v>
          </cell>
          <cell r="C1586">
            <v>31</v>
          </cell>
          <cell r="D1586">
            <v>230</v>
          </cell>
          <cell r="E1586">
            <v>4560000</v>
          </cell>
          <cell r="F1586">
            <v>74</v>
          </cell>
          <cell r="G1586">
            <v>187</v>
          </cell>
        </row>
        <row r="1587">
          <cell r="A1587" t="str">
            <v>H56D00SCUB01</v>
          </cell>
          <cell r="B1587" t="str">
            <v>Đầu mỏ hàn thiếc T18-C3</v>
          </cell>
          <cell r="C1587">
            <v>78</v>
          </cell>
          <cell r="D1587">
            <v>0</v>
          </cell>
          <cell r="E1587">
            <v>0</v>
          </cell>
          <cell r="F1587">
            <v>27</v>
          </cell>
          <cell r="G1587">
            <v>0</v>
          </cell>
        </row>
        <row r="1588">
          <cell r="A1588" t="str">
            <v>H56KZ1UPBA01</v>
          </cell>
          <cell r="B1588" t="str">
            <v>Đầu mỏ hàn thiếc T18-K</v>
          </cell>
          <cell r="C1588">
            <v>85</v>
          </cell>
          <cell r="D1588">
            <v>44</v>
          </cell>
          <cell r="E1588">
            <v>8668000</v>
          </cell>
          <cell r="F1588">
            <v>134</v>
          </cell>
          <cell r="G1588">
            <v>-5</v>
          </cell>
        </row>
        <row r="1589">
          <cell r="A1589" t="str">
            <v>H56S000SCU03</v>
          </cell>
          <cell r="B1589" t="str">
            <v>Vải lau tĩnh điện</v>
          </cell>
          <cell r="C1589">
            <v>3</v>
          </cell>
          <cell r="D1589">
            <v>73</v>
          </cell>
          <cell r="E1589">
            <v>0</v>
          </cell>
          <cell r="F1589">
            <v>83</v>
          </cell>
          <cell r="G1589">
            <v>-5</v>
          </cell>
        </row>
        <row r="1590">
          <cell r="A1590" t="str">
            <v>H5-O4GS</v>
          </cell>
          <cell r="B1590" t="str">
            <v>Hộp nhựa đựng linh kiện</v>
          </cell>
          <cell r="C1590">
            <v>23</v>
          </cell>
          <cell r="D1590">
            <v>0</v>
          </cell>
          <cell r="E1590">
            <v>0</v>
          </cell>
          <cell r="F1590">
            <v>23</v>
          </cell>
          <cell r="G1590">
            <v>0</v>
          </cell>
        </row>
        <row r="1591">
          <cell r="A1591" t="str">
            <v>H60A</v>
          </cell>
          <cell r="B1591" t="str">
            <v>Thước đo điện tử 2211722</v>
          </cell>
          <cell r="C1591">
            <v>1</v>
          </cell>
          <cell r="D1591">
            <v>0</v>
          </cell>
          <cell r="E1591">
            <v>0</v>
          </cell>
          <cell r="F1591">
            <v>1</v>
          </cell>
          <cell r="G1591">
            <v>0</v>
          </cell>
        </row>
        <row r="1592">
          <cell r="A1592" t="str">
            <v>H63A</v>
          </cell>
          <cell r="B1592" t="str">
            <v>Máy đọc mã vạch Motorola symbol DS6708</v>
          </cell>
          <cell r="C1592">
            <v>5</v>
          </cell>
          <cell r="D1592">
            <v>5</v>
          </cell>
          <cell r="E1592">
            <v>0</v>
          </cell>
          <cell r="F1592">
            <v>23</v>
          </cell>
          <cell r="G1592">
            <v>0</v>
          </cell>
        </row>
        <row r="1593">
          <cell r="A1593" t="str">
            <v>HQVLT1-FP0001</v>
          </cell>
          <cell r="B1593" t="str">
            <v>Giấy in nhãn ZEBRA Z- 3.25''x5.5''</v>
          </cell>
          <cell r="C1593">
            <v>1</v>
          </cell>
          <cell r="D1593">
            <v>0</v>
          </cell>
          <cell r="E1593">
            <v>0</v>
          </cell>
          <cell r="F1593">
            <v>1</v>
          </cell>
          <cell r="G1593">
            <v>0</v>
          </cell>
        </row>
        <row r="1594">
          <cell r="A1594" t="str">
            <v>HQVLT1-MB0005</v>
          </cell>
          <cell r="B1594" t="str">
            <v>Mực ZEBRA Resin 40mm x 450m</v>
          </cell>
          <cell r="C1594">
            <v>2</v>
          </cell>
          <cell r="D1594">
            <v>0</v>
          </cell>
          <cell r="E1594">
            <v>0</v>
          </cell>
          <cell r="F1594">
            <v>2</v>
          </cell>
          <cell r="G1594">
            <v>0</v>
          </cell>
        </row>
        <row r="1595">
          <cell r="A1595" t="str">
            <v>HQVLT1-MB0015</v>
          </cell>
          <cell r="B1595" t="str">
            <v>Mực in nhãn ZEBRA Z 89mm x 450 mm</v>
          </cell>
          <cell r="C1595">
            <v>1</v>
          </cell>
          <cell r="D1595">
            <v>0</v>
          </cell>
          <cell r="E1595">
            <v>0</v>
          </cell>
          <cell r="F1595">
            <v>1</v>
          </cell>
          <cell r="G1595">
            <v>0</v>
          </cell>
        </row>
        <row r="1596">
          <cell r="A1596" t="str">
            <v>HQVLT1-MP0001</v>
          </cell>
          <cell r="B1596" t="str">
            <v>Túi zip #3, 100x70mm</v>
          </cell>
          <cell r="C1596">
            <v>0</v>
          </cell>
          <cell r="D1596">
            <v>2010</v>
          </cell>
          <cell r="E1596">
            <v>0</v>
          </cell>
          <cell r="F1596">
            <v>2</v>
          </cell>
          <cell r="G1596">
            <v>0</v>
          </cell>
        </row>
        <row r="1597">
          <cell r="A1597" t="str">
            <v>HQVLT1-MP0002</v>
          </cell>
          <cell r="B1597" t="str">
            <v>Túi zip #6, 170x120mm</v>
          </cell>
          <cell r="C1597">
            <v>340</v>
          </cell>
          <cell r="D1597">
            <v>910</v>
          </cell>
          <cell r="E1597">
            <v>0</v>
          </cell>
          <cell r="F1597">
            <v>1</v>
          </cell>
          <cell r="G1597">
            <v>0</v>
          </cell>
        </row>
        <row r="1598">
          <cell r="A1598" t="str">
            <v>HQVLT1-MP0003</v>
          </cell>
          <cell r="B1598" t="str">
            <v>Túi zip #7, 200x140mm</v>
          </cell>
          <cell r="C1598">
            <v>685</v>
          </cell>
          <cell r="D1598">
            <v>2010</v>
          </cell>
          <cell r="E1598">
            <v>355000</v>
          </cell>
          <cell r="F1598">
            <v>2415</v>
          </cell>
          <cell r="G1598">
            <v>-405</v>
          </cell>
        </row>
        <row r="1599">
          <cell r="A1599" t="str">
            <v>HQVLT1-MP0004</v>
          </cell>
          <cell r="B1599" t="str">
            <v>Mút chùi mỏ hàn</v>
          </cell>
          <cell r="C1599">
            <v>8</v>
          </cell>
          <cell r="D1599">
            <v>70</v>
          </cell>
          <cell r="E1599">
            <v>444000</v>
          </cell>
          <cell r="F1599">
            <v>25</v>
          </cell>
          <cell r="G1599">
            <v>53</v>
          </cell>
        </row>
        <row r="1600">
          <cell r="A1600" t="str">
            <v>HQVLT1-MP0005</v>
          </cell>
          <cell r="B1600" t="str">
            <v>Thẻ nhớ Micro SD 2GB</v>
          </cell>
          <cell r="C1600">
            <v>0</v>
          </cell>
          <cell r="D1600">
            <v>36</v>
          </cell>
          <cell r="E1600">
            <v>2520000</v>
          </cell>
          <cell r="F1600">
            <v>36</v>
          </cell>
          <cell r="G1600">
            <v>0</v>
          </cell>
        </row>
        <row r="1601">
          <cell r="A1601" t="str">
            <v>HQVLT1-MP0006</v>
          </cell>
          <cell r="B1601" t="str">
            <v>SIM điện thoại Vinaphone</v>
          </cell>
          <cell r="C1601">
            <v>0</v>
          </cell>
          <cell r="D1601">
            <v>154</v>
          </cell>
          <cell r="E1601">
            <v>11273818.08</v>
          </cell>
          <cell r="F1601">
            <v>144</v>
          </cell>
          <cell r="G1601">
            <v>10</v>
          </cell>
        </row>
        <row r="1602">
          <cell r="A1602" t="str">
            <v>HQVLT1-MP0007</v>
          </cell>
          <cell r="B1602" t="str">
            <v>Băng dính giấy 1cm</v>
          </cell>
          <cell r="C1602">
            <v>235</v>
          </cell>
          <cell r="D1602">
            <v>36</v>
          </cell>
          <cell r="E1602">
            <v>2520000</v>
          </cell>
          <cell r="F1602">
            <v>36</v>
          </cell>
          <cell r="G1602">
            <v>0</v>
          </cell>
        </row>
        <row r="1603">
          <cell r="A1603" t="str">
            <v>HQVLT1-MP0008</v>
          </cell>
          <cell r="B1603" t="str">
            <v>Túi zip #0, 60x40mm</v>
          </cell>
          <cell r="C1603">
            <v>450</v>
          </cell>
          <cell r="D1603">
            <v>154</v>
          </cell>
          <cell r="E1603">
            <v>11273818.08</v>
          </cell>
          <cell r="F1603">
            <v>145</v>
          </cell>
          <cell r="G1603">
            <v>9</v>
          </cell>
        </row>
        <row r="1604">
          <cell r="A1604" t="str">
            <v>HQVLT1-MP0009</v>
          </cell>
          <cell r="B1604" t="str">
            <v>SIM điện thoại Mobiphone</v>
          </cell>
          <cell r="C1604">
            <v>0</v>
          </cell>
          <cell r="D1604">
            <v>2</v>
          </cell>
          <cell r="E1604">
            <v>150000</v>
          </cell>
          <cell r="F1604">
            <v>2</v>
          </cell>
          <cell r="G1604">
            <v>0</v>
          </cell>
        </row>
        <row r="1605">
          <cell r="A1605" t="str">
            <v>HQVLT1-MP0010</v>
          </cell>
          <cell r="B1605" t="str">
            <v>SIM điện thoại Viettel</v>
          </cell>
          <cell r="C1605">
            <v>0</v>
          </cell>
          <cell r="D1605">
            <v>16</v>
          </cell>
          <cell r="E1605">
            <v>0</v>
          </cell>
          <cell r="F1605">
            <v>450</v>
          </cell>
          <cell r="G1605">
            <v>0</v>
          </cell>
        </row>
        <row r="1606">
          <cell r="A1606" t="str">
            <v>HQVLT1-MP0011</v>
          </cell>
          <cell r="B1606" t="str">
            <v>Dung môi Isopropyl Alcohol 500ml</v>
          </cell>
          <cell r="C1606">
            <v>4</v>
          </cell>
          <cell r="D1606">
            <v>2</v>
          </cell>
          <cell r="E1606">
            <v>150000</v>
          </cell>
          <cell r="F1606">
            <v>2</v>
          </cell>
          <cell r="G1606">
            <v>0</v>
          </cell>
        </row>
        <row r="1607">
          <cell r="A1607" t="str">
            <v>HQVLT1-MP0012</v>
          </cell>
          <cell r="B1607" t="str">
            <v>Hộp nhựa đựng vật tư 600*500*300mm</v>
          </cell>
          <cell r="C1607">
            <v>20</v>
          </cell>
          <cell r="D1607">
            <v>16</v>
          </cell>
          <cell r="E1607">
            <v>1210000</v>
          </cell>
          <cell r="F1607">
            <v>16</v>
          </cell>
          <cell r="G1607">
            <v>0</v>
          </cell>
        </row>
        <row r="1608">
          <cell r="A1608" t="str">
            <v>HQVLT1-MP0013</v>
          </cell>
          <cell r="B1608" t="str">
            <v>Thiếc hàn ECOSOLDER NEO-F3-M35 0.8mm 1kg</v>
          </cell>
          <cell r="C1608">
            <v>30</v>
          </cell>
          <cell r="D1608">
            <v>0</v>
          </cell>
          <cell r="E1608">
            <v>0</v>
          </cell>
          <cell r="F1608">
            <v>30</v>
          </cell>
          <cell r="G1608">
            <v>4</v>
          </cell>
        </row>
        <row r="1609">
          <cell r="A1609" t="str">
            <v>HQVLT1-MP0014</v>
          </cell>
          <cell r="B1609" t="str">
            <v>Túi đựng dụng cụ</v>
          </cell>
          <cell r="C1609">
            <v>4</v>
          </cell>
          <cell r="D1609">
            <v>0</v>
          </cell>
          <cell r="E1609">
            <v>0</v>
          </cell>
          <cell r="F1609">
            <v>1</v>
          </cell>
          <cell r="G1609">
            <v>20</v>
          </cell>
        </row>
        <row r="1610">
          <cell r="A1610" t="str">
            <v>HQVLT1-MP0015</v>
          </cell>
          <cell r="B1610" t="str">
            <v>Tô vít 4 cạnh mũi 000</v>
          </cell>
          <cell r="C1610">
            <v>4</v>
          </cell>
          <cell r="D1610">
            <v>0</v>
          </cell>
          <cell r="E1610">
            <v>0</v>
          </cell>
          <cell r="F1610">
            <v>30</v>
          </cell>
          <cell r="G1610">
            <v>0</v>
          </cell>
        </row>
        <row r="1611">
          <cell r="A1611" t="str">
            <v>HQVLT1-MP0016</v>
          </cell>
          <cell r="B1611" t="str">
            <v>Tô vít 4 cạnh mũi 00</v>
          </cell>
          <cell r="C1611">
            <v>4</v>
          </cell>
          <cell r="D1611">
            <v>0</v>
          </cell>
          <cell r="E1611">
            <v>0</v>
          </cell>
          <cell r="F1611">
            <v>1</v>
          </cell>
          <cell r="G1611">
            <v>3</v>
          </cell>
        </row>
        <row r="1612">
          <cell r="A1612" t="str">
            <v>HQVLT1-MP0017</v>
          </cell>
          <cell r="B1612" t="str">
            <v>Tô vít 4 cạnh mũi 0</v>
          </cell>
          <cell r="C1612">
            <v>4</v>
          </cell>
          <cell r="D1612">
            <v>0</v>
          </cell>
          <cell r="E1612">
            <v>0</v>
          </cell>
          <cell r="F1612">
            <v>1</v>
          </cell>
          <cell r="G1612">
            <v>3</v>
          </cell>
        </row>
        <row r="1613">
          <cell r="A1613" t="str">
            <v>HQVLT1-MP0018</v>
          </cell>
          <cell r="B1613" t="str">
            <v>Tô vít 2 cạnh 1.5 mm</v>
          </cell>
          <cell r="C1613">
            <v>4</v>
          </cell>
          <cell r="D1613">
            <v>0</v>
          </cell>
          <cell r="E1613">
            <v>0</v>
          </cell>
          <cell r="F1613">
            <v>1</v>
          </cell>
          <cell r="G1613">
            <v>3</v>
          </cell>
        </row>
        <row r="1614">
          <cell r="A1614" t="str">
            <v>HQVLT1-MP0019</v>
          </cell>
          <cell r="B1614" t="str">
            <v>Tô vít 2 cạnh 2.0 mm</v>
          </cell>
          <cell r="C1614">
            <v>4</v>
          </cell>
          <cell r="D1614">
            <v>0</v>
          </cell>
          <cell r="E1614">
            <v>0</v>
          </cell>
          <cell r="F1614">
            <v>1</v>
          </cell>
          <cell r="G1614">
            <v>3</v>
          </cell>
        </row>
        <row r="1615">
          <cell r="A1615" t="str">
            <v>HQVLT1-MP0020</v>
          </cell>
          <cell r="B1615" t="str">
            <v>Tô vít 2 cạnh 2.5 mm</v>
          </cell>
          <cell r="C1615">
            <v>4</v>
          </cell>
          <cell r="D1615">
            <v>0</v>
          </cell>
          <cell r="E1615">
            <v>0</v>
          </cell>
          <cell r="F1615">
            <v>1</v>
          </cell>
          <cell r="G1615">
            <v>3</v>
          </cell>
        </row>
        <row r="1616">
          <cell r="A1616" t="str">
            <v>HQVLT1-MP0021</v>
          </cell>
          <cell r="B1616" t="str">
            <v>Kìm cắt 115 mm</v>
          </cell>
          <cell r="C1616">
            <v>4</v>
          </cell>
          <cell r="D1616">
            <v>0</v>
          </cell>
          <cell r="E1616">
            <v>0</v>
          </cell>
          <cell r="F1616">
            <v>1</v>
          </cell>
          <cell r="G1616">
            <v>3</v>
          </cell>
        </row>
        <row r="1617">
          <cell r="A1617" t="str">
            <v>HQVLT1-MP0022</v>
          </cell>
          <cell r="B1617" t="str">
            <v>Kìm nhọn 145 mm</v>
          </cell>
          <cell r="C1617">
            <v>4</v>
          </cell>
          <cell r="D1617">
            <v>0</v>
          </cell>
          <cell r="E1617">
            <v>0</v>
          </cell>
          <cell r="F1617">
            <v>1</v>
          </cell>
          <cell r="G1617">
            <v>3</v>
          </cell>
        </row>
        <row r="1618">
          <cell r="A1618" t="str">
            <v>HQVLT1-MP0023</v>
          </cell>
          <cell r="B1618" t="str">
            <v>Panh thẳng 130 mm</v>
          </cell>
          <cell r="C1618">
            <v>4</v>
          </cell>
          <cell r="D1618">
            <v>0</v>
          </cell>
          <cell r="E1618">
            <v>0</v>
          </cell>
          <cell r="F1618">
            <v>1</v>
          </cell>
          <cell r="G1618">
            <v>3</v>
          </cell>
        </row>
        <row r="1619">
          <cell r="A1619" t="str">
            <v>HQVLT1-MP0024</v>
          </cell>
          <cell r="B1619" t="str">
            <v>Dầu máy nén khí 20l/can</v>
          </cell>
          <cell r="C1619">
            <v>1</v>
          </cell>
          <cell r="D1619">
            <v>0</v>
          </cell>
          <cell r="E1619">
            <v>0</v>
          </cell>
          <cell r="F1619">
            <v>1</v>
          </cell>
          <cell r="G1619">
            <v>3</v>
          </cell>
        </row>
        <row r="1620">
          <cell r="A1620" t="str">
            <v>HQVLT1-MP0025</v>
          </cell>
          <cell r="B1620" t="str">
            <v>Dung dịch rửa lưới in Kolb MultiEx NAO readymix (thùng 25l)</v>
          </cell>
          <cell r="C1620">
            <v>0</v>
          </cell>
          <cell r="D1620">
            <v>60</v>
          </cell>
          <cell r="E1620">
            <v>0</v>
          </cell>
          <cell r="F1620">
            <v>7</v>
          </cell>
          <cell r="G1620">
            <v>-3</v>
          </cell>
        </row>
        <row r="1621">
          <cell r="A1621" t="str">
            <v>HQVLT1-MP0026</v>
          </cell>
          <cell r="B1621" t="str">
            <v>Tem trắng không in 20x10mm</v>
          </cell>
          <cell r="C1621">
            <v>30000</v>
          </cell>
          <cell r="D1621">
            <v>0</v>
          </cell>
          <cell r="E1621">
            <v>0</v>
          </cell>
          <cell r="F1621">
            <v>0</v>
          </cell>
          <cell r="G1621">
            <v>1</v>
          </cell>
        </row>
        <row r="1622">
          <cell r="A1622" t="str">
            <v>HQVLT1-MP0027</v>
          </cell>
          <cell r="B1622" t="str">
            <v>Tem tròn đen không in Ø12mm</v>
          </cell>
          <cell r="C1622">
            <v>500</v>
          </cell>
          <cell r="D1622">
            <v>60</v>
          </cell>
          <cell r="E1622">
            <v>36363000</v>
          </cell>
          <cell r="F1622">
            <v>23</v>
          </cell>
          <cell r="G1622">
            <v>37</v>
          </cell>
        </row>
        <row r="1623">
          <cell r="A1623" t="str">
            <v>HQVLT1-MP0028</v>
          </cell>
          <cell r="B1623" t="str">
            <v>Tem tròn nâu không in Ø12mm</v>
          </cell>
          <cell r="C1623">
            <v>500</v>
          </cell>
          <cell r="D1623">
            <v>0</v>
          </cell>
          <cell r="E1623">
            <v>0</v>
          </cell>
          <cell r="F1623">
            <v>0</v>
          </cell>
          <cell r="G1623">
            <v>30000</v>
          </cell>
        </row>
        <row r="1624">
          <cell r="A1624" t="str">
            <v>HQVLT1-MP0029</v>
          </cell>
          <cell r="B1624" t="str">
            <v>Tem tròn đỏ không in Ø12mm</v>
          </cell>
          <cell r="C1624">
            <v>300</v>
          </cell>
          <cell r="D1624">
            <v>0</v>
          </cell>
          <cell r="E1624">
            <v>0</v>
          </cell>
          <cell r="F1624">
            <v>300</v>
          </cell>
          <cell r="G1624">
            <v>500</v>
          </cell>
        </row>
        <row r="1625">
          <cell r="A1625" t="str">
            <v>HQVLT1-MP0030</v>
          </cell>
          <cell r="B1625" t="str">
            <v>Tem tròn cam không in Ø12mm</v>
          </cell>
          <cell r="C1625">
            <v>500</v>
          </cell>
          <cell r="D1625">
            <v>0</v>
          </cell>
          <cell r="E1625">
            <v>0</v>
          </cell>
          <cell r="F1625">
            <v>300</v>
          </cell>
          <cell r="G1625">
            <v>500</v>
          </cell>
        </row>
        <row r="1626">
          <cell r="A1626" t="str">
            <v>HQVLT1-MP0031</v>
          </cell>
          <cell r="B1626" t="str">
            <v>Tem tròn vàng không in Ø12mm</v>
          </cell>
          <cell r="C1626">
            <v>300</v>
          </cell>
          <cell r="D1626">
            <v>0</v>
          </cell>
          <cell r="E1626">
            <v>0</v>
          </cell>
          <cell r="F1626">
            <v>300</v>
          </cell>
          <cell r="G1626">
            <v>0</v>
          </cell>
        </row>
        <row r="1627">
          <cell r="A1627" t="str">
            <v>HQVLT1-MP0032</v>
          </cell>
          <cell r="B1627" t="str">
            <v>Tem tròn lục không in Ø12mm</v>
          </cell>
          <cell r="C1627">
            <v>300</v>
          </cell>
          <cell r="D1627">
            <v>0</v>
          </cell>
          <cell r="E1627">
            <v>0</v>
          </cell>
          <cell r="F1627">
            <v>300</v>
          </cell>
          <cell r="G1627">
            <v>200</v>
          </cell>
        </row>
        <row r="1628">
          <cell r="A1628" t="str">
            <v>HQVLT1-MP0033</v>
          </cell>
          <cell r="B1628" t="str">
            <v>Tem tròn lam không in Ø12mm</v>
          </cell>
          <cell r="C1628">
            <v>500</v>
          </cell>
          <cell r="D1628">
            <v>0</v>
          </cell>
          <cell r="E1628">
            <v>0</v>
          </cell>
          <cell r="F1628">
            <v>220</v>
          </cell>
          <cell r="G1628">
            <v>300</v>
          </cell>
        </row>
        <row r="1629">
          <cell r="A1629" t="str">
            <v>HQVLT1-MP0034</v>
          </cell>
          <cell r="B1629" t="str">
            <v>Tem tròn tím không in Ø12mm</v>
          </cell>
          <cell r="C1629">
            <v>500</v>
          </cell>
          <cell r="D1629">
            <v>0</v>
          </cell>
          <cell r="E1629">
            <v>0</v>
          </cell>
          <cell r="F1629">
            <v>300</v>
          </cell>
          <cell r="G1629">
            <v>0</v>
          </cell>
        </row>
        <row r="1630">
          <cell r="A1630" t="str">
            <v>HQVLT1-MP0035</v>
          </cell>
          <cell r="B1630" t="str">
            <v>Tem tròn xám không in Ø12mm</v>
          </cell>
          <cell r="C1630">
            <v>500</v>
          </cell>
          <cell r="D1630">
            <v>0</v>
          </cell>
          <cell r="E1630">
            <v>0</v>
          </cell>
          <cell r="F1630">
            <v>220</v>
          </cell>
          <cell r="G1630">
            <v>280</v>
          </cell>
        </row>
        <row r="1631">
          <cell r="A1631" t="str">
            <v>HQVLT1-MP0036</v>
          </cell>
          <cell r="B1631" t="str">
            <v>Tem tròn trắng không in Ø12mm</v>
          </cell>
          <cell r="C1631">
            <v>500</v>
          </cell>
          <cell r="D1631">
            <v>0</v>
          </cell>
          <cell r="E1631">
            <v>0</v>
          </cell>
          <cell r="F1631">
            <v>0</v>
          </cell>
          <cell r="G1631">
            <v>500</v>
          </cell>
        </row>
        <row r="1632">
          <cell r="A1632" t="str">
            <v>HQVLT1-MP0037</v>
          </cell>
          <cell r="B1632" t="str">
            <v>Tem trắng in mũi tên đỏ 7x5mm</v>
          </cell>
          <cell r="C1632">
            <v>80232</v>
          </cell>
          <cell r="D1632">
            <v>0</v>
          </cell>
          <cell r="E1632">
            <v>0</v>
          </cell>
          <cell r="F1632">
            <v>58156</v>
          </cell>
          <cell r="G1632">
            <v>500</v>
          </cell>
        </row>
        <row r="1633">
          <cell r="A1633" t="str">
            <v>HQVLT1-MP0038</v>
          </cell>
          <cell r="B1633" t="str">
            <v>Tem "CHẤP NHẬN" xanh lá cây 50x70mm</v>
          </cell>
          <cell r="C1633">
            <v>98</v>
          </cell>
          <cell r="D1633">
            <v>0</v>
          </cell>
          <cell r="E1633">
            <v>0</v>
          </cell>
          <cell r="F1633">
            <v>0</v>
          </cell>
          <cell r="G1633">
            <v>500</v>
          </cell>
        </row>
        <row r="1634">
          <cell r="A1634" t="str">
            <v>HQVLT1-MP0039</v>
          </cell>
          <cell r="B1634" t="str">
            <v>Tem "KHÔNG CHẤP NHẬN" màu đỏ 50x70mm</v>
          </cell>
          <cell r="C1634">
            <v>1900</v>
          </cell>
          <cell r="D1634">
            <v>0</v>
          </cell>
          <cell r="E1634">
            <v>0</v>
          </cell>
          <cell r="F1634">
            <v>65463</v>
          </cell>
          <cell r="G1634">
            <v>14769</v>
          </cell>
        </row>
        <row r="1635">
          <cell r="A1635" t="str">
            <v>HQVLT1-MP0040</v>
          </cell>
          <cell r="B1635" t="str">
            <v>Tem "CHẤP NHẬN ĐƯỢC" màu vàng 50x70mm</v>
          </cell>
          <cell r="C1635">
            <v>1950</v>
          </cell>
          <cell r="D1635">
            <v>0</v>
          </cell>
          <cell r="E1635">
            <v>0</v>
          </cell>
          <cell r="F1635">
            <v>0</v>
          </cell>
          <cell r="G1635">
            <v>98</v>
          </cell>
        </row>
        <row r="1636">
          <cell r="A1636" t="str">
            <v>HQVLT1-MP0041</v>
          </cell>
          <cell r="B1636" t="str">
            <v>Panh Vetus ESD-12 đầu nhọn</v>
          </cell>
          <cell r="C1636">
            <v>10</v>
          </cell>
          <cell r="D1636">
            <v>0</v>
          </cell>
          <cell r="E1636">
            <v>0</v>
          </cell>
          <cell r="F1636">
            <v>29</v>
          </cell>
          <cell r="G1636">
            <v>1900</v>
          </cell>
        </row>
        <row r="1637">
          <cell r="A1637" t="str">
            <v>HQVLT1-MP0042</v>
          </cell>
          <cell r="B1637" t="str">
            <v>Panh Vetus ESD-13 đầu tròn</v>
          </cell>
          <cell r="C1637">
            <v>15</v>
          </cell>
          <cell r="D1637">
            <v>0</v>
          </cell>
          <cell r="E1637">
            <v>0</v>
          </cell>
          <cell r="F1637">
            <v>10</v>
          </cell>
          <cell r="G1637">
            <v>1950</v>
          </cell>
        </row>
        <row r="1638">
          <cell r="A1638" t="str">
            <v>HQVLT1-MP0043</v>
          </cell>
          <cell r="B1638" t="str">
            <v>Găng tay ngón không chun</v>
          </cell>
          <cell r="C1638">
            <v>1</v>
          </cell>
          <cell r="D1638">
            <v>5</v>
          </cell>
          <cell r="E1638">
            <v>0</v>
          </cell>
          <cell r="F1638">
            <v>29</v>
          </cell>
          <cell r="G1638">
            <v>-19</v>
          </cell>
        </row>
        <row r="1639">
          <cell r="A1639" t="str">
            <v>HQVLT1-MP0044</v>
          </cell>
          <cell r="B1639" t="str">
            <v>Găng tay chống tĩnh điện</v>
          </cell>
          <cell r="C1639">
            <v>0</v>
          </cell>
          <cell r="D1639">
            <v>830</v>
          </cell>
          <cell r="E1639">
            <v>0</v>
          </cell>
          <cell r="F1639">
            <v>12</v>
          </cell>
          <cell r="G1639">
            <v>3</v>
          </cell>
        </row>
        <row r="1640">
          <cell r="A1640" t="str">
            <v>HQVLT1-MP0045</v>
          </cell>
          <cell r="B1640" t="str">
            <v>Bàn chải tĩnh điện to</v>
          </cell>
          <cell r="C1640">
            <v>9</v>
          </cell>
          <cell r="D1640">
            <v>0</v>
          </cell>
          <cell r="E1640">
            <v>0</v>
          </cell>
          <cell r="F1640">
            <v>3</v>
          </cell>
          <cell r="G1640">
            <v>6</v>
          </cell>
        </row>
        <row r="1641">
          <cell r="A1641" t="str">
            <v>HQVLT1-MP0046</v>
          </cell>
          <cell r="B1641" t="str">
            <v>Bàn chải tĩnh điện nhỏ</v>
          </cell>
          <cell r="C1641">
            <v>9</v>
          </cell>
          <cell r="D1641">
            <v>830</v>
          </cell>
          <cell r="E1641">
            <v>11600000</v>
          </cell>
          <cell r="F1641">
            <v>743</v>
          </cell>
          <cell r="G1641">
            <v>87</v>
          </cell>
        </row>
        <row r="1642">
          <cell r="A1642" t="str">
            <v>HQVLT1-MP0047</v>
          </cell>
          <cell r="B1642" t="str">
            <v>Găng tay chống tĩnh điện kẻ sọc, có hạt</v>
          </cell>
          <cell r="C1642">
            <v>1963</v>
          </cell>
          <cell r="D1642">
            <v>0</v>
          </cell>
          <cell r="E1642">
            <v>0</v>
          </cell>
          <cell r="F1642">
            <v>5</v>
          </cell>
          <cell r="G1642">
            <v>4</v>
          </cell>
        </row>
        <row r="1643">
          <cell r="A1643" t="str">
            <v>HQVLT1-MP0048</v>
          </cell>
          <cell r="B1643" t="str">
            <v>Bộ cờ lê 440.JE18</v>
          </cell>
          <cell r="C1643">
            <v>2</v>
          </cell>
          <cell r="D1643">
            <v>0</v>
          </cell>
          <cell r="E1643">
            <v>0</v>
          </cell>
          <cell r="F1643">
            <v>9</v>
          </cell>
          <cell r="G1643">
            <v>0</v>
          </cell>
        </row>
        <row r="1644">
          <cell r="A1644" t="str">
            <v>HQVLT1-MP0049</v>
          </cell>
          <cell r="B1644" t="str">
            <v>Tuốc nơ vít 2 cạnh AN2x75</v>
          </cell>
          <cell r="C1644">
            <v>1</v>
          </cell>
          <cell r="D1644">
            <v>0</v>
          </cell>
          <cell r="E1644">
            <v>0</v>
          </cell>
          <cell r="F1644">
            <v>579</v>
          </cell>
          <cell r="G1644">
            <v>1384</v>
          </cell>
        </row>
        <row r="1645">
          <cell r="A1645" t="str">
            <v>HQVLT1-MP0050</v>
          </cell>
          <cell r="B1645" t="str">
            <v>Tuốc nơ vít 2 cạnh AN2.5x75</v>
          </cell>
          <cell r="C1645">
            <v>1</v>
          </cell>
          <cell r="D1645">
            <v>0</v>
          </cell>
          <cell r="E1645">
            <v>0</v>
          </cell>
          <cell r="F1645">
            <v>1</v>
          </cell>
          <cell r="G1645">
            <v>1</v>
          </cell>
        </row>
        <row r="1646">
          <cell r="A1646" t="str">
            <v>HQVLT1-MP0051</v>
          </cell>
          <cell r="B1646" t="str">
            <v>Tuốc nơ vít 2 cạnh AN3x100</v>
          </cell>
          <cell r="C1646">
            <v>1</v>
          </cell>
          <cell r="D1646">
            <v>0</v>
          </cell>
          <cell r="E1646">
            <v>0</v>
          </cell>
          <cell r="F1646">
            <v>0</v>
          </cell>
          <cell r="G1646">
            <v>1</v>
          </cell>
        </row>
        <row r="1647">
          <cell r="A1647" t="str">
            <v>HQVLT1-MP0052</v>
          </cell>
          <cell r="B1647" t="str">
            <v>Tuốc nơ vít 2 cạnh AN3.5x100</v>
          </cell>
          <cell r="C1647">
            <v>1</v>
          </cell>
          <cell r="D1647">
            <v>0</v>
          </cell>
          <cell r="E1647">
            <v>0</v>
          </cell>
          <cell r="F1647">
            <v>0</v>
          </cell>
          <cell r="G1647">
            <v>1</v>
          </cell>
        </row>
        <row r="1648">
          <cell r="A1648" t="str">
            <v>HQVLT1-MP0053</v>
          </cell>
          <cell r="B1648" t="str">
            <v>Tuốc nơ vít 2 cạnh AN4x100</v>
          </cell>
          <cell r="C1648">
            <v>1</v>
          </cell>
          <cell r="D1648">
            <v>0</v>
          </cell>
          <cell r="E1648">
            <v>0</v>
          </cell>
          <cell r="F1648">
            <v>0</v>
          </cell>
          <cell r="G1648">
            <v>1</v>
          </cell>
        </row>
        <row r="1649">
          <cell r="A1649" t="str">
            <v>HQVLT1-MP0054</v>
          </cell>
          <cell r="B1649" t="str">
            <v>Tuốc nơ vít 4 cạnh ANP1x100</v>
          </cell>
          <cell r="C1649">
            <v>1</v>
          </cell>
          <cell r="D1649">
            <v>0</v>
          </cell>
          <cell r="E1649">
            <v>0</v>
          </cell>
          <cell r="F1649">
            <v>0</v>
          </cell>
          <cell r="G1649">
            <v>1</v>
          </cell>
        </row>
        <row r="1650">
          <cell r="A1650" t="str">
            <v>HQVLT1-MP0055</v>
          </cell>
          <cell r="B1650" t="str">
            <v>Tuốc nơ vít 4 cạnh ANP2x125</v>
          </cell>
          <cell r="C1650">
            <v>1</v>
          </cell>
          <cell r="D1650">
            <v>0</v>
          </cell>
          <cell r="E1650">
            <v>0</v>
          </cell>
          <cell r="F1650">
            <v>0</v>
          </cell>
          <cell r="G1650">
            <v>1</v>
          </cell>
        </row>
        <row r="1651">
          <cell r="A1651" t="str">
            <v>HQVLT1-MP0056</v>
          </cell>
          <cell r="B1651" t="str">
            <v>Tuốc nơ vít đóng NS.265M</v>
          </cell>
          <cell r="C1651">
            <v>1</v>
          </cell>
          <cell r="D1651">
            <v>0</v>
          </cell>
          <cell r="E1651">
            <v>0</v>
          </cell>
          <cell r="F1651">
            <v>1</v>
          </cell>
          <cell r="G1651">
            <v>1</v>
          </cell>
        </row>
        <row r="1652">
          <cell r="A1652" t="str">
            <v>HQVLT1-MP0057</v>
          </cell>
          <cell r="B1652" t="str">
            <v>Mỏ lết mạc crome 113C.24C</v>
          </cell>
          <cell r="C1652">
            <v>1</v>
          </cell>
          <cell r="D1652">
            <v>0</v>
          </cell>
          <cell r="E1652">
            <v>0</v>
          </cell>
          <cell r="F1652">
            <v>1</v>
          </cell>
          <cell r="G1652">
            <v>1</v>
          </cell>
        </row>
        <row r="1653">
          <cell r="A1653" t="str">
            <v>HQVLT1-MP0060</v>
          </cell>
          <cell r="B1653" t="str">
            <v>Bộ chìa sao 89.JL12</v>
          </cell>
          <cell r="C1653">
            <v>1</v>
          </cell>
          <cell r="D1653">
            <v>0</v>
          </cell>
          <cell r="E1653">
            <v>0</v>
          </cell>
          <cell r="F1653">
            <v>1</v>
          </cell>
          <cell r="G1653">
            <v>0</v>
          </cell>
        </row>
        <row r="1654">
          <cell r="A1654" t="str">
            <v>HQVLT1-MP0061</v>
          </cell>
          <cell r="B1654" t="str">
            <v>Bộ chìa mở lục lăng hệ inche 83SH.JU8</v>
          </cell>
          <cell r="C1654">
            <v>1</v>
          </cell>
          <cell r="D1654">
            <v>0</v>
          </cell>
          <cell r="E1654">
            <v>0</v>
          </cell>
          <cell r="F1654">
            <v>1</v>
          </cell>
          <cell r="G1654">
            <v>0</v>
          </cell>
        </row>
        <row r="1655">
          <cell r="A1655" t="str">
            <v>HQVLT1-MP0062</v>
          </cell>
          <cell r="B1655" t="str">
            <v>Thẻ nạp tiền mạng Vinaphone 50000VND</v>
          </cell>
          <cell r="C1655">
            <v>2</v>
          </cell>
          <cell r="D1655">
            <v>0</v>
          </cell>
          <cell r="E1655">
            <v>0</v>
          </cell>
          <cell r="F1655">
            <v>0</v>
          </cell>
          <cell r="G1655">
            <v>1</v>
          </cell>
        </row>
        <row r="1656">
          <cell r="A1656" t="str">
            <v>HQVLT1-MP0063</v>
          </cell>
          <cell r="B1656" t="str">
            <v>Vòng đeo tay chống tĩnh điện không dây</v>
          </cell>
          <cell r="C1656">
            <v>0</v>
          </cell>
          <cell r="D1656">
            <v>50</v>
          </cell>
          <cell r="E1656">
            <v>0</v>
          </cell>
          <cell r="F1656">
            <v>93</v>
          </cell>
          <cell r="G1656">
            <v>1</v>
          </cell>
        </row>
        <row r="1657">
          <cell r="A1657" t="str">
            <v>HQVLT1-MP0065</v>
          </cell>
          <cell r="B1657" t="str">
            <v>SMD counting machine CR-1000</v>
          </cell>
          <cell r="C1657">
            <v>0</v>
          </cell>
          <cell r="D1657">
            <v>0</v>
          </cell>
          <cell r="E1657">
            <v>0</v>
          </cell>
          <cell r="F1657">
            <v>2</v>
          </cell>
          <cell r="G1657">
            <v>2</v>
          </cell>
        </row>
        <row r="1658">
          <cell r="A1658" t="str">
            <v>HQVLT1-MP0066</v>
          </cell>
          <cell r="B1658" t="str">
            <v>Giấy in nhãn ZEBRA Poly Pro 4000T 30mm x 12mm</v>
          </cell>
          <cell r="C1658">
            <v>6</v>
          </cell>
          <cell r="D1658">
            <v>50</v>
          </cell>
          <cell r="E1658">
            <v>1200000</v>
          </cell>
          <cell r="F1658">
            <v>93</v>
          </cell>
          <cell r="G1658">
            <v>-43</v>
          </cell>
        </row>
        <row r="1659">
          <cell r="A1659" t="str">
            <v>HQVLT1-MP0067</v>
          </cell>
          <cell r="B1659" t="str">
            <v>USB Flash mini HP 8Gb</v>
          </cell>
          <cell r="C1659">
            <v>0</v>
          </cell>
          <cell r="D1659">
            <v>5</v>
          </cell>
          <cell r="E1659">
            <v>540910</v>
          </cell>
          <cell r="F1659">
            <v>2</v>
          </cell>
          <cell r="G1659">
            <v>-2</v>
          </cell>
        </row>
        <row r="1660">
          <cell r="A1660" t="str">
            <v>HQVLT1-MP0068</v>
          </cell>
          <cell r="B1660" t="str">
            <v>HDMI Cable HDMI/M to HDMI/M black 1.5M</v>
          </cell>
          <cell r="C1660">
            <v>3</v>
          </cell>
          <cell r="D1660">
            <v>0</v>
          </cell>
          <cell r="E1660">
            <v>0</v>
          </cell>
          <cell r="F1660">
            <v>1</v>
          </cell>
          <cell r="G1660">
            <v>6</v>
          </cell>
        </row>
        <row r="1661">
          <cell r="A1661" t="str">
            <v>HQVLT1-MP0069</v>
          </cell>
          <cell r="B1661" t="str">
            <v>Kệ lắp ghép 1000*500*2000mm 4 tầng chứa hàng</v>
          </cell>
          <cell r="C1661">
            <v>14</v>
          </cell>
          <cell r="D1661">
            <v>5</v>
          </cell>
          <cell r="E1661">
            <v>540910</v>
          </cell>
          <cell r="F1661">
            <v>5</v>
          </cell>
          <cell r="G1661">
            <v>0</v>
          </cell>
        </row>
        <row r="1662">
          <cell r="A1662" t="str">
            <v>HQVLT1-MP0070</v>
          </cell>
          <cell r="B1662" t="str">
            <v>Xe đẩy 900*550*1300mm</v>
          </cell>
          <cell r="C1662">
            <v>6</v>
          </cell>
          <cell r="D1662">
            <v>0</v>
          </cell>
          <cell r="E1662">
            <v>0</v>
          </cell>
          <cell r="F1662">
            <v>1</v>
          </cell>
          <cell r="G1662">
            <v>2</v>
          </cell>
        </row>
        <row r="1663">
          <cell r="A1663" t="str">
            <v>HQVLT1-MP0072</v>
          </cell>
          <cell r="B1663" t="str">
            <v>Giá inox chứa khuôn in</v>
          </cell>
          <cell r="C1663">
            <v>1</v>
          </cell>
          <cell r="D1663">
            <v>0</v>
          </cell>
          <cell r="E1663">
            <v>0</v>
          </cell>
          <cell r="F1663">
            <v>0</v>
          </cell>
          <cell r="G1663">
            <v>14</v>
          </cell>
        </row>
        <row r="1664">
          <cell r="A1664" t="str">
            <v>HQVLT1-MP0073</v>
          </cell>
          <cell r="B1664" t="str">
            <v>Lò xo lực Himax</v>
          </cell>
          <cell r="C1664">
            <v>1</v>
          </cell>
          <cell r="D1664">
            <v>0</v>
          </cell>
          <cell r="E1664">
            <v>0</v>
          </cell>
          <cell r="F1664">
            <v>0</v>
          </cell>
          <cell r="G1664">
            <v>6</v>
          </cell>
        </row>
        <row r="1665">
          <cell r="A1665" t="str">
            <v>HQVLT1-MP0074</v>
          </cell>
          <cell r="B1665" t="str">
            <v>Băng dính giấy 5cm</v>
          </cell>
          <cell r="C1665">
            <v>30</v>
          </cell>
          <cell r="D1665">
            <v>60</v>
          </cell>
          <cell r="E1665">
            <v>0</v>
          </cell>
          <cell r="F1665">
            <v>19</v>
          </cell>
          <cell r="G1665">
            <v>1</v>
          </cell>
        </row>
        <row r="1666">
          <cell r="A1666" t="str">
            <v>HQVLT1-MP0075</v>
          </cell>
          <cell r="B1666" t="str">
            <v>PIN CR 2025</v>
          </cell>
          <cell r="C1666">
            <v>7</v>
          </cell>
          <cell r="D1666">
            <v>15</v>
          </cell>
          <cell r="E1666">
            <v>0</v>
          </cell>
          <cell r="F1666">
            <v>22</v>
          </cell>
          <cell r="G1666">
            <v>1</v>
          </cell>
        </row>
        <row r="1667">
          <cell r="A1667" t="str">
            <v>HQVLT1-MP0076</v>
          </cell>
          <cell r="B1667" t="str">
            <v>Tay hàn 936</v>
          </cell>
          <cell r="C1667">
            <v>0</v>
          </cell>
          <cell r="D1667">
            <v>3</v>
          </cell>
          <cell r="E1667">
            <v>555000</v>
          </cell>
          <cell r="F1667">
            <v>3</v>
          </cell>
          <cell r="G1667">
            <v>0</v>
          </cell>
        </row>
        <row r="1668">
          <cell r="A1668" t="str">
            <v>HQVLT1-MP0077</v>
          </cell>
          <cell r="B1668" t="str">
            <v>Màng phim bảo vệ SP 60 - 145mm x 200m</v>
          </cell>
          <cell r="C1668">
            <v>4</v>
          </cell>
          <cell r="D1668">
            <v>0</v>
          </cell>
          <cell r="E1668">
            <v>0</v>
          </cell>
          <cell r="F1668">
            <v>4</v>
          </cell>
          <cell r="G1668">
            <v>0</v>
          </cell>
        </row>
        <row r="1669">
          <cell r="A1669" t="str">
            <v>HQVLT1-MP0078</v>
          </cell>
          <cell r="B1669" t="str">
            <v>Thẻ nhớ Micro SD 2GB Sandisk</v>
          </cell>
          <cell r="C1669">
            <v>650</v>
          </cell>
          <cell r="D1669">
            <v>3</v>
          </cell>
          <cell r="E1669">
            <v>555000</v>
          </cell>
          <cell r="F1669">
            <v>3</v>
          </cell>
          <cell r="G1669">
            <v>0</v>
          </cell>
        </row>
        <row r="1670">
          <cell r="A1670" t="str">
            <v>HQVLT1-MP0079</v>
          </cell>
          <cell r="B1670" t="str">
            <v>Găng tay sợi phủ cao su</v>
          </cell>
          <cell r="C1670">
            <v>5</v>
          </cell>
          <cell r="D1670">
            <v>30</v>
          </cell>
          <cell r="E1670">
            <v>0</v>
          </cell>
          <cell r="F1670">
            <v>4</v>
          </cell>
          <cell r="G1670">
            <v>0</v>
          </cell>
        </row>
        <row r="1671">
          <cell r="A1671" t="str">
            <v>HQVLT1-MP0080</v>
          </cell>
          <cell r="B1671" t="str">
            <v>Mực in mã vạch Resin NR302 50mm x 300m</v>
          </cell>
          <cell r="C1671">
            <v>5</v>
          </cell>
          <cell r="D1671">
            <v>0</v>
          </cell>
          <cell r="E1671">
            <v>0</v>
          </cell>
          <cell r="F1671">
            <v>5</v>
          </cell>
          <cell r="G1671">
            <v>650</v>
          </cell>
        </row>
        <row r="1672">
          <cell r="A1672" t="str">
            <v>HQVLT1-MP0081</v>
          </cell>
          <cell r="B1672" t="str">
            <v>Thùng nhựa Danpla 600x500x320</v>
          </cell>
          <cell r="C1672">
            <v>0</v>
          </cell>
          <cell r="D1672">
            <v>30</v>
          </cell>
          <cell r="E1672">
            <v>10650000</v>
          </cell>
          <cell r="F1672">
            <v>30</v>
          </cell>
          <cell r="G1672">
            <v>0</v>
          </cell>
        </row>
        <row r="1673">
          <cell r="A1673" t="str">
            <v>HQVLT1-MP0085</v>
          </cell>
          <cell r="B1673" t="str">
            <v>PVC Insulating Tape</v>
          </cell>
          <cell r="C1673">
            <v>50</v>
          </cell>
          <cell r="D1673">
            <v>0</v>
          </cell>
          <cell r="E1673">
            <v>0</v>
          </cell>
          <cell r="F1673">
            <v>5</v>
          </cell>
          <cell r="G1673">
            <v>0</v>
          </cell>
        </row>
        <row r="1674">
          <cell r="A1674" t="str">
            <v>HQVLT1-MP0086</v>
          </cell>
          <cell r="B1674" t="str">
            <v>Cục đe bằng nhôm</v>
          </cell>
          <cell r="C1674">
            <v>1</v>
          </cell>
          <cell r="D1674">
            <v>30</v>
          </cell>
          <cell r="E1674">
            <v>10650000</v>
          </cell>
          <cell r="F1674">
            <v>30</v>
          </cell>
          <cell r="G1674">
            <v>0</v>
          </cell>
        </row>
        <row r="1675">
          <cell r="A1675" t="str">
            <v>HQVLT1-MP0087</v>
          </cell>
          <cell r="B1675" t="str">
            <v>Ổ cắm 4 chấu dây 2m</v>
          </cell>
          <cell r="C1675">
            <v>2</v>
          </cell>
          <cell r="D1675">
            <v>0</v>
          </cell>
          <cell r="E1675">
            <v>0</v>
          </cell>
          <cell r="F1675">
            <v>1</v>
          </cell>
          <cell r="G1675">
            <v>49</v>
          </cell>
        </row>
        <row r="1676">
          <cell r="A1676" t="str">
            <v>HQVLT1-MP0088</v>
          </cell>
          <cell r="B1676" t="str">
            <v>Ổ cắm điện IP 44</v>
          </cell>
          <cell r="C1676">
            <v>4</v>
          </cell>
          <cell r="D1676">
            <v>0</v>
          </cell>
          <cell r="E1676">
            <v>0</v>
          </cell>
          <cell r="F1676">
            <v>0</v>
          </cell>
          <cell r="G1676">
            <v>1</v>
          </cell>
        </row>
        <row r="1677">
          <cell r="A1677" t="str">
            <v>HQVLT1-MP0089</v>
          </cell>
          <cell r="B1677" t="str">
            <v>Ổ cắm điện IP 55</v>
          </cell>
          <cell r="C1677">
            <v>2</v>
          </cell>
          <cell r="D1677">
            <v>0</v>
          </cell>
          <cell r="E1677">
            <v>0</v>
          </cell>
          <cell r="F1677">
            <v>1</v>
          </cell>
          <cell r="G1677">
            <v>1</v>
          </cell>
        </row>
        <row r="1678">
          <cell r="A1678" t="str">
            <v>HQVLT1-MP0090</v>
          </cell>
          <cell r="B1678" t="str">
            <v>Sợi đốt máy hàn sóng</v>
          </cell>
          <cell r="C1678">
            <v>15</v>
          </cell>
          <cell r="D1678">
            <v>0</v>
          </cell>
          <cell r="E1678">
            <v>0</v>
          </cell>
          <cell r="F1678">
            <v>0</v>
          </cell>
          <cell r="G1678">
            <v>4</v>
          </cell>
        </row>
        <row r="1679">
          <cell r="A1679" t="str">
            <v>HQVLT1-MP0091</v>
          </cell>
          <cell r="B1679" t="str">
            <v>Chổi dán tấm bảo vệ màn hình</v>
          </cell>
          <cell r="C1679">
            <v>3</v>
          </cell>
          <cell r="D1679">
            <v>0</v>
          </cell>
          <cell r="E1679">
            <v>0</v>
          </cell>
          <cell r="F1679">
            <v>0</v>
          </cell>
          <cell r="G1679">
            <v>2</v>
          </cell>
        </row>
        <row r="1680">
          <cell r="A1680" t="str">
            <v>HQVLT1-MP0092</v>
          </cell>
          <cell r="B1680" t="str">
            <v>Chổi quét sơn</v>
          </cell>
          <cell r="C1680">
            <v>3</v>
          </cell>
          <cell r="D1680">
            <v>0</v>
          </cell>
          <cell r="E1680">
            <v>0</v>
          </cell>
          <cell r="F1680">
            <v>1</v>
          </cell>
          <cell r="G1680">
            <v>15</v>
          </cell>
        </row>
        <row r="1681">
          <cell r="A1681" t="str">
            <v>HQVLT1-MP0093</v>
          </cell>
          <cell r="B1681" t="str">
            <v>Giấy lau máy in kem thiếc</v>
          </cell>
          <cell r="C1681">
            <v>0</v>
          </cell>
          <cell r="D1681">
            <v>301</v>
          </cell>
          <cell r="E1681">
            <v>0</v>
          </cell>
          <cell r="F1681">
            <v>271</v>
          </cell>
          <cell r="G1681">
            <v>3</v>
          </cell>
        </row>
        <row r="1682">
          <cell r="A1682" t="str">
            <v>HQVLT1-MP00B19</v>
          </cell>
          <cell r="B1682" t="str">
            <v>Băng dính nối cuộn linh kiện</v>
          </cell>
          <cell r="C1682">
            <v>0</v>
          </cell>
          <cell r="D1682">
            <v>10021</v>
          </cell>
          <cell r="E1682">
            <v>0</v>
          </cell>
          <cell r="F1682">
            <v>1</v>
          </cell>
          <cell r="G1682">
            <v>2</v>
          </cell>
        </row>
        <row r="1683">
          <cell r="A1683" t="str">
            <v>HQVLT1-MP00C19</v>
          </cell>
          <cell r="B1683" t="str">
            <v>PIN ENERGIZER</v>
          </cell>
          <cell r="C1683">
            <v>0</v>
          </cell>
          <cell r="D1683">
            <v>301</v>
          </cell>
          <cell r="E1683">
            <v>20025000</v>
          </cell>
          <cell r="F1683">
            <v>271</v>
          </cell>
          <cell r="G1683">
            <v>30</v>
          </cell>
        </row>
        <row r="1684">
          <cell r="A1684" t="str">
            <v>HQVLT1-PK0001</v>
          </cell>
          <cell r="B1684" t="str">
            <v>Đèn Pin sạc</v>
          </cell>
          <cell r="C1684">
            <v>0</v>
          </cell>
          <cell r="D1684">
            <v>10021</v>
          </cell>
          <cell r="E1684">
            <v>8790000</v>
          </cell>
          <cell r="F1684">
            <v>10002</v>
          </cell>
          <cell r="G1684">
            <v>19</v>
          </cell>
        </row>
        <row r="1685">
          <cell r="A1685" t="str">
            <v>HQVLT1-PK0002</v>
          </cell>
          <cell r="B1685" t="str">
            <v>Đèn bàn</v>
          </cell>
          <cell r="C1685">
            <v>0</v>
          </cell>
          <cell r="D1685">
            <v>20</v>
          </cell>
          <cell r="E1685">
            <v>180000</v>
          </cell>
          <cell r="F1685">
            <v>16</v>
          </cell>
          <cell r="G1685">
            <v>4</v>
          </cell>
        </row>
        <row r="1686">
          <cell r="A1686" t="str">
            <v>HQVLT1-PK0003</v>
          </cell>
          <cell r="B1686" t="str">
            <v>Đèn kỹ thuật</v>
          </cell>
          <cell r="C1686">
            <v>0</v>
          </cell>
          <cell r="D1686">
            <v>4</v>
          </cell>
          <cell r="E1686">
            <v>640000</v>
          </cell>
          <cell r="F1686">
            <v>4</v>
          </cell>
          <cell r="G1686">
            <v>0</v>
          </cell>
        </row>
        <row r="1687">
          <cell r="A1687" t="str">
            <v>HQVLT1-PK0004</v>
          </cell>
          <cell r="B1687" t="str">
            <v>Súng nhiệt Steinel HG2310LCD</v>
          </cell>
          <cell r="C1687">
            <v>0</v>
          </cell>
          <cell r="D1687">
            <v>1</v>
          </cell>
          <cell r="E1687">
            <v>300000</v>
          </cell>
          <cell r="F1687">
            <v>1</v>
          </cell>
          <cell r="G1687">
            <v>0</v>
          </cell>
        </row>
        <row r="1688">
          <cell r="A1688" t="str">
            <v>HQVLT1-PK0005</v>
          </cell>
          <cell r="B1688" t="str">
            <v>Đầu thu loại nhỏ</v>
          </cell>
          <cell r="C1688">
            <v>0</v>
          </cell>
          <cell r="D1688">
            <v>2</v>
          </cell>
          <cell r="E1688">
            <v>370000</v>
          </cell>
          <cell r="F1688">
            <v>2</v>
          </cell>
          <cell r="G1688">
            <v>0</v>
          </cell>
        </row>
        <row r="1689">
          <cell r="A1689" t="str">
            <v>HQVLT1-RCL0039</v>
          </cell>
          <cell r="B1689" t="str">
            <v>Đầu thu loại trung</v>
          </cell>
          <cell r="C1689">
            <v>0</v>
          </cell>
          <cell r="D1689">
            <v>3</v>
          </cell>
          <cell r="E1689">
            <v>6700800</v>
          </cell>
          <cell r="F1689">
            <v>3</v>
          </cell>
          <cell r="G1689">
            <v>0</v>
          </cell>
        </row>
        <row r="1690">
          <cell r="A1690" t="str">
            <v>HQVLT1-SP0001</v>
          </cell>
          <cell r="B1690" t="str">
            <v>Đầu thu loại đại</v>
          </cell>
          <cell r="C1690">
            <v>0</v>
          </cell>
          <cell r="D1690">
            <v>3</v>
          </cell>
          <cell r="E1690">
            <v>0</v>
          </cell>
          <cell r="F1690">
            <v>2</v>
          </cell>
          <cell r="G1690">
            <v>1</v>
          </cell>
        </row>
        <row r="1691">
          <cell r="A1691" t="str">
            <v>HTMANG</v>
          </cell>
          <cell r="B1691" t="str">
            <v>Khay để linh kiện</v>
          </cell>
          <cell r="C1691">
            <v>0</v>
          </cell>
          <cell r="D1691">
            <v>2</v>
          </cell>
          <cell r="E1691">
            <v>167520</v>
          </cell>
          <cell r="F1691">
            <v>2</v>
          </cell>
          <cell r="G1691">
            <v>0</v>
          </cell>
        </row>
        <row r="1692">
          <cell r="A1692" t="str">
            <v>JIG1</v>
          </cell>
          <cell r="B1692" t="str">
            <v>Thanh nhựa mở thiết bị</v>
          </cell>
          <cell r="C1692">
            <v>0</v>
          </cell>
          <cell r="D1692">
            <v>2</v>
          </cell>
          <cell r="E1692">
            <v>237320</v>
          </cell>
          <cell r="F1692">
            <v>1</v>
          </cell>
          <cell r="G1692">
            <v>1</v>
          </cell>
        </row>
        <row r="1693">
          <cell r="A1693" t="str">
            <v>JIG2</v>
          </cell>
          <cell r="B1693" t="str">
            <v>Miếng nhựa mở thiết bị</v>
          </cell>
          <cell r="C1693">
            <v>0</v>
          </cell>
          <cell r="D1693">
            <v>4</v>
          </cell>
          <cell r="E1693">
            <v>69800</v>
          </cell>
          <cell r="F1693">
            <v>4</v>
          </cell>
          <cell r="G1693">
            <v>0</v>
          </cell>
        </row>
        <row r="1694">
          <cell r="A1694" t="str">
            <v>KM01</v>
          </cell>
          <cell r="B1694" t="str">
            <v>Dây calibrate điện thoại</v>
          </cell>
          <cell r="C1694">
            <v>0</v>
          </cell>
          <cell r="D1694">
            <v>15</v>
          </cell>
          <cell r="E1694">
            <v>52350</v>
          </cell>
          <cell r="F1694">
            <v>5</v>
          </cell>
          <cell r="G1694">
            <v>10</v>
          </cell>
        </row>
        <row r="1695">
          <cell r="A1695" t="str">
            <v>KNBOP</v>
          </cell>
          <cell r="B1695" t="str">
            <v>Đầu calibrate điện thoại cho fixture (loại đầu hoa)</v>
          </cell>
          <cell r="C1695">
            <v>0</v>
          </cell>
          <cell r="D1695">
            <v>15</v>
          </cell>
          <cell r="E1695">
            <v>52350</v>
          </cell>
          <cell r="F1695">
            <v>9</v>
          </cell>
          <cell r="G1695">
            <v>6</v>
          </cell>
        </row>
        <row r="1696">
          <cell r="A1696" t="str">
            <v>KNTOP</v>
          </cell>
          <cell r="B1696" t="str">
            <v>Đầu calibrate điện thoại cho fixture</v>
          </cell>
          <cell r="C1696">
            <v>0</v>
          </cell>
          <cell r="D1696">
            <v>3</v>
          </cell>
          <cell r="E1696">
            <v>261750</v>
          </cell>
          <cell r="F1696">
            <v>0</v>
          </cell>
          <cell r="G1696">
            <v>3</v>
          </cell>
        </row>
        <row r="1697">
          <cell r="A1697" t="str">
            <v>KQLH</v>
          </cell>
          <cell r="B1697" t="str">
            <v>USB Datatraveler 2.0 16Gb</v>
          </cell>
          <cell r="C1697">
            <v>0</v>
          </cell>
          <cell r="D1697">
            <v>5</v>
          </cell>
          <cell r="E1697">
            <v>191950</v>
          </cell>
          <cell r="F1697">
            <v>1</v>
          </cell>
          <cell r="G1697">
            <v>5</v>
          </cell>
        </row>
        <row r="1698">
          <cell r="A1698" t="str">
            <v>MC002010002AAE</v>
          </cell>
          <cell r="B1698" t="str">
            <v>Thẻ nhớ SONY 8GB SC Card class 4 mã SF-8N4/T</v>
          </cell>
          <cell r="C1698">
            <v>0</v>
          </cell>
          <cell r="D1698">
            <v>5</v>
          </cell>
          <cell r="E1698">
            <v>191950</v>
          </cell>
          <cell r="F1698">
            <v>1</v>
          </cell>
          <cell r="G1698">
            <v>5</v>
          </cell>
        </row>
        <row r="1699">
          <cell r="A1699" t="str">
            <v>MC002010005AAE</v>
          </cell>
          <cell r="B1699" t="str">
            <v>Cổng USB</v>
          </cell>
          <cell r="C1699">
            <v>0</v>
          </cell>
          <cell r="D1699">
            <v>1</v>
          </cell>
          <cell r="E1699">
            <v>217273</v>
          </cell>
          <cell r="F1699">
            <v>1</v>
          </cell>
          <cell r="G1699">
            <v>0</v>
          </cell>
        </row>
        <row r="1700">
          <cell r="A1700" t="str">
            <v>MC002010006AAE</v>
          </cell>
          <cell r="B1700" t="str">
            <v>Khẩu trang vải</v>
          </cell>
          <cell r="C1700">
            <v>0</v>
          </cell>
          <cell r="D1700">
            <v>1</v>
          </cell>
          <cell r="E1700">
            <v>190000</v>
          </cell>
          <cell r="F1700">
            <v>1</v>
          </cell>
          <cell r="G1700">
            <v>0</v>
          </cell>
        </row>
        <row r="1701">
          <cell r="A1701" t="str">
            <v>MC002010007AAE</v>
          </cell>
          <cell r="B1701" t="str">
            <v>Súng bắn sơn K3</v>
          </cell>
          <cell r="C1701">
            <v>0</v>
          </cell>
          <cell r="D1701">
            <v>40</v>
          </cell>
          <cell r="E1701">
            <v>160000</v>
          </cell>
          <cell r="F1701">
            <v>40</v>
          </cell>
          <cell r="G1701">
            <v>0</v>
          </cell>
        </row>
        <row r="1702">
          <cell r="A1702" t="str">
            <v>MC002010008AAE</v>
          </cell>
          <cell r="B1702" t="str">
            <v>Mực in mã vạch Wax S245 120mm x 300m</v>
          </cell>
          <cell r="C1702">
            <v>0</v>
          </cell>
          <cell r="D1702">
            <v>525</v>
          </cell>
          <cell r="E1702">
            <v>3475000</v>
          </cell>
          <cell r="F1702">
            <v>595</v>
          </cell>
          <cell r="G1702">
            <v>-70</v>
          </cell>
        </row>
        <row r="1703">
          <cell r="A1703" t="str">
            <v>MC003010001AAB</v>
          </cell>
          <cell r="B1703" t="str">
            <v>Mực in mã vạch Resin NR300 70mm x 300m</v>
          </cell>
          <cell r="C1703">
            <v>0</v>
          </cell>
          <cell r="D1703">
            <v>1</v>
          </cell>
          <cell r="E1703">
            <v>250000</v>
          </cell>
          <cell r="F1703">
            <v>1</v>
          </cell>
          <cell r="G1703">
            <v>0</v>
          </cell>
        </row>
        <row r="1704">
          <cell r="A1704" t="str">
            <v>MC003020001AAB</v>
          </cell>
          <cell r="B1704" t="str">
            <v>Mỡ bôi trơn</v>
          </cell>
          <cell r="C1704">
            <v>0</v>
          </cell>
          <cell r="D1704">
            <v>3</v>
          </cell>
          <cell r="E1704">
            <v>597000</v>
          </cell>
          <cell r="F1704">
            <v>3</v>
          </cell>
          <cell r="G1704">
            <v>0</v>
          </cell>
        </row>
        <row r="1705">
          <cell r="A1705" t="str">
            <v>MC003020002AAB</v>
          </cell>
          <cell r="B1705" t="str">
            <v>Panh Vetus ST-12 đầu nhọn</v>
          </cell>
          <cell r="C1705">
            <v>0</v>
          </cell>
          <cell r="D1705">
            <v>3</v>
          </cell>
          <cell r="E1705">
            <v>1485000</v>
          </cell>
          <cell r="F1705">
            <v>3</v>
          </cell>
          <cell r="G1705">
            <v>0</v>
          </cell>
        </row>
        <row r="1706">
          <cell r="A1706" t="str">
            <v>MC003020003AAB</v>
          </cell>
          <cell r="B1706" t="str">
            <v>Mực in mã vạch Resin 45mm x 300m</v>
          </cell>
          <cell r="C1706">
            <v>0</v>
          </cell>
          <cell r="D1706">
            <v>24</v>
          </cell>
          <cell r="E1706">
            <v>120000</v>
          </cell>
          <cell r="F1706">
            <v>2</v>
          </cell>
          <cell r="G1706">
            <v>22</v>
          </cell>
        </row>
        <row r="1707">
          <cell r="A1707" t="str">
            <v>MC003020004AAB</v>
          </cell>
          <cell r="B1707" t="str">
            <v>Mực in mã vạch Resin 80mm x 300m</v>
          </cell>
          <cell r="C1707">
            <v>0</v>
          </cell>
          <cell r="D1707">
            <v>15</v>
          </cell>
          <cell r="E1707">
            <v>330000</v>
          </cell>
          <cell r="F1707">
            <v>12</v>
          </cell>
          <cell r="G1707">
            <v>3</v>
          </cell>
        </row>
        <row r="1708">
          <cell r="A1708" t="str">
            <v>MC003020005AAB</v>
          </cell>
          <cell r="B1708" t="str">
            <v>Thiếc thanh 63BE20 LD BAR-Sn63/PB37</v>
          </cell>
          <cell r="C1708">
            <v>0</v>
          </cell>
          <cell r="D1708">
            <v>36</v>
          </cell>
          <cell r="E1708">
            <v>11370000</v>
          </cell>
          <cell r="F1708">
            <v>36</v>
          </cell>
          <cell r="G1708">
            <v>0</v>
          </cell>
        </row>
        <row r="1709">
          <cell r="A1709" t="str">
            <v>MC003030001AAB</v>
          </cell>
          <cell r="B1709" t="str">
            <v>Thiếc dây 63WF2617D08S100 LD Wire-SN62/PB37</v>
          </cell>
          <cell r="C1709">
            <v>0</v>
          </cell>
          <cell r="D1709">
            <v>37</v>
          </cell>
          <cell r="E1709">
            <v>20925000</v>
          </cell>
          <cell r="F1709">
            <v>26</v>
          </cell>
          <cell r="G1709">
            <v>11</v>
          </cell>
        </row>
        <row r="1710">
          <cell r="A1710" t="str">
            <v>MC003040001AAE</v>
          </cell>
          <cell r="B1710" t="str">
            <v>Thẻ nhớ USB Transcend JF300 8Gb USB2.0</v>
          </cell>
          <cell r="C1710">
            <v>0</v>
          </cell>
          <cell r="D1710">
            <v>1620</v>
          </cell>
          <cell r="E1710">
            <v>682387526.39999986</v>
          </cell>
          <cell r="F1710">
            <v>1520</v>
          </cell>
          <cell r="G1710">
            <v>100</v>
          </cell>
        </row>
        <row r="1711">
          <cell r="A1711" t="str">
            <v>MC003060001AAH</v>
          </cell>
          <cell r="B1711" t="str">
            <v>Mực in mã vạch wax S245 95mm x 300m</v>
          </cell>
          <cell r="C1711">
            <v>0</v>
          </cell>
          <cell r="D1711">
            <v>112</v>
          </cell>
          <cell r="E1711">
            <v>44303022</v>
          </cell>
          <cell r="F1711">
            <v>112</v>
          </cell>
          <cell r="G1711">
            <v>0</v>
          </cell>
        </row>
        <row r="1712">
          <cell r="A1712" t="str">
            <v>MC003060002AAH</v>
          </cell>
          <cell r="B1712" t="str">
            <v>Cạc mạng TP-Link</v>
          </cell>
          <cell r="C1712">
            <v>0</v>
          </cell>
          <cell r="D1712">
            <v>36</v>
          </cell>
          <cell r="E1712">
            <v>3548640</v>
          </cell>
          <cell r="F1712">
            <v>28</v>
          </cell>
          <cell r="G1712">
            <v>8</v>
          </cell>
        </row>
        <row r="1713">
          <cell r="A1713" t="str">
            <v>MC003060003AAH</v>
          </cell>
          <cell r="B1713" t="str">
            <v>Chế phẩm làm sạch bề mặt kim loại (flux)</v>
          </cell>
          <cell r="C1713">
            <v>0</v>
          </cell>
          <cell r="D1713">
            <v>15</v>
          </cell>
          <cell r="E1713">
            <v>2444000</v>
          </cell>
          <cell r="F1713">
            <v>7</v>
          </cell>
          <cell r="G1713">
            <v>8</v>
          </cell>
        </row>
        <row r="1714">
          <cell r="A1714" t="str">
            <v>MC003060004AAH</v>
          </cell>
          <cell r="B1714" t="str">
            <v>Đồng hồ đếm sản phẩm</v>
          </cell>
          <cell r="C1714">
            <v>0</v>
          </cell>
          <cell r="D1714">
            <v>1</v>
          </cell>
          <cell r="E1714">
            <v>136364</v>
          </cell>
          <cell r="F1714">
            <v>1</v>
          </cell>
          <cell r="G1714">
            <v>0</v>
          </cell>
        </row>
        <row r="1715">
          <cell r="A1715" t="str">
            <v>MC003060005AAH</v>
          </cell>
          <cell r="B1715" t="str">
            <v>Kìm cắt prokit</v>
          </cell>
          <cell r="C1715">
            <v>0</v>
          </cell>
          <cell r="D1715">
            <v>240</v>
          </cell>
          <cell r="E1715">
            <v>45212000</v>
          </cell>
          <cell r="F1715">
            <v>260</v>
          </cell>
          <cell r="G1715">
            <v>-20</v>
          </cell>
        </row>
        <row r="1716">
          <cell r="A1716" t="str">
            <v>MC003060006AAH</v>
          </cell>
          <cell r="B1716" t="str">
            <v>Mực in mã vạch Wax S245 60mm x 300m</v>
          </cell>
          <cell r="C1716">
            <v>0</v>
          </cell>
          <cell r="D1716">
            <v>5</v>
          </cell>
          <cell r="E1716">
            <v>925000</v>
          </cell>
          <cell r="F1716">
            <v>5</v>
          </cell>
          <cell r="G1716">
            <v>0</v>
          </cell>
        </row>
        <row r="1717">
          <cell r="A1717" t="str">
            <v>MC003070001AAH</v>
          </cell>
          <cell r="B1717" t="str">
            <v>Máy hàn Hakko</v>
          </cell>
          <cell r="C1717">
            <v>0</v>
          </cell>
          <cell r="D1717">
            <v>7</v>
          </cell>
          <cell r="E1717">
            <v>1450000</v>
          </cell>
          <cell r="F1717">
            <v>4</v>
          </cell>
          <cell r="G1717">
            <v>3</v>
          </cell>
        </row>
        <row r="1718">
          <cell r="A1718" t="str">
            <v>MC004010001AAB</v>
          </cell>
          <cell r="B1718" t="str">
            <v>Kìm cắt keiba</v>
          </cell>
          <cell r="C1718">
            <v>0</v>
          </cell>
          <cell r="D1718">
            <v>6</v>
          </cell>
          <cell r="E1718">
            <v>597000</v>
          </cell>
          <cell r="F1718">
            <v>6</v>
          </cell>
          <cell r="G1718">
            <v>0</v>
          </cell>
        </row>
        <row r="1719">
          <cell r="A1719" t="str">
            <v>MC004020001AAB</v>
          </cell>
          <cell r="B1719" t="str">
            <v>Kìm cắt linh kiện tiến lộc loại lớn</v>
          </cell>
          <cell r="C1719">
            <v>0</v>
          </cell>
          <cell r="D1719">
            <v>26</v>
          </cell>
          <cell r="E1719">
            <v>6675000</v>
          </cell>
          <cell r="F1719">
            <v>11</v>
          </cell>
          <cell r="G1719">
            <v>15</v>
          </cell>
        </row>
        <row r="1720">
          <cell r="A1720" t="str">
            <v>MC005010001AAB</v>
          </cell>
          <cell r="B1720" t="str">
            <v>Kìm cắt linh kiện tiến lộc loại nhỡ</v>
          </cell>
          <cell r="C1720">
            <v>0</v>
          </cell>
          <cell r="D1720">
            <v>7</v>
          </cell>
          <cell r="E1720">
            <v>462000</v>
          </cell>
          <cell r="F1720">
            <v>7</v>
          </cell>
          <cell r="G1720">
            <v>0</v>
          </cell>
        </row>
        <row r="1721">
          <cell r="A1721" t="str">
            <v>MC007010002AAB</v>
          </cell>
          <cell r="B1721" t="str">
            <v>Cờ lê 13</v>
          </cell>
          <cell r="C1721">
            <v>0</v>
          </cell>
          <cell r="D1721">
            <v>2</v>
          </cell>
          <cell r="E1721">
            <v>132000</v>
          </cell>
          <cell r="F1721">
            <v>2</v>
          </cell>
          <cell r="G1721">
            <v>0</v>
          </cell>
        </row>
        <row r="1722">
          <cell r="A1722" t="str">
            <v>MHTB</v>
          </cell>
          <cell r="B1722" t="str">
            <v>Cờ lê 19</v>
          </cell>
          <cell r="C1722">
            <v>0</v>
          </cell>
          <cell r="D1722">
            <v>9</v>
          </cell>
          <cell r="E1722">
            <v>544500</v>
          </cell>
          <cell r="F1722">
            <v>9</v>
          </cell>
          <cell r="G1722">
            <v>0</v>
          </cell>
        </row>
        <row r="1723">
          <cell r="A1723" t="str">
            <v>MICROSD8GB</v>
          </cell>
          <cell r="B1723" t="str">
            <v>Cờ lê 27</v>
          </cell>
          <cell r="C1723">
            <v>0</v>
          </cell>
          <cell r="D1723">
            <v>4</v>
          </cell>
          <cell r="E1723">
            <v>0</v>
          </cell>
          <cell r="F1723">
            <v>3</v>
          </cell>
          <cell r="G1723">
            <v>1</v>
          </cell>
        </row>
        <row r="1724">
          <cell r="A1724" t="str">
            <v>MSP430</v>
          </cell>
          <cell r="B1724" t="str">
            <v xml:space="preserve">Thảm chống tĩnh điện </v>
          </cell>
          <cell r="C1724">
            <v>0</v>
          </cell>
          <cell r="D1724">
            <v>4</v>
          </cell>
          <cell r="E1724">
            <v>0</v>
          </cell>
          <cell r="F1724">
            <v>3</v>
          </cell>
          <cell r="G1724">
            <v>1</v>
          </cell>
        </row>
        <row r="1725">
          <cell r="A1725" t="str">
            <v>NM - SF50+</v>
          </cell>
          <cell r="B1725" t="str">
            <v>Mực in mã vạch Wax S245 110mm x 300m</v>
          </cell>
          <cell r="C1725">
            <v>0</v>
          </cell>
          <cell r="D1725">
            <v>4</v>
          </cell>
          <cell r="E1725">
            <v>0</v>
          </cell>
          <cell r="F1725">
            <v>1</v>
          </cell>
          <cell r="G1725">
            <v>3</v>
          </cell>
        </row>
        <row r="1726">
          <cell r="A1726" t="str">
            <v>NS1S000LIC01</v>
          </cell>
          <cell r="B1726" t="str">
            <v>Sim test RF SMP</v>
          </cell>
          <cell r="C1726">
            <v>0</v>
          </cell>
          <cell r="D1726">
            <v>2</v>
          </cell>
          <cell r="E1726">
            <v>2900000</v>
          </cell>
          <cell r="F1726">
            <v>13.2</v>
          </cell>
          <cell r="G1726">
            <v>-11.2</v>
          </cell>
        </row>
        <row r="1727">
          <cell r="A1727" t="str">
            <v>ONT.01.4NU.1F</v>
          </cell>
          <cell r="B1727" t="str">
            <v>Lôi hàn A1321 cho mỏ hàn Hakko 936</v>
          </cell>
          <cell r="C1727">
            <v>0</v>
          </cell>
          <cell r="D1727">
            <v>2</v>
          </cell>
          <cell r="E1727">
            <v>560000</v>
          </cell>
          <cell r="F1727">
            <v>1</v>
          </cell>
          <cell r="G1727">
            <v>1</v>
          </cell>
        </row>
        <row r="1728">
          <cell r="A1728" t="str">
            <v>ONT.03.4NU.1F</v>
          </cell>
          <cell r="B1728" t="str">
            <v>Máy  khò</v>
          </cell>
          <cell r="C1728">
            <v>0</v>
          </cell>
          <cell r="D1728">
            <v>10</v>
          </cell>
          <cell r="E1728">
            <v>1910015.4000000001</v>
          </cell>
          <cell r="F1728">
            <v>5</v>
          </cell>
          <cell r="G1728">
            <v>5</v>
          </cell>
        </row>
        <row r="1729">
          <cell r="A1729" t="str">
            <v>PC3VMOAD5V2A</v>
          </cell>
          <cell r="B1729" t="str">
            <v>Silicon tuýp</v>
          </cell>
          <cell r="C1729">
            <v>0</v>
          </cell>
          <cell r="D1729">
            <v>15</v>
          </cell>
          <cell r="E1729">
            <v>729000</v>
          </cell>
          <cell r="F1729">
            <v>1</v>
          </cell>
          <cell r="G1729">
            <v>14</v>
          </cell>
        </row>
        <row r="1730">
          <cell r="A1730" t="str">
            <v>PK001010001AAB</v>
          </cell>
          <cell r="B1730" t="str">
            <v>Thẻ nhớ 16G</v>
          </cell>
          <cell r="C1730">
            <v>0</v>
          </cell>
          <cell r="D1730">
            <v>10</v>
          </cell>
          <cell r="E1730">
            <v>12600000</v>
          </cell>
          <cell r="F1730">
            <v>10</v>
          </cell>
          <cell r="G1730">
            <v>0</v>
          </cell>
        </row>
        <row r="1731">
          <cell r="A1731" t="str">
            <v>PK001010002AAB</v>
          </cell>
          <cell r="B1731" t="str">
            <v>Thanh kẹp bo mạch 1016013-04</v>
          </cell>
          <cell r="C1731">
            <v>0</v>
          </cell>
          <cell r="D1731">
            <v>0</v>
          </cell>
          <cell r="E1731">
            <v>0</v>
          </cell>
          <cell r="F1731">
            <v>12</v>
          </cell>
          <cell r="G1731">
            <v>-12</v>
          </cell>
        </row>
        <row r="1732">
          <cell r="A1732" t="str">
            <v>PK001030001AAB</v>
          </cell>
          <cell r="B1732" t="str">
            <v>Đồng hồ vạn năng 9205A</v>
          </cell>
          <cell r="C1732">
            <v>0</v>
          </cell>
          <cell r="D1732">
            <v>1</v>
          </cell>
          <cell r="E1732">
            <v>349000</v>
          </cell>
          <cell r="F1732">
            <v>1</v>
          </cell>
          <cell r="G1732">
            <v>0</v>
          </cell>
        </row>
        <row r="1733">
          <cell r="A1733" t="str">
            <v>PK002010002AAL</v>
          </cell>
          <cell r="B1733" t="str">
            <v>Belt timing 6T5/185</v>
          </cell>
          <cell r="C1733">
            <v>0</v>
          </cell>
          <cell r="D1733">
            <v>2</v>
          </cell>
          <cell r="E1733">
            <v>1742172</v>
          </cell>
          <cell r="F1733">
            <v>2</v>
          </cell>
          <cell r="G1733">
            <v>-2</v>
          </cell>
        </row>
        <row r="1734">
          <cell r="A1734" t="str">
            <v>PK002020001AAN</v>
          </cell>
          <cell r="B1734" t="str">
            <v>Belt timing Y transfer</v>
          </cell>
          <cell r="C1734">
            <v>0</v>
          </cell>
          <cell r="D1734">
            <v>3</v>
          </cell>
          <cell r="E1734">
            <v>600000</v>
          </cell>
          <cell r="F1734">
            <v>3</v>
          </cell>
          <cell r="G1734">
            <v>0</v>
          </cell>
        </row>
        <row r="1735">
          <cell r="A1735" t="str">
            <v>PK002020002AAN</v>
          </cell>
          <cell r="B1735" t="str">
            <v>Đầu mỏ hàn 900M-T-3C</v>
          </cell>
          <cell r="C1735">
            <v>0</v>
          </cell>
          <cell r="D1735">
            <v>2</v>
          </cell>
          <cell r="E1735">
            <v>1742172</v>
          </cell>
          <cell r="F1735">
            <v>2</v>
          </cell>
          <cell r="G1735">
            <v>0</v>
          </cell>
        </row>
        <row r="1736">
          <cell r="A1736" t="str">
            <v>PK003010001AAG</v>
          </cell>
          <cell r="B1736" t="str">
            <v>Đầu mỏ hàn M-T-B</v>
          </cell>
          <cell r="C1736">
            <v>0</v>
          </cell>
          <cell r="D1736">
            <v>1</v>
          </cell>
          <cell r="E1736">
            <v>2145846</v>
          </cell>
          <cell r="F1736">
            <v>1</v>
          </cell>
          <cell r="G1736">
            <v>0</v>
          </cell>
        </row>
        <row r="1737">
          <cell r="A1737" t="str">
            <v>PK003010004AAH</v>
          </cell>
          <cell r="B1737" t="str">
            <v>Cân điện tử SW1S- 10kg</v>
          </cell>
          <cell r="C1737">
            <v>0</v>
          </cell>
          <cell r="D1737">
            <v>30</v>
          </cell>
          <cell r="E1737">
            <v>214000</v>
          </cell>
          <cell r="F1737">
            <v>19</v>
          </cell>
          <cell r="G1737">
            <v>11</v>
          </cell>
        </row>
        <row r="1738">
          <cell r="A1738" t="str">
            <v>PK004010003AAH</v>
          </cell>
          <cell r="B1738" t="str">
            <v>Thiếc dây 23/77</v>
          </cell>
          <cell r="C1738">
            <v>0</v>
          </cell>
          <cell r="D1738">
            <v>13</v>
          </cell>
          <cell r="E1738">
            <v>124000</v>
          </cell>
          <cell r="F1738">
            <v>9</v>
          </cell>
          <cell r="G1738">
            <v>4</v>
          </cell>
        </row>
        <row r="1739">
          <cell r="A1739" t="str">
            <v>PK004010004AAH</v>
          </cell>
          <cell r="B1739" t="str">
            <v>Mặt nạ phòng độc</v>
          </cell>
          <cell r="C1739">
            <v>0</v>
          </cell>
          <cell r="D1739">
            <v>65</v>
          </cell>
          <cell r="E1739">
            <v>2350000</v>
          </cell>
          <cell r="F1739">
            <v>65</v>
          </cell>
          <cell r="G1739">
            <v>0</v>
          </cell>
        </row>
        <row r="1740">
          <cell r="A1740" t="str">
            <v>PK004010005AAH</v>
          </cell>
          <cell r="B1740" t="str">
            <v>Máy khoan</v>
          </cell>
          <cell r="C1740">
            <v>0</v>
          </cell>
          <cell r="D1740">
            <v>50</v>
          </cell>
          <cell r="E1740">
            <v>2500000</v>
          </cell>
          <cell r="F1740">
            <v>3</v>
          </cell>
          <cell r="G1740">
            <v>47</v>
          </cell>
        </row>
        <row r="1741">
          <cell r="A1741" t="str">
            <v>PK005010001AAI</v>
          </cell>
          <cell r="B1741" t="str">
            <v>Thùng rác HDPE 240</v>
          </cell>
          <cell r="C1741">
            <v>0</v>
          </cell>
          <cell r="D1741">
            <v>4</v>
          </cell>
          <cell r="E1741">
            <v>9730000</v>
          </cell>
          <cell r="F1741">
            <v>1</v>
          </cell>
          <cell r="G1741">
            <v>3</v>
          </cell>
        </row>
        <row r="1742">
          <cell r="A1742" t="str">
            <v>PK005010002AAN</v>
          </cell>
          <cell r="B1742" t="str">
            <v>RAPOO 2.4G Wireless Optical Mouse Model VT-9061</v>
          </cell>
          <cell r="C1742">
            <v>118</v>
          </cell>
          <cell r="D1742">
            <v>1</v>
          </cell>
          <cell r="E1742">
            <v>6730000</v>
          </cell>
          <cell r="F1742">
            <v>33</v>
          </cell>
          <cell r="G1742">
            <v>1</v>
          </cell>
        </row>
        <row r="1743">
          <cell r="A1743" t="str">
            <v>PK005010003AAS</v>
          </cell>
          <cell r="B1743" t="str">
            <v>Chân cao su</v>
          </cell>
          <cell r="C1743">
            <v>20</v>
          </cell>
          <cell r="D1743">
            <v>10</v>
          </cell>
          <cell r="E1743">
            <v>2550000</v>
          </cell>
          <cell r="F1743">
            <v>5</v>
          </cell>
          <cell r="G1743">
            <v>5</v>
          </cell>
        </row>
        <row r="1744">
          <cell r="A1744" t="str">
            <v>PK006010002AAN</v>
          </cell>
          <cell r="B1744" t="str">
            <v>Cáp RF Test 0.5m, đầu SMAm/SMAm, Frequency DC to 8 GHz</v>
          </cell>
          <cell r="C1744">
            <v>0</v>
          </cell>
          <cell r="D1744">
            <v>2</v>
          </cell>
          <cell r="E1744">
            <v>1397000</v>
          </cell>
          <cell r="F1744">
            <v>2</v>
          </cell>
          <cell r="G1744">
            <v>0</v>
          </cell>
        </row>
        <row r="1745">
          <cell r="A1745" t="str">
            <v>PK006010003AAS</v>
          </cell>
          <cell r="B1745" t="str">
            <v>Dây nhảy quang Single Mode SC/UPC-SC/APC 50m</v>
          </cell>
          <cell r="C1745">
            <v>0</v>
          </cell>
          <cell r="D1745">
            <v>1</v>
          </cell>
          <cell r="E1745">
            <v>650000</v>
          </cell>
          <cell r="F1745">
            <v>1</v>
          </cell>
          <cell r="G1745">
            <v>0</v>
          </cell>
        </row>
        <row r="1746">
          <cell r="A1746" t="str">
            <v>PK006020001AAI</v>
          </cell>
          <cell r="B1746" t="str">
            <v>Dây nhảy quang Single Mode SC/UPC-SC/APC 5m</v>
          </cell>
          <cell r="C1746">
            <v>0</v>
          </cell>
          <cell r="D1746">
            <v>2</v>
          </cell>
          <cell r="E1746">
            <v>2450000</v>
          </cell>
          <cell r="F1746">
            <v>2</v>
          </cell>
          <cell r="G1746">
            <v>0</v>
          </cell>
        </row>
        <row r="1747">
          <cell r="A1747" t="str">
            <v>PK006020002AAN</v>
          </cell>
          <cell r="B1747" t="str">
            <v>MyTV sử dụng chip không hỗ trợ security, màu trắng</v>
          </cell>
          <cell r="C1747">
            <v>0</v>
          </cell>
          <cell r="D1747">
            <v>146</v>
          </cell>
          <cell r="E1747">
            <v>0</v>
          </cell>
          <cell r="F1747">
            <v>40</v>
          </cell>
          <cell r="G1747">
            <v>78</v>
          </cell>
        </row>
        <row r="1748">
          <cell r="A1748" t="str">
            <v>PK006020003AAS</v>
          </cell>
          <cell r="B1748" t="str">
            <v>Smartphone Lotus S2 ECO 3G850 không có logo VNPT màu trắng</v>
          </cell>
          <cell r="C1748">
            <v>0</v>
          </cell>
          <cell r="D1748">
            <v>16</v>
          </cell>
          <cell r="E1748">
            <v>0</v>
          </cell>
          <cell r="F1748">
            <v>0</v>
          </cell>
          <cell r="G1748">
            <v>20</v>
          </cell>
        </row>
        <row r="1749">
          <cell r="A1749" t="str">
            <v>PK006030003AAS</v>
          </cell>
          <cell r="B1749" t="str">
            <v>Smartphone Lotus S2 ECO 3G850 PCBA</v>
          </cell>
          <cell r="C1749">
            <v>0</v>
          </cell>
          <cell r="D1749">
            <v>9</v>
          </cell>
          <cell r="E1749">
            <v>4950000</v>
          </cell>
          <cell r="F1749">
            <v>4</v>
          </cell>
          <cell r="G1749">
            <v>5</v>
          </cell>
        </row>
        <row r="1750">
          <cell r="A1750" t="str">
            <v>PK006040001AAH</v>
          </cell>
          <cell r="B1750" t="str">
            <v>Smartphone Lotus S2 ECO 3G900 không có logo VNPT màu đen</v>
          </cell>
          <cell r="C1750">
            <v>0</v>
          </cell>
          <cell r="D1750">
            <v>5</v>
          </cell>
          <cell r="E1750">
            <v>750000</v>
          </cell>
          <cell r="F1750">
            <v>4</v>
          </cell>
          <cell r="G1750">
            <v>1</v>
          </cell>
        </row>
        <row r="1751">
          <cell r="A1751" t="str">
            <v>PK006040002AAS</v>
          </cell>
          <cell r="B1751" t="str">
            <v>Smartphone Lotus S2 ECO 3G900 PCBA</v>
          </cell>
          <cell r="C1751">
            <v>0</v>
          </cell>
          <cell r="D1751">
            <v>5</v>
          </cell>
          <cell r="E1751">
            <v>175000</v>
          </cell>
          <cell r="F1751">
            <v>3</v>
          </cell>
          <cell r="G1751">
            <v>2</v>
          </cell>
        </row>
        <row r="1752">
          <cell r="A1752" t="str">
            <v>PK006040003AAS</v>
          </cell>
          <cell r="B1752" t="str">
            <v>Smartphone Lotus S2 ECO 3G900 không có logo VNPT màu trắng</v>
          </cell>
          <cell r="C1752">
            <v>0</v>
          </cell>
          <cell r="D1752">
            <v>150</v>
          </cell>
          <cell r="E1752">
            <v>0</v>
          </cell>
          <cell r="F1752">
            <v>151</v>
          </cell>
          <cell r="G1752">
            <v>-1</v>
          </cell>
        </row>
        <row r="1753">
          <cell r="A1753" t="str">
            <v>PK007010001AAH</v>
          </cell>
          <cell r="B1753" t="str">
            <v>Smartphone Lotus S2 ULC 3G900 không có logo VNPT màu đen</v>
          </cell>
          <cell r="C1753">
            <v>0</v>
          </cell>
          <cell r="D1753">
            <v>16</v>
          </cell>
          <cell r="E1753">
            <v>0</v>
          </cell>
          <cell r="F1753">
            <v>2685</v>
          </cell>
          <cell r="G1753">
            <v>16</v>
          </cell>
        </row>
        <row r="1754">
          <cell r="A1754" t="str">
            <v>PL003010001AAB</v>
          </cell>
          <cell r="B1754" t="str">
            <v>Smartphone Lotus S2 ULC 3G900 PCBA</v>
          </cell>
          <cell r="C1754">
            <v>0</v>
          </cell>
          <cell r="D1754">
            <v>24</v>
          </cell>
          <cell r="E1754">
            <v>0</v>
          </cell>
          <cell r="F1754">
            <v>24</v>
          </cell>
          <cell r="G1754">
            <v>0</v>
          </cell>
        </row>
        <row r="1755">
          <cell r="A1755" t="str">
            <v>PL003010002AAH</v>
          </cell>
          <cell r="B1755" t="str">
            <v>Smartphone Lotus S2 ULC 3G900 không có logo VNPT màu trắng</v>
          </cell>
          <cell r="C1755">
            <v>0</v>
          </cell>
          <cell r="D1755">
            <v>1235</v>
          </cell>
          <cell r="E1755">
            <v>0</v>
          </cell>
          <cell r="F1755">
            <v>1224</v>
          </cell>
          <cell r="G1755">
            <v>11</v>
          </cell>
        </row>
        <row r="1756">
          <cell r="A1756" t="str">
            <v>PL004010001AAB</v>
          </cell>
          <cell r="B1756" t="str">
            <v>Smartphone Lotus S2 ULC 3G900 có logo VNPT màu đen</v>
          </cell>
          <cell r="C1756">
            <v>0</v>
          </cell>
          <cell r="D1756">
            <v>2663</v>
          </cell>
          <cell r="E1756">
            <v>0</v>
          </cell>
          <cell r="F1756">
            <v>2635</v>
          </cell>
          <cell r="G1756">
            <v>28</v>
          </cell>
        </row>
        <row r="1757">
          <cell r="A1757" t="str">
            <v>PL005010003AAH</v>
          </cell>
          <cell r="B1757" t="str">
            <v>Smartphone Lotus S2 ULC 3G900 có logo VNPT màu xanh</v>
          </cell>
          <cell r="C1757">
            <v>0</v>
          </cell>
          <cell r="D1757">
            <v>1354</v>
          </cell>
          <cell r="E1757">
            <v>0</v>
          </cell>
          <cell r="F1757">
            <v>1344</v>
          </cell>
          <cell r="G1757">
            <v>10</v>
          </cell>
        </row>
        <row r="1758">
          <cell r="A1758" t="str">
            <v>PL007010001AAI</v>
          </cell>
          <cell r="B1758" t="str">
            <v>Smartphone Lotus S2 ULC 3G900 có logo VNPT màu vàng</v>
          </cell>
          <cell r="C1758">
            <v>0</v>
          </cell>
          <cell r="D1758">
            <v>4885</v>
          </cell>
          <cell r="E1758">
            <v>0</v>
          </cell>
          <cell r="F1758">
            <v>2752</v>
          </cell>
          <cell r="G1758">
            <v>2133</v>
          </cell>
        </row>
        <row r="1759">
          <cell r="A1759" t="str">
            <v>PL007010002AAI</v>
          </cell>
          <cell r="B1759" t="str">
            <v>Smartphone Lotus S2 ULC 3G900 có logo VNPT màu hồng</v>
          </cell>
          <cell r="C1759">
            <v>0</v>
          </cell>
          <cell r="D1759">
            <v>6799</v>
          </cell>
          <cell r="E1759">
            <v>0</v>
          </cell>
          <cell r="F1759">
            <v>6710</v>
          </cell>
          <cell r="G1759">
            <v>89</v>
          </cell>
        </row>
        <row r="1760">
          <cell r="A1760" t="str">
            <v>PM020010002AAI</v>
          </cell>
          <cell r="B1760" t="str">
            <v>Smartphone Lotus S2 ULC 3G900 có logo VNPT màu trắng</v>
          </cell>
          <cell r="C1760">
            <v>0</v>
          </cell>
          <cell r="D1760">
            <v>4862</v>
          </cell>
          <cell r="E1760">
            <v>0</v>
          </cell>
          <cell r="F1760">
            <v>2608</v>
          </cell>
          <cell r="G1760">
            <v>2254</v>
          </cell>
        </row>
        <row r="1761">
          <cell r="A1761" t="str">
            <v>PM020010003AAI</v>
          </cell>
          <cell r="B1761" t="str">
            <v>PCBA máy tính bảng</v>
          </cell>
          <cell r="C1761">
            <v>409</v>
          </cell>
          <cell r="D1761">
            <v>1498</v>
          </cell>
          <cell r="E1761">
            <v>0</v>
          </cell>
          <cell r="F1761">
            <v>1424</v>
          </cell>
          <cell r="G1761">
            <v>74</v>
          </cell>
        </row>
        <row r="1762">
          <cell r="A1762" t="str">
            <v>PM020010005AAI</v>
          </cell>
          <cell r="B1762" t="str">
            <v>Processor Board máy tính bảng</v>
          </cell>
          <cell r="C1762">
            <v>416</v>
          </cell>
          <cell r="D1762">
            <v>1339</v>
          </cell>
          <cell r="E1762">
            <v>0</v>
          </cell>
          <cell r="F1762">
            <v>1215</v>
          </cell>
          <cell r="G1762">
            <v>124</v>
          </cell>
        </row>
        <row r="1763">
          <cell r="A1763" t="str">
            <v>PM020010007AAI</v>
          </cell>
          <cell r="B1763" t="str">
            <v>iGate AW300N PCBA</v>
          </cell>
          <cell r="C1763">
            <v>0</v>
          </cell>
          <cell r="D1763">
            <v>1408</v>
          </cell>
          <cell r="E1763">
            <v>0</v>
          </cell>
          <cell r="F1763">
            <v>1266</v>
          </cell>
          <cell r="G1763">
            <v>142</v>
          </cell>
        </row>
        <row r="1764">
          <cell r="A1764" t="str">
            <v>PM020010008AAI</v>
          </cell>
          <cell r="B1764" t="str">
            <v>Tờ rơi sản phẩm</v>
          </cell>
          <cell r="C1764">
            <v>0</v>
          </cell>
          <cell r="D1764">
            <v>1110</v>
          </cell>
          <cell r="E1764">
            <v>0</v>
          </cell>
          <cell r="F1764">
            <v>965</v>
          </cell>
          <cell r="G1764">
            <v>145</v>
          </cell>
        </row>
        <row r="1765">
          <cell r="A1765" t="str">
            <v>PM020010009AAI</v>
          </cell>
          <cell r="B1765" t="str">
            <v>Sim VinaXtra</v>
          </cell>
          <cell r="C1765">
            <v>0</v>
          </cell>
          <cell r="D1765">
            <v>1626</v>
          </cell>
          <cell r="E1765">
            <v>0</v>
          </cell>
          <cell r="F1765">
            <v>1418</v>
          </cell>
          <cell r="G1765">
            <v>208</v>
          </cell>
        </row>
        <row r="1766">
          <cell r="A1766" t="str">
            <v>PM020010010AAI</v>
          </cell>
          <cell r="B1766" t="str">
            <v>Bộ SIMCARD Vinaphone</v>
          </cell>
          <cell r="C1766">
            <v>2564</v>
          </cell>
          <cell r="D1766">
            <v>435</v>
          </cell>
          <cell r="E1766">
            <v>0</v>
          </cell>
          <cell r="F1766">
            <v>50</v>
          </cell>
          <cell r="G1766">
            <v>359</v>
          </cell>
        </row>
        <row r="1767">
          <cell r="A1767" t="str">
            <v>PM020010014AAI</v>
          </cell>
          <cell r="B1767" t="str">
            <v>IC DDR</v>
          </cell>
          <cell r="C1767">
            <v>0</v>
          </cell>
          <cell r="D1767">
            <v>187</v>
          </cell>
          <cell r="E1767">
            <v>0</v>
          </cell>
          <cell r="F1767">
            <v>187</v>
          </cell>
          <cell r="G1767">
            <v>416</v>
          </cell>
        </row>
        <row r="1768">
          <cell r="A1768" t="str">
            <v>PM020010016AAI</v>
          </cell>
          <cell r="B1768" t="str">
            <v>WiFi Module (non-transceiver)</v>
          </cell>
          <cell r="C1768">
            <v>0</v>
          </cell>
          <cell r="D1768">
            <v>40</v>
          </cell>
          <cell r="E1768">
            <v>0</v>
          </cell>
          <cell r="F1768">
            <v>30</v>
          </cell>
          <cell r="G1768">
            <v>10</v>
          </cell>
        </row>
        <row r="1769">
          <cell r="A1769" t="str">
            <v>PM020010017AAI</v>
          </cell>
          <cell r="B1769" t="str">
            <v>Transformer</v>
          </cell>
          <cell r="C1769">
            <v>0</v>
          </cell>
          <cell r="D1769">
            <v>30000</v>
          </cell>
          <cell r="E1769">
            <v>0</v>
          </cell>
          <cell r="F1769">
            <v>25000</v>
          </cell>
          <cell r="G1769">
            <v>5000</v>
          </cell>
        </row>
        <row r="1770">
          <cell r="A1770" t="str">
            <v>PM020010018AAI</v>
          </cell>
          <cell r="B1770" t="str">
            <v>SD port</v>
          </cell>
          <cell r="C1770">
            <v>0</v>
          </cell>
          <cell r="D1770">
            <v>10500</v>
          </cell>
          <cell r="E1770">
            <v>381818181.81818181</v>
          </cell>
          <cell r="F1770">
            <v>10438</v>
          </cell>
          <cell r="G1770">
            <v>62</v>
          </cell>
        </row>
        <row r="1771">
          <cell r="A1771" t="str">
            <v>PM020010019AAI</v>
          </cell>
          <cell r="B1771" t="str">
            <v>Reset Button</v>
          </cell>
          <cell r="C1771">
            <v>0</v>
          </cell>
          <cell r="D1771">
            <v>35</v>
          </cell>
          <cell r="E1771">
            <v>0</v>
          </cell>
          <cell r="F1771">
            <v>0</v>
          </cell>
          <cell r="G1771">
            <v>35</v>
          </cell>
        </row>
        <row r="1772">
          <cell r="A1772" t="str">
            <v>PM020010022AAI</v>
          </cell>
          <cell r="B1772" t="str">
            <v>LED Cover</v>
          </cell>
          <cell r="C1772">
            <v>0</v>
          </cell>
          <cell r="D1772">
            <v>187</v>
          </cell>
          <cell r="E1772">
            <v>0</v>
          </cell>
          <cell r="F1772">
            <v>187</v>
          </cell>
          <cell r="G1772">
            <v>0</v>
          </cell>
        </row>
        <row r="1773">
          <cell r="A1773" t="str">
            <v>PM020010024AAI</v>
          </cell>
          <cell r="B1773" t="str">
            <v>CPU</v>
          </cell>
          <cell r="C1773">
            <v>0</v>
          </cell>
          <cell r="D1773">
            <v>40</v>
          </cell>
          <cell r="E1773">
            <v>0</v>
          </cell>
          <cell r="F1773">
            <v>30</v>
          </cell>
          <cell r="G1773">
            <v>10</v>
          </cell>
        </row>
        <row r="1774">
          <cell r="A1774" t="str">
            <v>PM020010025AAI</v>
          </cell>
          <cell r="B1774" t="str">
            <v>Switch</v>
          </cell>
          <cell r="C1774">
            <v>0</v>
          </cell>
          <cell r="D1774">
            <v>29</v>
          </cell>
          <cell r="E1774">
            <v>0</v>
          </cell>
          <cell r="F1774">
            <v>10</v>
          </cell>
          <cell r="G1774">
            <v>19</v>
          </cell>
        </row>
        <row r="1775">
          <cell r="A1775" t="str">
            <v>PM020010030AAK</v>
          </cell>
          <cell r="B1775" t="str">
            <v>USB port</v>
          </cell>
          <cell r="C1775">
            <v>0</v>
          </cell>
          <cell r="D1775">
            <v>42</v>
          </cell>
          <cell r="E1775">
            <v>0</v>
          </cell>
          <cell r="F1775">
            <v>10</v>
          </cell>
          <cell r="G1775">
            <v>32</v>
          </cell>
        </row>
        <row r="1776">
          <cell r="A1776" t="str">
            <v>PM020010031AAK</v>
          </cell>
          <cell r="B1776" t="str">
            <v>LED</v>
          </cell>
          <cell r="C1776">
            <v>0</v>
          </cell>
          <cell r="D1776">
            <v>35</v>
          </cell>
          <cell r="E1776">
            <v>0</v>
          </cell>
          <cell r="F1776">
            <v>4</v>
          </cell>
          <cell r="G1776">
            <v>35</v>
          </cell>
        </row>
        <row r="1777">
          <cell r="A1777" t="str">
            <v>PM020010033AAK</v>
          </cell>
          <cell r="B1777" t="str">
            <v>Power adaper</v>
          </cell>
          <cell r="C1777">
            <v>0</v>
          </cell>
          <cell r="D1777">
            <v>9</v>
          </cell>
          <cell r="E1777">
            <v>0</v>
          </cell>
          <cell r="F1777">
            <v>9</v>
          </cell>
          <cell r="G1777">
            <v>0</v>
          </cell>
        </row>
        <row r="1778">
          <cell r="A1778" t="str">
            <v>PM020010035AAK</v>
          </cell>
          <cell r="B1778" t="str">
            <v>PCB for Modem ADSL</v>
          </cell>
          <cell r="C1778">
            <v>0</v>
          </cell>
          <cell r="D1778">
            <v>4</v>
          </cell>
          <cell r="E1778">
            <v>0</v>
          </cell>
          <cell r="F1778">
            <v>4</v>
          </cell>
          <cell r="G1778">
            <v>0</v>
          </cell>
        </row>
        <row r="1779">
          <cell r="A1779" t="str">
            <v>PM020010036AAK</v>
          </cell>
          <cell r="B1779" t="str">
            <v>Thùng carton 3 lớp VNPT Smartbox</v>
          </cell>
          <cell r="C1779">
            <v>0</v>
          </cell>
          <cell r="D1779">
            <v>6</v>
          </cell>
          <cell r="E1779">
            <v>0</v>
          </cell>
          <cell r="F1779">
            <v>40</v>
          </cell>
          <cell r="G1779">
            <v>6</v>
          </cell>
        </row>
        <row r="1780">
          <cell r="A1780" t="str">
            <v>PM020010037AAK</v>
          </cell>
          <cell r="B1780" t="str">
            <v>Outdoor AP, 2 radio 3x3 hỗ trợ chuẩn 802.11a/b/g/n/ac, Dải tần 2.4GHz + 5GHz, 2 ăng-ten MIMO 3x3</v>
          </cell>
          <cell r="C1780">
            <v>0</v>
          </cell>
          <cell r="D1780">
            <v>74</v>
          </cell>
          <cell r="E1780">
            <v>0</v>
          </cell>
          <cell r="F1780">
            <v>10</v>
          </cell>
          <cell r="G1780">
            <v>64</v>
          </cell>
        </row>
        <row r="1781">
          <cell r="A1781" t="str">
            <v>PM020010039AAK</v>
          </cell>
          <cell r="B1781" t="str">
            <v>AP VNPT Technology loại 2 RF</v>
          </cell>
          <cell r="C1781">
            <v>0</v>
          </cell>
          <cell r="D1781">
            <v>4</v>
          </cell>
          <cell r="E1781">
            <v>0</v>
          </cell>
          <cell r="F1781">
            <v>4</v>
          </cell>
          <cell r="G1781">
            <v>0</v>
          </cell>
        </row>
        <row r="1782">
          <cell r="A1782" t="str">
            <v>PM020010040AAK</v>
          </cell>
          <cell r="B1782" t="str">
            <v>AP VNPT Technology loại 1 RF</v>
          </cell>
          <cell r="C1782">
            <v>0</v>
          </cell>
          <cell r="D1782">
            <v>37</v>
          </cell>
          <cell r="E1782">
            <v>0</v>
          </cell>
          <cell r="F1782">
            <v>2</v>
          </cell>
          <cell r="G1782">
            <v>35</v>
          </cell>
        </row>
        <row r="1783">
          <cell r="A1783" t="str">
            <v>PM020010041AAK</v>
          </cell>
          <cell r="B1783" t="str">
            <v>Phôi tem thiếc bạc 18x50mm</v>
          </cell>
          <cell r="C1783">
            <v>664360.95999999996</v>
          </cell>
          <cell r="D1783">
            <v>230000</v>
          </cell>
          <cell r="E1783">
            <v>5236343996.3999996</v>
          </cell>
          <cell r="F1783">
            <v>170320</v>
          </cell>
          <cell r="G1783">
            <v>59680</v>
          </cell>
        </row>
        <row r="1784">
          <cell r="A1784" t="str">
            <v>PM020010042AAK</v>
          </cell>
          <cell r="B1784" t="str">
            <v>PWR DIV / SMA / RoHS</v>
          </cell>
          <cell r="C1784">
            <v>0</v>
          </cell>
          <cell r="D1784">
            <v>1000</v>
          </cell>
          <cell r="E1784">
            <v>10600000</v>
          </cell>
          <cell r="F1784">
            <v>1000</v>
          </cell>
          <cell r="G1784">
            <v>0</v>
          </cell>
        </row>
        <row r="1785">
          <cell r="A1785" t="str">
            <v>PM020010043AAK</v>
          </cell>
          <cell r="B1785" t="str">
            <v>#N/A</v>
          </cell>
          <cell r="C1785">
            <v>0</v>
          </cell>
          <cell r="D1785">
            <v>3</v>
          </cell>
          <cell r="E1785">
            <v>0</v>
          </cell>
          <cell r="F1785">
            <v>3</v>
          </cell>
          <cell r="G1785">
            <v>0</v>
          </cell>
        </row>
        <row r="1786">
          <cell r="A1786" t="str">
            <v>PM020010046AAK</v>
          </cell>
          <cell r="B1786">
            <v>0</v>
          </cell>
          <cell r="C1786">
            <v>664360.95999999996</v>
          </cell>
          <cell r="D1786">
            <v>39</v>
          </cell>
          <cell r="E1786">
            <v>0</v>
          </cell>
          <cell r="F1786">
            <v>38</v>
          </cell>
          <cell r="G1786">
            <v>1</v>
          </cell>
        </row>
        <row r="1787">
          <cell r="A1787" t="str">
            <v>PM020010046AAW</v>
          </cell>
          <cell r="B1787" t="str">
            <v>AP VNPT Technology loại 1 RF</v>
          </cell>
          <cell r="C1787">
            <v>0</v>
          </cell>
          <cell r="D1787">
            <v>41</v>
          </cell>
          <cell r="E1787">
            <v>0</v>
          </cell>
          <cell r="F1787">
            <v>40</v>
          </cell>
          <cell r="G1787">
            <v>1</v>
          </cell>
        </row>
        <row r="1788">
          <cell r="A1788" t="str">
            <v>PM020010047AAK</v>
          </cell>
          <cell r="B1788" t="str">
            <v>Phôi tem thiếc bạc 18x50mm</v>
          </cell>
          <cell r="C1788">
            <v>0</v>
          </cell>
          <cell r="D1788">
            <v>20000</v>
          </cell>
          <cell r="E1788">
            <v>3500000</v>
          </cell>
          <cell r="F1788">
            <v>10</v>
          </cell>
          <cell r="G1788">
            <v>20000</v>
          </cell>
        </row>
        <row r="1789">
          <cell r="A1789" t="str">
            <v>PM020010048AAK</v>
          </cell>
          <cell r="B1789" t="str">
            <v>PWR DIV / SMA / RoHS</v>
          </cell>
          <cell r="C1789">
            <v>0</v>
          </cell>
          <cell r="D1789">
            <v>5</v>
          </cell>
          <cell r="E1789">
            <v>10554813</v>
          </cell>
          <cell r="F1789">
            <v>4</v>
          </cell>
          <cell r="G1789">
            <v>1</v>
          </cell>
        </row>
        <row r="1790">
          <cell r="A1790" t="str">
            <v>PM020010048AAW</v>
          </cell>
          <cell r="B1790" t="str">
            <v>#N/A</v>
          </cell>
          <cell r="C1790">
            <v>0</v>
          </cell>
          <cell r="D1790">
            <v>37</v>
          </cell>
          <cell r="E1790">
            <v>0</v>
          </cell>
          <cell r="F1790">
            <v>2</v>
          </cell>
          <cell r="G1790">
            <v>0</v>
          </cell>
        </row>
        <row r="1791">
          <cell r="A1791" t="str">
            <v>PM020010049AAK</v>
          </cell>
          <cell r="B1791" t="str">
            <v>PCB for Modem ADSL</v>
          </cell>
          <cell r="C1791">
            <v>664360.95999999996</v>
          </cell>
          <cell r="D1791">
            <v>139519924.69999999</v>
          </cell>
          <cell r="E1791">
            <v>194020118995.68704</v>
          </cell>
          <cell r="F1791">
            <v>108760509.27</v>
          </cell>
          <cell r="G1791">
            <v>31423776.390000001</v>
          </cell>
        </row>
        <row r="1792">
          <cell r="A1792" t="str">
            <v>PM020010050AAK</v>
          </cell>
          <cell r="B1792" t="str">
            <v>Thùng carton 3 lớp VNPT Smartbox</v>
          </cell>
          <cell r="C1792">
            <v>0</v>
          </cell>
          <cell r="D1792">
            <v>1000</v>
          </cell>
          <cell r="E1792">
            <v>10600000</v>
          </cell>
          <cell r="F1792">
            <v>1000</v>
          </cell>
          <cell r="G1792">
            <v>0</v>
          </cell>
        </row>
        <row r="1793">
          <cell r="A1793" t="str">
            <v>PM020010051AAK</v>
          </cell>
          <cell r="B1793" t="str">
            <v>Outdoor AP, 2 radio 3x3 hỗ trợ chuẩn 802.11a/b/g/n/ac, Dải tần 2.4GHz + 5GHz, 2 ăng-ten MIMO 3x3</v>
          </cell>
          <cell r="C1793">
            <v>0</v>
          </cell>
          <cell r="D1793">
            <v>3</v>
          </cell>
          <cell r="E1793">
            <v>0</v>
          </cell>
          <cell r="F1793">
            <v>3</v>
          </cell>
          <cell r="G1793">
            <v>0</v>
          </cell>
        </row>
        <row r="1794">
          <cell r="A1794" t="str">
            <v>PM020010052AAI</v>
          </cell>
          <cell r="B1794" t="str">
            <v>AP VNPT Technology loại 2 RF</v>
          </cell>
          <cell r="C1794">
            <v>0</v>
          </cell>
          <cell r="D1794">
            <v>39</v>
          </cell>
          <cell r="E1794">
            <v>0</v>
          </cell>
          <cell r="F1794">
            <v>39</v>
          </cell>
          <cell r="G1794">
            <v>0</v>
          </cell>
        </row>
        <row r="1795">
          <cell r="A1795" t="str">
            <v>PM020010055AAI</v>
          </cell>
          <cell r="B1795" t="str">
            <v>AP VNPT Technology loại 1 RF</v>
          </cell>
          <cell r="C1795">
            <v>0</v>
          </cell>
          <cell r="D1795">
            <v>41</v>
          </cell>
          <cell r="E1795">
            <v>0</v>
          </cell>
          <cell r="F1795">
            <v>41</v>
          </cell>
          <cell r="G1795">
            <v>0</v>
          </cell>
        </row>
        <row r="1796">
          <cell r="A1796" t="str">
            <v>PM020010056AAI</v>
          </cell>
          <cell r="B1796" t="str">
            <v>Phôi tem thiếc bạc 18x50mm</v>
          </cell>
          <cell r="C1796">
            <v>0</v>
          </cell>
          <cell r="D1796">
            <v>20000</v>
          </cell>
          <cell r="E1796">
            <v>3500000</v>
          </cell>
          <cell r="F1796">
            <v>0</v>
          </cell>
          <cell r="G1796">
            <v>20000</v>
          </cell>
        </row>
        <row r="1797">
          <cell r="A1797" t="str">
            <v>PM020010057AAI</v>
          </cell>
          <cell r="B1797" t="str">
            <v>PWR DIV / SMA / RoHS</v>
          </cell>
          <cell r="C1797">
            <v>0</v>
          </cell>
          <cell r="D1797">
            <v>5</v>
          </cell>
          <cell r="E1797">
            <v>10554813</v>
          </cell>
          <cell r="F1797">
            <v>4</v>
          </cell>
          <cell r="G1797">
            <v>1</v>
          </cell>
        </row>
        <row r="1798">
          <cell r="A1798" t="str">
            <v>PM020010059AAI</v>
          </cell>
          <cell r="B1798" t="str">
            <v>#N/A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PM020010061AAI</v>
          </cell>
          <cell r="B1799">
            <v>0</v>
          </cell>
          <cell r="C1799">
            <v>664360.95999999996</v>
          </cell>
          <cell r="D1799">
            <v>139711585.06</v>
          </cell>
          <cell r="E1799">
            <v>197379126907.68704</v>
          </cell>
          <cell r="F1799">
            <v>112467229.27</v>
          </cell>
          <cell r="G1799">
            <v>27908716.750000015</v>
          </cell>
        </row>
        <row r="1800">
          <cell r="A1800" t="str">
            <v>PM020010063AAI</v>
          </cell>
          <cell r="B1800" t="str">
            <v>Mực in mã vạch Wax S245 60mm x 300m</v>
          </cell>
          <cell r="C1800">
            <v>0</v>
          </cell>
          <cell r="D1800">
            <v>6</v>
          </cell>
          <cell r="E1800">
            <v>597000</v>
          </cell>
          <cell r="F1800">
            <v>6</v>
          </cell>
          <cell r="G1800">
            <v>0</v>
          </cell>
        </row>
        <row r="1801">
          <cell r="A1801" t="str">
            <v>PM020010064AAI</v>
          </cell>
          <cell r="B1801" t="str">
            <v>Máy hàn Hakko</v>
          </cell>
          <cell r="C1801">
            <v>0</v>
          </cell>
          <cell r="D1801">
            <v>26</v>
          </cell>
          <cell r="E1801">
            <v>6675000</v>
          </cell>
          <cell r="F1801">
            <v>18</v>
          </cell>
          <cell r="G1801">
            <v>8</v>
          </cell>
        </row>
        <row r="1802">
          <cell r="A1802" t="str">
            <v>PM020010067AAI</v>
          </cell>
          <cell r="B1802" t="str">
            <v>Kìm cắt keiba</v>
          </cell>
          <cell r="C1802">
            <v>0</v>
          </cell>
          <cell r="D1802">
            <v>7</v>
          </cell>
          <cell r="E1802">
            <v>462000</v>
          </cell>
          <cell r="F1802">
            <v>7</v>
          </cell>
          <cell r="G1802">
            <v>0</v>
          </cell>
        </row>
        <row r="1803">
          <cell r="A1803" t="str">
            <v>PM020010069AAI</v>
          </cell>
          <cell r="B1803" t="str">
            <v>Kìm cắt linh kiện tiến lộc loại lớn</v>
          </cell>
          <cell r="C1803">
            <v>0</v>
          </cell>
          <cell r="D1803">
            <v>2</v>
          </cell>
          <cell r="E1803">
            <v>132000</v>
          </cell>
          <cell r="F1803">
            <v>2</v>
          </cell>
          <cell r="G1803">
            <v>0</v>
          </cell>
        </row>
        <row r="1804">
          <cell r="A1804" t="str">
            <v>PM020010070AAI</v>
          </cell>
          <cell r="B1804" t="str">
            <v>Kìm cắt linh kiện tiến lộc loại nhỡ</v>
          </cell>
          <cell r="C1804">
            <v>0</v>
          </cell>
          <cell r="D1804">
            <v>9</v>
          </cell>
          <cell r="E1804">
            <v>544500</v>
          </cell>
          <cell r="F1804">
            <v>9</v>
          </cell>
          <cell r="G1804">
            <v>0</v>
          </cell>
        </row>
        <row r="1805">
          <cell r="A1805" t="str">
            <v>PM020010071AAI</v>
          </cell>
          <cell r="B1805" t="str">
            <v>Cờ lê 13</v>
          </cell>
          <cell r="C1805">
            <v>0</v>
          </cell>
          <cell r="D1805">
            <v>4</v>
          </cell>
          <cell r="E1805">
            <v>0</v>
          </cell>
          <cell r="F1805">
            <v>3</v>
          </cell>
          <cell r="G1805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">
          <cell r="A1" t="str">
            <v>Mã vật tư</v>
          </cell>
        </row>
        <row r="2">
          <cell r="A2" t="str">
            <v>02112609</v>
          </cell>
          <cell r="B2" t="str">
            <v>01 SGSN for Hanoi</v>
          </cell>
          <cell r="C2" t="str">
            <v>cái</v>
          </cell>
          <cell r="D2" t="str">
            <v>HHTM</v>
          </cell>
        </row>
        <row r="3">
          <cell r="A3" t="str">
            <v>02120257</v>
          </cell>
          <cell r="B3" t="str">
            <v>Front-access-maintained Cabinet Power Distribution Box</v>
          </cell>
          <cell r="C3" t="str">
            <v>cai</v>
          </cell>
          <cell r="D3" t="str">
            <v>HHTM</v>
          </cell>
        </row>
        <row r="4">
          <cell r="A4" t="str">
            <v>02237604</v>
          </cell>
          <cell r="B4" t="str">
            <v>Engineering Required Delivery Accessory Per Assembly Cabinet</v>
          </cell>
          <cell r="C4" t="str">
            <v>cai</v>
          </cell>
          <cell r="D4" t="str">
            <v>HHTM</v>
          </cell>
        </row>
        <row r="5">
          <cell r="A5" t="str">
            <v>02239792</v>
          </cell>
          <cell r="B5" t="str">
            <v>Expansion Auxiliary Materials Package(10 cables needs 1 package)</v>
          </cell>
          <cell r="C5" t="str">
            <v>bo</v>
          </cell>
          <cell r="D5" t="str">
            <v>HHTM</v>
          </cell>
        </row>
        <row r="6">
          <cell r="A6" t="str">
            <v>02351883</v>
          </cell>
          <cell r="B6" t="str">
            <v>01 GGSN for Hanoi</v>
          </cell>
          <cell r="C6" t="str">
            <v>cái</v>
          </cell>
          <cell r="D6" t="str">
            <v>HHTM</v>
          </cell>
        </row>
        <row r="7">
          <cell r="A7" t="str">
            <v>02351885</v>
          </cell>
          <cell r="B7" t="str">
            <v>01 M2000 for Hanoi</v>
          </cell>
          <cell r="C7" t="str">
            <v>cái</v>
          </cell>
          <cell r="D7" t="str">
            <v>HHTM</v>
          </cell>
        </row>
        <row r="8">
          <cell r="A8" t="str">
            <v>02351886</v>
          </cell>
          <cell r="B8" t="str">
            <v>01 NAU for Hanoi</v>
          </cell>
          <cell r="C8" t="str">
            <v>cái</v>
          </cell>
          <cell r="D8" t="str">
            <v>HHTM</v>
          </cell>
        </row>
        <row r="9">
          <cell r="A9" t="str">
            <v>02351894</v>
          </cell>
          <cell r="B9" t="str">
            <v>01CG9812 for Hanoi</v>
          </cell>
          <cell r="C9" t="str">
            <v>cái</v>
          </cell>
          <cell r="D9" t="str">
            <v>HHTM</v>
          </cell>
        </row>
        <row r="10">
          <cell r="A10" t="str">
            <v>03026728</v>
          </cell>
          <cell r="B10" t="str">
            <v>32xE1/T1 Electrical Interface Switching Board(120 Ohm)</v>
          </cell>
          <cell r="C10" t="str">
            <v>cái</v>
          </cell>
          <cell r="D10" t="str">
            <v>HHTM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  <cell r="C11" t="str">
            <v>cái</v>
          </cell>
          <cell r="D11" t="str">
            <v>HHTM</v>
          </cell>
        </row>
        <row r="12">
          <cell r="A12" t="str">
            <v>03052966</v>
          </cell>
          <cell r="B12" t="str">
            <v>2xSTM-64 Optical Interface Board(S-64.2b,LC)</v>
          </cell>
          <cell r="C12" t="str">
            <v>cái</v>
          </cell>
          <cell r="D12" t="str">
            <v>HHTM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  <cell r="C13" t="str">
            <v>cái</v>
          </cell>
          <cell r="D13" t="str">
            <v>HHTM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  <cell r="C14" t="str">
            <v>cái</v>
          </cell>
          <cell r="D14" t="str">
            <v>HHTM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  <cell r="C15" t="str">
            <v>cái</v>
          </cell>
          <cell r="D15" t="str">
            <v>HHTM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  <cell r="C16" t="str">
            <v>cái</v>
          </cell>
          <cell r="D16" t="str">
            <v>HHTM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  <cell r="C17" t="str">
            <v>cái</v>
          </cell>
          <cell r="D17" t="str">
            <v>HHTM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  <cell r="C18" t="str">
            <v>cái</v>
          </cell>
          <cell r="D18" t="str">
            <v>HHTM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  <cell r="C19" t="str">
            <v>cái</v>
          </cell>
          <cell r="D19" t="str">
            <v>HHTM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  <cell r="C20" t="str">
            <v>cái</v>
          </cell>
          <cell r="D20" t="str">
            <v>HHTM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  <cell r="C21" t="str">
            <v>cái</v>
          </cell>
          <cell r="D21" t="str">
            <v>HHTM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  <cell r="C22" t="str">
            <v>cái</v>
          </cell>
          <cell r="D22" t="str">
            <v>HHTM</v>
          </cell>
        </row>
        <row r="23">
          <cell r="A23" t="str">
            <v>14130280</v>
          </cell>
          <cell r="B23" t="str">
            <v>Patch cord-LC/PC-SC/PC-Single mode-G.652-2mm-20m-PVC-Yellow</v>
          </cell>
          <cell r="C23" t="str">
            <v>cái</v>
          </cell>
          <cell r="D23" t="str">
            <v>HHTM</v>
          </cell>
        </row>
        <row r="24">
          <cell r="A24">
            <v>21150574</v>
          </cell>
          <cell r="B24" t="str">
            <v>N66 Cabinet Installation Drawing Template(Cement Floor)</v>
          </cell>
          <cell r="C24" t="str">
            <v>cai</v>
          </cell>
          <cell r="D24" t="str">
            <v>HHTM</v>
          </cell>
        </row>
        <row r="25">
          <cell r="A25">
            <v>21150584</v>
          </cell>
          <cell r="B25" t="str">
            <v>N6X Cement Floor Mount Kit</v>
          </cell>
          <cell r="C25" t="str">
            <v>cai</v>
          </cell>
          <cell r="D25" t="str">
            <v>HHTM</v>
          </cell>
        </row>
        <row r="26">
          <cell r="A26" t="str">
            <v>29041060</v>
          </cell>
          <cell r="B26" t="str">
            <v>Signal Cable label</v>
          </cell>
          <cell r="C26" t="str">
            <v>cái</v>
          </cell>
          <cell r="D26" t="str">
            <v>HHTM</v>
          </cell>
        </row>
        <row r="27">
          <cell r="A27" t="str">
            <v>034060219</v>
          </cell>
          <cell r="B27" t="str">
            <v>01 Power Distribution Frame and Auxiliary</v>
          </cell>
          <cell r="C27" t="str">
            <v>cái</v>
          </cell>
          <cell r="D27" t="str">
            <v>HHTM</v>
          </cell>
        </row>
        <row r="28">
          <cell r="A28" t="str">
            <v>03020LGW</v>
          </cell>
          <cell r="B28" t="str">
            <v>01 Power System for Hanoi</v>
          </cell>
          <cell r="C28" t="str">
            <v>cái</v>
          </cell>
          <cell r="D28" t="str">
            <v>HHTM</v>
          </cell>
        </row>
        <row r="29">
          <cell r="A29" t="str">
            <v>03030KQM</v>
          </cell>
          <cell r="B29" t="str">
            <v>63xE1 Service Processing Board(120ohm)</v>
          </cell>
          <cell r="C29" t="str">
            <v>cái</v>
          </cell>
          <cell r="D29" t="str">
            <v>HHTM</v>
          </cell>
        </row>
        <row r="30">
          <cell r="A30" t="str">
            <v>090-50311-01</v>
          </cell>
          <cell r="B30" t="str">
            <v>TP 5000 I/O Mod w/ 4 x E1 Ports &amp; 2 UTI Ports</v>
          </cell>
          <cell r="C30" t="str">
            <v>bo</v>
          </cell>
          <cell r="D30" t="str">
            <v>HHTM</v>
          </cell>
        </row>
        <row r="31">
          <cell r="A31" t="str">
            <v>090-50312-01</v>
          </cell>
          <cell r="B31" t="str">
            <v>TP 5000 I/O Mod w/ 2x E1 Ports &amp;10MHz/1pps Ports</v>
          </cell>
          <cell r="C31" t="str">
            <v>cái</v>
          </cell>
          <cell r="D31" t="str">
            <v>HHTM</v>
          </cell>
        </row>
        <row r="32">
          <cell r="A32" t="str">
            <v>090-50321-01</v>
          </cell>
          <cell r="B32" t="str">
            <v>TP 5000 IOC Card (Module) (Qz)</v>
          </cell>
          <cell r="C32" t="str">
            <v>cái</v>
          </cell>
          <cell r="D32" t="str">
            <v>HHTM</v>
          </cell>
        </row>
        <row r="33">
          <cell r="A33" t="str">
            <v>090-50331-01</v>
          </cell>
          <cell r="B33" t="str">
            <v>TP 5000 IMC Module with Integrated GPS</v>
          </cell>
          <cell r="C33" t="str">
            <v>cai</v>
          </cell>
          <cell r="D33" t="str">
            <v>HHTM</v>
          </cell>
        </row>
        <row r="34">
          <cell r="A34" t="str">
            <v>093-00050-000</v>
          </cell>
          <cell r="B34" t="str">
            <v>TimeProvider 5000 Installation kit</v>
          </cell>
          <cell r="C34" t="str">
            <v>cái</v>
          </cell>
          <cell r="D34" t="str">
            <v>HHTM</v>
          </cell>
        </row>
        <row r="35">
          <cell r="A35" t="str">
            <v>093-00068-000</v>
          </cell>
          <cell r="B35" t="str">
            <v>TimeProvider 5000 Mini-BNC to BNC adapter kit</v>
          </cell>
          <cell r="C35" t="str">
            <v>bo</v>
          </cell>
          <cell r="D35" t="str">
            <v>HHTM</v>
          </cell>
        </row>
        <row r="36">
          <cell r="A36" t="str">
            <v>121-20621-10-2</v>
          </cell>
          <cell r="B36" t="str">
            <v>Ethernet SFP mod single mode optical (LX 1310nm)</v>
          </cell>
          <cell r="C36" t="str">
            <v>cái</v>
          </cell>
          <cell r="D36" t="str">
            <v>HHTM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  <cell r="C37" t="str">
            <v>cái</v>
          </cell>
          <cell r="D37" t="str">
            <v>HHTM</v>
          </cell>
        </row>
        <row r="38">
          <cell r="A38" t="str">
            <v>1710-2170MHZ/VET</v>
          </cell>
          <cell r="B38" t="str">
            <v>DUAL-BAND 1800/2100 MHZ ANTENNA</v>
          </cell>
          <cell r="C38" t="str">
            <v>bo</v>
          </cell>
          <cell r="D38" t="str">
            <v>HHTM</v>
          </cell>
        </row>
        <row r="39">
          <cell r="A39" t="str">
            <v>1AC002010001</v>
          </cell>
          <cell r="B39" t="str">
            <v>Dây nối mạch</v>
          </cell>
          <cell r="C39" t="str">
            <v>hop</v>
          </cell>
          <cell r="D39" t="str">
            <v>INVER</v>
          </cell>
        </row>
        <row r="40">
          <cell r="A40" t="str">
            <v>1T8</v>
          </cell>
          <cell r="B40" t="str">
            <v>Bộ chia tín hiệu truyền hình 8 đường</v>
          </cell>
          <cell r="C40" t="str">
            <v>cái</v>
          </cell>
          <cell r="D40" t="str">
            <v>CCDC</v>
          </cell>
        </row>
        <row r="41">
          <cell r="A41" t="str">
            <v>1VAEZJZ0V80010</v>
          </cell>
          <cell r="B41" t="str">
            <v>VAR,CER,0402,10V,1pF,8KV</v>
          </cell>
          <cell r="C41" t="str">
            <v>cai</v>
          </cell>
          <cell r="D41" t="str">
            <v>DVBT2</v>
          </cell>
        </row>
        <row r="42">
          <cell r="A42" t="str">
            <v>1VASR471K10D</v>
          </cell>
          <cell r="B42" t="str">
            <v>VARISTOR 423V 2.5KA DISC 10MM</v>
          </cell>
          <cell r="C42" t="str">
            <v>cái</v>
          </cell>
          <cell r="D42" t="str">
            <v>POE</v>
          </cell>
        </row>
        <row r="43">
          <cell r="A43" t="str">
            <v>1VBBDLW5BTN142SQ2L</v>
          </cell>
          <cell r="B43" t="str">
            <v>FILTER CHIP 1000 OHM 250MA 0402</v>
          </cell>
          <cell r="C43" t="str">
            <v>cái</v>
          </cell>
          <cell r="D43" t="str">
            <v>AP</v>
          </cell>
        </row>
        <row r="44">
          <cell r="A44" t="str">
            <v>1VBBLM15AG100SN1D</v>
          </cell>
          <cell r="B44" t="str">
            <v>IND,FB,0402,10,25%,1A,50mOHM</v>
          </cell>
          <cell r="C44" t="str">
            <v>cai</v>
          </cell>
          <cell r="D44" t="str">
            <v>ADSL,ONT</v>
          </cell>
        </row>
        <row r="45">
          <cell r="A45" t="str">
            <v>1VBBLM15AG601SN1D</v>
          </cell>
          <cell r="B45" t="str">
            <v>IND,FB,0402,600,25%,300mA,600mohm</v>
          </cell>
          <cell r="C45" t="str">
            <v>cai</v>
          </cell>
          <cell r="D45" t="str">
            <v>ADSL,ONT,TVSTB</v>
          </cell>
        </row>
        <row r="46">
          <cell r="A46" t="str">
            <v>1VBBLM15AX601SN1D</v>
          </cell>
          <cell r="B46" t="str">
            <v>IND,FB,0402,600@100MHz,25%,300mA,600mohm</v>
          </cell>
          <cell r="C46" t="str">
            <v>cai</v>
          </cell>
          <cell r="D46" t="str">
            <v>ADSL,ONT</v>
          </cell>
        </row>
        <row r="47">
          <cell r="A47" t="str">
            <v>1VBBLM18BB750SN1B</v>
          </cell>
          <cell r="B47" t="str">
            <v>IND FER BEAD 75 OHM@100MHZ 500MA 25% 0603</v>
          </cell>
          <cell r="C47" t="str">
            <v>cái</v>
          </cell>
          <cell r="D47" t="str">
            <v>AP</v>
          </cell>
        </row>
        <row r="48">
          <cell r="A48" t="str">
            <v>1VBBLM18EG101TN1D</v>
          </cell>
          <cell r="B48" t="str">
            <v>IND,FB,0603,100@100MHz,25%,2A,45mohm</v>
          </cell>
          <cell r="C48" t="str">
            <v>cai</v>
          </cell>
          <cell r="D48" t="str">
            <v>TVSTB</v>
          </cell>
        </row>
        <row r="49">
          <cell r="A49" t="str">
            <v>1VBBLM18EG601SN1D</v>
          </cell>
          <cell r="B49" t="str">
            <v>IND,FB,0603,600@100MHz,25%,500mA,350mohm</v>
          </cell>
          <cell r="C49" t="str">
            <v>cai</v>
          </cell>
          <cell r="D49" t="str">
            <v>TVSTB</v>
          </cell>
        </row>
        <row r="50">
          <cell r="A50" t="str">
            <v>1VBBLM18PG121SN1D</v>
          </cell>
          <cell r="B50" t="str">
            <v>IND,FB,0603,120@100MHz,25%,2A,50mohm</v>
          </cell>
          <cell r="C50" t="str">
            <v>cai</v>
          </cell>
          <cell r="D50" t="str">
            <v>TVSTB</v>
          </cell>
        </row>
        <row r="51">
          <cell r="A51" t="str">
            <v>1VBBLM18RK471SN1D</v>
          </cell>
          <cell r="B51" t="str">
            <v>IND FB 470 OHM +/-25% 200mA 0603</v>
          </cell>
          <cell r="C51" t="str">
            <v>cái</v>
          </cell>
          <cell r="D51" t="str">
            <v>AP</v>
          </cell>
        </row>
        <row r="52">
          <cell r="A52" t="str">
            <v>1VBBLM18SG121TN1D</v>
          </cell>
          <cell r="B52" t="str">
            <v>IND FER BEAD 120 OHM@100MHZ 3A 25% 0603</v>
          </cell>
          <cell r="C52" t="str">
            <v>cái</v>
          </cell>
          <cell r="D52" t="str">
            <v>AP</v>
          </cell>
        </row>
        <row r="53">
          <cell r="A53" t="str">
            <v>1VBBLM31PG391SN1L</v>
          </cell>
          <cell r="B53" t="str">
            <v>IND FB 2000mA 60mOhm 390 Ohm@100MHz 1206</v>
          </cell>
          <cell r="C53" t="str">
            <v>cái</v>
          </cell>
          <cell r="D53" t="str">
            <v>AP</v>
          </cell>
        </row>
        <row r="54">
          <cell r="A54" t="str">
            <v>1VBBLM41PG181SN1L</v>
          </cell>
          <cell r="B54" t="str">
            <v>IND FER BEAD 180 OHM@100MHZ 3A 25% 1806 SMT</v>
          </cell>
          <cell r="C54" t="str">
            <v>cái</v>
          </cell>
          <cell r="D54" t="str">
            <v>AP</v>
          </cell>
        </row>
        <row r="55">
          <cell r="A55" t="str">
            <v>1VBGZ1005D102TF</v>
          </cell>
          <cell r="B55" t="str">
            <v>Beads,1000ohm±25%,DCR=1.2ohm,Ir=100mA,0402,1.15*0.65*0.65mm</v>
          </cell>
          <cell r="C55" t="str">
            <v>cai</v>
          </cell>
          <cell r="D55" t="str">
            <v>LTS2</v>
          </cell>
        </row>
        <row r="56">
          <cell r="A56" t="str">
            <v>1VBNCB-H0603R221TR200F</v>
          </cell>
          <cell r="B56" t="str">
            <v>IND,FB,0603,220@100MHz,25%</v>
          </cell>
          <cell r="C56" t="str">
            <v>cai</v>
          </cell>
          <cell r="D56" t="str">
            <v>ADSL,ONT</v>
          </cell>
        </row>
        <row r="57">
          <cell r="A57" t="str">
            <v>1VBNCB-H0805A221TR300F</v>
          </cell>
          <cell r="B57" t="str">
            <v>IND,FB,0805,220@100MHz,25%</v>
          </cell>
          <cell r="C57" t="str">
            <v>cai</v>
          </cell>
          <cell r="D57" t="str">
            <v>ADSL,ONT</v>
          </cell>
        </row>
        <row r="58">
          <cell r="A58" t="str">
            <v>1VBNCB-H0805A601TR150F</v>
          </cell>
          <cell r="B58" t="str">
            <v>IND,FB,0805,600@100MHz,25%</v>
          </cell>
          <cell r="C58" t="str">
            <v>cai</v>
          </cell>
          <cell r="D58" t="str">
            <v>ADSL,ONT</v>
          </cell>
        </row>
        <row r="59">
          <cell r="A59" t="str">
            <v>1VBSZ1005G750TF</v>
          </cell>
          <cell r="B59" t="str">
            <v>Beads,75ohm±25%,0402,DCR=0.3ohm,Imax=600mA,1.15*0.65*0.65mm</v>
          </cell>
          <cell r="C59" t="str">
            <v>cai</v>
          </cell>
          <cell r="D59" t="str">
            <v>LTS2</v>
          </cell>
        </row>
        <row r="60">
          <cell r="A60" t="str">
            <v>1VC02010R2B1EC0G</v>
          </cell>
          <cell r="B60" t="str">
            <v>CAP CER (HIGH-Q) 0.2pF 25V +/-0.1pF C0G 0201</v>
          </cell>
          <cell r="C60" t="str">
            <v>cái</v>
          </cell>
          <cell r="D60" t="str">
            <v>AP</v>
          </cell>
        </row>
        <row r="61">
          <cell r="A61" t="str">
            <v>1VC02010R5C1EC0G</v>
          </cell>
          <cell r="B61" t="str">
            <v>capcitance,0.5pF,±0.25pF,25V,COG,0201,T=0.3MM,C0201COG0R5C250NT</v>
          </cell>
          <cell r="C61" t="str">
            <v>cái</v>
          </cell>
          <cell r="D61" t="str">
            <v>LTS2</v>
          </cell>
        </row>
        <row r="62">
          <cell r="A62" t="str">
            <v>1VC0201100J1ENP0</v>
          </cell>
          <cell r="B62" t="str">
            <v>CAP CER 10pF 25V 5% NP0 0201</v>
          </cell>
          <cell r="C62" t="str">
            <v>cái</v>
          </cell>
          <cell r="D62" t="str">
            <v>AP</v>
          </cell>
        </row>
        <row r="63">
          <cell r="A63" t="str">
            <v>1VC0201100J1HC0G</v>
          </cell>
          <cell r="B63" t="str">
            <v>CAP CER 10pF 50V 5% C0G 0201</v>
          </cell>
          <cell r="C63" t="str">
            <v>cái</v>
          </cell>
          <cell r="D63" t="str">
            <v>AP</v>
          </cell>
        </row>
        <row r="64">
          <cell r="A64" t="str">
            <v>1VC0201101J1EC0G</v>
          </cell>
          <cell r="B64" t="str">
            <v>capcitance,100pF,±5%,25V,COG,0201,T=0.3MM,C0201C0G101J250NT,</v>
          </cell>
          <cell r="C64" t="str">
            <v>cái</v>
          </cell>
          <cell r="D64" t="str">
            <v>LTS2</v>
          </cell>
        </row>
        <row r="65">
          <cell r="A65" t="str">
            <v>1VC0201101J1HC0G</v>
          </cell>
          <cell r="B65" t="str">
            <v>CAP CER 100pF 50V 5% C0G 0201</v>
          </cell>
          <cell r="C65" t="str">
            <v>cái</v>
          </cell>
          <cell r="D65" t="str">
            <v>AP</v>
          </cell>
        </row>
        <row r="66">
          <cell r="A66" t="str">
            <v>1VC0201101K1HALU</v>
          </cell>
          <cell r="B66" t="str">
            <v>Cap,100pF±10%,50V,C0G,0201,0.63*0.33*0.33mm</v>
          </cell>
          <cell r="C66" t="str">
            <v>cai</v>
          </cell>
          <cell r="D66" t="str">
            <v>LTS2</v>
          </cell>
        </row>
        <row r="67">
          <cell r="A67" t="str">
            <v>1VC0201102K1EX7R</v>
          </cell>
          <cell r="B67" t="str">
            <v>CAP CER 1000pF 25V 10% X7R 0201</v>
          </cell>
          <cell r="C67" t="str">
            <v>cái</v>
          </cell>
          <cell r="D67" t="str">
            <v>AP</v>
          </cell>
        </row>
        <row r="68">
          <cell r="A68" t="str">
            <v>1VC0201102M1AX7R</v>
          </cell>
          <cell r="B68" t="str">
            <v>CAP CER 1000pF 10V 20% X7R 0201</v>
          </cell>
          <cell r="C68" t="str">
            <v>cái</v>
          </cell>
          <cell r="D68" t="str">
            <v>AP</v>
          </cell>
        </row>
        <row r="69">
          <cell r="A69" t="str">
            <v>1VC0201102M1HX7R</v>
          </cell>
          <cell r="B69" t="str">
            <v>Cap,1.0nF±20%,50V,X7R,0201,0.63*0.33*0.33mm</v>
          </cell>
          <cell r="C69" t="str">
            <v>cai</v>
          </cell>
          <cell r="D69" t="str">
            <v>LTS2</v>
          </cell>
        </row>
        <row r="70">
          <cell r="A70" t="str">
            <v>1VC0201103K1AX7R</v>
          </cell>
          <cell r="B70" t="str">
            <v>CAP CER 0.01uF 10V 10% X7R 0201</v>
          </cell>
          <cell r="C70" t="str">
            <v>cái</v>
          </cell>
          <cell r="D70" t="str">
            <v>AP</v>
          </cell>
        </row>
        <row r="71">
          <cell r="A71" t="str">
            <v>1VC0201103K1CX5R</v>
          </cell>
          <cell r="B71" t="str">
            <v>Cap,10nF±10%,16V,X5R,0201,0.63*0.33*0.33mm</v>
          </cell>
          <cell r="C71" t="str">
            <v>cai</v>
          </cell>
          <cell r="D71" t="str">
            <v>LTS2</v>
          </cell>
        </row>
        <row r="72">
          <cell r="A72" t="str">
            <v>1VC0201103K1EX5R</v>
          </cell>
          <cell r="B72" t="str">
            <v>CAP CER 10000PF 25V 10% X5R 0201</v>
          </cell>
          <cell r="C72" t="str">
            <v>cái</v>
          </cell>
          <cell r="D72" t="str">
            <v>AP</v>
          </cell>
        </row>
        <row r="73">
          <cell r="A73" t="str">
            <v>1VC0201104K0JX5R</v>
          </cell>
          <cell r="B73" t="str">
            <v>CAP CER 0.1uF 6.3V 10% X5R 0201</v>
          </cell>
          <cell r="C73" t="str">
            <v>cái</v>
          </cell>
          <cell r="D73" t="str">
            <v>AP</v>
          </cell>
        </row>
        <row r="74">
          <cell r="A74" t="str">
            <v>1VC0201104K1AX5R</v>
          </cell>
          <cell r="B74" t="str">
            <v>CAP CER 0.1uF 10V 10% X5R 0201</v>
          </cell>
          <cell r="C74" t="str">
            <v>cái</v>
          </cell>
          <cell r="D74" t="str">
            <v>AP</v>
          </cell>
        </row>
        <row r="75">
          <cell r="A75" t="str">
            <v>1VC0201104M0JX5R</v>
          </cell>
          <cell r="B75" t="str">
            <v>Cap,100nF±20%,6.3V,X5R,0201,0.63*0.33*0.33mm</v>
          </cell>
          <cell r="C75" t="str">
            <v>cai</v>
          </cell>
          <cell r="D75" t="str">
            <v>LTS2,AP</v>
          </cell>
        </row>
        <row r="76">
          <cell r="A76" t="str">
            <v>1VC0201104M1AX5R</v>
          </cell>
          <cell r="B76" t="str">
            <v>Cap,100nF±20%,10V,X5R,0201,0.63*0.33*0.33mm</v>
          </cell>
          <cell r="C76" t="str">
            <v>cai</v>
          </cell>
          <cell r="D76" t="str">
            <v>LTS2</v>
          </cell>
        </row>
        <row r="77">
          <cell r="A77" t="str">
            <v>1VC0201105M0JX5R</v>
          </cell>
          <cell r="B77" t="str">
            <v>Cap,1uF±20%,6.3V,X5R,0201,0.63*0.33*0.33mm</v>
          </cell>
          <cell r="C77" t="str">
            <v>cai</v>
          </cell>
          <cell r="D77" t="str">
            <v>LTS2</v>
          </cell>
        </row>
        <row r="78">
          <cell r="A78" t="str">
            <v>1VC0201150J1HC0G</v>
          </cell>
          <cell r="B78" t="str">
            <v>capcitance,15pF±5%,50V,C0G,0201,C0201C0G150J500NT,</v>
          </cell>
          <cell r="C78" t="str">
            <v>cái</v>
          </cell>
          <cell r="D78" t="str">
            <v>LTS2</v>
          </cell>
        </row>
        <row r="79">
          <cell r="A79" t="str">
            <v>1VC02011R0B1HC0G</v>
          </cell>
          <cell r="B79" t="str">
            <v>capcitance,1.0pF±0.1pF,50V,C0G,0201,C0201C0G1R0B500NT,</v>
          </cell>
          <cell r="C79" t="str">
            <v>cái</v>
          </cell>
          <cell r="D79" t="str">
            <v>LTS2</v>
          </cell>
        </row>
        <row r="80">
          <cell r="A80" t="str">
            <v>1VC0201220J1EC0G</v>
          </cell>
          <cell r="B80" t="str">
            <v>capcitance,22pF,±5%,25V,COG,0201,T=0.3MM,C0201COG220J250NT,</v>
          </cell>
          <cell r="C80" t="str">
            <v>cái</v>
          </cell>
          <cell r="D80" t="str">
            <v>LTS2</v>
          </cell>
        </row>
        <row r="81">
          <cell r="A81" t="str">
            <v>1VC0201220J1HC0G</v>
          </cell>
          <cell r="B81" t="str">
            <v>CAP CER 22pF 50V 5% C0G 0201</v>
          </cell>
          <cell r="C81" t="str">
            <v>cái</v>
          </cell>
          <cell r="D81" t="str">
            <v>AP</v>
          </cell>
        </row>
        <row r="82">
          <cell r="A82" t="str">
            <v>1VC0201221K1EX7R</v>
          </cell>
          <cell r="B82" t="str">
            <v>Cap,220pF±10%,25V,X7R,0201,0.63*0.33*0.33mm</v>
          </cell>
          <cell r="C82" t="str">
            <v>cai</v>
          </cell>
          <cell r="D82" t="str">
            <v>LTS2</v>
          </cell>
        </row>
        <row r="83">
          <cell r="A83" t="str">
            <v>1VC02012R7C1HC0G</v>
          </cell>
          <cell r="B83" t="str">
            <v>CAP CER 2.7pF 50V +/-0.25pF C0G 0201</v>
          </cell>
          <cell r="C83" t="str">
            <v>cái</v>
          </cell>
          <cell r="D83" t="str">
            <v>AP</v>
          </cell>
        </row>
        <row r="84">
          <cell r="A84" t="str">
            <v>1VC0201330K1HC0G</v>
          </cell>
          <cell r="B84" t="str">
            <v>Cap,33pF±10%,50V,C0G,0201,0.63*0.33*0.33mm</v>
          </cell>
          <cell r="C84" t="str">
            <v>cai</v>
          </cell>
          <cell r="D84" t="str">
            <v>LTS2</v>
          </cell>
        </row>
        <row r="85">
          <cell r="A85" t="str">
            <v>1VC02013R3C1HC0G</v>
          </cell>
          <cell r="B85" t="str">
            <v>CAP CER 3.3pF 50V +/-0.25pF C0G 0201</v>
          </cell>
          <cell r="C85" t="str">
            <v>cái</v>
          </cell>
          <cell r="D85" t="str">
            <v>AP</v>
          </cell>
        </row>
        <row r="86">
          <cell r="A86" t="str">
            <v>1VC0201470J1HC0G</v>
          </cell>
          <cell r="B86" t="str">
            <v>CAP CER 47pF 50V 5% C0G 0201</v>
          </cell>
          <cell r="C86" t="str">
            <v>cái</v>
          </cell>
          <cell r="D86" t="str">
            <v>AP</v>
          </cell>
        </row>
        <row r="87">
          <cell r="A87" t="str">
            <v>1VC0201472K1CX5R</v>
          </cell>
          <cell r="B87" t="str">
            <v>capcitance,4.7nF,±10%,16V,X5R,0201,T=0.3MM,C0201X5R472K160NT,</v>
          </cell>
          <cell r="C87" t="str">
            <v>cái</v>
          </cell>
          <cell r="D87" t="str">
            <v>LTS2</v>
          </cell>
        </row>
        <row r="88">
          <cell r="A88" t="str">
            <v>1VC0201472M1CX7R</v>
          </cell>
          <cell r="B88" t="str">
            <v>Cap,4.7nF±20%,16V,X7R,0201,0.63*0.33*0.33mm</v>
          </cell>
          <cell r="C88" t="str">
            <v>cai</v>
          </cell>
          <cell r="D88" t="str">
            <v>LTS2</v>
          </cell>
        </row>
        <row r="89">
          <cell r="A89" t="str">
            <v>1VC0201474M0JX5R</v>
          </cell>
          <cell r="B89" t="str">
            <v>Cap,470nF±20%,6.3V,X5R,0201,0.63*0.33*0.33mm</v>
          </cell>
          <cell r="C89" t="str">
            <v>cai</v>
          </cell>
          <cell r="D89" t="str">
            <v>LTS2</v>
          </cell>
        </row>
        <row r="90">
          <cell r="A90" t="str">
            <v>1VC0201560J1HC0G</v>
          </cell>
          <cell r="B90" t="str">
            <v>capcitance,56pF±5％,50V,C0G,0201,C0201C0G560J500NT,</v>
          </cell>
          <cell r="C90" t="str">
            <v>cái</v>
          </cell>
          <cell r="D90" t="str">
            <v>LTS2</v>
          </cell>
        </row>
        <row r="91">
          <cell r="A91" t="str">
            <v>1VC0201820J1EC0G</v>
          </cell>
          <cell r="B91" t="str">
            <v>capcitance,82pF,±5%,25V,COG,0201,T=0.3MM,C0201COG820J250NT,</v>
          </cell>
          <cell r="C91" t="str">
            <v>cái</v>
          </cell>
          <cell r="D91" t="str">
            <v>LTS2</v>
          </cell>
        </row>
        <row r="92">
          <cell r="A92" t="str">
            <v>1VC0201820K1HC0G</v>
          </cell>
          <cell r="B92" t="str">
            <v>Cap,82pF±10%,50V,C0G,0201,0.63*0.33*0.33mm</v>
          </cell>
          <cell r="C92" t="str">
            <v>cai</v>
          </cell>
          <cell r="D92" t="str">
            <v>LTS2</v>
          </cell>
        </row>
        <row r="93">
          <cell r="A93" t="str">
            <v>1VC02018R2C1HC0G</v>
          </cell>
          <cell r="B93" t="str">
            <v>CAP CER 8.2pF 50V +/-0.25pF C0G 0201</v>
          </cell>
          <cell r="C93" t="str">
            <v>cái</v>
          </cell>
          <cell r="D93" t="str">
            <v>AP</v>
          </cell>
        </row>
        <row r="94">
          <cell r="A94" t="str">
            <v>1VC02018R2D1EC0G</v>
          </cell>
          <cell r="B94" t="str">
            <v>CAP CER 8.2pF 25V +/-0.5pF C0G 0201</v>
          </cell>
          <cell r="C94" t="str">
            <v>cái</v>
          </cell>
          <cell r="D94" t="str">
            <v>AP</v>
          </cell>
        </row>
        <row r="95">
          <cell r="A95" t="str">
            <v>1VC04020R2B1HC0G</v>
          </cell>
          <cell r="B95" t="str">
            <v>Cap,0.5pF±0.1pF,50V,C0G,0402,1.05*0.55*0.55mm</v>
          </cell>
          <cell r="C95" t="str">
            <v>cai</v>
          </cell>
          <cell r="D95" t="str">
            <v>LTS2</v>
          </cell>
        </row>
        <row r="96">
          <cell r="A96" t="str">
            <v>1VC0402100C1HNP0</v>
          </cell>
          <cell r="B96" t="str">
            <v>CAP,CER,0402,10pF,0.25pF,50V,NPO,LOW DISS</v>
          </cell>
          <cell r="C96" t="str">
            <v>cai</v>
          </cell>
          <cell r="D96" t="str">
            <v>ADSL,ONT</v>
          </cell>
        </row>
        <row r="97">
          <cell r="A97" t="str">
            <v>1VC0402101J1HC0G</v>
          </cell>
          <cell r="B97" t="str">
            <v>Cap,100pF±5%,50V,C0G,0402,1.05*0.55*0.55mm</v>
          </cell>
          <cell r="C97" t="str">
            <v>cai</v>
          </cell>
          <cell r="D97" t="str">
            <v>LTS2</v>
          </cell>
        </row>
        <row r="98">
          <cell r="A98" t="str">
            <v>1VC0402101J1HNP0</v>
          </cell>
          <cell r="B98" t="str">
            <v>CAP,CER,0402,100pF,5%,50V,NPO</v>
          </cell>
          <cell r="C98" t="str">
            <v>cai</v>
          </cell>
          <cell r="D98" t="str">
            <v>ADSL,ONT,DVBT2,TVSTB,AP</v>
          </cell>
        </row>
        <row r="99">
          <cell r="A99" t="str">
            <v>1VC0402102J1HNP0</v>
          </cell>
          <cell r="B99" t="str">
            <v>CAP,CER,0402,1000pF,5%,50V,NP0</v>
          </cell>
          <cell r="C99" t="str">
            <v>cai</v>
          </cell>
          <cell r="D99" t="str">
            <v>DVBT2</v>
          </cell>
        </row>
        <row r="100">
          <cell r="A100" t="str">
            <v>1VC0402102J1HX7R</v>
          </cell>
          <cell r="B100" t="str">
            <v>CAP CER 1000PF 50V 5% X7R 0402</v>
          </cell>
          <cell r="C100" t="str">
            <v>cái</v>
          </cell>
          <cell r="D100" t="str">
            <v>AP</v>
          </cell>
        </row>
        <row r="101">
          <cell r="A101" t="str">
            <v>1VC0402102K1CX7R</v>
          </cell>
          <cell r="B101" t="str">
            <v>CAP,CER,0402,1000pF,10%,16V,X7R</v>
          </cell>
          <cell r="C101" t="str">
            <v>cai</v>
          </cell>
          <cell r="D101" t="str">
            <v>ADSL,ONT,DVBT2,TVSTB</v>
          </cell>
        </row>
        <row r="102">
          <cell r="A102" t="str">
            <v>1VC0402102K1HX7R</v>
          </cell>
          <cell r="B102" t="str">
            <v>Cap,1nF±10%,50V,X7R,0402,1.05*0.55*0.55mm</v>
          </cell>
          <cell r="C102" t="str">
            <v>cai</v>
          </cell>
          <cell r="D102" t="str">
            <v>LTS2,TVSTB</v>
          </cell>
        </row>
        <row r="103">
          <cell r="A103" t="str">
            <v>1VC0402102M1AX5R</v>
          </cell>
          <cell r="B103" t="str">
            <v>CAP CER 1000pF 10V 20% X5R 0402</v>
          </cell>
          <cell r="C103" t="str">
            <v>cái</v>
          </cell>
          <cell r="D103" t="str">
            <v>AP</v>
          </cell>
        </row>
        <row r="104">
          <cell r="A104" t="str">
            <v>1VC0402103K0JX5R</v>
          </cell>
          <cell r="B104" t="str">
            <v>CAP CER 0.01uF 6.3V 10% X5R 0402</v>
          </cell>
          <cell r="C104" t="str">
            <v>cái</v>
          </cell>
          <cell r="D104" t="str">
            <v>AP</v>
          </cell>
        </row>
        <row r="105">
          <cell r="A105" t="str">
            <v>1VC0402103K1CX7R</v>
          </cell>
          <cell r="B105" t="str">
            <v>CAP,CER,0402,0.01uF,10%,16V,X7R</v>
          </cell>
          <cell r="C105" t="str">
            <v>cai</v>
          </cell>
          <cell r="D105" t="str">
            <v>ADSL,ONT,LTS2,DVBT2,TVSTB</v>
          </cell>
        </row>
        <row r="106">
          <cell r="A106" t="str">
            <v>1VC0402103K1EX7R</v>
          </cell>
          <cell r="B106" t="str">
            <v>CAP,CER,0402,0.01uF,10%,25V,X7R</v>
          </cell>
          <cell r="C106" t="str">
            <v>cai</v>
          </cell>
          <cell r="D106" t="str">
            <v>DVBT2,TVSTB</v>
          </cell>
        </row>
        <row r="107">
          <cell r="A107" t="str">
            <v>1VC0402104K0JX5R</v>
          </cell>
          <cell r="B107" t="str">
            <v>CAP CER 0.1uF 6.3V 10% X5R 0402</v>
          </cell>
          <cell r="C107" t="str">
            <v>cái</v>
          </cell>
          <cell r="D107" t="str">
            <v>AP</v>
          </cell>
        </row>
        <row r="108">
          <cell r="A108" t="str">
            <v>1VC0402104K1AX5R</v>
          </cell>
          <cell r="B108" t="str">
            <v>capcitance,0402 X5R 100nF ±10% 10V,C0402X5R104K100NY/T,</v>
          </cell>
          <cell r="C108" t="str">
            <v>cái</v>
          </cell>
          <cell r="D108" t="str">
            <v>LTS2</v>
          </cell>
        </row>
        <row r="109">
          <cell r="A109" t="str">
            <v>1VC0402104K1AX7R</v>
          </cell>
          <cell r="B109" t="str">
            <v>CAP,CER,0402,0.1uF,10%,10V,X7R</v>
          </cell>
          <cell r="C109" t="str">
            <v>cai</v>
          </cell>
          <cell r="D109" t="str">
            <v>DVBT2,TVSTB</v>
          </cell>
        </row>
        <row r="110">
          <cell r="A110" t="str">
            <v>1VC0402104K1CX7R</v>
          </cell>
          <cell r="B110" t="str">
            <v>CAP,CER,0402,0.1uF,10%,16V,X7R</v>
          </cell>
          <cell r="C110" t="str">
            <v>cai</v>
          </cell>
          <cell r="D110" t="str">
            <v>ADSL,ONT,DVBT2,TVSTB</v>
          </cell>
        </row>
        <row r="111">
          <cell r="A111" t="str">
            <v>1VC0402104K1EX5R</v>
          </cell>
          <cell r="B111" t="str">
            <v>CAP,CER,0402,0.1uF,10%,25V,X5R</v>
          </cell>
          <cell r="C111" t="str">
            <v>cai</v>
          </cell>
          <cell r="D111" t="str">
            <v>ONT,AP</v>
          </cell>
        </row>
        <row r="112">
          <cell r="A112" t="str">
            <v>1VC0402104M0JY5V</v>
          </cell>
          <cell r="B112" t="str">
            <v>CAP CER 0.1uF 6.3V 20% Y5V 0402</v>
          </cell>
          <cell r="C112" t="str">
            <v>cái</v>
          </cell>
          <cell r="D112" t="str">
            <v>AP</v>
          </cell>
        </row>
        <row r="113">
          <cell r="A113" t="str">
            <v>1VC0402104M1AX5R</v>
          </cell>
          <cell r="B113" t="str">
            <v>Cap,100nF±20%,10V,X5R,0402,1.05*0.55*0.55mm</v>
          </cell>
          <cell r="C113" t="str">
            <v>cai</v>
          </cell>
          <cell r="D113" t="str">
            <v>LTS2</v>
          </cell>
        </row>
        <row r="114">
          <cell r="A114" t="str">
            <v>1VC0402105K0JX5R</v>
          </cell>
          <cell r="B114" t="str">
            <v>CAP,CER,0402,1uF,10%,6.3V,X5R</v>
          </cell>
          <cell r="C114" t="str">
            <v>cai</v>
          </cell>
          <cell r="D114" t="str">
            <v>ADSL,ONT,DVBT2,TVSTB,AP</v>
          </cell>
        </row>
        <row r="115">
          <cell r="A115" t="str">
            <v>1VC0402105K0JX6S</v>
          </cell>
          <cell r="B115" t="str">
            <v>CAP,CER,0402,1uF,10%,6.3V,X6S</v>
          </cell>
          <cell r="C115" t="str">
            <v>cai</v>
          </cell>
          <cell r="D115" t="str">
            <v>TVSTB</v>
          </cell>
        </row>
        <row r="116">
          <cell r="A116" t="str">
            <v>1VC0402105K1AX5R</v>
          </cell>
          <cell r="B116" t="str">
            <v>CAP,CER,0402,1uF,10%,10V,X5R</v>
          </cell>
          <cell r="C116" t="str">
            <v>cai</v>
          </cell>
          <cell r="D116" t="str">
            <v>ADSL,LTS2,DVBT2,TVSTB</v>
          </cell>
        </row>
        <row r="117">
          <cell r="A117" t="str">
            <v>1VC0402105K1CX5R</v>
          </cell>
          <cell r="B117" t="str">
            <v>CAP,CER,0402,1uF,10%,16V,X5R</v>
          </cell>
          <cell r="C117" t="str">
            <v>cai</v>
          </cell>
          <cell r="D117" t="str">
            <v>ONT</v>
          </cell>
        </row>
        <row r="118">
          <cell r="A118" t="str">
            <v>1VC0402105M0JX5R</v>
          </cell>
          <cell r="B118" t="str">
            <v>Cap,1uF±20%,6.3V,X5R,0402,1.05*0.55*0.55mm</v>
          </cell>
          <cell r="C118" t="str">
            <v>cai</v>
          </cell>
          <cell r="D118" t="str">
            <v>ONT,LTS2</v>
          </cell>
        </row>
        <row r="119">
          <cell r="A119" t="str">
            <v>1VC0402106M0GX5R</v>
          </cell>
          <cell r="B119" t="str">
            <v>CAP,CER,0402,10uF,20%,4V,X5R</v>
          </cell>
          <cell r="C119" t="str">
            <v>cai</v>
          </cell>
          <cell r="D119" t="str">
            <v>ADSL,ONT</v>
          </cell>
        </row>
        <row r="120">
          <cell r="A120" t="str">
            <v>1VC0402106M0JX5R</v>
          </cell>
          <cell r="B120" t="str">
            <v>CAP,CER,0402,10uF,20%,6.3V,X5R</v>
          </cell>
          <cell r="C120" t="str">
            <v>cai</v>
          </cell>
          <cell r="D120" t="str">
            <v>DVBT2,TVSTB</v>
          </cell>
        </row>
        <row r="121">
          <cell r="A121" t="str">
            <v>1VC0402120J1HNP0</v>
          </cell>
          <cell r="B121" t="str">
            <v>CAP,CER,0402,12pF,5%,50V,NPO</v>
          </cell>
          <cell r="C121" t="str">
            <v>cai</v>
          </cell>
          <cell r="D121" t="str">
            <v>ADSL,ONT</v>
          </cell>
        </row>
        <row r="122">
          <cell r="A122" t="str">
            <v>1VC0402150F1HNP0</v>
          </cell>
          <cell r="B122" t="str">
            <v>CAP,CER,0402,15pF,1%,50V</v>
          </cell>
          <cell r="C122" t="str">
            <v>cai</v>
          </cell>
          <cell r="D122" t="str">
            <v>DVBT2</v>
          </cell>
        </row>
        <row r="123">
          <cell r="A123" t="str">
            <v>1VC0402150J1HC0G</v>
          </cell>
          <cell r="B123" t="str">
            <v>Cap,15pF±5%,50V,C0G,0402,1.05*0.55*0.55mm</v>
          </cell>
          <cell r="C123" t="str">
            <v>cai</v>
          </cell>
          <cell r="D123" t="str">
            <v>LTS2</v>
          </cell>
        </row>
        <row r="124">
          <cell r="A124" t="str">
            <v>1VC0402150J1HNP0</v>
          </cell>
          <cell r="B124" t="str">
            <v>CAP,CER,0402,15pF,5%,50V,NPO,LOW DISS</v>
          </cell>
          <cell r="C124" t="str">
            <v>cai</v>
          </cell>
          <cell r="D124" t="str">
            <v>TVSTB</v>
          </cell>
        </row>
        <row r="125">
          <cell r="A125" t="str">
            <v>1VC0402151J1HNP0</v>
          </cell>
          <cell r="B125" t="str">
            <v>CAP,CER,0402,150pF,5%,50V,NP0/C0G</v>
          </cell>
          <cell r="C125" t="str">
            <v>cai</v>
          </cell>
          <cell r="D125" t="str">
            <v>TVSTB</v>
          </cell>
        </row>
        <row r="126">
          <cell r="A126" t="str">
            <v>1VC0402153K1CX7R</v>
          </cell>
          <cell r="B126" t="str">
            <v>Cap,15nF±10%,16V,X7R,0402,1.05*0.55*0.55mm</v>
          </cell>
          <cell r="C126" t="str">
            <v>cai</v>
          </cell>
          <cell r="D126" t="str">
            <v>LTS2</v>
          </cell>
        </row>
        <row r="127">
          <cell r="A127" t="str">
            <v>1VC0402180G1HNP0</v>
          </cell>
          <cell r="B127" t="str">
            <v>CAP,CER,0402,18pF,2%,50V,NPO</v>
          </cell>
          <cell r="C127" t="str">
            <v>cai</v>
          </cell>
          <cell r="D127" t="str">
            <v>ADSL,ONT</v>
          </cell>
        </row>
        <row r="128">
          <cell r="A128" t="str">
            <v>1VC0402180J1ENP0</v>
          </cell>
          <cell r="B128" t="str">
            <v>CAP CER 18PF 25V 5% NP0 0402</v>
          </cell>
          <cell r="C128" t="str">
            <v>cái</v>
          </cell>
          <cell r="D128" t="str">
            <v>AP</v>
          </cell>
        </row>
        <row r="129">
          <cell r="A129" t="str">
            <v>1VC0402180J1HC0G</v>
          </cell>
          <cell r="B129" t="str">
            <v>Cap,18pF±5%,50V,C0G,0402,1.05*0.55*0.55mm</v>
          </cell>
          <cell r="C129" t="str">
            <v>cai</v>
          </cell>
          <cell r="D129" t="str">
            <v>LTS2</v>
          </cell>
        </row>
        <row r="130">
          <cell r="A130" t="str">
            <v>1VC04021R2B1HC0G</v>
          </cell>
          <cell r="B130" t="str">
            <v>Cap,1.2pF±0.1pF,50V,C0G,0402,1.05*0.55*0.55mm</v>
          </cell>
          <cell r="C130" t="str">
            <v>cai</v>
          </cell>
          <cell r="D130" t="str">
            <v>LTS2</v>
          </cell>
        </row>
        <row r="131">
          <cell r="A131" t="str">
            <v>1VC04021R8B1HNP0</v>
          </cell>
          <cell r="B131" t="str">
            <v>CAP,CER,0402,1.8pF,0.1pF,50V,NPO</v>
          </cell>
          <cell r="C131" t="str">
            <v>cai</v>
          </cell>
          <cell r="D131" t="str">
            <v>DVBT2</v>
          </cell>
        </row>
        <row r="132">
          <cell r="A132" t="str">
            <v>1VC04021RB1HC0G</v>
          </cell>
          <cell r="B132" t="str">
            <v>Cap,1pF±0.1pF,50V,C0G,0402,1.05*0.55*0.55mm</v>
          </cell>
          <cell r="C132" t="str">
            <v>cai</v>
          </cell>
          <cell r="D132" t="str">
            <v>LTS2</v>
          </cell>
        </row>
        <row r="133">
          <cell r="A133" t="str">
            <v>1VC0402220J1ENP0</v>
          </cell>
          <cell r="B133" t="str">
            <v>CAP,CER,0402,22pF,10%,25V,X7R</v>
          </cell>
          <cell r="C133" t="str">
            <v>cai</v>
          </cell>
          <cell r="D133" t="str">
            <v>DVBT2</v>
          </cell>
        </row>
        <row r="134">
          <cell r="A134" t="str">
            <v>1VC0402220J1HC0G</v>
          </cell>
          <cell r="B134" t="str">
            <v>Cap,22pF±5%,50V,C0G,0402,1.05*0.55*0.55mm</v>
          </cell>
          <cell r="C134" t="str">
            <v>cai</v>
          </cell>
          <cell r="D134" t="str">
            <v>LTS2</v>
          </cell>
        </row>
        <row r="135">
          <cell r="A135" t="str">
            <v>1VC0402220J1HNP0</v>
          </cell>
          <cell r="B135" t="str">
            <v>CAP,CER,0402,22pF,5%,50V,NPO</v>
          </cell>
          <cell r="C135" t="str">
            <v>cai</v>
          </cell>
          <cell r="D135" t="str">
            <v>TVSTB</v>
          </cell>
        </row>
        <row r="136">
          <cell r="A136" t="str">
            <v>1VC0402221G1HNP0</v>
          </cell>
          <cell r="B136" t="str">
            <v>CAP,CER,0402,220pF,2%,50V,NPO</v>
          </cell>
          <cell r="C136" t="str">
            <v>cai</v>
          </cell>
          <cell r="D136" t="str">
            <v>DVBT2</v>
          </cell>
        </row>
        <row r="137">
          <cell r="A137" t="str">
            <v>1VC0402221K1HX7R</v>
          </cell>
          <cell r="B137" t="str">
            <v>Cap,220pF±10%,50V,X7R,0402,1.05*0.55*0.55mm</v>
          </cell>
          <cell r="C137" t="str">
            <v>cai</v>
          </cell>
          <cell r="D137" t="str">
            <v>LTS2</v>
          </cell>
        </row>
        <row r="138">
          <cell r="A138" t="str">
            <v>1VC0402224M1AX5R</v>
          </cell>
          <cell r="B138" t="str">
            <v>Cap,220nF±20%,10V,X5R,0402,1.05*0.55*0.55mm</v>
          </cell>
          <cell r="C138" t="str">
            <v>cai</v>
          </cell>
          <cell r="D138" t="str">
            <v>LTS2</v>
          </cell>
        </row>
        <row r="139">
          <cell r="A139" t="str">
            <v>1VC0402225K0JX5R</v>
          </cell>
          <cell r="B139" t="str">
            <v>CAP CER 2.2uF 6.3V 10% X5R 0402</v>
          </cell>
          <cell r="C139" t="str">
            <v>cái</v>
          </cell>
          <cell r="D139" t="str">
            <v>AP</v>
          </cell>
        </row>
        <row r="140">
          <cell r="A140" t="str">
            <v>1VC0402225M0GX5R</v>
          </cell>
          <cell r="B140" t="str">
            <v>CAP,CER,0402,2.2uF,20%,4V,X5R</v>
          </cell>
          <cell r="C140" t="str">
            <v>cai</v>
          </cell>
          <cell r="D140" t="str">
            <v>ADSL,ONT</v>
          </cell>
        </row>
        <row r="141">
          <cell r="A141" t="str">
            <v>1VC0402225M0JX5R</v>
          </cell>
          <cell r="B141" t="str">
            <v>CAP,CER,0402,2.2uF,20%,6.3V,X5R</v>
          </cell>
          <cell r="C141" t="str">
            <v>cai</v>
          </cell>
          <cell r="D141" t="str">
            <v>LTS2,DVBT2</v>
          </cell>
        </row>
        <row r="142">
          <cell r="A142" t="str">
            <v>1VC0402225M0JX7R</v>
          </cell>
          <cell r="B142" t="str">
            <v>CAP CER 2.2uF 6.3V 20% X5R 0402</v>
          </cell>
          <cell r="C142" t="str">
            <v>cái</v>
          </cell>
          <cell r="D142" t="str">
            <v>AP</v>
          </cell>
        </row>
        <row r="143">
          <cell r="A143" t="str">
            <v>1VC0402270J1HNP0</v>
          </cell>
          <cell r="B143" t="str">
            <v>CAP,CER,0402,27pF,5%,50V,NPO</v>
          </cell>
          <cell r="C143" t="str">
            <v>cai</v>
          </cell>
          <cell r="D143" t="str">
            <v>ADSL,ONT,DVBT2,TVSTB</v>
          </cell>
        </row>
        <row r="144">
          <cell r="A144" t="str">
            <v>1VC0402272K1HX7R</v>
          </cell>
          <cell r="B144" t="str">
            <v>CAP,CER,0402,2700pF,10%,50V,X7R</v>
          </cell>
          <cell r="C144" t="str">
            <v>cai</v>
          </cell>
          <cell r="D144" t="str">
            <v>DVBT2,TVSTB</v>
          </cell>
        </row>
        <row r="145">
          <cell r="A145" t="str">
            <v>1VC04022R2B1HC0G</v>
          </cell>
          <cell r="B145" t="str">
            <v>Cap,2.2pF±0.1pF,50V,C0G,0402,1.05*0.55*0.55mm</v>
          </cell>
          <cell r="C145" t="str">
            <v>cai</v>
          </cell>
          <cell r="D145" t="str">
            <v>LTS2</v>
          </cell>
        </row>
        <row r="146">
          <cell r="A146" t="str">
            <v>1VC04022R2O1HNP0</v>
          </cell>
          <cell r="B146" t="str">
            <v>CAP,CER,0402,2.2pF,0.05pF,50V,NPO/C0G,HI Q</v>
          </cell>
          <cell r="C146" t="str">
            <v>cai</v>
          </cell>
          <cell r="D146" t="str">
            <v>DVBT2</v>
          </cell>
        </row>
        <row r="147">
          <cell r="A147" t="str">
            <v>1VC0402330F1HNP0</v>
          </cell>
          <cell r="B147" t="str">
            <v>CAP,CER,0402,33pF,1%,50V,NP0,ULTRA-HIGH Q</v>
          </cell>
          <cell r="C147" t="str">
            <v>cai</v>
          </cell>
          <cell r="D147" t="str">
            <v>DVBT2</v>
          </cell>
        </row>
        <row r="148">
          <cell r="A148" t="str">
            <v>1VC0402330J1ENP0</v>
          </cell>
          <cell r="B148" t="str">
            <v>CAP CER 33PF 25V 5% NP0 0402</v>
          </cell>
          <cell r="C148" t="str">
            <v>cái</v>
          </cell>
          <cell r="D148" t="str">
            <v>AP</v>
          </cell>
        </row>
        <row r="149">
          <cell r="A149" t="str">
            <v>1VC0402330J1HC0G</v>
          </cell>
          <cell r="B149" t="str">
            <v>Cap,33pF±5%,50V,C0G,0402,1.05*0.55*0.55mm</v>
          </cell>
          <cell r="C149" t="str">
            <v>cai</v>
          </cell>
          <cell r="D149" t="str">
            <v>LTS2</v>
          </cell>
        </row>
        <row r="150">
          <cell r="A150" t="str">
            <v>1VC0402330K1HC0G</v>
          </cell>
          <cell r="B150" t="str">
            <v>Cap,33pF±10%,50V,C0G,0402,1.05*0.55*0.55mm</v>
          </cell>
          <cell r="C150" t="str">
            <v>cai</v>
          </cell>
          <cell r="D150" t="str">
            <v>LTS2</v>
          </cell>
        </row>
        <row r="151">
          <cell r="A151" t="str">
            <v>1VC0402332K1HX7R</v>
          </cell>
          <cell r="B151" t="str">
            <v>CAP,CER,0402,3300pF,10%,50V,X7R</v>
          </cell>
          <cell r="C151" t="str">
            <v>cai</v>
          </cell>
          <cell r="D151" t="str">
            <v>ADSL,TVSTB</v>
          </cell>
        </row>
        <row r="152">
          <cell r="A152" t="str">
            <v>1VC0402333K1AX7R</v>
          </cell>
          <cell r="B152" t="str">
            <v>CAP CER 0.033uF 10V 10% X7R 0402</v>
          </cell>
          <cell r="C152" t="str">
            <v>cái</v>
          </cell>
          <cell r="D152" t="str">
            <v>AP</v>
          </cell>
        </row>
        <row r="153">
          <cell r="A153" t="str">
            <v>1VC0402333K1CX5R</v>
          </cell>
          <cell r="B153" t="str">
            <v>Cap,33nF±10%,16V,X5R,0402,1.05*0.55*0.55mm</v>
          </cell>
          <cell r="C153" t="str">
            <v>cai</v>
          </cell>
          <cell r="D153" t="str">
            <v>LTS2</v>
          </cell>
        </row>
        <row r="154">
          <cell r="A154" t="str">
            <v>1VC0402333K1CX7R</v>
          </cell>
          <cell r="B154" t="str">
            <v>capcitance,0402 X7R 33nF ±10% 16V,C0402X7R333K160NT,</v>
          </cell>
          <cell r="C154" t="str">
            <v>cái</v>
          </cell>
          <cell r="D154" t="str">
            <v>LTS2</v>
          </cell>
        </row>
        <row r="155">
          <cell r="A155" t="str">
            <v>1VC0402360G1HNP0</v>
          </cell>
          <cell r="B155" t="str">
            <v>CAP,CER,0402,36pF,2%,50V,NPO</v>
          </cell>
          <cell r="C155" t="str">
            <v>cai</v>
          </cell>
          <cell r="D155" t="str">
            <v>DVBT2</v>
          </cell>
        </row>
        <row r="156">
          <cell r="A156" t="str">
            <v>1VC0402360J1HNP0</v>
          </cell>
          <cell r="B156" t="str">
            <v>CAP CER 36PF 50V 5% NPO 0402</v>
          </cell>
          <cell r="C156" t="str">
            <v>cai</v>
          </cell>
          <cell r="D156" t="str">
            <v>ONT</v>
          </cell>
        </row>
        <row r="157">
          <cell r="A157" t="str">
            <v>1VC0402390J1HNP0</v>
          </cell>
          <cell r="B157" t="str">
            <v>CAP,CER,0402,39pF,5%,50V,NPO</v>
          </cell>
          <cell r="C157" t="str">
            <v>cai</v>
          </cell>
          <cell r="D157" t="str">
            <v>DVBT2</v>
          </cell>
        </row>
        <row r="158">
          <cell r="A158" t="str">
            <v>1VC04023R3O1HNP0</v>
          </cell>
          <cell r="B158" t="str">
            <v>CAP,CER,0402,3.3pF,0.05pF,50V,C0G/NPO,HI Q</v>
          </cell>
          <cell r="C158" t="str">
            <v>cai</v>
          </cell>
          <cell r="D158" t="str">
            <v>DVBT2</v>
          </cell>
        </row>
        <row r="159">
          <cell r="A159" t="str">
            <v>1VC04023R9O1HC0G</v>
          </cell>
          <cell r="B159" t="str">
            <v>CAP,CER,0402,3.9pF,0.05pF,50V,C0G/NPO,HI-Q</v>
          </cell>
          <cell r="C159" t="str">
            <v>cai</v>
          </cell>
          <cell r="D159" t="str">
            <v>DVBT2</v>
          </cell>
        </row>
        <row r="160">
          <cell r="A160" t="str">
            <v>1VC0402470J1HC0G</v>
          </cell>
          <cell r="B160" t="str">
            <v>Cap,47pF±5%,50V,C0G,0402,1.05*0.55*0.55mm</v>
          </cell>
          <cell r="C160" t="str">
            <v>cai</v>
          </cell>
          <cell r="D160" t="str">
            <v>LTS2</v>
          </cell>
        </row>
        <row r="161">
          <cell r="A161" t="str">
            <v>1VC0402470J1HNP0</v>
          </cell>
          <cell r="B161" t="str">
            <v>CAP,CER,0402,47pF,5%,50V,C0G/NPO</v>
          </cell>
          <cell r="C161" t="str">
            <v>cai</v>
          </cell>
          <cell r="D161" t="str">
            <v>DVBT2</v>
          </cell>
        </row>
        <row r="162">
          <cell r="A162" t="str">
            <v>1VC0402471J1ENP0</v>
          </cell>
          <cell r="B162" t="str">
            <v>CAP CER 470PF 25V 5% NP0 0402</v>
          </cell>
          <cell r="C162" t="str">
            <v>cái</v>
          </cell>
          <cell r="D162" t="str">
            <v>AP</v>
          </cell>
        </row>
        <row r="163">
          <cell r="A163" t="str">
            <v>1VC0402471J1HNP0</v>
          </cell>
          <cell r="B163" t="str">
            <v>CAP,CER,0402,470pF,5%,50V,NPO</v>
          </cell>
          <cell r="C163" t="str">
            <v>cai</v>
          </cell>
          <cell r="D163" t="str">
            <v>DVBT2,TVSTB</v>
          </cell>
        </row>
        <row r="164">
          <cell r="A164" t="str">
            <v>1VC0402472K1HX7R</v>
          </cell>
          <cell r="B164" t="str">
            <v>Cap,4.7nF±10%,50V,X7R,0402,1.05*0.55*0.55mm</v>
          </cell>
          <cell r="C164" t="str">
            <v>cai</v>
          </cell>
          <cell r="D164" t="str">
            <v>LTS2</v>
          </cell>
        </row>
        <row r="165">
          <cell r="A165" t="str">
            <v>1VC0402473K1CX7R</v>
          </cell>
          <cell r="B165" t="str">
            <v>CAP,CER,0402,0.047uF,10%,16V,X7R</v>
          </cell>
          <cell r="C165" t="str">
            <v>cai</v>
          </cell>
          <cell r="D165" t="str">
            <v>TVSTB</v>
          </cell>
        </row>
        <row r="166">
          <cell r="A166" t="str">
            <v>1VC0402473K1EX7R</v>
          </cell>
          <cell r="B166" t="str">
            <v>CAP,CER,0402,0.047uF,10%,25V,X7R</v>
          </cell>
          <cell r="C166" t="str">
            <v>cái</v>
          </cell>
          <cell r="D166" t="str">
            <v>DVBT2</v>
          </cell>
        </row>
        <row r="167">
          <cell r="A167" t="str">
            <v>1VC0402474K1AX5R</v>
          </cell>
          <cell r="B167" t="str">
            <v>CAP,CER,0402,0.47uF,10%,10V,X5R</v>
          </cell>
          <cell r="C167" t="str">
            <v>cai</v>
          </cell>
          <cell r="D167" t="str">
            <v>DVBT2</v>
          </cell>
        </row>
        <row r="168">
          <cell r="A168" t="str">
            <v>1VC0402474M1AX5R</v>
          </cell>
          <cell r="B168" t="str">
            <v>Cap,470nF±20%,10V,X5R,0402,1.05*0.55*0.55mm</v>
          </cell>
          <cell r="C168" t="str">
            <v>cai</v>
          </cell>
          <cell r="D168" t="str">
            <v>LTS2</v>
          </cell>
        </row>
        <row r="169">
          <cell r="A169" t="str">
            <v>1VC0402475M0JX5R</v>
          </cell>
          <cell r="B169" t="str">
            <v>CAP,CER,0402,4.7uF,20%,6.3V,X5R</v>
          </cell>
          <cell r="C169" t="str">
            <v>cai</v>
          </cell>
          <cell r="D169" t="str">
            <v>DVBT2,TVSTB</v>
          </cell>
        </row>
        <row r="170">
          <cell r="A170" t="str">
            <v>1VC0402510J1HNP0</v>
          </cell>
          <cell r="B170" t="str">
            <v>CAP,CER,0402,51pF,5%,50V,NPO</v>
          </cell>
          <cell r="C170" t="str">
            <v>cai</v>
          </cell>
          <cell r="D170" t="str">
            <v>DVBT2</v>
          </cell>
        </row>
        <row r="171">
          <cell r="A171" t="str">
            <v>1VC0402560J1HC0G</v>
          </cell>
          <cell r="B171" t="str">
            <v>Cap,56pF±5%,50V,C0G,0402,1.05*0.55*0.55mm</v>
          </cell>
          <cell r="C171" t="str">
            <v>cai</v>
          </cell>
          <cell r="D171" t="str">
            <v>LTS2</v>
          </cell>
        </row>
        <row r="172">
          <cell r="A172" t="str">
            <v>1VC0402561J1HNP0</v>
          </cell>
          <cell r="B172" t="str">
            <v>CAP,CER,0402,560pF,5%,50V,NP0</v>
          </cell>
          <cell r="C172" t="str">
            <v>cai</v>
          </cell>
          <cell r="D172" t="str">
            <v>DVBT2</v>
          </cell>
        </row>
        <row r="173">
          <cell r="A173" t="str">
            <v>1VC04025R6D1HC0G</v>
          </cell>
          <cell r="B173" t="str">
            <v>CAP,CER,0402,5.6pF,0.5pF,50V,C0G/NPO</v>
          </cell>
          <cell r="C173" t="str">
            <v>cai</v>
          </cell>
          <cell r="D173" t="str">
            <v>ADSL,ONT</v>
          </cell>
        </row>
        <row r="174">
          <cell r="A174" t="str">
            <v>1VC0402684K1AX5R</v>
          </cell>
          <cell r="B174" t="str">
            <v>CAP,CER,0402,0.68uF,10%,10V,X5R</v>
          </cell>
          <cell r="C174" t="str">
            <v>cai</v>
          </cell>
          <cell r="D174" t="str">
            <v>DVBT2,TVSTB</v>
          </cell>
        </row>
        <row r="175">
          <cell r="A175" t="str">
            <v>1VC0402820G1HNP0</v>
          </cell>
          <cell r="B175" t="str">
            <v>CAP CER 82PF 50V 2% NPO 0402</v>
          </cell>
          <cell r="C175" t="str">
            <v>cai</v>
          </cell>
          <cell r="D175" t="str">
            <v>LTS2</v>
          </cell>
        </row>
        <row r="176">
          <cell r="A176" t="str">
            <v>1VC0402820J1HC0G</v>
          </cell>
          <cell r="B176" t="str">
            <v>Cap,82pF±5%,50V,C0G,0402,1.05*0.55*0.55mm</v>
          </cell>
          <cell r="C176" t="str">
            <v>cai</v>
          </cell>
          <cell r="D176" t="str">
            <v>LTS2</v>
          </cell>
        </row>
        <row r="177">
          <cell r="A177" t="str">
            <v>1VC0402822K1CX7R</v>
          </cell>
          <cell r="B177" t="str">
            <v>CAP,CER,0402,8200pF,10%,16V,X7R</v>
          </cell>
          <cell r="C177" t="str">
            <v>cai</v>
          </cell>
          <cell r="D177" t="str">
            <v>TVSTB</v>
          </cell>
        </row>
        <row r="178">
          <cell r="A178" t="str">
            <v>1VC0402822K1EX7R</v>
          </cell>
          <cell r="B178" t="str">
            <v>CAP CER 8.2nF 25V 10% X7R 0402</v>
          </cell>
          <cell r="C178" t="str">
            <v>cái</v>
          </cell>
          <cell r="D178" t="str">
            <v>AP</v>
          </cell>
        </row>
        <row r="179">
          <cell r="A179" t="str">
            <v>1VC04028R2D1HC0G</v>
          </cell>
          <cell r="B179" t="str">
            <v>Cap,8.2pF±0.5pF,50V,C0G,0402,1.05*0.55*0.55mm</v>
          </cell>
          <cell r="C179" t="str">
            <v>cai</v>
          </cell>
          <cell r="D179" t="str">
            <v>LTS2</v>
          </cell>
        </row>
        <row r="180">
          <cell r="A180" t="str">
            <v>1VC04028RD1HNP0</v>
          </cell>
          <cell r="B180" t="str">
            <v>CAP,CER,0402,8pF,0.5pF,50V,NPO</v>
          </cell>
          <cell r="C180" t="str">
            <v>cai</v>
          </cell>
          <cell r="D180" t="str">
            <v>ADSL</v>
          </cell>
        </row>
        <row r="181">
          <cell r="A181" t="str">
            <v>1VC0603100J1HC0G</v>
          </cell>
          <cell r="B181" t="str">
            <v>CAP CER 10pF 50V 5% C0G 0603</v>
          </cell>
          <cell r="C181" t="str">
            <v>cái</v>
          </cell>
          <cell r="D181" t="str">
            <v>AP</v>
          </cell>
        </row>
        <row r="182">
          <cell r="A182" t="str">
            <v>1VC0603101K1HX7R</v>
          </cell>
          <cell r="B182" t="str">
            <v>CAP CER 100pF 50V 10% X7R  0603</v>
          </cell>
          <cell r="C182" t="str">
            <v>cái</v>
          </cell>
          <cell r="D182" t="str">
            <v>AP</v>
          </cell>
        </row>
        <row r="183">
          <cell r="A183" t="str">
            <v>1VC0603102K2AX7R</v>
          </cell>
          <cell r="B183" t="str">
            <v>CAP CER 1nF 100V 10% X7R 0603</v>
          </cell>
          <cell r="C183" t="str">
            <v>cái</v>
          </cell>
          <cell r="D183" t="str">
            <v>AP</v>
          </cell>
        </row>
        <row r="184">
          <cell r="A184" t="str">
            <v>1VC0603103K1HX7R</v>
          </cell>
          <cell r="B184" t="str">
            <v>CAP,CER,0603,0.01uF,10%,50V,X7R</v>
          </cell>
          <cell r="C184" t="str">
            <v>cai</v>
          </cell>
          <cell r="D184" t="str">
            <v>DVBT2,TVSTB</v>
          </cell>
        </row>
        <row r="185">
          <cell r="A185" t="str">
            <v>1VC0603103K2AX7R</v>
          </cell>
          <cell r="B185" t="str">
            <v>CAP CER 10nF 100V 10% X7R 0603</v>
          </cell>
          <cell r="C185" t="str">
            <v>cái</v>
          </cell>
          <cell r="D185" t="str">
            <v>AP</v>
          </cell>
        </row>
        <row r="186">
          <cell r="A186" t="str">
            <v>1VC0603104K1HX7R</v>
          </cell>
          <cell r="B186" t="str">
            <v>CAP,CER,0603,0.1uF,10%,50V,X7R</v>
          </cell>
          <cell r="C186" t="str">
            <v>cai</v>
          </cell>
          <cell r="D186" t="str">
            <v>DVBT2,TVSTB</v>
          </cell>
        </row>
        <row r="187">
          <cell r="A187" t="str">
            <v>1VC0603105K1AX5R</v>
          </cell>
          <cell r="B187" t="str">
            <v>CAP,CER,0603,1uF,10%,10V,X5R</v>
          </cell>
          <cell r="C187" t="str">
            <v>cai</v>
          </cell>
          <cell r="D187" t="str">
            <v>ADSL,ONT</v>
          </cell>
        </row>
        <row r="188">
          <cell r="A188" t="str">
            <v>1VC0603105K1CX5R</v>
          </cell>
          <cell r="B188" t="str">
            <v>CAP,CER,0603,1uF,10%,16V,X5R</v>
          </cell>
          <cell r="C188" t="str">
            <v>cai</v>
          </cell>
          <cell r="D188" t="str">
            <v>DVBT2,TVSTB</v>
          </cell>
        </row>
        <row r="189">
          <cell r="A189" t="str">
            <v>1VC0603105K1CX7R</v>
          </cell>
          <cell r="B189" t="str">
            <v>CAP,CER,0603,1uF,10%,16V,X7R</v>
          </cell>
          <cell r="C189" t="str">
            <v>cai</v>
          </cell>
          <cell r="D189" t="str">
            <v>DVBT2,TVSTB,AP</v>
          </cell>
        </row>
        <row r="190">
          <cell r="A190" t="str">
            <v>1VC0603105K1EX7R</v>
          </cell>
          <cell r="B190" t="str">
            <v>CAP CER 1.0uF 25V 10% X7R 0603</v>
          </cell>
          <cell r="C190" t="str">
            <v>cái</v>
          </cell>
          <cell r="D190" t="str">
            <v>AP</v>
          </cell>
        </row>
        <row r="191">
          <cell r="A191" t="str">
            <v>1VC0603105M1CX5R</v>
          </cell>
          <cell r="B191" t="str">
            <v>Cap,1uF±20%,16V,X5R,0603,1.80*0.95*0.95mm</v>
          </cell>
          <cell r="C191" t="str">
            <v>cai</v>
          </cell>
          <cell r="D191" t="str">
            <v>LTS2</v>
          </cell>
        </row>
        <row r="192">
          <cell r="A192" t="str">
            <v>1VC0603105M1CX7R</v>
          </cell>
          <cell r="B192" t="str">
            <v>CAP CER 1uF 16V 20% X7R 0603</v>
          </cell>
          <cell r="C192" t="str">
            <v>cái</v>
          </cell>
          <cell r="D192" t="str">
            <v>AP</v>
          </cell>
        </row>
        <row r="193">
          <cell r="A193" t="str">
            <v>1VC0603105M1HX5R</v>
          </cell>
          <cell r="B193" t="str">
            <v>Cap,1uF±20%,50V,X5R,0603,1.80*1.00*1.00mm</v>
          </cell>
          <cell r="C193" t="str">
            <v>cai</v>
          </cell>
          <cell r="D193" t="str">
            <v>LTS2</v>
          </cell>
        </row>
        <row r="194">
          <cell r="A194" t="str">
            <v>1VC0603106K0JX5R</v>
          </cell>
          <cell r="B194" t="str">
            <v>capcitance,10uF,±10%,6.3V,X5R,0603,CL10A106KQ8NNNC,</v>
          </cell>
          <cell r="C194" t="str">
            <v>cái</v>
          </cell>
          <cell r="D194" t="str">
            <v>LTS2</v>
          </cell>
        </row>
        <row r="195">
          <cell r="A195" t="str">
            <v>1VC0603106M0JX5R</v>
          </cell>
          <cell r="B195" t="str">
            <v>CAP CER 10uF 6.3V 20% X5R 0603</v>
          </cell>
          <cell r="C195" t="str">
            <v>cái</v>
          </cell>
          <cell r="D195" t="str">
            <v>AP</v>
          </cell>
        </row>
        <row r="196">
          <cell r="A196" t="str">
            <v>1VC0603106M0JX5R-0</v>
          </cell>
          <cell r="B196" t="str">
            <v>CAP,CER,0603,10uF,20%,4.0V,X5R</v>
          </cell>
          <cell r="C196" t="str">
            <v>cai</v>
          </cell>
          <cell r="D196" t="str">
            <v>LTS2</v>
          </cell>
        </row>
        <row r="197">
          <cell r="A197" t="str">
            <v>1VC0603106M0JX5R-1</v>
          </cell>
          <cell r="B197" t="str">
            <v>CAP,CER,0603,10uF,20%,6.3V,X5R</v>
          </cell>
          <cell r="C197" t="str">
            <v>cai</v>
          </cell>
          <cell r="D197" t="str">
            <v>ADSL,ONT,LTS2,DVBT2,TVSTB,AP</v>
          </cell>
        </row>
        <row r="198">
          <cell r="A198" t="str">
            <v>1VC0603106M1CX5R</v>
          </cell>
          <cell r="B198" t="str">
            <v>CAP CER 10uF 16V 20% X5R 0603</v>
          </cell>
          <cell r="C198" t="str">
            <v>cái</v>
          </cell>
          <cell r="D198" t="str">
            <v>AP</v>
          </cell>
        </row>
        <row r="199">
          <cell r="A199" t="str">
            <v>1VC0603151J1HNP0</v>
          </cell>
          <cell r="B199" t="str">
            <v>CAP,CER,0603,150pF,5%,50V,NPO</v>
          </cell>
          <cell r="C199" t="str">
            <v>cai</v>
          </cell>
          <cell r="D199" t="str">
            <v>TVSTB</v>
          </cell>
        </row>
        <row r="200">
          <cell r="A200" t="str">
            <v>1VC0603153K1HX7R</v>
          </cell>
          <cell r="B200" t="str">
            <v>CAP CER 15nF 50V 10% X7R 0603</v>
          </cell>
          <cell r="C200" t="str">
            <v>cái</v>
          </cell>
          <cell r="D200" t="str">
            <v>AP</v>
          </cell>
        </row>
        <row r="201">
          <cell r="A201" t="str">
            <v>1VC0603184K1AX5R</v>
          </cell>
          <cell r="B201" t="str">
            <v>CAP,CER,0603,0.18uF,10%,10V,X5R</v>
          </cell>
          <cell r="C201" t="str">
            <v>cai</v>
          </cell>
          <cell r="D201" t="str">
            <v>TVSTB</v>
          </cell>
        </row>
        <row r="202">
          <cell r="A202" t="str">
            <v>1VC0603223K1HX7R</v>
          </cell>
          <cell r="B202" t="str">
            <v>CAP CER 22nF 50V 10% X7R 0603</v>
          </cell>
          <cell r="C202" t="str">
            <v>cái</v>
          </cell>
          <cell r="D202" t="str">
            <v>AP</v>
          </cell>
        </row>
        <row r="203">
          <cell r="A203" t="str">
            <v>1VC0603224K1AX7R</v>
          </cell>
          <cell r="B203" t="str">
            <v>CAP,CER,0603,0.22uF,10%,10V,X7R</v>
          </cell>
          <cell r="C203" t="str">
            <v>cai</v>
          </cell>
          <cell r="D203" t="str">
            <v>DVBT2</v>
          </cell>
        </row>
        <row r="204">
          <cell r="A204" t="str">
            <v>1VC0603225K0JX5R</v>
          </cell>
          <cell r="B204" t="str">
            <v>CAP,CER,0603,2.2uF,10%,6.3V,X5R</v>
          </cell>
          <cell r="C204" t="str">
            <v>cai</v>
          </cell>
          <cell r="D204" t="str">
            <v>ADSL,ONT,AP</v>
          </cell>
        </row>
        <row r="205">
          <cell r="A205" t="str">
            <v>1VC0603225K1AX5R</v>
          </cell>
          <cell r="B205" t="str">
            <v>Cap,2.2uF±10%,10V,X5R,0603,1.80*0.95*0.95mm</v>
          </cell>
          <cell r="C205" t="str">
            <v>cai</v>
          </cell>
          <cell r="D205" t="str">
            <v>LTS2</v>
          </cell>
        </row>
        <row r="206">
          <cell r="A206" t="str">
            <v>1VC0603225K1AX7R</v>
          </cell>
          <cell r="B206" t="str">
            <v>CAP,CER,0603,2.2uF,10%,10V,X7R</v>
          </cell>
          <cell r="C206" t="str">
            <v>cai</v>
          </cell>
          <cell r="D206" t="str">
            <v>DVBT2</v>
          </cell>
        </row>
        <row r="207">
          <cell r="A207" t="str">
            <v>1VC0603225K1CX5R</v>
          </cell>
          <cell r="B207" t="str">
            <v>CAP,CER,0603,2.2uF,10%,16V,X5R</v>
          </cell>
          <cell r="C207" t="str">
            <v>cai</v>
          </cell>
          <cell r="D207" t="str">
            <v>TVSTB</v>
          </cell>
        </row>
        <row r="208">
          <cell r="A208" t="str">
            <v>1VC0603470K1HX7R</v>
          </cell>
          <cell r="B208" t="str">
            <v>CAP CER 47pF 50V 10% X7R 0603</v>
          </cell>
          <cell r="C208" t="str">
            <v>cái</v>
          </cell>
          <cell r="D208" t="str">
            <v>AP</v>
          </cell>
        </row>
        <row r="209">
          <cell r="A209" t="str">
            <v>1VC0603471J1HNP0</v>
          </cell>
          <cell r="B209" t="str">
            <v>CAP,CER,0603,470pF,5%,50V,NPO</v>
          </cell>
          <cell r="C209" t="str">
            <v>cai</v>
          </cell>
          <cell r="D209" t="str">
            <v>ADSL,TVSTB</v>
          </cell>
        </row>
        <row r="210">
          <cell r="A210" t="str">
            <v>1VC0603471K1HNP0</v>
          </cell>
          <cell r="B210" t="str">
            <v>CAP,CER,0603,470pF,10%,50V,NPO</v>
          </cell>
          <cell r="C210" t="str">
            <v>cai</v>
          </cell>
          <cell r="D210" t="str">
            <v>ADSL</v>
          </cell>
        </row>
        <row r="211">
          <cell r="A211" t="str">
            <v>1VC0603474K1EX7R</v>
          </cell>
          <cell r="B211" t="str">
            <v>CAP CER 0.47uF 25V 10% X7R 0603</v>
          </cell>
          <cell r="C211" t="str">
            <v>cái</v>
          </cell>
          <cell r="D211" t="str">
            <v>AP</v>
          </cell>
        </row>
        <row r="212">
          <cell r="A212" t="str">
            <v>1VC0603475K0JX5R</v>
          </cell>
          <cell r="B212" t="str">
            <v>CAP CER 4.7uF 6.3V 10% X5R 0603</v>
          </cell>
          <cell r="C212" t="str">
            <v>cái</v>
          </cell>
          <cell r="D212" t="str">
            <v>AP</v>
          </cell>
        </row>
        <row r="213">
          <cell r="A213" t="str">
            <v>1VC0603475M0JX5R</v>
          </cell>
          <cell r="B213" t="str">
            <v>CAP,CER,0603,4.7uF,20%,6.3V,X5R</v>
          </cell>
          <cell r="C213" t="str">
            <v>cai</v>
          </cell>
          <cell r="D213" t="str">
            <v>ADSL,ONT,LTS2,DVBT2</v>
          </cell>
        </row>
        <row r="214">
          <cell r="A214" t="str">
            <v>1VC0603475M1AX5R</v>
          </cell>
          <cell r="B214" t="str">
            <v>Cap,4.7uF±20%,10V,X5R,0603,1.80*0.95*0.95mm</v>
          </cell>
          <cell r="C214" t="str">
            <v>cai</v>
          </cell>
          <cell r="D214" t="str">
            <v>LTS2</v>
          </cell>
        </row>
        <row r="215">
          <cell r="A215" t="str">
            <v>1VC0603681J1HNP0</v>
          </cell>
          <cell r="B215" t="str">
            <v>CAP,CER,0603,680pF,5%, 50V, NPO</v>
          </cell>
          <cell r="C215" t="str">
            <v>cai</v>
          </cell>
          <cell r="D215" t="str">
            <v>ADSL</v>
          </cell>
        </row>
        <row r="216">
          <cell r="A216" t="str">
            <v>1VC0603681K1HX7R</v>
          </cell>
          <cell r="B216" t="str">
            <v>CAP,CER,0603,680pF,10%, 50V, X7R</v>
          </cell>
          <cell r="C216" t="str">
            <v>cai</v>
          </cell>
          <cell r="D216" t="str">
            <v>ADSL</v>
          </cell>
        </row>
        <row r="217">
          <cell r="A217" t="str">
            <v>1VC0805100K1HX7R</v>
          </cell>
          <cell r="B217" t="str">
            <v>CAP CER 120pF 50V 10% SMD, 0805, X7R</v>
          </cell>
          <cell r="C217" t="str">
            <v>cái</v>
          </cell>
          <cell r="D217" t="str">
            <v>POE</v>
          </cell>
        </row>
        <row r="218">
          <cell r="A218" t="str">
            <v>1VC0805100M1HX7R</v>
          </cell>
          <cell r="B218" t="str">
            <v>CAP CER 10 PF 50V 20%, SMD, 0805</v>
          </cell>
          <cell r="C218" t="str">
            <v>cái</v>
          </cell>
          <cell r="D218" t="str">
            <v>MBC</v>
          </cell>
        </row>
        <row r="219">
          <cell r="A219" t="str">
            <v>1VC0805101K1HX7R</v>
          </cell>
          <cell r="B219" t="str">
            <v>CAP CER 100pF 50V 10% SMD, 0805, X7R</v>
          </cell>
          <cell r="C219" t="str">
            <v>cái</v>
          </cell>
          <cell r="D219" t="str">
            <v>POE</v>
          </cell>
        </row>
        <row r="220">
          <cell r="A220" t="str">
            <v>1VC0805102K2AX7R</v>
          </cell>
          <cell r="B220" t="str">
            <v>CAP CER 1nF 100V 10% X7R  0805</v>
          </cell>
          <cell r="C220" t="str">
            <v>cái</v>
          </cell>
          <cell r="D220" t="str">
            <v>AP</v>
          </cell>
        </row>
        <row r="221">
          <cell r="A221" t="str">
            <v>1VC0805103J1HNP0</v>
          </cell>
          <cell r="B221" t="str">
            <v>CAP,CER,0805,0.01uF,5%,50V,NPO</v>
          </cell>
          <cell r="C221" t="str">
            <v>cai</v>
          </cell>
          <cell r="D221" t="str">
            <v>ADSL</v>
          </cell>
        </row>
        <row r="222">
          <cell r="A222" t="str">
            <v>1VC0805103K1HX7R</v>
          </cell>
          <cell r="B222" t="str">
            <v>CAP,CER,0805,0.01uF,10%,50V,X7R</v>
          </cell>
          <cell r="C222" t="str">
            <v>cai</v>
          </cell>
          <cell r="D222" t="str">
            <v>DVBT2</v>
          </cell>
        </row>
        <row r="223">
          <cell r="A223" t="str">
            <v>1VC0805104K1HX7R</v>
          </cell>
          <cell r="B223" t="str">
            <v>CAP,CER,0805,0.1uF,10%, 50V, X7R</v>
          </cell>
          <cell r="C223" t="str">
            <v>cai</v>
          </cell>
          <cell r="D223" t="str">
            <v>ADSL</v>
          </cell>
        </row>
        <row r="224">
          <cell r="A224" t="str">
            <v>1VC0805104K2AX7R</v>
          </cell>
          <cell r="B224" t="str">
            <v>CAP CER 0.1uF 100V 10% X7R 0805</v>
          </cell>
          <cell r="C224" t="str">
            <v>cái</v>
          </cell>
          <cell r="D224" t="str">
            <v>AP</v>
          </cell>
        </row>
        <row r="225">
          <cell r="A225" t="str">
            <v>1VC0805104M1HX7R</v>
          </cell>
          <cell r="B225" t="str">
            <v>CAP CER 100 nF 50V 20%, SMD, 0805</v>
          </cell>
          <cell r="C225" t="str">
            <v>cai</v>
          </cell>
          <cell r="D225" t="str">
            <v>ADAP,MBC</v>
          </cell>
        </row>
        <row r="226">
          <cell r="A226" t="str">
            <v>1VC0805104M2AX7R</v>
          </cell>
          <cell r="B226" t="str">
            <v>CAP CER 100nF 50V 20%, SMD, 0805</v>
          </cell>
          <cell r="C226" t="str">
            <v>cái</v>
          </cell>
          <cell r="D226" t="str">
            <v>POE</v>
          </cell>
        </row>
        <row r="227">
          <cell r="A227" t="str">
            <v>1VC0805105K1CX7R</v>
          </cell>
          <cell r="B227" t="str">
            <v>CAP CER 1uF 16V 10% X7R 0805</v>
          </cell>
          <cell r="C227" t="str">
            <v>cái</v>
          </cell>
          <cell r="D227" t="str">
            <v>AP</v>
          </cell>
        </row>
        <row r="228">
          <cell r="A228" t="str">
            <v>1VC0805105K1EX7R</v>
          </cell>
          <cell r="B228" t="str">
            <v>CAP CER 1uF 25V 10% X7R 0805</v>
          </cell>
          <cell r="C228" t="str">
            <v>cái</v>
          </cell>
          <cell r="D228" t="str">
            <v>AP</v>
          </cell>
        </row>
        <row r="229">
          <cell r="A229" t="str">
            <v>1VC0805105K1HX7R</v>
          </cell>
          <cell r="B229" t="str">
            <v>CAP,CER,0805,1uF,10%,50V,X7R</v>
          </cell>
          <cell r="C229" t="str">
            <v>cai</v>
          </cell>
          <cell r="D229" t="str">
            <v>DVBT2</v>
          </cell>
        </row>
        <row r="230">
          <cell r="A230" t="str">
            <v>1VC0805105M1HX7R</v>
          </cell>
          <cell r="B230" t="str">
            <v>CAP CER 1uF 50V 20% SMD, 0805, X7R</v>
          </cell>
          <cell r="C230" t="str">
            <v>cai</v>
          </cell>
          <cell r="D230" t="str">
            <v>ADAP,MBC</v>
          </cell>
        </row>
        <row r="231">
          <cell r="A231" t="str">
            <v>1VC0805106K0JX5R</v>
          </cell>
          <cell r="B231" t="str">
            <v>CAP CER 10uF 6.3V 10% X5R 0805</v>
          </cell>
          <cell r="C231" t="str">
            <v>cái</v>
          </cell>
          <cell r="D231" t="str">
            <v>AP</v>
          </cell>
        </row>
        <row r="232">
          <cell r="A232" t="str">
            <v>1VC0805106K1CX5R</v>
          </cell>
          <cell r="B232" t="str">
            <v>CAP,CER,0805,10uF,10%,16V,X5R</v>
          </cell>
          <cell r="C232" t="str">
            <v>cai</v>
          </cell>
          <cell r="D232" t="str">
            <v>ADSL,TVSTB,AP</v>
          </cell>
        </row>
        <row r="233">
          <cell r="A233" t="str">
            <v>1VC0805106K1EX5R</v>
          </cell>
          <cell r="B233" t="str">
            <v>CAP CER 10uF 25V 10% X5R 0805</v>
          </cell>
          <cell r="C233" t="str">
            <v>cái</v>
          </cell>
          <cell r="D233" t="str">
            <v>AP</v>
          </cell>
        </row>
        <row r="234">
          <cell r="A234" t="str">
            <v>1VC0805106M0JX5R</v>
          </cell>
          <cell r="B234" t="str">
            <v>CAP,CER,0805,10uF,20%,6.3V,X5R</v>
          </cell>
          <cell r="C234" t="str">
            <v>cai</v>
          </cell>
          <cell r="D234" t="str">
            <v>ADSL,ONT,AP</v>
          </cell>
        </row>
        <row r="235">
          <cell r="A235" t="str">
            <v>1VC0805123K2AX7R</v>
          </cell>
          <cell r="B235" t="str">
            <v>CAP CER 0.012uF 100V 10% X7R 0805</v>
          </cell>
          <cell r="C235" t="str">
            <v>cái</v>
          </cell>
          <cell r="D235" t="str">
            <v>AP</v>
          </cell>
        </row>
        <row r="236">
          <cell r="A236" t="str">
            <v>1VC0805221J1HNP0</v>
          </cell>
          <cell r="B236" t="str">
            <v>CAP,CER,0805,220pF,5%, NPO, 50V</v>
          </cell>
          <cell r="C236" t="str">
            <v>cai</v>
          </cell>
          <cell r="D236" t="str">
            <v>ADSL</v>
          </cell>
        </row>
        <row r="237">
          <cell r="A237" t="str">
            <v>1VC0805222M1HX7R</v>
          </cell>
          <cell r="B237" t="str">
            <v>CAP CER 2200 pF 50V 20% SMD, 0805, X7R</v>
          </cell>
          <cell r="C237" t="str">
            <v>cai</v>
          </cell>
          <cell r="D237" t="str">
            <v>ADAP,MBC</v>
          </cell>
        </row>
        <row r="238">
          <cell r="A238" t="str">
            <v>1VC0805226M0JX5R</v>
          </cell>
          <cell r="B238" t="str">
            <v>CAP,CER,0805,22uF,20%,6.3V,X5R</v>
          </cell>
          <cell r="C238" t="str">
            <v>cai</v>
          </cell>
          <cell r="D238" t="str">
            <v>ADSL,ONT,DVBT2,TVSTB,AP</v>
          </cell>
        </row>
        <row r="239">
          <cell r="A239" t="str">
            <v>1VC0805226M1CX5R</v>
          </cell>
          <cell r="B239" t="str">
            <v>CAP CER 22uF 16V 20% X5R 0805</v>
          </cell>
          <cell r="C239" t="str">
            <v>cái</v>
          </cell>
          <cell r="D239" t="str">
            <v>AP</v>
          </cell>
        </row>
        <row r="240">
          <cell r="A240" t="str">
            <v>1VC0805302K2AX7R</v>
          </cell>
          <cell r="B240" t="str">
            <v>CAP CER 3nF 100V 10% X7R 0805</v>
          </cell>
          <cell r="C240" t="str">
            <v>cái</v>
          </cell>
          <cell r="D240" t="str">
            <v>AP</v>
          </cell>
        </row>
        <row r="241">
          <cell r="A241" t="str">
            <v>1VC0805475K0JX5R</v>
          </cell>
          <cell r="B241" t="str">
            <v>CAP,CER,0805,4.7uF,10%,6.3V,X5R</v>
          </cell>
          <cell r="C241" t="str">
            <v>cai</v>
          </cell>
          <cell r="D241" t="str">
            <v>DVBT2</v>
          </cell>
        </row>
        <row r="242">
          <cell r="A242" t="str">
            <v>1VC0805476M0JX5R</v>
          </cell>
          <cell r="B242" t="str">
            <v>CAP,CER,0805,47uF,20%,6.3V,X5R</v>
          </cell>
          <cell r="C242" t="str">
            <v>cai</v>
          </cell>
          <cell r="D242" t="str">
            <v>DVBT2,TVSTB</v>
          </cell>
        </row>
        <row r="243">
          <cell r="A243" t="str">
            <v>1VC0805822J1HNP0</v>
          </cell>
          <cell r="B243" t="str">
            <v>CAP,CER,0805,8200pF,5%,50V,NPO</v>
          </cell>
          <cell r="C243" t="str">
            <v>cai</v>
          </cell>
          <cell r="D243" t="str">
            <v>ADSL</v>
          </cell>
        </row>
        <row r="244">
          <cell r="A244" t="str">
            <v>1VC100200V337M1JALU</v>
          </cell>
          <cell r="B244" t="str">
            <v>CAP ALUM 330UF 63V 20% RADIAL (10 x 20) pitch 5mm</v>
          </cell>
          <cell r="C244" t="str">
            <v>cái</v>
          </cell>
          <cell r="D244" t="str">
            <v>POE</v>
          </cell>
        </row>
        <row r="245">
          <cell r="A245" t="str">
            <v>1VC1025V226M2GALU</v>
          </cell>
          <cell r="B245" t="str">
            <v>CAP ALUM 22 uF 400V 20% RADIAL (10 x 25) pitch 5mm</v>
          </cell>
          <cell r="C245" t="str">
            <v>cai</v>
          </cell>
          <cell r="D245" t="str">
            <v>ADAP</v>
          </cell>
        </row>
        <row r="246">
          <cell r="A246" t="str">
            <v>1VC1025V475M2GALU</v>
          </cell>
          <cell r="B246" t="str">
            <v>CAP ALUM 4.7UF 400V 20% RADIAL (8 x 11.5) pitch 5mm</v>
          </cell>
          <cell r="C246" t="str">
            <v>cái</v>
          </cell>
          <cell r="D246" t="str">
            <v>POE,MBC</v>
          </cell>
        </row>
        <row r="247">
          <cell r="A247" t="str">
            <v>1VC1206102K2GX7R</v>
          </cell>
          <cell r="B247" t="str">
            <v>CAP CER 1nF 400V 10% SMD, 1206, X7R</v>
          </cell>
          <cell r="C247" t="str">
            <v>cái</v>
          </cell>
          <cell r="D247" t="str">
            <v>POE</v>
          </cell>
        </row>
        <row r="248">
          <cell r="A248" t="str">
            <v>1VC1206102K3DX7R</v>
          </cell>
          <cell r="B248" t="str">
            <v>CAP,CER,1206,1000pF,10%,2KV,X7R</v>
          </cell>
          <cell r="C248" t="str">
            <v>cai</v>
          </cell>
          <cell r="D248" t="str">
            <v>ADSL,ONT,AP</v>
          </cell>
        </row>
        <row r="249">
          <cell r="A249" t="str">
            <v>1VC1206102M2EX7R</v>
          </cell>
          <cell r="B249" t="str">
            <v>CAP CER 1nF 250V 20% SMD, 1206, X7R</v>
          </cell>
          <cell r="C249" t="str">
            <v>cai</v>
          </cell>
          <cell r="D249" t="str">
            <v>ADAP</v>
          </cell>
        </row>
        <row r="250">
          <cell r="A250" t="str">
            <v>1VC1206106K1EX5R</v>
          </cell>
          <cell r="B250" t="str">
            <v>CAP, CER, 1206,10uF,10%, 25V, X5R</v>
          </cell>
          <cell r="C250" t="str">
            <v>cai</v>
          </cell>
          <cell r="D250" t="str">
            <v>ONT,AP</v>
          </cell>
        </row>
        <row r="251">
          <cell r="A251" t="str">
            <v>1VC1206106M1EX5R</v>
          </cell>
          <cell r="B251" t="str">
            <v>CAP,CER,1206,10uF,20%,25V,X5R</v>
          </cell>
          <cell r="C251" t="str">
            <v>cai</v>
          </cell>
          <cell r="D251" t="str">
            <v>TVSTB</v>
          </cell>
        </row>
        <row r="252">
          <cell r="A252" t="str">
            <v>1VC1206106M1EX7R</v>
          </cell>
          <cell r="B252" t="str">
            <v>CAP,CER,1206,10uF,10%,25V,X7R</v>
          </cell>
          <cell r="C252" t="str">
            <v>cai</v>
          </cell>
          <cell r="D252" t="str">
            <v>DVBT2</v>
          </cell>
        </row>
        <row r="253">
          <cell r="A253" t="str">
            <v>1VC1206220J2ANP0</v>
          </cell>
          <cell r="B253" t="str">
            <v>CAP CER 22PF 100V 5% NP0 1206</v>
          </cell>
          <cell r="C253" t="str">
            <v>cái</v>
          </cell>
          <cell r="D253" t="str">
            <v>AP</v>
          </cell>
        </row>
        <row r="254">
          <cell r="A254" t="str">
            <v>1VC1206223K2WX7R</v>
          </cell>
          <cell r="B254" t="str">
            <v>CAP CER 22 nF 500V 10%, SMD, 1206</v>
          </cell>
          <cell r="C254" t="str">
            <v>cái</v>
          </cell>
          <cell r="D254" t="str">
            <v>POE</v>
          </cell>
        </row>
        <row r="255">
          <cell r="A255" t="str">
            <v>1VC1206226K0JX5R</v>
          </cell>
          <cell r="B255" t="str">
            <v>CAP CER 22uF 6.3V 10% X5R 1206</v>
          </cell>
          <cell r="C255" t="str">
            <v>cái</v>
          </cell>
          <cell r="D255" t="str">
            <v>AP</v>
          </cell>
        </row>
        <row r="256">
          <cell r="A256" t="str">
            <v>1VC1206226M1AX5R</v>
          </cell>
          <cell r="B256" t="str">
            <v>CAP,CER,1206,22uF,20%,10V,X5R</v>
          </cell>
          <cell r="C256" t="str">
            <v>cai</v>
          </cell>
          <cell r="D256" t="str">
            <v>ADSL,ONT,AP</v>
          </cell>
        </row>
        <row r="257">
          <cell r="A257" t="str">
            <v>1VC1206226M1CX5R</v>
          </cell>
          <cell r="B257" t="str">
            <v>CAP,CER,1206,22uF,20%,16V,X5R</v>
          </cell>
          <cell r="C257" t="str">
            <v>cai</v>
          </cell>
          <cell r="D257" t="str">
            <v>DVBT2,TVSTB</v>
          </cell>
        </row>
        <row r="258">
          <cell r="A258" t="str">
            <v>1VC1206393J1HNP0</v>
          </cell>
          <cell r="B258" t="str">
            <v>CAP,CER,1206,0.039uF,5%,50V,NPO</v>
          </cell>
          <cell r="C258" t="str">
            <v>cai</v>
          </cell>
          <cell r="D258" t="str">
            <v>ADSL</v>
          </cell>
        </row>
        <row r="259">
          <cell r="A259" t="str">
            <v>1VC1206472M2EXR7</v>
          </cell>
          <cell r="B259" t="str">
            <v>CAP CER 4700 pF, 20%, 250V, X7R, 1206</v>
          </cell>
          <cell r="C259" t="str">
            <v>cai</v>
          </cell>
          <cell r="D259" t="str">
            <v>ADAP</v>
          </cell>
        </row>
        <row r="260">
          <cell r="A260" t="str">
            <v>1VC1206473K2EX7R</v>
          </cell>
          <cell r="B260" t="str">
            <v>CAP CER 0.047uF 250V X7R 10% 1206</v>
          </cell>
          <cell r="C260" t="str">
            <v>cái</v>
          </cell>
          <cell r="D260" t="str">
            <v>AP</v>
          </cell>
        </row>
        <row r="261">
          <cell r="A261" t="str">
            <v>1VC1206476M0JX5R</v>
          </cell>
          <cell r="B261" t="str">
            <v>CAP,CER,1206,47uF,20%,6.3V,X5R</v>
          </cell>
          <cell r="C261" t="str">
            <v>cai</v>
          </cell>
          <cell r="D261" t="str">
            <v>TVSTB</v>
          </cell>
        </row>
        <row r="262">
          <cell r="A262" t="str">
            <v>1VC1210105K2AX7R</v>
          </cell>
          <cell r="B262" t="str">
            <v>CAP CER 1uF 100V 10% X7R 1210</v>
          </cell>
          <cell r="C262" t="str">
            <v>cái</v>
          </cell>
          <cell r="D262" t="str">
            <v>AP</v>
          </cell>
        </row>
        <row r="263">
          <cell r="A263" t="str">
            <v>1VC1210222K3DX7R</v>
          </cell>
          <cell r="B263" t="str">
            <v>CAP,CER,1210,2200pF,10%,2KV,X7R</v>
          </cell>
          <cell r="C263" t="str">
            <v>cai</v>
          </cell>
          <cell r="D263" t="str">
            <v>DVBT2</v>
          </cell>
        </row>
        <row r="264">
          <cell r="A264" t="str">
            <v>1VC1210226M1CX7R</v>
          </cell>
          <cell r="B264" t="str">
            <v>CAP CER 22uF 16V 20% X7R 1210</v>
          </cell>
          <cell r="C264" t="str">
            <v>cái</v>
          </cell>
          <cell r="D264" t="str">
            <v>AP</v>
          </cell>
        </row>
        <row r="265">
          <cell r="A265" t="str">
            <v>1VC1210393J1HNP0</v>
          </cell>
          <cell r="B265" t="str">
            <v>CAP,CER,1210,0.039uF,5%,50V,NPO</v>
          </cell>
          <cell r="C265" t="str">
            <v>cai</v>
          </cell>
          <cell r="D265" t="str">
            <v>ADSL</v>
          </cell>
        </row>
        <row r="266">
          <cell r="A266" t="str">
            <v>1VC1210476K1CX5R</v>
          </cell>
          <cell r="B266" t="str">
            <v>CAP CER 47uF 16V 10% X5R 1210</v>
          </cell>
          <cell r="C266" t="str">
            <v>cái</v>
          </cell>
          <cell r="D266" t="str">
            <v>AP</v>
          </cell>
        </row>
        <row r="267">
          <cell r="A267" t="str">
            <v>1VC150180V683K2YFLM</v>
          </cell>
          <cell r="B267" t="str">
            <v>CAP,FLM,RAD,0.068uF,10% Pitch 15mm</v>
          </cell>
          <cell r="C267" t="str">
            <v>cai</v>
          </cell>
          <cell r="D267" t="str">
            <v>ADSL</v>
          </cell>
        </row>
        <row r="268">
          <cell r="A268" t="str">
            <v>1VC1509104M2YFLM</v>
          </cell>
          <cell r="B268" t="str">
            <v>CAP FILM 100 nF 630V ( 275VAC) 20%, RADIAL, pitch 10 or 15 mm</v>
          </cell>
          <cell r="C268" t="str">
            <v>cai</v>
          </cell>
          <cell r="D268" t="str">
            <v>ADAP</v>
          </cell>
        </row>
        <row r="269">
          <cell r="A269" t="str">
            <v>1VC1540V476M0JALU</v>
          </cell>
          <cell r="B269" t="str">
            <v>CAP ALUM 47UF 6.3V 20% RADIAL,6.3V,1.5x4x7mm,46mA</v>
          </cell>
          <cell r="C269" t="str">
            <v>cai</v>
          </cell>
          <cell r="D269" t="str">
            <v>DVBT2</v>
          </cell>
        </row>
        <row r="270">
          <cell r="A270" t="str">
            <v>1VC160250476M2GALU</v>
          </cell>
          <cell r="B270" t="str">
            <v>CAP ALUM 47UF 400 20% RADIAL (16 x 25) pitch 5mm</v>
          </cell>
          <cell r="C270" t="str">
            <v>cái</v>
          </cell>
          <cell r="D270" t="str">
            <v>POE</v>
          </cell>
        </row>
        <row r="271">
          <cell r="A271" t="str">
            <v>1VC1812222K3DX7R</v>
          </cell>
          <cell r="B271" t="str">
            <v>CAP CER 2200pF 2KV 10% X7R 1812</v>
          </cell>
          <cell r="C271" t="str">
            <v>cái</v>
          </cell>
          <cell r="D271" t="str">
            <v>AP</v>
          </cell>
        </row>
        <row r="272">
          <cell r="A272" t="str">
            <v>1VC1812C332J1GACTU</v>
          </cell>
          <cell r="B272" t="str">
            <v>CAP CER 3.3nF 100V 10% X7R 1812</v>
          </cell>
          <cell r="C272" t="str">
            <v>cái</v>
          </cell>
          <cell r="D272" t="str">
            <v>AP</v>
          </cell>
        </row>
        <row r="273">
          <cell r="A273" t="str">
            <v>1VC2050V107M0JALU</v>
          </cell>
          <cell r="B273" t="str">
            <v>CAP ALUM 100UF 6.3V 20% RADIAL,6.3V,2x5x12mm,130mA</v>
          </cell>
          <cell r="C273" t="str">
            <v>cai</v>
          </cell>
          <cell r="D273" t="str">
            <v>DVBT2</v>
          </cell>
        </row>
        <row r="274">
          <cell r="A274" t="str">
            <v>1VC2050V107M1CALU</v>
          </cell>
          <cell r="B274" t="str">
            <v>CAP,ELC,RAD,100uF,20%, 16V, 5x11x2mm</v>
          </cell>
          <cell r="C274" t="str">
            <v>cai</v>
          </cell>
          <cell r="D274" t="str">
            <v>LTS2</v>
          </cell>
        </row>
        <row r="275">
          <cell r="A275" t="str">
            <v>1VC2050V227M0JALU</v>
          </cell>
          <cell r="B275" t="str">
            <v>CAP ALUM 220UF 6.3V 20% RADIAL,6.3V,2x5x12mm,240mA</v>
          </cell>
          <cell r="C275" t="str">
            <v>cai</v>
          </cell>
          <cell r="D275" t="str">
            <v>DVBT2</v>
          </cell>
        </row>
        <row r="276">
          <cell r="A276" t="str">
            <v>1VC2050V476M1EALU</v>
          </cell>
          <cell r="B276" t="str">
            <v>CAP,ELC,RAD,47uF,20%,25V,5x11x2mm,300mOHM,250mA</v>
          </cell>
          <cell r="C276" t="str">
            <v>cai</v>
          </cell>
          <cell r="D276" t="str">
            <v>DVBT2</v>
          </cell>
        </row>
        <row r="277">
          <cell r="A277" t="str">
            <v>1VC2550V107M1AALU</v>
          </cell>
          <cell r="B277" t="str">
            <v>CAP,ELC,RAD,100uF,20%, 10V, 2.5mm lead space</v>
          </cell>
          <cell r="C277" t="str">
            <v>cai</v>
          </cell>
          <cell r="D277" t="str">
            <v>ADSL</v>
          </cell>
        </row>
        <row r="278">
          <cell r="A278" t="str">
            <v>1VC2550V107M1CALU</v>
          </cell>
          <cell r="B278" t="str">
            <v>CAP,ELC,RAD,100uF,20%, 16V, 2.5mm lead space</v>
          </cell>
          <cell r="C278" t="str">
            <v>cai</v>
          </cell>
          <cell r="D278" t="str">
            <v>ADSL</v>
          </cell>
        </row>
        <row r="279">
          <cell r="A279" t="str">
            <v>1VC2563V227M1AALU</v>
          </cell>
          <cell r="B279" t="str">
            <v>CAP,TNT,7343,220uF,20%,10V,CASE H,LO-ESR</v>
          </cell>
          <cell r="C279" t="str">
            <v>cai</v>
          </cell>
          <cell r="D279" t="str">
            <v>TVSTB</v>
          </cell>
        </row>
        <row r="280">
          <cell r="A280" t="str">
            <v>1VC2563V227M1CALU</v>
          </cell>
          <cell r="B280" t="str">
            <v>CAP,ELC,RAD,220uF,20%,16V,6.3x11x2.5mm,94mOHM,540mA</v>
          </cell>
          <cell r="C280" t="str">
            <v>cai</v>
          </cell>
          <cell r="D280" t="str">
            <v>DVBT2</v>
          </cell>
        </row>
        <row r="281">
          <cell r="A281" t="str">
            <v>1VC261785334K2YMF</v>
          </cell>
          <cell r="B281" t="str">
            <v>CAP 0.33uF 275V, 10%, X2 (8.5 x 17x 26.5) Pitch 22.5 mm</v>
          </cell>
          <cell r="C281" t="str">
            <v>cái</v>
          </cell>
          <cell r="D281" t="str">
            <v>POE</v>
          </cell>
        </row>
        <row r="282">
          <cell r="A282" t="str">
            <v>1VC3216107M0JTAN</v>
          </cell>
          <cell r="B282" t="str">
            <v>Tantalum capacitors,100uF±20%,6.3V,A Case,ESR=0.8 ohm,3.40*1.80*1.80mm</v>
          </cell>
          <cell r="C282" t="str">
            <v>cai</v>
          </cell>
          <cell r="D282" t="str">
            <v>LTS2</v>
          </cell>
        </row>
        <row r="283">
          <cell r="A283" t="str">
            <v>1VC3580V108M1AALU</v>
          </cell>
          <cell r="B283" t="str">
            <v>Cap Elec RD 10V 1000uf 20%, 5.0mm lead space</v>
          </cell>
          <cell r="C283" t="str">
            <v>cai</v>
          </cell>
          <cell r="D283" t="str">
            <v>ADSL</v>
          </cell>
        </row>
        <row r="284">
          <cell r="A284" t="str">
            <v>1VC3580V477M1CALU</v>
          </cell>
          <cell r="B284" t="str">
            <v>CAP,ELC,RAD,470uF,20%,16V,8X11.5X5mm</v>
          </cell>
          <cell r="C284" t="str">
            <v>cai</v>
          </cell>
          <cell r="D284" t="str">
            <v>DVBT2</v>
          </cell>
        </row>
        <row r="285">
          <cell r="A285" t="str">
            <v>1VC50110V226M1HALU</v>
          </cell>
          <cell r="B285" t="str">
            <v>CAP ALUM 22UF 50V 20% RADIAL (5 x 11)</v>
          </cell>
          <cell r="C285" t="str">
            <v>cái</v>
          </cell>
          <cell r="D285" t="str">
            <v>POE</v>
          </cell>
        </row>
        <row r="286">
          <cell r="A286" t="str">
            <v>1VC5055V226K1ECER</v>
          </cell>
          <cell r="B286" t="str">
            <v>CAP,CER,DIF,22uF 25V 20%</v>
          </cell>
          <cell r="C286" t="str">
            <v>cái</v>
          </cell>
          <cell r="D286" t="str">
            <v>AP</v>
          </cell>
        </row>
        <row r="287">
          <cell r="A287" t="str">
            <v>1VC5058225M1EALU</v>
          </cell>
          <cell r="B287" t="str">
            <v>CAP ALU 22uF 25V 20%</v>
          </cell>
          <cell r="C287" t="str">
            <v>cái</v>
          </cell>
          <cell r="D287" t="str">
            <v>AP</v>
          </cell>
        </row>
        <row r="288">
          <cell r="A288" t="str">
            <v>1VC5080V477M1CALU</v>
          </cell>
          <cell r="B288" t="str">
            <v>Cap Elec Radial 16V 470uf 20%</v>
          </cell>
          <cell r="C288" t="str">
            <v>cai</v>
          </cell>
          <cell r="D288" t="str">
            <v>ONT</v>
          </cell>
        </row>
        <row r="289">
          <cell r="A289" t="str">
            <v>1VC58V477M1CALU</v>
          </cell>
          <cell r="B289" t="str">
            <v>CAP ALUM 470 uF 16V 20% RADIAL (8 x 11.5) pitch 5mm</v>
          </cell>
          <cell r="C289" t="str">
            <v>cai</v>
          </cell>
          <cell r="D289" t="str">
            <v>ADAP</v>
          </cell>
        </row>
        <row r="290">
          <cell r="A290" t="str">
            <v>1VC60100V102K3DCER</v>
          </cell>
          <cell r="B290" t="str">
            <v>CAP CER 1000 PF 2KV 10% RADIAL</v>
          </cell>
          <cell r="C290" t="str">
            <v>cái</v>
          </cell>
          <cell r="D290" t="str">
            <v>POE</v>
          </cell>
        </row>
        <row r="291">
          <cell r="A291" t="str">
            <v>1VC6355227M1CALU</v>
          </cell>
          <cell r="B291" t="str">
            <v>CAP ALUM 220UF 16V 20% SMD</v>
          </cell>
          <cell r="C291" t="str">
            <v>cái</v>
          </cell>
          <cell r="D291" t="str">
            <v>AP</v>
          </cell>
        </row>
        <row r="292">
          <cell r="A292" t="str">
            <v>1VC6666106M1CALU</v>
          </cell>
          <cell r="B292" t="str">
            <v>CAP ALU 100uF 16V FK series 20%</v>
          </cell>
          <cell r="C292" t="str">
            <v>cái</v>
          </cell>
          <cell r="D292" t="str">
            <v>AP</v>
          </cell>
        </row>
        <row r="293">
          <cell r="A293" t="str">
            <v>1VC7343687M0JTAN</v>
          </cell>
          <cell r="B293" t="str">
            <v>CAP TANT 680uF ESR=0.018 OHMS 6.3V 20% -- 7343-43</v>
          </cell>
          <cell r="C293" t="str">
            <v>cái</v>
          </cell>
          <cell r="D293" t="str">
            <v>AP</v>
          </cell>
        </row>
        <row r="294">
          <cell r="A294" t="str">
            <v>1VC7580V222K3DCER</v>
          </cell>
          <cell r="B294" t="str">
            <v>CAP CER 2200 PF 2KV 10% RADIAL Y-CAP</v>
          </cell>
          <cell r="C294" t="str">
            <v>cai</v>
          </cell>
          <cell r="D294" t="str">
            <v>ADAP,MBC</v>
          </cell>
        </row>
        <row r="295">
          <cell r="A295" t="str">
            <v>1VC8010225M2AALU</v>
          </cell>
          <cell r="B295" t="str">
            <v>CAP ALU 22uF 100V +/-20%</v>
          </cell>
          <cell r="C295" t="str">
            <v>cái</v>
          </cell>
          <cell r="D295" t="str">
            <v>AP</v>
          </cell>
        </row>
        <row r="296">
          <cell r="A296" t="str">
            <v>1VC80115V475M2GALU</v>
          </cell>
          <cell r="B296" t="str">
            <v>CAP ALUM 4.7UF 400V 20% RADIAL (8 x 11.5) pitch 5mm</v>
          </cell>
          <cell r="C296" t="str">
            <v>cái</v>
          </cell>
          <cell r="D296" t="str">
            <v>POE</v>
          </cell>
        </row>
        <row r="297">
          <cell r="A297" t="str">
            <v>1VCRD10476M1EALU</v>
          </cell>
          <cell r="B297" t="str">
            <v>CAP ALUM 470uF 25V 20% SMD</v>
          </cell>
          <cell r="C297" t="str">
            <v>cái</v>
          </cell>
          <cell r="D297" t="str">
            <v>AP</v>
          </cell>
        </row>
        <row r="298">
          <cell r="A298" t="str">
            <v>1VD11-22/R6G6C-A01/2T</v>
          </cell>
          <cell r="B298" t="str">
            <v>Green-Red LED,SMD,2V,20mA</v>
          </cell>
          <cell r="C298" t="str">
            <v>cai</v>
          </cell>
          <cell r="D298" t="str">
            <v>ADSL,ONT</v>
          </cell>
        </row>
        <row r="299">
          <cell r="A299" t="str">
            <v>1VD2RK1000M-4</v>
          </cell>
          <cell r="B299" t="str">
            <v>SPD,GDT,SMT,1000V,20%,500mA,1pF,4.2x4.2x4.4mm</v>
          </cell>
          <cell r="C299" t="str">
            <v>cai</v>
          </cell>
          <cell r="D299" t="str">
            <v>ADSL</v>
          </cell>
        </row>
        <row r="300">
          <cell r="A300" t="str">
            <v>1VDBAS16-215SOT23</v>
          </cell>
          <cell r="B300" t="str">
            <v>Diode Switching 75V 200mA</v>
          </cell>
          <cell r="C300" t="str">
            <v>cái</v>
          </cell>
          <cell r="D300" t="str">
            <v>AP</v>
          </cell>
        </row>
        <row r="301">
          <cell r="A301" t="str">
            <v>1VDBAV99-215SOT23</v>
          </cell>
          <cell r="B301" t="str">
            <v>Diode Dual Ultra Fast Series 200mA 70V</v>
          </cell>
          <cell r="C301" t="str">
            <v>cái</v>
          </cell>
          <cell r="D301" t="str">
            <v>AP</v>
          </cell>
        </row>
        <row r="302">
          <cell r="A302" t="str">
            <v>1VDBZX84C12LT1GSOT23</v>
          </cell>
          <cell r="B302" t="str">
            <v>Diode Zenner 12V</v>
          </cell>
          <cell r="C302" t="str">
            <v>cái</v>
          </cell>
          <cell r="D302" t="str">
            <v>AP</v>
          </cell>
        </row>
        <row r="303">
          <cell r="A303" t="str">
            <v>1VDLG N971-KN-1</v>
          </cell>
          <cell r="B303" t="str">
            <v>Green, 2.1V, 20mA, Surface Mount,3.20mm L x 1.60mm W</v>
          </cell>
          <cell r="C303" t="str">
            <v>cai</v>
          </cell>
          <cell r="D303" t="str">
            <v>ADSL,ONT</v>
          </cell>
        </row>
        <row r="304">
          <cell r="A304" t="str">
            <v>1VDLGQ971-KN-10603</v>
          </cell>
          <cell r="B304" t="str">
            <v>LED CHIPLED 570NM GREEN 0603 SMD</v>
          </cell>
          <cell r="C304" t="str">
            <v>cái</v>
          </cell>
          <cell r="D304" t="str">
            <v>AP</v>
          </cell>
        </row>
        <row r="305">
          <cell r="A305" t="str">
            <v>1VDLGR971-KN-10805</v>
          </cell>
          <cell r="B305" t="str">
            <v>Diode LED GREEN 2V 850-mcd SM</v>
          </cell>
          <cell r="C305" t="str">
            <v>cái</v>
          </cell>
          <cell r="D305" t="str">
            <v>AP</v>
          </cell>
        </row>
        <row r="306">
          <cell r="A306" t="str">
            <v>1VDLSQ976-NR-10603</v>
          </cell>
          <cell r="B306" t="str">
            <v>LED CHIPLED 633NM RED 0603 SMD</v>
          </cell>
          <cell r="C306" t="str">
            <v>cái</v>
          </cell>
          <cell r="D306" t="str">
            <v>AP</v>
          </cell>
        </row>
        <row r="307">
          <cell r="A307" t="str">
            <v>1VDLYQ971-H1L2-360603</v>
          </cell>
          <cell r="B307" t="str">
            <v>LED CHIPLED 587NM YLW 0603 SMD</v>
          </cell>
          <cell r="C307" t="str">
            <v>cái</v>
          </cell>
          <cell r="D307" t="str">
            <v>AP</v>
          </cell>
        </row>
        <row r="308">
          <cell r="A308" t="str">
            <v>1VDMBR0540SOD123</v>
          </cell>
          <cell r="B308" t="str">
            <v>DIODE PWR SCH RECT 0.5A 40V SOD-123</v>
          </cell>
          <cell r="C308" t="str">
            <v>cái</v>
          </cell>
          <cell r="D308" t="str">
            <v>AP</v>
          </cell>
        </row>
        <row r="309">
          <cell r="A309" t="str">
            <v>1VDMMBD7000LT1G</v>
          </cell>
          <cell r="B309" t="str">
            <v>DIO,SWH,SOT23,100V,200mA,4nS,1.5pF</v>
          </cell>
          <cell r="C309" t="str">
            <v>cai</v>
          </cell>
          <cell r="D309" t="str">
            <v>ADSL</v>
          </cell>
        </row>
        <row r="310">
          <cell r="A310" t="str">
            <v>1VDSMAJ58A-E3/61SMA</v>
          </cell>
          <cell r="B310" t="str">
            <v>Diode TVS 58V 1W</v>
          </cell>
          <cell r="C310" t="str">
            <v>cái</v>
          </cell>
          <cell r="D310" t="str">
            <v>AP</v>
          </cell>
        </row>
        <row r="311">
          <cell r="A311" t="str">
            <v>1VDSMAJ58A-E3-61SMA</v>
          </cell>
          <cell r="B311" t="str">
            <v>Diode TVS 58V 1W</v>
          </cell>
          <cell r="C311" t="str">
            <v>cái</v>
          </cell>
          <cell r="D311" t="str">
            <v>AP</v>
          </cell>
        </row>
        <row r="312">
          <cell r="A312" t="str">
            <v>1VDSMLJ78CA-TPSMDJ</v>
          </cell>
          <cell r="B312" t="str">
            <v>TVS Diode Bi-Direction Maximum Peak Pulse Current 291.3A</v>
          </cell>
          <cell r="C312" t="str">
            <v>cái</v>
          </cell>
          <cell r="D312" t="str">
            <v>AP</v>
          </cell>
        </row>
        <row r="313">
          <cell r="A313" t="str">
            <v>1VDSS1H10-E3/61TSMA</v>
          </cell>
          <cell r="B313" t="str">
            <v>Diode Schottky 1A 100V</v>
          </cell>
          <cell r="C313" t="str">
            <v>cái</v>
          </cell>
          <cell r="D313" t="str">
            <v>AP</v>
          </cell>
        </row>
        <row r="314">
          <cell r="A314" t="str">
            <v>1VDSS1H10-E3-61TSMA</v>
          </cell>
          <cell r="B314" t="str">
            <v>Diode Schottky 1A 100V</v>
          </cell>
          <cell r="C314" t="str">
            <v>cái</v>
          </cell>
          <cell r="D314" t="str">
            <v>AP</v>
          </cell>
        </row>
        <row r="315">
          <cell r="A315" t="str">
            <v>1VDTPD4E001DBVRSOT23-500</v>
          </cell>
          <cell r="B315" t="str">
            <v>ESD Suppressors Low-cap 4Ch+-15k V ESD</v>
          </cell>
          <cell r="C315" t="str">
            <v>cái</v>
          </cell>
          <cell r="D315" t="str">
            <v>AP</v>
          </cell>
        </row>
        <row r="316">
          <cell r="A316" t="str">
            <v>1VDTPD4E001DBVRSOT23-6L</v>
          </cell>
          <cell r="B316" t="str">
            <v>TVS DIODE 5V 4CH BI SOT23-6</v>
          </cell>
          <cell r="C316" t="str">
            <v>cái</v>
          </cell>
          <cell r="D316" t="str">
            <v>AP</v>
          </cell>
        </row>
        <row r="317">
          <cell r="A317" t="str">
            <v>1VDTPD4E001DCKRSC-70</v>
          </cell>
          <cell r="B317" t="str">
            <v>TVS DIODE 5V 4CH BI SC-70</v>
          </cell>
          <cell r="C317" t="str">
            <v>cái</v>
          </cell>
          <cell r="D317" t="str">
            <v>AP</v>
          </cell>
        </row>
        <row r="318">
          <cell r="A318" t="str">
            <v>1VDTPD4E001DCKRSOT23-6L</v>
          </cell>
          <cell r="B318" t="str">
            <v>TVS DIODE 5V 4CH BI SOT23-6</v>
          </cell>
          <cell r="C318" t="str">
            <v>cái</v>
          </cell>
          <cell r="D318" t="str">
            <v>AP</v>
          </cell>
        </row>
        <row r="319">
          <cell r="A319" t="str">
            <v>1VEDLW21SN181SQ2L</v>
          </cell>
          <cell r="B319" t="str">
            <v>IND,COM,DLW21S,180@100MHz,25%,330mA,350mohm,50V</v>
          </cell>
          <cell r="C319" t="str">
            <v>cai</v>
          </cell>
          <cell r="D319" t="str">
            <v>DVBT2</v>
          </cell>
        </row>
        <row r="320">
          <cell r="A320" t="str">
            <v>1VEDLW5BTN142SQ2L</v>
          </cell>
          <cell r="B320" t="str">
            <v>IND CHK 800 OHM@100MHZ 1.0A -- SMD</v>
          </cell>
          <cell r="C320" t="str">
            <v>cái</v>
          </cell>
          <cell r="D320" t="str">
            <v>AP</v>
          </cell>
        </row>
        <row r="321">
          <cell r="A321" t="str">
            <v>1VEMS8551</v>
          </cell>
          <cell r="B321" t="str">
            <v>Common Mode Choke Coil  3.9mH 0.75A 80V</v>
          </cell>
          <cell r="C321" t="str">
            <v>cái</v>
          </cell>
          <cell r="D321" t="str">
            <v>AP</v>
          </cell>
        </row>
        <row r="322">
          <cell r="A322" t="str">
            <v>1VFLFB185G37CF2D114</v>
          </cell>
          <cell r="B322" t="str">
            <v>RF_SPEC BAND PASS FILTER 5370 MHz WIFI 1608</v>
          </cell>
          <cell r="C322" t="str">
            <v>cai</v>
          </cell>
          <cell r="D322" t="str">
            <v>NONE</v>
          </cell>
        </row>
        <row r="323">
          <cell r="A323" t="str">
            <v>1VFLFB2H2G45CC1D005</v>
          </cell>
          <cell r="B323" t="str">
            <v>RF_SPEC BAND PASS FILTER 2.45 GHz 4P 1008</v>
          </cell>
          <cell r="C323" t="str">
            <v>cai</v>
          </cell>
          <cell r="D323" t="str">
            <v>AP</v>
          </cell>
        </row>
        <row r="324">
          <cell r="A324" t="str">
            <v>1VFLFH0Q5G37RC1D560</v>
          </cell>
          <cell r="B324" t="str">
            <v>RF_SPEC High Pass Filter for 5GHz Wi-fi 4Pin 0201</v>
          </cell>
          <cell r="C324" t="str">
            <v>cai</v>
          </cell>
          <cell r="D324" t="str">
            <v>NONE</v>
          </cell>
        </row>
        <row r="325">
          <cell r="A325" t="str">
            <v>1VFLFL152G45TC1A219</v>
          </cell>
          <cell r="B325" t="str">
            <v>FLT,SMT,0402,2.45GHz,0.55dB,21dB ATT,50 OHM,3W,1x0.5x0.4mm</v>
          </cell>
          <cell r="C325" t="str">
            <v>cai</v>
          </cell>
          <cell r="D325" t="str">
            <v>ADSL,ONT,AP</v>
          </cell>
        </row>
        <row r="326">
          <cell r="A326" t="str">
            <v>1VI1085101M</v>
          </cell>
          <cell r="B326" t="str">
            <v>IND 100uH 20% 1A RADIAL, DRUM</v>
          </cell>
          <cell r="C326" t="str">
            <v>cái</v>
          </cell>
          <cell r="D326" t="str">
            <v>POE</v>
          </cell>
        </row>
        <row r="327">
          <cell r="A327" t="str">
            <v>1VIND0606V10R24</v>
          </cell>
          <cell r="B327" t="str">
            <v>IND, 10uH, 2.4A, SMD, 6x6, NRS6045T100MMGK</v>
          </cell>
          <cell r="C327" t="str">
            <v>cai</v>
          </cell>
          <cell r="D327" t="str">
            <v>ADAP</v>
          </cell>
        </row>
        <row r="328">
          <cell r="A328" t="str">
            <v>1VINFU98223</v>
          </cell>
          <cell r="B328" t="str">
            <v>COMMON MODE CHOKE, 22mH, 30%, 0.20A, 3.5 Ohm</v>
          </cell>
          <cell r="C328" t="str">
            <v>cai</v>
          </cell>
          <cell r="D328" t="str">
            <v>ADAP</v>
          </cell>
        </row>
        <row r="329">
          <cell r="A329" t="str">
            <v>1VL0201100F507J160</v>
          </cell>
          <cell r="B329" t="str">
            <v>inductance,10nH±5%,0201,I=160mA,RDC=0.8ohm,SDCL0603Q10NJT02,</v>
          </cell>
          <cell r="C329" t="str">
            <v>cái</v>
          </cell>
          <cell r="D329" t="str">
            <v>LTS2</v>
          </cell>
        </row>
        <row r="330">
          <cell r="A330" t="str">
            <v>1VL0201150F507J160</v>
          </cell>
          <cell r="B330" t="str">
            <v>inductance,15nH±5%,0201,I=160mA,RDC=0.85ohm,SDCL0603Q15NJT02B01,</v>
          </cell>
          <cell r="C330" t="str">
            <v>cái</v>
          </cell>
          <cell r="D330" t="str">
            <v>LTS2</v>
          </cell>
        </row>
        <row r="331">
          <cell r="A331" t="str">
            <v>1VL0201152F000A250</v>
          </cell>
          <cell r="B331" t="str">
            <v>IND FILM 1.5nH +/-0.2nH 0201</v>
          </cell>
          <cell r="C331" t="str">
            <v>cái</v>
          </cell>
          <cell r="D331" t="str">
            <v>AP</v>
          </cell>
        </row>
        <row r="332">
          <cell r="A332" t="str">
            <v>1VL02011R5F107I500</v>
          </cell>
          <cell r="B332" t="str">
            <v>inductance,1.5nH±0.3nH,0201,I=500mA,RDC=0.2ohm,SDCL0603C1N5STDF,</v>
          </cell>
          <cell r="C332" t="str">
            <v>cái</v>
          </cell>
          <cell r="D332" t="str">
            <v>LTS2</v>
          </cell>
        </row>
        <row r="333">
          <cell r="A333" t="str">
            <v>1VL02011R8F507I380</v>
          </cell>
          <cell r="B333" t="str">
            <v>inductance,1.8nH±0.3nH,0201,I=380mA,RDC=0.15ohm,SDCL0603Q1N8ST02,</v>
          </cell>
          <cell r="C333" t="str">
            <v>cái</v>
          </cell>
          <cell r="D333" t="str">
            <v>LTS2</v>
          </cell>
        </row>
        <row r="334">
          <cell r="A334" t="str">
            <v>1VL02012R0F507I300</v>
          </cell>
          <cell r="B334" t="str">
            <v>inductance,2.0nH±0.3nH,0201,I=300mA,RDC=0.23ohm,SDCL0603Q2N0ST02</v>
          </cell>
          <cell r="C334" t="str">
            <v>cái</v>
          </cell>
          <cell r="D334" t="str">
            <v>LTS2</v>
          </cell>
        </row>
        <row r="335">
          <cell r="A335" t="str">
            <v>1VL02012R2F507I290</v>
          </cell>
          <cell r="B335" t="str">
            <v>inductance,2.2nH±0.3nH,0201,I=290mA,RDC=0.25ohmSDCL0603Q2N2ST02,</v>
          </cell>
          <cell r="C335" t="str">
            <v>cái</v>
          </cell>
          <cell r="D335" t="str">
            <v>LTS2</v>
          </cell>
        </row>
        <row r="336">
          <cell r="A336" t="str">
            <v>1VL0201330F107J80</v>
          </cell>
          <cell r="B336" t="str">
            <v>inductance,33nH±5%,0201,I=80mA,RDC=2.2ohm,SDCL0603C33NJTDF,</v>
          </cell>
          <cell r="C336" t="str">
            <v>cái</v>
          </cell>
          <cell r="D336" t="str">
            <v>LTS2</v>
          </cell>
        </row>
        <row r="337">
          <cell r="A337" t="str">
            <v>1VL02013R3F507I270</v>
          </cell>
          <cell r="B337" t="str">
            <v>inductance,3.3nH±0.3nH,0201,I=270mA,RDC=0.30ohm,SDCL0603Q3N3ST02,</v>
          </cell>
          <cell r="C337" t="str">
            <v>cái</v>
          </cell>
          <cell r="D337" t="str">
            <v>LTS2</v>
          </cell>
        </row>
        <row r="338">
          <cell r="A338" t="str">
            <v>1VL02013R6F107I300</v>
          </cell>
          <cell r="B338" t="str">
            <v>inductance,3.6nH±0.3nH,0201,I=300mA,RDC=0.35ohm,SDCL0603C3N6STDF,</v>
          </cell>
          <cell r="C338" t="str">
            <v>cái</v>
          </cell>
          <cell r="D338" t="str">
            <v>LTS2</v>
          </cell>
        </row>
        <row r="339">
          <cell r="A339" t="str">
            <v>1VL02013R9F507I230</v>
          </cell>
          <cell r="B339" t="str">
            <v>inductance,3.9nH±0.3nH,0201,SDCL0603Q3N9ST02,</v>
          </cell>
          <cell r="C339" t="str">
            <v>cái</v>
          </cell>
          <cell r="D339" t="str">
            <v>LTS2</v>
          </cell>
        </row>
        <row r="340">
          <cell r="A340" t="str">
            <v>1VL02014R7F507I220</v>
          </cell>
          <cell r="B340" t="str">
            <v>inductance,4.7nH,±0.3nH,0201,SDCL0603Q4N7ST02B01,</v>
          </cell>
          <cell r="C340" t="str">
            <v>cái</v>
          </cell>
          <cell r="D340" t="str">
            <v>LTS2</v>
          </cell>
        </row>
        <row r="341">
          <cell r="A341" t="str">
            <v>1VL02015R6F507I210</v>
          </cell>
          <cell r="B341" t="str">
            <v>inductance,5.6nH±0.3nH,0201,I=210mA,RDC=0.46ohmSDCL0603Q5N6ST02,</v>
          </cell>
          <cell r="C341" t="str">
            <v>cái</v>
          </cell>
          <cell r="D341" t="str">
            <v>LTS2</v>
          </cell>
        </row>
        <row r="342">
          <cell r="A342" t="str">
            <v>1VL02018R2F507J170</v>
          </cell>
          <cell r="B342" t="str">
            <v>inductance,8.2nH±5%,0201,I=170mA,RDC=0.72ohm,SDCL0603Q8N2JT02,</v>
          </cell>
          <cell r="C342" t="str">
            <v>cái</v>
          </cell>
          <cell r="D342" t="str">
            <v>LTS2</v>
          </cell>
        </row>
        <row r="343">
          <cell r="A343" t="str">
            <v>1VL0402100F000J300</v>
          </cell>
          <cell r="B343" t="str">
            <v>IND,10nH±5%,0402,DCR=0.40ohm,Imax=300mA,1.15*0.65*0.65mm</v>
          </cell>
          <cell r="C343" t="str">
            <v>cai</v>
          </cell>
          <cell r="D343" t="str">
            <v>LTS2</v>
          </cell>
        </row>
        <row r="344">
          <cell r="A344" t="str">
            <v>1VL0402120F000J300</v>
          </cell>
          <cell r="B344" t="str">
            <v>IND,12nH±5%,0402,DCR=0.50ohm,Imax=300mA,1.15*0.65*0.65mm</v>
          </cell>
          <cell r="C344" t="str">
            <v>cai</v>
          </cell>
          <cell r="D344" t="str">
            <v>LTS2</v>
          </cell>
        </row>
        <row r="345">
          <cell r="A345" t="str">
            <v>1VL0402150F000G460</v>
          </cell>
          <cell r="B345" t="str">
            <v>IND,FXD,0402,15nH,2%,460mA,160mOHM</v>
          </cell>
          <cell r="C345" t="str">
            <v>cai</v>
          </cell>
          <cell r="D345" t="str">
            <v>DVBT2</v>
          </cell>
        </row>
        <row r="346">
          <cell r="A346" t="str">
            <v>1VL0402150F000J150</v>
          </cell>
          <cell r="B346" t="str">
            <v>IND,150nH±5%,0402,DCR=3.2ohm,Imax=150mA,1.15*0.65*0.65mm</v>
          </cell>
          <cell r="C346" t="str">
            <v>cai</v>
          </cell>
          <cell r="D346" t="str">
            <v>LTS2</v>
          </cell>
        </row>
        <row r="347">
          <cell r="A347" t="str">
            <v>1VL0402150F000J300</v>
          </cell>
          <cell r="B347" t="str">
            <v>IND,15nH±5%,0402,DCR=0.50ohm,Imax=300mA,1.15*0.65*0.65mm</v>
          </cell>
          <cell r="C347" t="str">
            <v>cai</v>
          </cell>
          <cell r="D347" t="str">
            <v>LTS2</v>
          </cell>
        </row>
        <row r="348">
          <cell r="A348" t="str">
            <v>1VL0402151F107J100</v>
          </cell>
          <cell r="B348" t="str">
            <v>inductance,150NH,±5%,0402,SDCL1005CR15JTDF,</v>
          </cell>
          <cell r="C348" t="str">
            <v>cái</v>
          </cell>
          <cell r="D348" t="str">
            <v>LTS2</v>
          </cell>
        </row>
        <row r="349">
          <cell r="A349" t="str">
            <v>1VL0402180F000J300</v>
          </cell>
          <cell r="B349" t="str">
            <v>IND,18nH±5%,0402,DCR=0.60ohm,Imax=300mA,1.15*0.65*0.65mm</v>
          </cell>
          <cell r="C349" t="str">
            <v>cai</v>
          </cell>
          <cell r="D349" t="str">
            <v>LTS2</v>
          </cell>
        </row>
        <row r="350">
          <cell r="A350" t="str">
            <v>1VL04021R5F000I300</v>
          </cell>
          <cell r="B350" t="str">
            <v>IND,1.5nH±0.3nH,0402,DCR=0.10ohm,Imax=300mA,1.15*0.65*0.65mm</v>
          </cell>
          <cell r="C350" t="str">
            <v>cai</v>
          </cell>
          <cell r="D350" t="str">
            <v>LTS2</v>
          </cell>
        </row>
        <row r="351">
          <cell r="A351" t="str">
            <v>1VL04021R8F000I300</v>
          </cell>
          <cell r="B351" t="str">
            <v>IND,1.8nH±0.3nH,0402,DCR=0.10ohm,Imax=300mA,1.15*0.65*0.65mm</v>
          </cell>
          <cell r="C351" t="str">
            <v>cai</v>
          </cell>
          <cell r="D351" t="str">
            <v>LTS2</v>
          </cell>
        </row>
        <row r="352">
          <cell r="A352" t="str">
            <v>1VL0402220F000J300</v>
          </cell>
          <cell r="B352" t="str">
            <v>IND,FXD,0402,22nH,5%,300mA,580mohm</v>
          </cell>
          <cell r="C352" t="str">
            <v>cai</v>
          </cell>
          <cell r="D352" t="str">
            <v>DVBT2</v>
          </cell>
        </row>
        <row r="353">
          <cell r="A353" t="str">
            <v>1VL0402222F107J300</v>
          </cell>
          <cell r="B353" t="str">
            <v>IND,FXD,0402,22nH,5%,300mA,420mohm</v>
          </cell>
          <cell r="C353" t="str">
            <v>cai</v>
          </cell>
          <cell r="D353" t="str">
            <v>TVSTB</v>
          </cell>
        </row>
        <row r="354">
          <cell r="A354" t="str">
            <v>1VL0402270F000J300</v>
          </cell>
          <cell r="B354" t="str">
            <v>IND,27nH±5%,0402,DCR=0.70ohm,Imax=300mA,1.15*0.65*0.65mm</v>
          </cell>
          <cell r="C354" t="str">
            <v>cai</v>
          </cell>
          <cell r="D354" t="str">
            <v>LTS2</v>
          </cell>
        </row>
        <row r="355">
          <cell r="A355" t="str">
            <v>1VL04022R0F000I300</v>
          </cell>
          <cell r="B355" t="str">
            <v>IND,2.0nH±0.3nH,0402,DCR=0.20ohm,Imax=300mA,1.15*0.65*0.65mm</v>
          </cell>
          <cell r="C355" t="str">
            <v>cai</v>
          </cell>
          <cell r="D355" t="str">
            <v>LTS2</v>
          </cell>
        </row>
        <row r="356">
          <cell r="A356" t="str">
            <v>1VL04022R2F000I300</v>
          </cell>
          <cell r="B356" t="str">
            <v>IND,2.2nH±0.3nH,0402,DCR=0.20ohm,Imax=300mA,1.15*0.65*0.65mm</v>
          </cell>
          <cell r="C356" t="str">
            <v>cai</v>
          </cell>
          <cell r="D356" t="str">
            <v>LTS2</v>
          </cell>
        </row>
        <row r="357">
          <cell r="A357" t="str">
            <v>1VL04022R4F000I300</v>
          </cell>
          <cell r="B357" t="str">
            <v>IND,2.4nH±0.3nH,0402,DCR=0.20ohm,Imax=300mA,1.15*0.65*0.65mm</v>
          </cell>
          <cell r="C357" t="str">
            <v>cai</v>
          </cell>
          <cell r="D357" t="str">
            <v>LTS2</v>
          </cell>
        </row>
        <row r="358">
          <cell r="A358" t="str">
            <v>1VL0402330F000J200</v>
          </cell>
          <cell r="B358" t="str">
            <v>IND,33nH±5%,0402,DCR=0.80ohm,Imax=200mA,1.15*0.65*0.65mm</v>
          </cell>
          <cell r="C358" t="str">
            <v>cai</v>
          </cell>
          <cell r="D358" t="str">
            <v>LTS2</v>
          </cell>
        </row>
        <row r="359">
          <cell r="A359" t="str">
            <v>1VL0402390F000J200</v>
          </cell>
          <cell r="B359" t="str">
            <v>IND,39nH±5%,0402,DCR=1.00ohm,Imax=200mA,1.15*0.65*0.65mm</v>
          </cell>
          <cell r="C359" t="str">
            <v>cai</v>
          </cell>
          <cell r="D359" t="str">
            <v>LTS2</v>
          </cell>
        </row>
        <row r="360">
          <cell r="A360" t="str">
            <v>1VL0402390F107J200</v>
          </cell>
          <cell r="B360" t="str">
            <v>inductance,39nH,±5%,0402,SDCL1005C39NJTDF,</v>
          </cell>
          <cell r="C360" t="str">
            <v>cái</v>
          </cell>
          <cell r="D360" t="str">
            <v>LTS2</v>
          </cell>
        </row>
        <row r="361">
          <cell r="A361" t="str">
            <v>1VL04023R0F000I300</v>
          </cell>
          <cell r="B361" t="str">
            <v>IND,3.0nH±0.3nH,0402,DCR=0.20Ohm,Imax=300mA,1.15*0.65*0.65mm</v>
          </cell>
          <cell r="C361" t="str">
            <v>cai</v>
          </cell>
          <cell r="D361" t="str">
            <v>LTS2</v>
          </cell>
        </row>
        <row r="362">
          <cell r="A362" t="str">
            <v>1VL04023R3F000I300</v>
          </cell>
          <cell r="B362" t="str">
            <v>IND,3.3nH±0.3nH,0402,DCR=0.20ohm,Imax=300mA,1.15*0.65*0.65mm</v>
          </cell>
          <cell r="C362" t="str">
            <v>cai</v>
          </cell>
          <cell r="D362" t="str">
            <v>LTS2</v>
          </cell>
        </row>
        <row r="363">
          <cell r="A363" t="str">
            <v>1VL0402470F107G200</v>
          </cell>
          <cell r="B363" t="str">
            <v>IND,FXD,0402,47nH,5%,200mA,720mOHM</v>
          </cell>
          <cell r="C363" t="str">
            <v>cai</v>
          </cell>
          <cell r="D363" t="str">
            <v>DVBT2</v>
          </cell>
        </row>
        <row r="364">
          <cell r="A364" t="str">
            <v>1VL0402472F000I300</v>
          </cell>
          <cell r="B364" t="str">
            <v>IND ML 4.7nH +/-0.3nH 300mA 0402</v>
          </cell>
          <cell r="C364" t="str">
            <v>cái</v>
          </cell>
          <cell r="D364" t="str">
            <v>AP</v>
          </cell>
        </row>
        <row r="365">
          <cell r="A365" t="str">
            <v>1VL0402472F107I300</v>
          </cell>
          <cell r="B365" t="str">
            <v>IND,FXD,4.7nH,0.3nH,300mA,180mOHM,0402</v>
          </cell>
          <cell r="C365" t="str">
            <v>cai</v>
          </cell>
          <cell r="D365" t="str">
            <v>ADSL</v>
          </cell>
        </row>
        <row r="366">
          <cell r="A366" t="str">
            <v>1VL04024R3F000I300</v>
          </cell>
          <cell r="B366" t="str">
            <v>IND,4.3nH±0.3nH,0402,DCR=0.20Ohm,Imax=300mA,1.15*0.65*0.65mm</v>
          </cell>
          <cell r="C366" t="str">
            <v>cai</v>
          </cell>
          <cell r="D366" t="str">
            <v>LTS2</v>
          </cell>
        </row>
        <row r="367">
          <cell r="A367" t="str">
            <v>1VL04024R7F000I300</v>
          </cell>
          <cell r="B367" t="str">
            <v>IND,4.7nH±0.3nH,0402,DCR=0.20ohm,Imax=300mA,1.15*0.65*0.65mm</v>
          </cell>
          <cell r="C367" t="str">
            <v>cai</v>
          </cell>
          <cell r="D367" t="str">
            <v>LTS2</v>
          </cell>
        </row>
        <row r="368">
          <cell r="A368" t="str">
            <v>1VL04025R1F000I300</v>
          </cell>
          <cell r="B368" t="str">
            <v>IND,5.1nH±0.3nH,0402,DCR=0.3ohm,Imax=300mA,1.15*0.65*0.65mm</v>
          </cell>
          <cell r="C368" t="str">
            <v>cai</v>
          </cell>
          <cell r="D368" t="str">
            <v>LTS2</v>
          </cell>
        </row>
        <row r="369">
          <cell r="A369" t="str">
            <v>1VL04025R6F000I300</v>
          </cell>
          <cell r="B369" t="str">
            <v>Inductance,5.6nH±0.3nH,0402,DCR=0.30ohm,Imax=300mA,1.15*0.65*0.65mm</v>
          </cell>
          <cell r="C369" t="str">
            <v>cai</v>
          </cell>
          <cell r="D369" t="str">
            <v>LTS2</v>
          </cell>
        </row>
        <row r="370">
          <cell r="A370" t="str">
            <v>1VL04025R6F107G800</v>
          </cell>
          <cell r="B370" t="str">
            <v>IND,FXD,0402,5.6nH,2%,800mA,51mOHM</v>
          </cell>
          <cell r="C370" t="str">
            <v>cai</v>
          </cell>
          <cell r="D370" t="str">
            <v>DVBT2</v>
          </cell>
        </row>
        <row r="371">
          <cell r="A371" t="str">
            <v>1VL04026R8F000J300</v>
          </cell>
          <cell r="B371" t="str">
            <v>IND,6.8nH±5%,0402,DCR=0.30ohm,Imax=300mA,1.15*0.65*0.65mm</v>
          </cell>
          <cell r="C371" t="str">
            <v>cai</v>
          </cell>
          <cell r="D371" t="str">
            <v>LTS2</v>
          </cell>
        </row>
        <row r="372">
          <cell r="A372" t="str">
            <v>1VL04026R8F107G1450</v>
          </cell>
          <cell r="B372" t="str">
            <v>IND,FXD,0402,6.8nH,2%,1.45A,68mOHM,0402HP</v>
          </cell>
          <cell r="C372" t="str">
            <v>cai</v>
          </cell>
          <cell r="D372" t="str">
            <v>DVBT2</v>
          </cell>
        </row>
        <row r="373">
          <cell r="A373" t="str">
            <v>1VL04027R5F000J300</v>
          </cell>
          <cell r="B373" t="str">
            <v>IND,7.5nH±5%,0402,DCR=0.40ohm,Imax=300mA,1.15*0.65*0.65mm</v>
          </cell>
          <cell r="C373" t="str">
            <v>cai</v>
          </cell>
          <cell r="D373" t="str">
            <v>LTS2</v>
          </cell>
        </row>
        <row r="374">
          <cell r="A374" t="str">
            <v>1VL04027R5F107J300</v>
          </cell>
          <cell r="B374" t="str">
            <v>inductance,7.5NH,±5%,0402,SDCL1005C7N5JTDF,</v>
          </cell>
          <cell r="C374" t="str">
            <v>cái</v>
          </cell>
          <cell r="D374" t="str">
            <v>LTS2</v>
          </cell>
        </row>
        <row r="375">
          <cell r="A375" t="str">
            <v>1VL0402820F000J150</v>
          </cell>
          <cell r="B375" t="str">
            <v>IND,82nH±5%,0402,DCR=2.40ohm,Imax=150mA,1.15*0.65*0.65mm</v>
          </cell>
          <cell r="C375" t="str">
            <v>cai</v>
          </cell>
          <cell r="D375" t="str">
            <v>LTS2</v>
          </cell>
        </row>
        <row r="376">
          <cell r="A376" t="str">
            <v>1VL0402820F107J150</v>
          </cell>
          <cell r="B376" t="str">
            <v>inductance,82nH,±5%,I=150MA,RDC=2.2ohm,0402,SDCL1005C82NJTDF,</v>
          </cell>
          <cell r="C376" t="str">
            <v>cái</v>
          </cell>
          <cell r="D376" t="str">
            <v>LTS2</v>
          </cell>
        </row>
        <row r="377">
          <cell r="A377" t="str">
            <v>1VL04028R2F107G1500</v>
          </cell>
          <cell r="B377" t="str">
            <v>IND,FXD,0402,8.2nH,2%,1500mA,69mOHM,0402HP</v>
          </cell>
          <cell r="C377" t="str">
            <v>cai</v>
          </cell>
          <cell r="D377" t="str">
            <v>DVBT2</v>
          </cell>
        </row>
        <row r="378">
          <cell r="A378" t="str">
            <v>1VL1008185F795J300</v>
          </cell>
          <cell r="B378" t="str">
            <v>IND,FXD,1008,1.8uH,5%,300mA,26mohm</v>
          </cell>
          <cell r="C378" t="str">
            <v>cai</v>
          </cell>
          <cell r="D378" t="str">
            <v>TVSTB</v>
          </cell>
        </row>
        <row r="379">
          <cell r="A379" t="str">
            <v>1VL1008225F000M1300</v>
          </cell>
          <cell r="B379" t="str">
            <v>IND ML 2.2uH +/-20% 1300mA 1008</v>
          </cell>
          <cell r="C379" t="str">
            <v>cái</v>
          </cell>
          <cell r="D379" t="str">
            <v>AP</v>
          </cell>
        </row>
        <row r="380">
          <cell r="A380" t="str">
            <v>1VL1008820F506G1000</v>
          </cell>
          <cell r="B380" t="str">
            <v>IND,FXD,1008,82nH,2%,1000mA,220mOHM</v>
          </cell>
          <cell r="C380" t="str">
            <v>cai</v>
          </cell>
          <cell r="D380" t="str">
            <v>DVBT2</v>
          </cell>
        </row>
        <row r="381">
          <cell r="A381" t="str">
            <v>1VL120120225F000M3800</v>
          </cell>
          <cell r="B381" t="str">
            <v>IND 22uH 4.1A 43 mOhms (or: 3.8A 33mOhms)  SMT 0.492 inch sq</v>
          </cell>
          <cell r="C381" t="str">
            <v>cái</v>
          </cell>
          <cell r="D381" t="str">
            <v>AP</v>
          </cell>
        </row>
        <row r="382">
          <cell r="A382" t="str">
            <v>1VL2520105F107M2100</v>
          </cell>
          <cell r="B382" t="str">
            <v>IND,PWR,1uH,20%,2.1A,82mOHM,2.5x2.0mm</v>
          </cell>
          <cell r="C382" t="str">
            <v>cai</v>
          </cell>
          <cell r="D382" t="str">
            <v>ADSL,ONT</v>
          </cell>
        </row>
        <row r="383">
          <cell r="A383" t="str">
            <v>1VL2520223F000M450</v>
          </cell>
          <cell r="B383" t="str">
            <v>Power inductors, 22uH ± 20%, 2520, DCR=1.09ohm, Isat (max) =0.45A, 2.7*2.2*1.2mm</v>
          </cell>
          <cell r="C383" t="str">
            <v>cai</v>
          </cell>
          <cell r="D383" t="str">
            <v>LTS2</v>
          </cell>
        </row>
        <row r="384">
          <cell r="A384" t="str">
            <v>1VL2520681F000M3200</v>
          </cell>
          <cell r="B384" t="str">
            <v>Power inductors, 0.68uH ± 20%, 2520, DCR = 0.065ohm, Imax = 3200mA, 2.5 * 2.0 * 1.0mm</v>
          </cell>
          <cell r="C384" t="str">
            <v>cai</v>
          </cell>
          <cell r="D384" t="str">
            <v>LTS2</v>
          </cell>
        </row>
        <row r="385">
          <cell r="A385" t="str">
            <v>1VL2R52R0681F000Q2500</v>
          </cell>
          <cell r="B385" t="str">
            <v>power inductor,0.68uH,±30%,2.5*2.0*1.0mm,2.5A,MDMK2020TR68MM,</v>
          </cell>
          <cell r="C385" t="str">
            <v>cái</v>
          </cell>
          <cell r="D385" t="str">
            <v>LTS2</v>
          </cell>
        </row>
        <row r="386">
          <cell r="A386" t="str">
            <v>1VL3225155F000M475</v>
          </cell>
          <cell r="B386" t="str">
            <v>IND 15uH 700mA Mini Drum SMD 3.2x2.5mm</v>
          </cell>
          <cell r="C386" t="str">
            <v>cái</v>
          </cell>
          <cell r="D386" t="str">
            <v>AP</v>
          </cell>
        </row>
        <row r="387">
          <cell r="A387" t="str">
            <v>1VL4040155F000M920</v>
          </cell>
          <cell r="B387" t="str">
            <v>FIXED IND 15UH 850MA 252 MOHM</v>
          </cell>
          <cell r="C387" t="str">
            <v>cái</v>
          </cell>
          <cell r="D387" t="str">
            <v>AP</v>
          </cell>
        </row>
        <row r="388">
          <cell r="A388" t="str">
            <v>1VL4040475F000M1700</v>
          </cell>
          <cell r="B388" t="str">
            <v>INDUCTOR POWER 4.7UH 1700MA 1515</v>
          </cell>
          <cell r="C388" t="str">
            <v>cái</v>
          </cell>
          <cell r="D388" t="str">
            <v>AP</v>
          </cell>
        </row>
        <row r="389">
          <cell r="A389" t="str">
            <v>1VL4540108F000K90</v>
          </cell>
          <cell r="B389" t="str">
            <v>IND 1mH 100mA 16.3 Ohms SMT 0.169x0.169 inch</v>
          </cell>
          <cell r="C389" t="str">
            <v>cái</v>
          </cell>
          <cell r="D389" t="str">
            <v>AP</v>
          </cell>
        </row>
        <row r="390">
          <cell r="A390" t="str">
            <v>1VL4540155F000M920</v>
          </cell>
          <cell r="B390" t="str">
            <v>IND 15uH 700mA Mini Drum SMD 4 x 4.5 mm</v>
          </cell>
          <cell r="C390" t="str">
            <v>cái</v>
          </cell>
          <cell r="D390" t="str">
            <v>AP</v>
          </cell>
        </row>
        <row r="391">
          <cell r="A391" t="str">
            <v>1VL4949155F104Z4500</v>
          </cell>
          <cell r="B391" t="str">
            <v>IND,PWR,SMT,1.5uH,30%,3.5A-4.1A,28mohm</v>
          </cell>
          <cell r="C391" t="str">
            <v>cai</v>
          </cell>
          <cell r="D391" t="str">
            <v>DVBT2</v>
          </cell>
        </row>
        <row r="392">
          <cell r="A392" t="str">
            <v>1VL4949155F104Z5200</v>
          </cell>
          <cell r="B392" t="str">
            <v>IND,PWR,SMT,1.5uH,30%,5.2A,22mohm</v>
          </cell>
          <cell r="C392" t="str">
            <v>cai</v>
          </cell>
          <cell r="D392" t="str">
            <v>TVSTB</v>
          </cell>
        </row>
        <row r="393">
          <cell r="A393" t="str">
            <v>1VL4949225F104Z3700</v>
          </cell>
          <cell r="B393" t="str">
            <v>IND,PWR,SMT,2.2uH,30%,3.9A,28mohm</v>
          </cell>
          <cell r="C393" t="str">
            <v>cai</v>
          </cell>
          <cell r="D393" t="str">
            <v>DVBT2</v>
          </cell>
        </row>
        <row r="394">
          <cell r="A394" t="str">
            <v>1VL5050335F104Z1530</v>
          </cell>
          <cell r="B394" t="str">
            <v>IND 3.3uH 1.53A 32 mOhms  SMT 5.1x5.1mm</v>
          </cell>
          <cell r="C394" t="str">
            <v>cái</v>
          </cell>
          <cell r="D394" t="str">
            <v>AP</v>
          </cell>
        </row>
        <row r="395">
          <cell r="A395" t="str">
            <v>1VL6060106F104M1600</v>
          </cell>
          <cell r="B395" t="str">
            <v>IND, 10uH, 1.6A, SMD, 6x6 mm</v>
          </cell>
          <cell r="C395" t="str">
            <v>cái</v>
          </cell>
          <cell r="D395" t="str">
            <v>POE</v>
          </cell>
        </row>
        <row r="396">
          <cell r="A396" t="str">
            <v>1VL6060225F104Z4200</v>
          </cell>
          <cell r="B396" t="str">
            <v>IND,PWR,2.2uH,20%,4.2A,26mOHM,,6.0x6.0mm</v>
          </cell>
          <cell r="C396" t="str">
            <v>cai</v>
          </cell>
          <cell r="D396" t="str">
            <v>ADSL,ONT</v>
          </cell>
        </row>
        <row r="397">
          <cell r="A397" t="str">
            <v>1VL6060225F104Z6750</v>
          </cell>
          <cell r="B397" t="str">
            <v>IND,PWR,2.2uH,20%,3.3A,27mOHM,,6.3x6.3mm</v>
          </cell>
          <cell r="C397" t="str">
            <v>cai</v>
          </cell>
          <cell r="D397" t="str">
            <v>ADSL,ONT</v>
          </cell>
        </row>
        <row r="398">
          <cell r="A398" t="str">
            <v>1VL6060335F104Z2800</v>
          </cell>
          <cell r="B398" t="str">
            <v>IND,PWR,SMT,3.3uH,30%,2.8A,40mohm</v>
          </cell>
          <cell r="C398" t="str">
            <v>cai</v>
          </cell>
          <cell r="D398" t="str">
            <v>TVSTB</v>
          </cell>
        </row>
        <row r="399">
          <cell r="A399" t="str">
            <v>1VL6060305F104Z3600</v>
          </cell>
          <cell r="B399" t="str">
            <v>IND,PWR,3.0uH,20%,3.6A,29.9mOHM,6.0x6.0mm</v>
          </cell>
          <cell r="C399" t="str">
            <v>cai</v>
          </cell>
          <cell r="D399" t="str">
            <v>ADSL,ONT</v>
          </cell>
        </row>
        <row r="400">
          <cell r="A400" t="str">
            <v>1VL6060335F104Z3630</v>
          </cell>
          <cell r="B400" t="str">
            <v>IND,PWR,3.3uH,20%,2.57A,21.4mOHM,6.0x6.0mm</v>
          </cell>
          <cell r="C400" t="str">
            <v>cai</v>
          </cell>
          <cell r="D400" t="str">
            <v>ADSL,ONT</v>
          </cell>
        </row>
        <row r="401">
          <cell r="A401" t="str">
            <v>1VL6060475F104Z3000</v>
          </cell>
          <cell r="B401" t="str">
            <v>IND,PWR,SMT,4.7uH,20%,3.0A,40mohm</v>
          </cell>
          <cell r="C401" t="str">
            <v>cái</v>
          </cell>
          <cell r="D401" t="str">
            <v>TVSTB</v>
          </cell>
        </row>
        <row r="402">
          <cell r="A402" t="str">
            <v>1VL7266105F000M11000</v>
          </cell>
          <cell r="B402" t="str">
            <v>INDUCTOR POWER 1.0UH 11A SMD</v>
          </cell>
          <cell r="C402" t="str">
            <v>cái</v>
          </cell>
          <cell r="D402" t="str">
            <v>AP</v>
          </cell>
        </row>
        <row r="403">
          <cell r="A403" t="str">
            <v>1VL7266225F000M8000</v>
          </cell>
          <cell r="B403" t="str">
            <v>INDUCTOR POWER 2.2UH 8A SMD</v>
          </cell>
          <cell r="C403" t="str">
            <v>cái</v>
          </cell>
          <cell r="D403" t="str">
            <v>AP</v>
          </cell>
        </row>
        <row r="404">
          <cell r="A404" t="str">
            <v>1VL7266335F000M7000</v>
          </cell>
          <cell r="B404" t="str">
            <v>INDUCTOR POWER 3.3UH 7A SMD</v>
          </cell>
          <cell r="C404" t="str">
            <v>cái</v>
          </cell>
          <cell r="D404" t="str">
            <v>AP</v>
          </cell>
        </row>
        <row r="405">
          <cell r="A405" t="str">
            <v>1VL7266475F000M5500</v>
          </cell>
          <cell r="B405" t="str">
            <v>INDUCTOR POWER 4.7UH 5.5A SMD</v>
          </cell>
          <cell r="C405" t="str">
            <v>cái</v>
          </cell>
          <cell r="D405" t="str">
            <v>AP</v>
          </cell>
        </row>
        <row r="406">
          <cell r="A406" t="str">
            <v>1VL7570684F104M15500</v>
          </cell>
          <cell r="B406" t="str">
            <v>IND PWR 0.68UH@100KHZ 15.5A 20% SMT</v>
          </cell>
          <cell r="C406" t="str">
            <v>cái</v>
          </cell>
          <cell r="D406" t="str">
            <v>AP</v>
          </cell>
        </row>
        <row r="407">
          <cell r="A407" t="str">
            <v>1VL8080225F104Z4800</v>
          </cell>
          <cell r="B407" t="str">
            <v>IND,PWR,SMT,2.2uH,20%,4.8A 19.5mOHM 8x8x3mm</v>
          </cell>
          <cell r="C407" t="str">
            <v>cai</v>
          </cell>
          <cell r="D407" t="str">
            <v>TVSTB</v>
          </cell>
        </row>
        <row r="408">
          <cell r="A408" t="str">
            <v>1VL8080475F104Z5400</v>
          </cell>
          <cell r="B408" t="str">
            <v>IND,PWR,SMT,4.7uH,30%,5.4A,18mohm</v>
          </cell>
          <cell r="C408" t="str">
            <v>cai</v>
          </cell>
          <cell r="D408" t="str">
            <v>DVBT2</v>
          </cell>
        </row>
        <row r="409">
          <cell r="A409" t="str">
            <v>1VL8R08R0475F000M352</v>
          </cell>
          <cell r="B409" t="str">
            <v>IND,PWR,SMT,4.7uH,3.5A,20%</v>
          </cell>
          <cell r="C409" t="str">
            <v>cai</v>
          </cell>
          <cell r="D409" t="str">
            <v>ONT</v>
          </cell>
        </row>
        <row r="410">
          <cell r="A410" t="str">
            <v>1VLBLM18AG121SN1D</v>
          </cell>
          <cell r="B410" t="str">
            <v>IND,FB,0603,120@100MHz,25%,500mA,100mohm</v>
          </cell>
          <cell r="C410" t="str">
            <v>cai</v>
          </cell>
          <cell r="D410" t="str">
            <v>DVBT2</v>
          </cell>
        </row>
        <row r="411">
          <cell r="A411" t="str">
            <v>1VLBLM18AG601SN1D</v>
          </cell>
          <cell r="B411" t="str">
            <v>IND,FB,0603,600,25%,200mA,500mohm</v>
          </cell>
          <cell r="C411" t="str">
            <v>cai</v>
          </cell>
          <cell r="D411" t="str">
            <v>DVBT2</v>
          </cell>
        </row>
        <row r="412">
          <cell r="A412" t="str">
            <v>1VLBLM18HE152SN1D</v>
          </cell>
          <cell r="B412" t="str">
            <v>IND,FB,0603,1500,25%,500mA,500mOHM</v>
          </cell>
          <cell r="C412" t="str">
            <v>cai</v>
          </cell>
          <cell r="D412" t="str">
            <v>DVBT2</v>
          </cell>
        </row>
        <row r="413">
          <cell r="A413" t="str">
            <v>1VLBLM18KG260TN1D</v>
          </cell>
          <cell r="B413" t="str">
            <v>IND,FB,0603,26@100MHz,25%,6A,7mohm</v>
          </cell>
          <cell r="C413" t="str">
            <v>cai</v>
          </cell>
          <cell r="D413" t="str">
            <v>DVBT2</v>
          </cell>
        </row>
        <row r="414">
          <cell r="A414" t="str">
            <v>1VLBLM18PG471SN1D</v>
          </cell>
          <cell r="B414" t="str">
            <v>IND,FB,0603,470 OHM,25%,1A,200mOHM,BLM18P</v>
          </cell>
          <cell r="C414" t="str">
            <v>cai</v>
          </cell>
          <cell r="D414" t="str">
            <v>DVBT2</v>
          </cell>
        </row>
        <row r="415">
          <cell r="A415" t="str">
            <v>1VLBLM21AG601SN1D</v>
          </cell>
          <cell r="B415" t="str">
            <v>IND,FB,0805,600@100MHz,25%,1.5A,100mohm</v>
          </cell>
          <cell r="C415" t="str">
            <v>cai</v>
          </cell>
          <cell r="D415" t="str">
            <v>DVBT2</v>
          </cell>
        </row>
        <row r="416">
          <cell r="A416" t="str">
            <v>1VLBLM31PG330SN1L</v>
          </cell>
          <cell r="B416" t="str">
            <v>IND,FB,SMT,33@100MHz,25%,6A,10mohm</v>
          </cell>
          <cell r="C416" t="str">
            <v>cai</v>
          </cell>
          <cell r="D416" t="str">
            <v>DVBT2</v>
          </cell>
        </row>
        <row r="417">
          <cell r="A417" t="str">
            <v>1VLFBMH1608HM600T</v>
          </cell>
          <cell r="B417" t="str">
            <v>IND,FB,0603,60@100MHz,25%,3.5A,20mohm</v>
          </cell>
          <cell r="C417" t="str">
            <v>cai</v>
          </cell>
          <cell r="D417" t="str">
            <v>DVBT2</v>
          </cell>
        </row>
        <row r="418">
          <cell r="A418" t="str">
            <v>1VLNFU105682</v>
          </cell>
          <cell r="B418" t="str">
            <v>COMM CHOKE 6.8 mH, 1A</v>
          </cell>
          <cell r="C418" t="str">
            <v>cái</v>
          </cell>
          <cell r="D418" t="str">
            <v>POE</v>
          </cell>
        </row>
        <row r="419">
          <cell r="A419" t="str">
            <v>1VMALUI010GC</v>
          </cell>
          <cell r="B419" t="str">
            <v>PCBA SFU I-010G-C</v>
          </cell>
          <cell r="C419" t="str">
            <v>cai</v>
          </cell>
          <cell r="D419" t="str">
            <v>ONT</v>
          </cell>
        </row>
        <row r="420">
          <cell r="A420" t="str">
            <v>1VR02010RJ03</v>
          </cell>
          <cell r="B420" t="str">
            <v>Res,0ohm±5%,1/20W,0201,0.63*0.33*0.26mm</v>
          </cell>
          <cell r="C420" t="str">
            <v>cai</v>
          </cell>
          <cell r="D420" t="str">
            <v>LTS2,AP</v>
          </cell>
        </row>
        <row r="421">
          <cell r="A421" t="str">
            <v>1VR02010RJ04</v>
          </cell>
          <cell r="B421" t="str">
            <v>resistance,0 ohm,±5%,1/16W,0201,RC0201JR-070RL,</v>
          </cell>
          <cell r="C421" t="str">
            <v>cái</v>
          </cell>
          <cell r="D421" t="str">
            <v>LTS2</v>
          </cell>
        </row>
        <row r="422">
          <cell r="A422" t="str">
            <v>1VR0201100KF04</v>
          </cell>
          <cell r="B422" t="str">
            <v>resistance,100K ohm,±1%,1/16W,0201,RC0201FR-07100KL,</v>
          </cell>
          <cell r="C422" t="str">
            <v>cái</v>
          </cell>
          <cell r="D422" t="str">
            <v>LTS2</v>
          </cell>
        </row>
        <row r="423">
          <cell r="A423" t="str">
            <v>1VR0201100RJ03</v>
          </cell>
          <cell r="B423" t="str">
            <v>resistance,100 ohm,±5%,1/20W,0201,RC0201JR-07100RL,</v>
          </cell>
          <cell r="C423" t="str">
            <v>cái</v>
          </cell>
          <cell r="D423" t="str">
            <v>LTS2</v>
          </cell>
        </row>
        <row r="424">
          <cell r="A424" t="str">
            <v>1VR020110KJ03</v>
          </cell>
          <cell r="B424" t="str">
            <v>RES 10K 5% 1/20W 0201</v>
          </cell>
          <cell r="C424" t="str">
            <v>cái</v>
          </cell>
          <cell r="D424" t="str">
            <v>AP</v>
          </cell>
        </row>
        <row r="425">
          <cell r="A425" t="str">
            <v>1VR020110KJ04</v>
          </cell>
          <cell r="B425" t="str">
            <v>resistance,10K ohm,±5%,1/16W,0201,RC0201JR-0710KL,</v>
          </cell>
          <cell r="C425" t="str">
            <v>cái</v>
          </cell>
          <cell r="D425" t="str">
            <v>LTS2</v>
          </cell>
        </row>
        <row r="426">
          <cell r="A426" t="str">
            <v>1VR020110RJ03</v>
          </cell>
          <cell r="B426" t="str">
            <v>RES 10R 5% 1/20W 0201</v>
          </cell>
          <cell r="C426" t="str">
            <v>cái</v>
          </cell>
          <cell r="D426" t="str">
            <v>AP</v>
          </cell>
        </row>
        <row r="427">
          <cell r="A427" t="str">
            <v>1VR020115KJ03</v>
          </cell>
          <cell r="B427" t="str">
            <v>RES 15K 5% 1/20W 0201</v>
          </cell>
          <cell r="C427" t="str">
            <v>cái</v>
          </cell>
          <cell r="D427" t="str">
            <v>AP</v>
          </cell>
        </row>
        <row r="428">
          <cell r="A428" t="str">
            <v>1VR020116K9F03</v>
          </cell>
          <cell r="B428" t="str">
            <v>resistance,16.9K ohm,±1%,1/20W,0201,RC0201FR-0716K9L,</v>
          </cell>
          <cell r="C428" t="str">
            <v>cái</v>
          </cell>
          <cell r="D428" t="str">
            <v>LTS2</v>
          </cell>
        </row>
        <row r="429">
          <cell r="A429" t="str">
            <v>1VR0201180KJ03</v>
          </cell>
          <cell r="B429" t="str">
            <v>RES 180K 5% 1/20W 0201</v>
          </cell>
          <cell r="C429" t="str">
            <v>cái</v>
          </cell>
          <cell r="D429" t="str">
            <v>AP</v>
          </cell>
        </row>
        <row r="430">
          <cell r="A430" t="str">
            <v>1VR0201180RJ03</v>
          </cell>
          <cell r="B430" t="str">
            <v>RES,THK,0201,180,5%</v>
          </cell>
          <cell r="C430" t="str">
            <v>cai</v>
          </cell>
          <cell r="D430" t="str">
            <v>ADSL,ONT</v>
          </cell>
        </row>
        <row r="431">
          <cell r="A431" t="str">
            <v>1VR02011K5F03</v>
          </cell>
          <cell r="B431" t="str">
            <v>resistance,1.5K,±1%,0.05W,0201,RC0201FR-071K5L,</v>
          </cell>
          <cell r="C431" t="str">
            <v>cái</v>
          </cell>
          <cell r="D431" t="str">
            <v>LTS2</v>
          </cell>
        </row>
        <row r="432">
          <cell r="A432" t="str">
            <v>1VR02011KF03</v>
          </cell>
          <cell r="B432" t="str">
            <v>resistance,1K ohm,±1%,1/20W,0201,RC0201FR-071KL,</v>
          </cell>
          <cell r="C432" t="str">
            <v>cái</v>
          </cell>
          <cell r="D432" t="str">
            <v>LTS2</v>
          </cell>
        </row>
        <row r="433">
          <cell r="A433" t="str">
            <v>1VR0201240RF04</v>
          </cell>
          <cell r="B433" t="str">
            <v>resistance,240 ohm,±1%,1/16W,0201,RC0201FR-07240RL,</v>
          </cell>
          <cell r="C433" t="str">
            <v>cái</v>
          </cell>
          <cell r="D433" t="str">
            <v>LTS2</v>
          </cell>
        </row>
        <row r="434">
          <cell r="A434" t="str">
            <v>1VR020124KJ03</v>
          </cell>
          <cell r="B434" t="str">
            <v>resistance,24K ohm,±5%,1/20W,0201,RC0201JR-0724KL</v>
          </cell>
          <cell r="C434" t="str">
            <v>cái</v>
          </cell>
          <cell r="D434" t="str">
            <v>LTS2</v>
          </cell>
        </row>
        <row r="435">
          <cell r="A435" t="str">
            <v>1VR020127KF03</v>
          </cell>
          <cell r="B435" t="str">
            <v>resistance,27K ohm,±1%,1/20W,0201,RC0201FR-0727KL,</v>
          </cell>
          <cell r="C435" t="str">
            <v>cái</v>
          </cell>
          <cell r="D435" t="str">
            <v>LTS2</v>
          </cell>
        </row>
        <row r="436">
          <cell r="A436" t="str">
            <v>1VR020127RJ03</v>
          </cell>
          <cell r="B436" t="str">
            <v>resistance,27 ohm,±5%,1/20W,0201,RC0201JR-0727RL</v>
          </cell>
          <cell r="C436" t="str">
            <v>cái</v>
          </cell>
          <cell r="D436" t="str">
            <v>LTS2</v>
          </cell>
        </row>
        <row r="437">
          <cell r="A437" t="str">
            <v>1VR02012K2F03</v>
          </cell>
          <cell r="B437" t="str">
            <v>resistance,2.2K ohm,±1%,1/20W,0201,RC0201FR-072K2L,</v>
          </cell>
          <cell r="C437" t="str">
            <v>cái</v>
          </cell>
          <cell r="D437" t="str">
            <v>LTS2</v>
          </cell>
        </row>
        <row r="438">
          <cell r="A438" t="str">
            <v>1VR0201330KF04</v>
          </cell>
          <cell r="B438" t="str">
            <v>resistance,330K ohm,±1%,1/16W,0201,RC0201FR-07330KL,</v>
          </cell>
          <cell r="C438" t="str">
            <v>cái</v>
          </cell>
          <cell r="D438" t="str">
            <v>LTS2</v>
          </cell>
        </row>
        <row r="439">
          <cell r="A439" t="str">
            <v>1VR020136KJ03</v>
          </cell>
          <cell r="B439" t="str">
            <v>RES 36K 5% 1/20W 0201</v>
          </cell>
          <cell r="C439" t="str">
            <v>cái</v>
          </cell>
          <cell r="D439" t="str">
            <v>AP</v>
          </cell>
        </row>
        <row r="440">
          <cell r="A440" t="str">
            <v>1VR020136RJ03</v>
          </cell>
          <cell r="B440" t="str">
            <v>resistance,36 ohm,±5%,1/20W,0201,RC0201JR-0736RL,</v>
          </cell>
          <cell r="C440" t="str">
            <v>cái</v>
          </cell>
          <cell r="D440" t="str">
            <v>LTS2</v>
          </cell>
        </row>
        <row r="441">
          <cell r="A441" t="str">
            <v>1VR020139K2F03</v>
          </cell>
          <cell r="B441" t="str">
            <v>RES 39.2K 1% 1/20W 0201</v>
          </cell>
          <cell r="C441" t="str">
            <v>cái</v>
          </cell>
          <cell r="D441" t="str">
            <v>AP</v>
          </cell>
        </row>
        <row r="442">
          <cell r="A442" t="str">
            <v>1VR020139KF04</v>
          </cell>
          <cell r="B442" t="str">
            <v>resistance,39K ohm,±1%,1/16W,0201,RC0201FR-0739KL,</v>
          </cell>
          <cell r="C442" t="str">
            <v>cái</v>
          </cell>
          <cell r="D442" t="str">
            <v>LTS2</v>
          </cell>
        </row>
        <row r="443">
          <cell r="A443" t="str">
            <v>1VR020139RJ03</v>
          </cell>
          <cell r="B443" t="str">
            <v>RES 39R 5% 1/20W 0201</v>
          </cell>
          <cell r="C443" t="str">
            <v>cái</v>
          </cell>
          <cell r="D443" t="str">
            <v>AP</v>
          </cell>
        </row>
        <row r="444">
          <cell r="A444" t="str">
            <v>1VR02013K3F04</v>
          </cell>
          <cell r="B444" t="str">
            <v>resistance,3.3K ohm,±1%,1/16W,0201,RC0201FR-073K3L</v>
          </cell>
          <cell r="C444" t="str">
            <v>cái</v>
          </cell>
          <cell r="D444" t="str">
            <v>LTS2</v>
          </cell>
        </row>
        <row r="445">
          <cell r="A445" t="str">
            <v>1VR0201470KF04</v>
          </cell>
          <cell r="B445" t="str">
            <v>resistance,470K ohm,±1%,1/16W,0201,RC0201FR-07470KL</v>
          </cell>
          <cell r="C445" t="str">
            <v>cái</v>
          </cell>
          <cell r="D445" t="str">
            <v>LTS2</v>
          </cell>
        </row>
        <row r="446">
          <cell r="A446" t="str">
            <v>1VR020151RJ04</v>
          </cell>
          <cell r="B446" t="str">
            <v>resistance,51 ohm,±5%,1/16W,0201,RC0201JR-0751RL</v>
          </cell>
          <cell r="C446" t="str">
            <v>cái</v>
          </cell>
          <cell r="D446" t="str">
            <v>LTS2</v>
          </cell>
        </row>
        <row r="447">
          <cell r="A447" t="str">
            <v>1VR02015K1F04</v>
          </cell>
          <cell r="B447" t="str">
            <v>resistance,5.1K ohm,±1%,1/16W,0201,RC0201FR-075K1L,</v>
          </cell>
          <cell r="C447" t="str">
            <v>cái</v>
          </cell>
          <cell r="D447" t="str">
            <v>LTS2</v>
          </cell>
        </row>
        <row r="448">
          <cell r="A448" t="str">
            <v>1VR02016K19F03</v>
          </cell>
          <cell r="B448" t="str">
            <v>RES 6.19K 1% 1/20W 0201</v>
          </cell>
          <cell r="C448" t="str">
            <v>cái</v>
          </cell>
          <cell r="D448" t="str">
            <v>AP</v>
          </cell>
        </row>
        <row r="449">
          <cell r="A449" t="str">
            <v>1VR020173K2F03</v>
          </cell>
          <cell r="B449" t="str">
            <v>RES 73.2K 1% 1/20W 0201</v>
          </cell>
          <cell r="C449" t="str">
            <v>cái</v>
          </cell>
          <cell r="D449" t="str">
            <v>AP</v>
          </cell>
        </row>
        <row r="450">
          <cell r="A450" t="str">
            <v>1VR020175RF03</v>
          </cell>
          <cell r="B450" t="str">
            <v>RES,THK,0201,75,1%</v>
          </cell>
          <cell r="C450" t="str">
            <v>cai</v>
          </cell>
          <cell r="D450" t="str">
            <v>ADSL,ONT</v>
          </cell>
        </row>
        <row r="451">
          <cell r="A451" t="str">
            <v>1VR02018K2F03</v>
          </cell>
          <cell r="B451" t="str">
            <v>resistance,8.2K ohm,±1%,1/20W,0201,RC0201FR-078K2L</v>
          </cell>
          <cell r="C451" t="str">
            <v>cái</v>
          </cell>
          <cell r="D451" t="str">
            <v>LTS2</v>
          </cell>
        </row>
        <row r="452">
          <cell r="A452" t="str">
            <v>1VR020191RJ03</v>
          </cell>
          <cell r="B452" t="str">
            <v>RES 91R 5% 1/20W 0201</v>
          </cell>
          <cell r="C452" t="str">
            <v>cái</v>
          </cell>
          <cell r="D452" t="str">
            <v>AP</v>
          </cell>
        </row>
        <row r="453">
          <cell r="A453" t="str">
            <v>1VR04020R0N04</v>
          </cell>
          <cell r="B453" t="str">
            <v>RES,THK,0402,0,5%,63mW,50V</v>
          </cell>
          <cell r="C453" t="str">
            <v>cai</v>
          </cell>
          <cell r="D453" t="str">
            <v>DVBT2</v>
          </cell>
        </row>
        <row r="454">
          <cell r="A454" t="str">
            <v>1VR04020RJ04</v>
          </cell>
          <cell r="B454" t="str">
            <v>RES,THK,0402,0,5%</v>
          </cell>
          <cell r="C454" t="str">
            <v>cai</v>
          </cell>
          <cell r="D454" t="str">
            <v>ADSL,ONT,LTS2,TVSTB,AP</v>
          </cell>
        </row>
        <row r="455">
          <cell r="A455" t="str">
            <v>1VR0402100KF04</v>
          </cell>
          <cell r="B455" t="str">
            <v>RES,THK,0402,100K,1%</v>
          </cell>
          <cell r="C455" t="str">
            <v>cai</v>
          </cell>
          <cell r="D455" t="str">
            <v>ADSL,LTS2,TVSTB,AP</v>
          </cell>
        </row>
        <row r="456">
          <cell r="A456" t="str">
            <v>1VR0402100KJ04</v>
          </cell>
          <cell r="B456" t="str">
            <v>RES,THK,0402,100K,5%,63mW</v>
          </cell>
          <cell r="C456" t="str">
            <v>cai</v>
          </cell>
          <cell r="D456" t="str">
            <v>LTS2,DVBT2,TVSTB</v>
          </cell>
        </row>
        <row r="457">
          <cell r="A457" t="str">
            <v>1VR0402100RF04</v>
          </cell>
          <cell r="B457" t="str">
            <v>RES 100 OHM 1/16W 1% 0402 SMD</v>
          </cell>
          <cell r="C457" t="str">
            <v>cái</v>
          </cell>
          <cell r="D457" t="str">
            <v>AP</v>
          </cell>
        </row>
        <row r="458">
          <cell r="A458" t="str">
            <v>1VR0402100RJ04</v>
          </cell>
          <cell r="B458" t="str">
            <v>RES,THK,0402,100,5%</v>
          </cell>
          <cell r="C458" t="str">
            <v>cai</v>
          </cell>
          <cell r="D458" t="str">
            <v>ADSL,ONT,LTS2</v>
          </cell>
        </row>
        <row r="459">
          <cell r="A459" t="str">
            <v>1VR040210KF04</v>
          </cell>
          <cell r="B459" t="str">
            <v>RES,THK,0402,10k,1%</v>
          </cell>
          <cell r="C459" t="str">
            <v>cai</v>
          </cell>
          <cell r="D459" t="str">
            <v>ADSL,ONT,AP</v>
          </cell>
        </row>
        <row r="460">
          <cell r="A460" t="str">
            <v>1VR040210KJ04</v>
          </cell>
          <cell r="B460" t="str">
            <v>RES,THK,0402,10K,5%</v>
          </cell>
          <cell r="C460" t="str">
            <v>cai</v>
          </cell>
          <cell r="D460" t="str">
            <v>ADSL,ONT,LTS2,DVBT2,TVSTB</v>
          </cell>
        </row>
        <row r="461">
          <cell r="A461" t="str">
            <v>1VR040210RF04</v>
          </cell>
          <cell r="B461" t="str">
            <v>RES,THK,0402,10,1%,63mW</v>
          </cell>
          <cell r="C461" t="str">
            <v>cai</v>
          </cell>
          <cell r="D461" t="str">
            <v>DVBT2</v>
          </cell>
        </row>
        <row r="462">
          <cell r="A462" t="str">
            <v>1VR040210RJ04</v>
          </cell>
          <cell r="B462" t="str">
            <v>RES,THK,0402,10,5%</v>
          </cell>
          <cell r="C462" t="str">
            <v>cai</v>
          </cell>
          <cell r="D462" t="str">
            <v>ADSL,ONT,AP</v>
          </cell>
        </row>
        <row r="463">
          <cell r="A463" t="str">
            <v>1VR040211KF04</v>
          </cell>
          <cell r="B463" t="str">
            <v>RES 11.0K OHM 1/16W 1% 0402 SMD</v>
          </cell>
          <cell r="C463" t="str">
            <v>cái</v>
          </cell>
          <cell r="D463" t="str">
            <v>AP</v>
          </cell>
        </row>
        <row r="464">
          <cell r="A464" t="str">
            <v>1VR0402120RJ04</v>
          </cell>
          <cell r="B464" t="str">
            <v>RES,THK,0402,120,5%,63mW</v>
          </cell>
          <cell r="C464" t="str">
            <v>cai</v>
          </cell>
          <cell r="D464" t="str">
            <v>DVBT2</v>
          </cell>
        </row>
        <row r="465">
          <cell r="A465" t="str">
            <v>1VR0402121KF04</v>
          </cell>
          <cell r="B465" t="str">
            <v>RES,THK,0402,121K,1%,63mW</v>
          </cell>
          <cell r="C465" t="str">
            <v>cai</v>
          </cell>
          <cell r="D465" t="str">
            <v>TVSTB</v>
          </cell>
        </row>
        <row r="466">
          <cell r="A466" t="str">
            <v>1VR0402121KJ04</v>
          </cell>
          <cell r="B466" t="str">
            <v>RES 121K OHM 1/16W 1% 0402 SMD</v>
          </cell>
          <cell r="C466" t="str">
            <v>cái</v>
          </cell>
          <cell r="D466" t="str">
            <v>AP</v>
          </cell>
        </row>
        <row r="467">
          <cell r="A467" t="str">
            <v>1VR0402121RF04</v>
          </cell>
          <cell r="B467" t="str">
            <v>RES,THK,0402,121,1%,63mW</v>
          </cell>
          <cell r="C467" t="str">
            <v>cai</v>
          </cell>
          <cell r="D467" t="str">
            <v>DVBT2</v>
          </cell>
        </row>
        <row r="468">
          <cell r="A468" t="str">
            <v>1VR0402124KF04</v>
          </cell>
          <cell r="B468" t="str">
            <v>RES 124K OHM 1/16W 1% 0402 SMD</v>
          </cell>
          <cell r="C468" t="str">
            <v>cai</v>
          </cell>
          <cell r="D468" t="str">
            <v>ONT,DVBT2</v>
          </cell>
        </row>
        <row r="469">
          <cell r="A469" t="str">
            <v>1VR040214K7F04</v>
          </cell>
          <cell r="B469" t="str">
            <v>RES 14.7K OHM 1/16W 1% SMD 0402</v>
          </cell>
          <cell r="C469" t="str">
            <v>cái</v>
          </cell>
          <cell r="D469" t="str">
            <v>AP</v>
          </cell>
        </row>
        <row r="470">
          <cell r="A470" t="str">
            <v>1VR0402150KF04</v>
          </cell>
          <cell r="B470" t="str">
            <v>Res,150Kohm±1%,1/16W,0402,1.05*0.55*0.4mm</v>
          </cell>
          <cell r="C470" t="str">
            <v>cai</v>
          </cell>
          <cell r="D470" t="str">
            <v>LTS2</v>
          </cell>
        </row>
        <row r="471">
          <cell r="A471" t="str">
            <v>1VR0402150RJ04</v>
          </cell>
          <cell r="B471" t="str">
            <v>RES,THK,0402,150,5%</v>
          </cell>
          <cell r="C471" t="str">
            <v>cai</v>
          </cell>
          <cell r="D471" t="str">
            <v>ADSL,ONT,DVBT2</v>
          </cell>
        </row>
        <row r="472">
          <cell r="A472" t="str">
            <v>1VR040215KF04</v>
          </cell>
          <cell r="B472" t="str">
            <v>RES,THK,0402,15K,1%</v>
          </cell>
          <cell r="C472" t="str">
            <v>cai</v>
          </cell>
          <cell r="D472" t="str">
            <v>ADSL,ONT,DVBT2</v>
          </cell>
        </row>
        <row r="473">
          <cell r="A473" t="str">
            <v>1VR040216K9F04</v>
          </cell>
          <cell r="B473" t="str">
            <v>Res,16.9Kohm±1%,1/16W,0402,1.05*0.55*0.4mm</v>
          </cell>
          <cell r="C473" t="str">
            <v>cai</v>
          </cell>
          <cell r="D473" t="str">
            <v>LTS2</v>
          </cell>
        </row>
        <row r="474">
          <cell r="A474" t="str">
            <v>1VR0402180KF04</v>
          </cell>
          <cell r="B474" t="str">
            <v>RES,THK,0402,180K,1%</v>
          </cell>
          <cell r="C474" t="str">
            <v>cai</v>
          </cell>
          <cell r="D474" t="str">
            <v>ADSL,ONT</v>
          </cell>
        </row>
        <row r="475">
          <cell r="A475" t="str">
            <v>1VR040218RJ04</v>
          </cell>
          <cell r="B475" t="str">
            <v>RES,THK,0402,18,5%,63mW</v>
          </cell>
          <cell r="C475" t="str">
            <v>cai</v>
          </cell>
          <cell r="D475" t="str">
            <v>DVBT2</v>
          </cell>
        </row>
        <row r="476">
          <cell r="A476" t="str">
            <v>1VR04021K24F04</v>
          </cell>
          <cell r="B476" t="str">
            <v>RES,THK,0402,1.24K,1%</v>
          </cell>
          <cell r="C476" t="str">
            <v>cai</v>
          </cell>
          <cell r="D476" t="str">
            <v>ONT</v>
          </cell>
        </row>
        <row r="477">
          <cell r="A477" t="str">
            <v>1VR04021K3J04</v>
          </cell>
          <cell r="B477" t="str">
            <v>RES 1.30K OHM 1/16W 1% SMD 0402</v>
          </cell>
          <cell r="C477" t="str">
            <v>cái</v>
          </cell>
          <cell r="D477" t="str">
            <v>AP</v>
          </cell>
        </row>
        <row r="478">
          <cell r="A478" t="str">
            <v>1VR04021K5F04</v>
          </cell>
          <cell r="B478" t="str">
            <v>Res,1.5Kohm±1%,1/16W,0402,1.05*0.55*0.4mm</v>
          </cell>
          <cell r="C478" t="str">
            <v>cai</v>
          </cell>
          <cell r="D478" t="str">
            <v>LTS2</v>
          </cell>
        </row>
        <row r="479">
          <cell r="A479" t="str">
            <v>1VR04021K5J04</v>
          </cell>
          <cell r="B479" t="str">
            <v>Res,1.5Kohm±5%,1/16W,0402,1.05*0.55*0.4mm</v>
          </cell>
          <cell r="C479" t="str">
            <v>cai</v>
          </cell>
          <cell r="D479" t="str">
            <v>ONT,LTS2,DVBT2,TVSTB</v>
          </cell>
        </row>
        <row r="480">
          <cell r="A480" t="str">
            <v>1VR04021K69F04</v>
          </cell>
          <cell r="B480" t="str">
            <v>RES,THK,0402,1.69K,1%,63mW</v>
          </cell>
          <cell r="C480" t="str">
            <v>cai</v>
          </cell>
          <cell r="D480" t="str">
            <v>TVSTB</v>
          </cell>
        </row>
        <row r="481">
          <cell r="A481" t="str">
            <v>1VR04021KF04</v>
          </cell>
          <cell r="B481" t="str">
            <v>RES,THK,0402,1K,1%</v>
          </cell>
          <cell r="C481" t="str">
            <v>cai</v>
          </cell>
          <cell r="D481" t="str">
            <v>ADSL,ONT,DVBT2</v>
          </cell>
        </row>
        <row r="482">
          <cell r="A482" t="str">
            <v>1VR04021KJ04</v>
          </cell>
          <cell r="B482" t="str">
            <v>RES,THK,0402,1K,5%</v>
          </cell>
          <cell r="C482" t="str">
            <v>cai</v>
          </cell>
          <cell r="D482" t="str">
            <v>ADSL,ONT,LTS2,DVBT2,TVSTB,AP</v>
          </cell>
        </row>
        <row r="483">
          <cell r="A483" t="str">
            <v>1VR04021RJ04</v>
          </cell>
          <cell r="B483" t="str">
            <v>RES 1.00M OHM 1/16W 1% 0402 SMD</v>
          </cell>
          <cell r="C483" t="str">
            <v>cái</v>
          </cell>
          <cell r="D483" t="str">
            <v>AP</v>
          </cell>
        </row>
        <row r="484">
          <cell r="A484" t="str">
            <v>1VR0402200RF04</v>
          </cell>
          <cell r="B484" t="str">
            <v>RES 200 OHM 1/16W 1% 0402 SMD</v>
          </cell>
          <cell r="C484" t="str">
            <v>cái</v>
          </cell>
          <cell r="D484" t="str">
            <v>AP</v>
          </cell>
        </row>
        <row r="485">
          <cell r="A485" t="str">
            <v>1VR040220KF04</v>
          </cell>
          <cell r="B485" t="str">
            <v>RES,THK,0402,20K,1%,63mW</v>
          </cell>
          <cell r="C485" t="str">
            <v>cai</v>
          </cell>
          <cell r="D485" t="str">
            <v>TVSTB</v>
          </cell>
        </row>
        <row r="486">
          <cell r="A486" t="str">
            <v>1VR040221K5F04</v>
          </cell>
          <cell r="B486" t="str">
            <v>RES,THK,0402,21.5K,1%,63mW</v>
          </cell>
          <cell r="C486" t="str">
            <v>cai</v>
          </cell>
          <cell r="D486" t="str">
            <v>DVBT2,TVSTB</v>
          </cell>
        </row>
        <row r="487">
          <cell r="A487" t="str">
            <v>1VR0402220RJ04</v>
          </cell>
          <cell r="B487" t="str">
            <v>RES,THK,0402,220,5%,63mW</v>
          </cell>
          <cell r="C487" t="str">
            <v>cai</v>
          </cell>
          <cell r="D487" t="str">
            <v>DVBT2</v>
          </cell>
        </row>
        <row r="488">
          <cell r="A488" t="str">
            <v>1VR040222K1F04</v>
          </cell>
          <cell r="B488" t="str">
            <v>RES 22.1K OHM 1/16W 1% 0402 SMD</v>
          </cell>
          <cell r="C488" t="str">
            <v>cai</v>
          </cell>
          <cell r="D488" t="str">
            <v>ONT,DVBT2,TVSTB</v>
          </cell>
        </row>
        <row r="489">
          <cell r="A489" t="str">
            <v>1VR040222KF04</v>
          </cell>
          <cell r="B489" t="str">
            <v>RES 22.0K OHM 1/16W 1% 0402 SMD</v>
          </cell>
          <cell r="C489" t="str">
            <v>cái</v>
          </cell>
          <cell r="D489" t="str">
            <v>AP</v>
          </cell>
        </row>
        <row r="490">
          <cell r="A490" t="str">
            <v>1VR040222RJ04</v>
          </cell>
          <cell r="B490" t="str">
            <v>RES,THK,0402,22,5%,63mW</v>
          </cell>
          <cell r="C490" t="str">
            <v>cai</v>
          </cell>
          <cell r="D490" t="str">
            <v>TVSTB,AP</v>
          </cell>
        </row>
        <row r="491">
          <cell r="A491" t="str">
            <v>1VR0402240KF04</v>
          </cell>
          <cell r="B491" t="str">
            <v>RES,THK,0402,240K,1%</v>
          </cell>
          <cell r="C491" t="str">
            <v>cai</v>
          </cell>
          <cell r="D491" t="str">
            <v>ADSL</v>
          </cell>
        </row>
        <row r="492">
          <cell r="A492" t="str">
            <v>1VR0402240RF04</v>
          </cell>
          <cell r="B492" t="str">
            <v>Res,240ohm±1%,1/16W,0402,1.05*0.55*0.4mm</v>
          </cell>
          <cell r="C492" t="str">
            <v>cai</v>
          </cell>
          <cell r="D492" t="str">
            <v>LTS2,DVBT2,TVSTB,AP</v>
          </cell>
        </row>
        <row r="493">
          <cell r="A493" t="str">
            <v>1VR040224K3F04</v>
          </cell>
          <cell r="B493" t="str">
            <v>RES,THK,0402,24.3K,1%,63mW</v>
          </cell>
          <cell r="C493" t="str">
            <v>cai</v>
          </cell>
          <cell r="D493" t="str">
            <v>TVSTB</v>
          </cell>
        </row>
        <row r="494">
          <cell r="A494" t="str">
            <v>1VR040224KJ04</v>
          </cell>
          <cell r="B494" t="str">
            <v>Res,24Kohm±5%,1/16W,0402,1.05*0.55*0.4mm</v>
          </cell>
          <cell r="C494" t="str">
            <v>cai</v>
          </cell>
          <cell r="D494" t="str">
            <v>LTS2</v>
          </cell>
        </row>
        <row r="495">
          <cell r="A495" t="str">
            <v>1VR0402261RF04</v>
          </cell>
          <cell r="B495" t="str">
            <v>RES 261 OHM 1/16W 1% SMD 0402</v>
          </cell>
          <cell r="C495" t="str">
            <v>cái</v>
          </cell>
          <cell r="D495" t="str">
            <v>AP</v>
          </cell>
        </row>
        <row r="496">
          <cell r="A496" t="str">
            <v>1VR040226K1F04</v>
          </cell>
          <cell r="B496" t="str">
            <v>RES 26.1K OHM 1/16W 1% 0402 SMD</v>
          </cell>
          <cell r="C496" t="str">
            <v>cái</v>
          </cell>
          <cell r="D496" t="str">
            <v>AP</v>
          </cell>
        </row>
        <row r="497">
          <cell r="A497" t="str">
            <v>1VR040226R1F04</v>
          </cell>
          <cell r="B497" t="str">
            <v>Res,26.1ohm±1%,1/16W,0402,1.05*0.55*0.4mm</v>
          </cell>
          <cell r="C497" t="str">
            <v>cai</v>
          </cell>
          <cell r="D497" t="str">
            <v>LTS2</v>
          </cell>
        </row>
        <row r="498">
          <cell r="A498" t="str">
            <v>1VR040227KF04</v>
          </cell>
          <cell r="B498" t="str">
            <v>Res,27Kohm±1%,1/16W,0402,1.05*0.55*0.4mm</v>
          </cell>
          <cell r="C498" t="str">
            <v>cai</v>
          </cell>
          <cell r="D498" t="str">
            <v>LTS2</v>
          </cell>
        </row>
        <row r="499">
          <cell r="A499" t="str">
            <v>1VR040227KJ04</v>
          </cell>
          <cell r="B499" t="str">
            <v>RES,THK,0402,27K,5%,63mW</v>
          </cell>
          <cell r="C499" t="str">
            <v>cai</v>
          </cell>
          <cell r="D499" t="str">
            <v>DVBT2,TVSTB</v>
          </cell>
        </row>
        <row r="500">
          <cell r="A500" t="str">
            <v>1VR040227KL04</v>
          </cell>
          <cell r="B500" t="str">
            <v>RES,THN,0402,27K,0.1%,63mW,25PPM</v>
          </cell>
          <cell r="C500" t="str">
            <v>cai</v>
          </cell>
          <cell r="D500" t="str">
            <v>DVBT2</v>
          </cell>
        </row>
        <row r="501">
          <cell r="A501" t="str">
            <v>1VR04022K2J04</v>
          </cell>
          <cell r="B501" t="str">
            <v>Res,2.2Kohm±5%,1/16W,0402,1.05*0.55*0.4mm</v>
          </cell>
          <cell r="C501" t="str">
            <v>cai</v>
          </cell>
          <cell r="D501" t="str">
            <v>LTS2</v>
          </cell>
        </row>
        <row r="502">
          <cell r="A502" t="str">
            <v>1VR04022K37F04</v>
          </cell>
          <cell r="B502" t="str">
            <v>RES 2.37K OHM 1/16W 1% 0402 SMD</v>
          </cell>
          <cell r="C502" t="str">
            <v>cái</v>
          </cell>
          <cell r="D502" t="str">
            <v>AP</v>
          </cell>
        </row>
        <row r="503">
          <cell r="A503" t="str">
            <v>1VR04022K7J04</v>
          </cell>
          <cell r="B503" t="str">
            <v>RES,THK,0402,2.7K,5%,63mW</v>
          </cell>
          <cell r="C503" t="str">
            <v>cai</v>
          </cell>
          <cell r="D503" t="str">
            <v>DVBT2</v>
          </cell>
        </row>
        <row r="504">
          <cell r="A504" t="str">
            <v>1VR04022KF04</v>
          </cell>
          <cell r="B504" t="str">
            <v>Res,2Kohm±1%,1/16W,0402,1.05*0.55*0.4mm</v>
          </cell>
          <cell r="C504" t="str">
            <v>cai</v>
          </cell>
          <cell r="D504" t="str">
            <v>LTS2</v>
          </cell>
        </row>
        <row r="505">
          <cell r="A505" t="str">
            <v>1VR04022KJ04</v>
          </cell>
          <cell r="B505" t="str">
            <v>RES,THK,0402,2K,5%,63mW</v>
          </cell>
          <cell r="C505" t="str">
            <v>cai</v>
          </cell>
          <cell r="D505" t="str">
            <v>DVBT2</v>
          </cell>
        </row>
        <row r="506">
          <cell r="A506" t="str">
            <v>1VR0402300RF04</v>
          </cell>
          <cell r="B506" t="str">
            <v>RES,THK,0402,300,1%,63mW</v>
          </cell>
          <cell r="C506" t="str">
            <v>cai</v>
          </cell>
          <cell r="D506" t="str">
            <v>TVSTB</v>
          </cell>
        </row>
        <row r="507">
          <cell r="A507" t="str">
            <v>1VR0402300RJ04</v>
          </cell>
          <cell r="B507" t="str">
            <v>RES,THK,0402,300,5%</v>
          </cell>
          <cell r="C507" t="str">
            <v>cai</v>
          </cell>
          <cell r="D507" t="str">
            <v>ADSL,ONT,DVBT2,AP</v>
          </cell>
        </row>
        <row r="508">
          <cell r="A508" t="str">
            <v>1VR040230KF04</v>
          </cell>
          <cell r="B508" t="str">
            <v>RES,THK,0402,30K,1%,63mW</v>
          </cell>
          <cell r="C508" t="str">
            <v>cai</v>
          </cell>
          <cell r="D508" t="str">
            <v>DVBT2</v>
          </cell>
        </row>
        <row r="509">
          <cell r="A509" t="str">
            <v>1VR0402330KF04</v>
          </cell>
          <cell r="B509" t="str">
            <v>Res,330Kohm±1%,1/16W,0402,1.05*0.55*0.4mm</v>
          </cell>
          <cell r="C509" t="str">
            <v>cai</v>
          </cell>
          <cell r="D509" t="str">
            <v>LTS2</v>
          </cell>
        </row>
        <row r="510">
          <cell r="A510" t="str">
            <v>1VR0402330RJ04</v>
          </cell>
          <cell r="B510" t="str">
            <v>RES,THK,0402,330,5%</v>
          </cell>
          <cell r="C510" t="str">
            <v>cai</v>
          </cell>
          <cell r="D510" t="str">
            <v>ONT</v>
          </cell>
        </row>
        <row r="511">
          <cell r="A511" t="str">
            <v>1VR040233K2F04</v>
          </cell>
          <cell r="B511" t="str">
            <v>RES,THK,0402,33.2K,1%,63mW</v>
          </cell>
          <cell r="C511" t="str">
            <v>cai</v>
          </cell>
          <cell r="D511" t="str">
            <v>TVSTB</v>
          </cell>
        </row>
        <row r="512">
          <cell r="A512" t="str">
            <v>1VR040233RF04</v>
          </cell>
          <cell r="B512" t="str">
            <v>RES 33.0 OHM 1/16W 1% 0402 SMD</v>
          </cell>
          <cell r="C512" t="str">
            <v>cái</v>
          </cell>
          <cell r="D512" t="str">
            <v>AP</v>
          </cell>
        </row>
        <row r="513">
          <cell r="A513" t="str">
            <v>1VR040233RJ04</v>
          </cell>
          <cell r="B513" t="str">
            <v>RES,THK,0402,33,5%</v>
          </cell>
          <cell r="C513" t="str">
            <v>cai</v>
          </cell>
          <cell r="D513" t="str">
            <v>ADSL,ONT,DVBT2,TVSTB</v>
          </cell>
        </row>
        <row r="514">
          <cell r="A514" t="str">
            <v>1VR040234KF04</v>
          </cell>
          <cell r="B514" t="str">
            <v>RES,THK,0402,34K,1%,63mW</v>
          </cell>
          <cell r="C514" t="str">
            <v>cai</v>
          </cell>
          <cell r="D514" t="str">
            <v>DVBT2</v>
          </cell>
        </row>
        <row r="515">
          <cell r="A515" t="str">
            <v>1VR040234R8F04</v>
          </cell>
          <cell r="B515" t="str">
            <v>Res,34.8ohm±1%,1/16W,0402,1.05*0.55*0.4mm</v>
          </cell>
          <cell r="C515" t="str">
            <v>cai</v>
          </cell>
          <cell r="D515" t="str">
            <v>LTS2</v>
          </cell>
        </row>
        <row r="516">
          <cell r="A516" t="str">
            <v>1VR0402390RJ04</v>
          </cell>
          <cell r="B516" t="str">
            <v>RES,THK,0402,390,5%</v>
          </cell>
          <cell r="C516" t="str">
            <v>cai</v>
          </cell>
          <cell r="D516" t="str">
            <v>ADSL,ONT</v>
          </cell>
        </row>
        <row r="517">
          <cell r="A517" t="str">
            <v>1VR040239K2F04</v>
          </cell>
          <cell r="B517" t="str">
            <v>RES,THK,0402,39.2K,1%</v>
          </cell>
          <cell r="C517" t="str">
            <v>cai</v>
          </cell>
          <cell r="D517" t="str">
            <v>ADSL,ONT</v>
          </cell>
        </row>
        <row r="518">
          <cell r="A518" t="str">
            <v>1VR040239KF04</v>
          </cell>
          <cell r="B518" t="str">
            <v>Res,39Kohm±1%,1/16W,0402,1.05*0.55*0.4mm</v>
          </cell>
          <cell r="C518" t="str">
            <v>cai</v>
          </cell>
          <cell r="D518" t="str">
            <v>LTS2</v>
          </cell>
        </row>
        <row r="519">
          <cell r="A519" t="str">
            <v>1VR04023K3J04</v>
          </cell>
          <cell r="B519" t="str">
            <v>RES,THK,0402,3.3K,5%,63mW</v>
          </cell>
          <cell r="C519" t="str">
            <v>cai</v>
          </cell>
          <cell r="D519" t="str">
            <v>LTS2,DVBT2</v>
          </cell>
        </row>
        <row r="520">
          <cell r="A520" t="str">
            <v>1VR04023K9J04</v>
          </cell>
          <cell r="B520" t="str">
            <v>RES,THK,0402,3.9K,5%,63mW</v>
          </cell>
          <cell r="C520" t="str">
            <v>cai</v>
          </cell>
          <cell r="D520" t="str">
            <v>DVBT2</v>
          </cell>
        </row>
        <row r="521">
          <cell r="A521" t="str">
            <v>1VR04023KF04</v>
          </cell>
          <cell r="B521" t="str">
            <v>Res,3Kohm±1%,1/16W,0402,1.05*0.55*0.4mm</v>
          </cell>
          <cell r="C521" t="str">
            <v>cai</v>
          </cell>
          <cell r="D521" t="str">
            <v>LTS2</v>
          </cell>
        </row>
        <row r="522">
          <cell r="A522" t="str">
            <v>1VR04023KJ04</v>
          </cell>
          <cell r="B522" t="str">
            <v>RES,THK,0402,3K,5%</v>
          </cell>
          <cell r="C522" t="str">
            <v>cai</v>
          </cell>
          <cell r="D522" t="str">
            <v>ADSL,ONT</v>
          </cell>
        </row>
        <row r="523">
          <cell r="A523" t="str">
            <v>1VR040240R2F04</v>
          </cell>
          <cell r="B523" t="str">
            <v>RES 40.2 OHM 1/16W 1% 0402 SMD</v>
          </cell>
          <cell r="C523" t="str">
            <v>cái</v>
          </cell>
          <cell r="D523" t="str">
            <v>AP</v>
          </cell>
        </row>
        <row r="524">
          <cell r="A524" t="str">
            <v>1VR0402422RF04</v>
          </cell>
          <cell r="B524" t="str">
            <v>RES,THK,0402,422,1%</v>
          </cell>
          <cell r="C524" t="str">
            <v>cai</v>
          </cell>
          <cell r="D524" t="str">
            <v>ADSL,ONT</v>
          </cell>
        </row>
        <row r="525">
          <cell r="A525" t="str">
            <v>1VR0402470KJ04</v>
          </cell>
          <cell r="B525" t="str">
            <v>Res,470Kohm±5%,1/16W,0402,1.05*0.55*0.4mm</v>
          </cell>
          <cell r="C525" t="str">
            <v>cai</v>
          </cell>
          <cell r="D525" t="str">
            <v>LTS2</v>
          </cell>
        </row>
        <row r="526">
          <cell r="A526" t="str">
            <v>1VR0402470RJ04</v>
          </cell>
          <cell r="B526" t="str">
            <v>RES,THK,0402,470,5%</v>
          </cell>
          <cell r="C526" t="str">
            <v>cai</v>
          </cell>
          <cell r="D526" t="str">
            <v>ADSL,ONT,LTS2,DVBT2</v>
          </cell>
        </row>
        <row r="527">
          <cell r="A527" t="str">
            <v>1VR0402475RJ04</v>
          </cell>
          <cell r="B527" t="str">
            <v>RES 475 OHM 1/16W 1% 0402 SMD</v>
          </cell>
          <cell r="C527" t="str">
            <v>cái</v>
          </cell>
          <cell r="D527" t="str">
            <v>AP</v>
          </cell>
        </row>
        <row r="528">
          <cell r="A528" t="str">
            <v>1VR040247KJ04</v>
          </cell>
          <cell r="B528" t="str">
            <v>RES,THK,0402,47K,5%,63mW</v>
          </cell>
          <cell r="C528" t="str">
            <v>cai</v>
          </cell>
          <cell r="D528" t="str">
            <v>LTS2,DVBT2,TVSTB</v>
          </cell>
        </row>
        <row r="529">
          <cell r="A529" t="str">
            <v>1VR040247RF04</v>
          </cell>
          <cell r="B529" t="str">
            <v>RES 47 OHM 1/16W 1% 0402 SMD</v>
          </cell>
          <cell r="C529" t="str">
            <v>cái</v>
          </cell>
          <cell r="D529" t="str">
            <v>AP</v>
          </cell>
        </row>
        <row r="530">
          <cell r="A530" t="str">
            <v>1VR040249R9F06</v>
          </cell>
          <cell r="B530" t="str">
            <v>RES 49.9 OHM 1/10W 1% 0402 SMD</v>
          </cell>
          <cell r="C530" t="str">
            <v>cái</v>
          </cell>
          <cell r="D530" t="str">
            <v>AP</v>
          </cell>
        </row>
        <row r="531">
          <cell r="A531" t="str">
            <v>1VR04024K32F04</v>
          </cell>
          <cell r="B531" t="str">
            <v>RES,THK,0402,4.32K,1%</v>
          </cell>
          <cell r="C531" t="str">
            <v>cai</v>
          </cell>
          <cell r="D531" t="str">
            <v>ADSL,ONT,DVBT2,TVSTB</v>
          </cell>
        </row>
        <row r="532">
          <cell r="A532" t="str">
            <v>1VR04024K7F04</v>
          </cell>
          <cell r="B532" t="str">
            <v>RES,THK,0402,4.7K,1%,63mW</v>
          </cell>
          <cell r="C532" t="str">
            <v>cai</v>
          </cell>
          <cell r="D532" t="str">
            <v>DVBT2</v>
          </cell>
        </row>
        <row r="533">
          <cell r="A533" t="str">
            <v>1VR04024K7J04</v>
          </cell>
          <cell r="B533" t="str">
            <v>RES,THK,0402,4.7K,5%</v>
          </cell>
          <cell r="C533" t="str">
            <v>cai</v>
          </cell>
          <cell r="D533" t="str">
            <v>ADSL,ONT,LTS2,DVBT2,TVSTB,AP</v>
          </cell>
        </row>
        <row r="534">
          <cell r="A534" t="str">
            <v>1VR0402510RJ04</v>
          </cell>
          <cell r="B534" t="str">
            <v>RES,THK,0402,510,5%,63mW</v>
          </cell>
          <cell r="C534" t="str">
            <v>cai</v>
          </cell>
          <cell r="D534" t="str">
            <v>DVBT2</v>
          </cell>
        </row>
        <row r="535">
          <cell r="A535" t="str">
            <v>1VR040251K1F04</v>
          </cell>
          <cell r="B535" t="str">
            <v>RES 51.1K OHM 1/16W 1% 0402 SMD</v>
          </cell>
          <cell r="C535" t="str">
            <v>cái</v>
          </cell>
          <cell r="D535" t="str">
            <v>AP</v>
          </cell>
        </row>
        <row r="536">
          <cell r="A536" t="str">
            <v>1VR040251RF04</v>
          </cell>
          <cell r="B536" t="str">
            <v>Res,51ohm±1%,1/16W,0402,1.05*0.55*0.4mm</v>
          </cell>
          <cell r="C536" t="str">
            <v>cai</v>
          </cell>
          <cell r="D536" t="str">
            <v>LTS2</v>
          </cell>
        </row>
        <row r="537">
          <cell r="A537" t="str">
            <v>1VR040251RJ04</v>
          </cell>
          <cell r="B537" t="str">
            <v>RES,THK,0402,51,5%,63mW</v>
          </cell>
          <cell r="C537" t="str">
            <v>cai</v>
          </cell>
          <cell r="D537" t="str">
            <v>DVBT2,TVSTB</v>
          </cell>
        </row>
        <row r="538">
          <cell r="A538" t="str">
            <v>1VR0402562RF04</v>
          </cell>
          <cell r="B538" t="str">
            <v>RES,THK,0402,562,1%,63mW</v>
          </cell>
          <cell r="C538" t="str">
            <v>cai</v>
          </cell>
          <cell r="D538" t="str">
            <v>DVBT2,TVSTB</v>
          </cell>
        </row>
        <row r="539">
          <cell r="A539" t="str">
            <v>1VR040256KJ04</v>
          </cell>
          <cell r="B539" t="str">
            <v>RES,THK,0402,56K,5%,63mW</v>
          </cell>
          <cell r="C539" t="str">
            <v>cai</v>
          </cell>
          <cell r="D539" t="str">
            <v>DVBT2</v>
          </cell>
        </row>
        <row r="540">
          <cell r="A540" t="str">
            <v>1VR040256RJ04</v>
          </cell>
          <cell r="B540" t="str">
            <v>RES,THK,0402,56,5%,63mW</v>
          </cell>
          <cell r="C540" t="str">
            <v>cai</v>
          </cell>
          <cell r="D540" t="str">
            <v>TVSTB</v>
          </cell>
        </row>
        <row r="541">
          <cell r="A541" t="str">
            <v>1VR04025K1F04</v>
          </cell>
          <cell r="B541" t="str">
            <v>Res,5.1Kohm±1%,1/16W,0402,1.05*0.55*0.4mm</v>
          </cell>
          <cell r="C541" t="str">
            <v>cai</v>
          </cell>
          <cell r="D541" t="str">
            <v>LTS2</v>
          </cell>
        </row>
        <row r="542">
          <cell r="A542" t="str">
            <v>1VR04025K62F04</v>
          </cell>
          <cell r="B542" t="str">
            <v>RES,THK,0402,5.62K,1%,63mW</v>
          </cell>
          <cell r="C542" t="str">
            <v>cai</v>
          </cell>
          <cell r="D542" t="str">
            <v>TVSTB</v>
          </cell>
        </row>
        <row r="543">
          <cell r="A543" t="str">
            <v>1VR04025R1F04</v>
          </cell>
          <cell r="B543" t="str">
            <v>Res,5.1ohm±1%,1/16W,0402,1.05*0.55*0.5mm</v>
          </cell>
          <cell r="C543" t="str">
            <v>cai</v>
          </cell>
          <cell r="D543" t="str">
            <v>LTS2</v>
          </cell>
        </row>
        <row r="544">
          <cell r="A544" t="str">
            <v>1VR04025R1J04</v>
          </cell>
          <cell r="B544" t="str">
            <v>RES 5.1 OHM 1/16W 5% 0402 SMD</v>
          </cell>
          <cell r="C544" t="str">
            <v>cái</v>
          </cell>
          <cell r="D544" t="str">
            <v>AP</v>
          </cell>
        </row>
        <row r="545">
          <cell r="A545" t="str">
            <v>1VR040261K9F04</v>
          </cell>
          <cell r="B545" t="str">
            <v>RES 61.9K OHM 1/16W 1% 0402 SMD</v>
          </cell>
          <cell r="C545" t="str">
            <v>cái</v>
          </cell>
          <cell r="D545" t="str">
            <v>AP</v>
          </cell>
        </row>
        <row r="546">
          <cell r="A546" t="str">
            <v>1VR040264K9F04</v>
          </cell>
          <cell r="B546" t="str">
            <v>RES,THK,0402,64.9K,1%</v>
          </cell>
          <cell r="C546" t="str">
            <v>cai</v>
          </cell>
          <cell r="D546" t="str">
            <v>ADSL,ONT</v>
          </cell>
        </row>
        <row r="547">
          <cell r="A547" t="str">
            <v>1VR040268K1F04</v>
          </cell>
          <cell r="B547" t="str">
            <v>RES,THK,0402,68.1K,1%,63mW</v>
          </cell>
          <cell r="C547" t="str">
            <v>cai</v>
          </cell>
          <cell r="D547" t="str">
            <v>TVSTB</v>
          </cell>
        </row>
        <row r="548">
          <cell r="A548" t="str">
            <v>1VR04026K04F04</v>
          </cell>
          <cell r="B548" t="str">
            <v>RES,THK,0402,6.04K,1%</v>
          </cell>
          <cell r="C548" t="str">
            <v>cai</v>
          </cell>
          <cell r="D548" t="str">
            <v>ADSL,ONT,DVBT2,TVSTB</v>
          </cell>
        </row>
        <row r="549">
          <cell r="A549" t="str">
            <v>1VR04026K81F04</v>
          </cell>
          <cell r="B549" t="str">
            <v>RES,THK,0402,6.81K,1%,63mW</v>
          </cell>
          <cell r="C549" t="str">
            <v>cai</v>
          </cell>
          <cell r="D549" t="str">
            <v>DVBT2</v>
          </cell>
        </row>
        <row r="550">
          <cell r="A550" t="str">
            <v>1VR04026K8J04</v>
          </cell>
          <cell r="B550" t="str">
            <v>RES,THK,0402,6.8K,5%,63mW,50V</v>
          </cell>
          <cell r="C550" t="str">
            <v>cai</v>
          </cell>
          <cell r="D550" t="str">
            <v>DVBT2</v>
          </cell>
        </row>
        <row r="551">
          <cell r="A551" t="str">
            <v>1VR040273K2F04</v>
          </cell>
          <cell r="B551" t="str">
            <v>RES,THK,0402,73.2K,1%,63mW</v>
          </cell>
          <cell r="C551" t="str">
            <v>cai</v>
          </cell>
          <cell r="D551" t="str">
            <v>ONT,DVBT2,TVSTB,AP</v>
          </cell>
        </row>
        <row r="552">
          <cell r="A552" t="str">
            <v>1VR0402750KF04</v>
          </cell>
          <cell r="B552" t="str">
            <v>RES,THK,0402,750K,1%</v>
          </cell>
          <cell r="C552" t="str">
            <v>cai</v>
          </cell>
          <cell r="D552" t="str">
            <v>ADSL</v>
          </cell>
        </row>
        <row r="553">
          <cell r="A553" t="str">
            <v>1VR040275KJ04</v>
          </cell>
          <cell r="B553" t="str">
            <v>RES 75K OHM 1/16W 1% 0402 SMD</v>
          </cell>
          <cell r="C553" t="str">
            <v>cái</v>
          </cell>
          <cell r="D553" t="str">
            <v>AP</v>
          </cell>
        </row>
        <row r="554">
          <cell r="A554" t="str">
            <v>1VR040275RF04</v>
          </cell>
          <cell r="B554" t="str">
            <v>RES,THK,0402,75,1%,63mW</v>
          </cell>
          <cell r="C554" t="str">
            <v>cai</v>
          </cell>
          <cell r="D554" t="str">
            <v>TVSTB</v>
          </cell>
        </row>
        <row r="555">
          <cell r="A555" t="str">
            <v>1VR040275RJ04</v>
          </cell>
          <cell r="B555" t="str">
            <v>RES,THK,0402,75,5%,63mW</v>
          </cell>
          <cell r="C555" t="str">
            <v>cai</v>
          </cell>
          <cell r="D555" t="str">
            <v>DVBT2</v>
          </cell>
        </row>
        <row r="556">
          <cell r="A556" t="str">
            <v>1VR040280R6F04</v>
          </cell>
          <cell r="B556" t="str">
            <v>RES,THK,0402,80.6,1%,63mW</v>
          </cell>
          <cell r="C556" t="str">
            <v>cai</v>
          </cell>
          <cell r="D556" t="str">
            <v>DVBT2</v>
          </cell>
        </row>
        <row r="557">
          <cell r="A557" t="str">
            <v>1VR0402820RJ04</v>
          </cell>
          <cell r="B557" t="str">
            <v>RES,THK,0402,820R,5%,63mW</v>
          </cell>
          <cell r="C557" t="str">
            <v>cai</v>
          </cell>
          <cell r="D557" t="str">
            <v>TVSTB</v>
          </cell>
        </row>
        <row r="558">
          <cell r="A558" t="str">
            <v>1VR040282RJ04</v>
          </cell>
          <cell r="B558" t="str">
            <v>RES,THK,0402,82,5%,63mW</v>
          </cell>
          <cell r="C558" t="str">
            <v>cai</v>
          </cell>
          <cell r="D558" t="str">
            <v>TVSTB</v>
          </cell>
        </row>
        <row r="559">
          <cell r="A559" t="str">
            <v>1VR04028K25F04</v>
          </cell>
          <cell r="B559" t="str">
            <v>RES,THK,0402,8.25K,1%,63mW</v>
          </cell>
          <cell r="C559" t="str">
            <v>cai</v>
          </cell>
          <cell r="D559" t="str">
            <v>DVBT2,TVSTB</v>
          </cell>
        </row>
        <row r="560">
          <cell r="A560" t="str">
            <v>1VR04028K2F04</v>
          </cell>
          <cell r="B560" t="str">
            <v>Res,8.2Kohm±1%,1/16W,0402,1.05*0.55*0.4mm</v>
          </cell>
          <cell r="C560" t="str">
            <v>cai</v>
          </cell>
          <cell r="D560" t="str">
            <v>LTS2</v>
          </cell>
        </row>
        <row r="561">
          <cell r="A561" t="str">
            <v>1VR04028K2J04</v>
          </cell>
          <cell r="B561" t="str">
            <v>Res,8.2Kohm±5%,1/16W,0402,1.05*0.55*0.4mm</v>
          </cell>
          <cell r="C561" t="str">
            <v>cai</v>
          </cell>
          <cell r="D561" t="str">
            <v>LTS2</v>
          </cell>
        </row>
        <row r="562">
          <cell r="A562" t="str">
            <v>1VR06030R0N15</v>
          </cell>
          <cell r="B562" t="str">
            <v>RES,THK,0603,jumper,100mW</v>
          </cell>
          <cell r="C562" t="str">
            <v>cai</v>
          </cell>
          <cell r="D562" t="str">
            <v>DVBT2</v>
          </cell>
        </row>
        <row r="563">
          <cell r="A563" t="str">
            <v>1VR06030RF05</v>
          </cell>
          <cell r="B563" t="str">
            <v>RES 0R 1/16W 1% 0603</v>
          </cell>
          <cell r="C563" t="str">
            <v>cái</v>
          </cell>
          <cell r="D563" t="str">
            <v>AP</v>
          </cell>
        </row>
        <row r="564">
          <cell r="A564" t="str">
            <v>1VR06030RJ05</v>
          </cell>
          <cell r="B564" t="str">
            <v>RES 0.0 OHM 1/10W JUMP 0603 SMD</v>
          </cell>
          <cell r="C564" t="str">
            <v>cái</v>
          </cell>
          <cell r="D564" t="str">
            <v>AP</v>
          </cell>
        </row>
        <row r="565">
          <cell r="A565" t="str">
            <v>1VR06030RJ15</v>
          </cell>
          <cell r="B565" t="str">
            <v>Res,0ohm±5%,1/10W,0603,1.70*0.90*0.6mm</v>
          </cell>
          <cell r="C565" t="str">
            <v>cai</v>
          </cell>
          <cell r="D565" t="str">
            <v>LTS2</v>
          </cell>
        </row>
        <row r="566">
          <cell r="A566" t="str">
            <v>1VR0603100KJ06</v>
          </cell>
          <cell r="B566" t="str">
            <v>RES 100K OHM 1/10W 5% 0603 SMD</v>
          </cell>
          <cell r="C566" t="str">
            <v>cái</v>
          </cell>
          <cell r="D566" t="str">
            <v>AP</v>
          </cell>
        </row>
        <row r="567">
          <cell r="A567" t="str">
            <v>1VR060310KF05</v>
          </cell>
          <cell r="B567" t="str">
            <v>RES 10K 1/16W 1% 0603</v>
          </cell>
          <cell r="C567" t="str">
            <v>cái</v>
          </cell>
          <cell r="D567" t="str">
            <v>AP</v>
          </cell>
        </row>
        <row r="568">
          <cell r="A568" t="str">
            <v>1VR060310RF05</v>
          </cell>
          <cell r="B568" t="str">
            <v>RES 10R 1/16W 1% 0603</v>
          </cell>
          <cell r="C568" t="str">
            <v>cái</v>
          </cell>
          <cell r="D568" t="str">
            <v>AP</v>
          </cell>
        </row>
        <row r="569">
          <cell r="A569" t="str">
            <v>1VR060311KF05</v>
          </cell>
          <cell r="B569" t="str">
            <v>RES 11.0K 1/16W 1% 0603</v>
          </cell>
          <cell r="C569" t="str">
            <v>cái</v>
          </cell>
          <cell r="D569" t="str">
            <v>AP</v>
          </cell>
        </row>
        <row r="570">
          <cell r="A570" t="str">
            <v>1VR060311RJ05</v>
          </cell>
          <cell r="B570" t="str">
            <v>RES,THK,0603,11,5%</v>
          </cell>
          <cell r="C570" t="str">
            <v>cai</v>
          </cell>
          <cell r="D570" t="str">
            <v>ADSL</v>
          </cell>
        </row>
        <row r="571">
          <cell r="A571" t="str">
            <v>1VR06031K5F05</v>
          </cell>
          <cell r="B571" t="str">
            <v>RES 1.5K 1/16W 1% 0603</v>
          </cell>
          <cell r="C571" t="str">
            <v>cái</v>
          </cell>
          <cell r="D571" t="str">
            <v>AP</v>
          </cell>
        </row>
        <row r="572">
          <cell r="A572" t="str">
            <v>1VR06031KF05</v>
          </cell>
          <cell r="B572" t="str">
            <v>RES 1K 1/16W 1% 0603</v>
          </cell>
          <cell r="C572" t="str">
            <v>cái</v>
          </cell>
          <cell r="D572" t="str">
            <v>AP</v>
          </cell>
        </row>
        <row r="573">
          <cell r="A573" t="str">
            <v>1VR06031RJ06</v>
          </cell>
          <cell r="B573" t="str">
            <v>RES 1.0 OHM 1/10W 5% 0603 SMD</v>
          </cell>
          <cell r="C573" t="str">
            <v>cái</v>
          </cell>
          <cell r="D573" t="str">
            <v>AP</v>
          </cell>
        </row>
        <row r="574">
          <cell r="A574" t="str">
            <v>1VR060324K9F05</v>
          </cell>
          <cell r="B574" t="str">
            <v>RES 24.9K 1/16W 1% 0603</v>
          </cell>
          <cell r="C574" t="str">
            <v>cái</v>
          </cell>
          <cell r="D574" t="str">
            <v>AP</v>
          </cell>
        </row>
        <row r="575">
          <cell r="A575" t="str">
            <v>1VR060324RJ15</v>
          </cell>
          <cell r="B575" t="str">
            <v>Res,24ohm±5%,1/10W,0603,1.70*0.90*0.6mm</v>
          </cell>
          <cell r="C575" t="str">
            <v>cai</v>
          </cell>
          <cell r="D575" t="str">
            <v>LTS2</v>
          </cell>
        </row>
        <row r="576">
          <cell r="A576" t="str">
            <v>1VR06032K49F05</v>
          </cell>
          <cell r="B576" t="str">
            <v>RES 2.49K 1/16W 1% 0603</v>
          </cell>
          <cell r="C576" t="str">
            <v>cái</v>
          </cell>
          <cell r="D576" t="str">
            <v>AP</v>
          </cell>
        </row>
        <row r="577">
          <cell r="A577" t="str">
            <v>1VR0603348RF05</v>
          </cell>
          <cell r="B577" t="str">
            <v>RES 348R 1/16W 1% 0603</v>
          </cell>
          <cell r="C577" t="str">
            <v>cái</v>
          </cell>
          <cell r="D577" t="str">
            <v>AP</v>
          </cell>
        </row>
        <row r="578">
          <cell r="A578" t="str">
            <v>1VR060334KF04</v>
          </cell>
          <cell r="B578" t="str">
            <v>RES,THK,0603,34K,1%,100mW</v>
          </cell>
          <cell r="C578" t="str">
            <v>cai</v>
          </cell>
          <cell r="D578" t="str">
            <v>DVBT2</v>
          </cell>
        </row>
        <row r="579">
          <cell r="A579" t="str">
            <v>1VR060341K2F05</v>
          </cell>
          <cell r="B579" t="str">
            <v>RES 41.2K 1/16W 1% 0603</v>
          </cell>
          <cell r="C579" t="str">
            <v>cái</v>
          </cell>
          <cell r="D579" t="str">
            <v>AP</v>
          </cell>
        </row>
        <row r="580">
          <cell r="A580" t="str">
            <v>1VR060349R9F05</v>
          </cell>
          <cell r="B580" t="str">
            <v>RES 49.9R 1/16W 1% 0603</v>
          </cell>
          <cell r="C580" t="str">
            <v>cái</v>
          </cell>
          <cell r="D580" t="str">
            <v>AP</v>
          </cell>
        </row>
        <row r="581">
          <cell r="A581" t="str">
            <v>1VR06034K7J15</v>
          </cell>
          <cell r="B581" t="str">
            <v>RES,THK,0603,4.7K,5%,100mW</v>
          </cell>
          <cell r="C581" t="str">
            <v>cai</v>
          </cell>
          <cell r="D581" t="str">
            <v>DVBT2</v>
          </cell>
        </row>
        <row r="582">
          <cell r="A582" t="str">
            <v>1VR060363K4F05</v>
          </cell>
          <cell r="B582" t="str">
            <v>RES 63.4K 1/16W 1% 0603</v>
          </cell>
          <cell r="C582" t="str">
            <v>cái</v>
          </cell>
          <cell r="D582" t="str">
            <v>AP</v>
          </cell>
        </row>
        <row r="583">
          <cell r="A583" t="str">
            <v>1VR060369K8F05</v>
          </cell>
          <cell r="B583" t="str">
            <v>RES 69.8K OHM 1/10W 1% 0603 SMD</v>
          </cell>
          <cell r="C583" t="str">
            <v>cai</v>
          </cell>
          <cell r="D583" t="str">
            <v>ADSL,AP</v>
          </cell>
        </row>
        <row r="584">
          <cell r="A584" t="str">
            <v>1VR060375RF06</v>
          </cell>
          <cell r="B584" t="str">
            <v>RES 75.0 OHM 1/10W 1% 0603 SMD</v>
          </cell>
          <cell r="C584" t="str">
            <v>cái</v>
          </cell>
          <cell r="D584" t="str">
            <v>AP</v>
          </cell>
        </row>
        <row r="585">
          <cell r="A585" t="str">
            <v>1VR060380K6F05</v>
          </cell>
          <cell r="B585" t="str">
            <v>RES 80.6K 1/16W 1% 0603</v>
          </cell>
          <cell r="C585" t="str">
            <v>cái</v>
          </cell>
          <cell r="D585" t="str">
            <v>AP</v>
          </cell>
        </row>
        <row r="586">
          <cell r="A586" t="str">
            <v>1VR08050R0P06</v>
          </cell>
          <cell r="B586" t="str">
            <v>RES,THK,0805,0R,Jumper,125mW</v>
          </cell>
          <cell r="C586" t="str">
            <v>cai</v>
          </cell>
          <cell r="D586" t="str">
            <v>DVBT2</v>
          </cell>
        </row>
        <row r="587">
          <cell r="A587" t="str">
            <v>1VR08050R2F09</v>
          </cell>
          <cell r="B587" t="str">
            <v>Res,0.2ohm±1%,1/4W,0805,2.10*1.35*0.65mm</v>
          </cell>
          <cell r="C587" t="str">
            <v>cai</v>
          </cell>
          <cell r="D587" t="str">
            <v>LTS2</v>
          </cell>
        </row>
        <row r="588">
          <cell r="A588" t="str">
            <v>1VR08050RJ06</v>
          </cell>
          <cell r="B588" t="str">
            <v>RES,THK,0805,0,5%</v>
          </cell>
          <cell r="C588" t="str">
            <v>cai</v>
          </cell>
          <cell r="D588" t="str">
            <v>ADSL</v>
          </cell>
        </row>
        <row r="589">
          <cell r="A589" t="str">
            <v>1VR0805100KF06</v>
          </cell>
          <cell r="B589" t="str">
            <v>RES 100K OHM, 1%, SMD,  0805</v>
          </cell>
          <cell r="C589" t="str">
            <v>cai</v>
          </cell>
          <cell r="D589" t="str">
            <v>ADAP</v>
          </cell>
        </row>
        <row r="590">
          <cell r="A590" t="str">
            <v>1VR0805100RF06</v>
          </cell>
          <cell r="B590" t="str">
            <v>RES,THK,0805,100R,1%</v>
          </cell>
          <cell r="C590" t="str">
            <v>cái</v>
          </cell>
          <cell r="D590" t="str">
            <v>DVBT2,MBC</v>
          </cell>
        </row>
        <row r="591">
          <cell r="A591" t="str">
            <v>1VR080510KF06</v>
          </cell>
          <cell r="B591" t="str">
            <v>RES,THK,0805,10K,1%</v>
          </cell>
          <cell r="C591" t="str">
            <v>cai</v>
          </cell>
          <cell r="D591" t="str">
            <v>DVBT2,ADAP</v>
          </cell>
        </row>
        <row r="592">
          <cell r="A592" t="str">
            <v>1VR080510KF07</v>
          </cell>
          <cell r="B592" t="str">
            <v>RES 10K OHM, 1%, SMD, 0805</v>
          </cell>
          <cell r="C592" t="str">
            <v>cái</v>
          </cell>
          <cell r="D592" t="str">
            <v>POE</v>
          </cell>
        </row>
        <row r="593">
          <cell r="A593" t="str">
            <v>1VR080510RF06</v>
          </cell>
          <cell r="B593" t="str">
            <v>RES 10 OHM, 1%,SMD, 0805</v>
          </cell>
          <cell r="C593" t="str">
            <v>cái</v>
          </cell>
          <cell r="D593" t="str">
            <v>MBC</v>
          </cell>
        </row>
        <row r="594">
          <cell r="A594" t="str">
            <v>1VR080515KF06</v>
          </cell>
          <cell r="B594" t="str">
            <v>RES 15K OHM, 1%,SMD, 0805</v>
          </cell>
          <cell r="C594" t="str">
            <v>cai</v>
          </cell>
          <cell r="D594" t="str">
            <v>ADAP</v>
          </cell>
        </row>
        <row r="595">
          <cell r="A595" t="str">
            <v>1VR0805180KF06</v>
          </cell>
          <cell r="B595" t="str">
            <v>RES 180K OHM, 1%, SMD,  0805</v>
          </cell>
          <cell r="C595" t="str">
            <v>cai</v>
          </cell>
          <cell r="D595" t="str">
            <v>ADAP</v>
          </cell>
        </row>
        <row r="596">
          <cell r="A596" t="str">
            <v>1VR0805180RF06</v>
          </cell>
          <cell r="B596" t="str">
            <v>RES 180 OHM, 1%,SMD, 0805</v>
          </cell>
          <cell r="C596" t="str">
            <v>cai</v>
          </cell>
          <cell r="D596" t="str">
            <v>ADAP</v>
          </cell>
        </row>
        <row r="597">
          <cell r="A597" t="str">
            <v>1VR08051K2F06</v>
          </cell>
          <cell r="B597" t="str">
            <v>RES 1.2K OHM, 1%,SMD, 0805</v>
          </cell>
          <cell r="C597" t="str">
            <v>cai</v>
          </cell>
          <cell r="D597" t="str">
            <v>ADAP</v>
          </cell>
        </row>
        <row r="598">
          <cell r="A598" t="str">
            <v>1VR08051KF06</v>
          </cell>
          <cell r="B598" t="str">
            <v>RES,THK,0805,1K,1%</v>
          </cell>
          <cell r="C598" t="str">
            <v>cai</v>
          </cell>
          <cell r="D598" t="str">
            <v>DVBT2</v>
          </cell>
        </row>
        <row r="599">
          <cell r="A599" t="str">
            <v>1VR0805220RF06</v>
          </cell>
          <cell r="B599" t="str">
            <v>RES,THK,0805,220R,1%</v>
          </cell>
          <cell r="C599" t="str">
            <v>cai</v>
          </cell>
          <cell r="D599" t="str">
            <v>DVBT2</v>
          </cell>
        </row>
        <row r="600">
          <cell r="A600" t="str">
            <v>1VR080522RF06</v>
          </cell>
          <cell r="B600" t="str">
            <v>RES 22 OHM, 1%,SMD, 0805</v>
          </cell>
          <cell r="C600" t="str">
            <v>cai</v>
          </cell>
          <cell r="D600" t="str">
            <v>ADAP</v>
          </cell>
        </row>
        <row r="601">
          <cell r="A601" t="str">
            <v>1VR080527KF06</v>
          </cell>
          <cell r="B601" t="str">
            <v>RES 27K OHM, 1%,SMD, 0805</v>
          </cell>
          <cell r="C601" t="str">
            <v>cai</v>
          </cell>
          <cell r="D601" t="str">
            <v>ADAP</v>
          </cell>
        </row>
        <row r="602">
          <cell r="A602" t="str">
            <v>1VR0805294RF06</v>
          </cell>
          <cell r="B602" t="str">
            <v>RES,THK,0805,294,1%</v>
          </cell>
          <cell r="C602" t="str">
            <v>cai</v>
          </cell>
          <cell r="D602" t="str">
            <v>ADSL</v>
          </cell>
        </row>
        <row r="603">
          <cell r="A603" t="str">
            <v>1VR08052K2F06</v>
          </cell>
          <cell r="B603" t="str">
            <v>RES 2.2K OHM, 1%,SMD, 0805</v>
          </cell>
          <cell r="C603" t="str">
            <v>cai</v>
          </cell>
          <cell r="D603" t="str">
            <v>ADAP</v>
          </cell>
        </row>
        <row r="604">
          <cell r="A604" t="str">
            <v>1VR0805330RF06</v>
          </cell>
          <cell r="B604" t="str">
            <v>RES 330 OHM, 1%, SMD,  0805</v>
          </cell>
          <cell r="C604" t="str">
            <v>cái</v>
          </cell>
          <cell r="D604" t="str">
            <v>POE</v>
          </cell>
        </row>
        <row r="605">
          <cell r="A605" t="str">
            <v>1VR080533KF06</v>
          </cell>
          <cell r="B605" t="str">
            <v>RES 33K OHM, 1%,SMD, 0805</v>
          </cell>
          <cell r="C605" t="str">
            <v>cái</v>
          </cell>
          <cell r="D605" t="str">
            <v>POE</v>
          </cell>
        </row>
        <row r="606">
          <cell r="A606" t="str">
            <v>1VR08053K9F06</v>
          </cell>
          <cell r="B606" t="str">
            <v>RES 3.9K OHM, 1%,SMD, 0805</v>
          </cell>
          <cell r="C606" t="str">
            <v>cái</v>
          </cell>
          <cell r="D606" t="str">
            <v>MBC,POE</v>
          </cell>
        </row>
        <row r="607">
          <cell r="A607" t="str">
            <v>1VR080547KF06</v>
          </cell>
          <cell r="B607" t="str">
            <v>RES,THK,0805,47K,1%</v>
          </cell>
          <cell r="C607" t="str">
            <v>cai</v>
          </cell>
          <cell r="D607" t="str">
            <v>DVBT2</v>
          </cell>
        </row>
        <row r="608">
          <cell r="A608" t="str">
            <v>1VR080547RF06</v>
          </cell>
          <cell r="B608" t="str">
            <v>RES 47 OHM, 1%,SMD, 0805</v>
          </cell>
          <cell r="C608" t="str">
            <v>cái</v>
          </cell>
          <cell r="D608" t="str">
            <v>POE</v>
          </cell>
        </row>
        <row r="609">
          <cell r="A609" t="str">
            <v>1VR0805499RF06</v>
          </cell>
          <cell r="B609" t="str">
            <v>RES,THK,0805,499,1%</v>
          </cell>
          <cell r="C609" t="str">
            <v>cai</v>
          </cell>
          <cell r="D609" t="str">
            <v>ADSL</v>
          </cell>
        </row>
        <row r="610">
          <cell r="A610" t="str">
            <v>1VR08054K7F06</v>
          </cell>
          <cell r="B610" t="str">
            <v>RES,THK,0805,4.7K,1%</v>
          </cell>
          <cell r="C610" t="str">
            <v>cái</v>
          </cell>
          <cell r="D610" t="str">
            <v>DVBT2,MBC</v>
          </cell>
        </row>
        <row r="611">
          <cell r="A611" t="str">
            <v>1VR08054R7F06</v>
          </cell>
          <cell r="B611" t="str">
            <v>RES 4.7 OHM, 1%,SMD, 0805</v>
          </cell>
          <cell r="C611" t="str">
            <v>cái</v>
          </cell>
          <cell r="D611" t="str">
            <v>POE</v>
          </cell>
        </row>
        <row r="612">
          <cell r="A612" t="str">
            <v>1VR0805560RF06</v>
          </cell>
          <cell r="B612" t="str">
            <v>RES,THK,0805,560R,1%</v>
          </cell>
          <cell r="C612" t="str">
            <v>cai</v>
          </cell>
          <cell r="D612" t="str">
            <v>DVBT2,MBC</v>
          </cell>
        </row>
        <row r="613">
          <cell r="A613" t="str">
            <v>1VR080556KF06</v>
          </cell>
          <cell r="B613" t="str">
            <v>RES 56K OHM, 1%, SMD, 0805</v>
          </cell>
          <cell r="C613" t="str">
            <v>cái</v>
          </cell>
          <cell r="D613" t="str">
            <v>POE</v>
          </cell>
        </row>
        <row r="614">
          <cell r="A614" t="str">
            <v>1VR08055K6F06</v>
          </cell>
          <cell r="B614" t="str">
            <v>RES 5.6K OHM, 1%,SMD, 0805</v>
          </cell>
          <cell r="C614" t="str">
            <v>cai</v>
          </cell>
          <cell r="D614" t="str">
            <v>ADAP</v>
          </cell>
        </row>
        <row r="615">
          <cell r="A615" t="str">
            <v>1VR0805634RF06</v>
          </cell>
          <cell r="B615" t="str">
            <v>RES,THK,0805,634,1%</v>
          </cell>
          <cell r="C615" t="str">
            <v>cai</v>
          </cell>
          <cell r="D615" t="str">
            <v>ADSL</v>
          </cell>
        </row>
        <row r="616">
          <cell r="A616" t="str">
            <v>1VR080563R4F06</v>
          </cell>
          <cell r="B616" t="str">
            <v>RES 63.4R 1/10W 1% 0805</v>
          </cell>
          <cell r="C616" t="str">
            <v>cái</v>
          </cell>
          <cell r="D616" t="str">
            <v>AP</v>
          </cell>
        </row>
        <row r="617">
          <cell r="A617" t="str">
            <v>1VR0805680RF06</v>
          </cell>
          <cell r="B617" t="str">
            <v>RES 680 OHM, 1%,SMD, 0805</v>
          </cell>
          <cell r="C617" t="str">
            <v>cai</v>
          </cell>
          <cell r="D617" t="str">
            <v>ADAP,MBC</v>
          </cell>
        </row>
        <row r="618">
          <cell r="A618" t="str">
            <v>1VR08056K49F06</v>
          </cell>
          <cell r="B618" t="str">
            <v>RES 6.49K 1/10W 1% 0805</v>
          </cell>
          <cell r="C618" t="str">
            <v>cái</v>
          </cell>
          <cell r="D618" t="str">
            <v>AP</v>
          </cell>
        </row>
        <row r="619">
          <cell r="A619" t="str">
            <v>1VR08056R2J06</v>
          </cell>
          <cell r="B619" t="str">
            <v>RES,THK,0805,6.2,5%</v>
          </cell>
          <cell r="C619" t="str">
            <v>cai</v>
          </cell>
          <cell r="D619" t="str">
            <v>ADSL</v>
          </cell>
        </row>
        <row r="620">
          <cell r="A620" t="str">
            <v>1VR080571R5F06</v>
          </cell>
          <cell r="B620" t="str">
            <v>RES,THK,0805,71.5,1%</v>
          </cell>
          <cell r="C620" t="str">
            <v>cai</v>
          </cell>
          <cell r="D620" t="str">
            <v>ADSL</v>
          </cell>
        </row>
        <row r="621">
          <cell r="A621" t="str">
            <v>1VR0805732RF06</v>
          </cell>
          <cell r="B621" t="str">
            <v>RES,THK,0805,732,1%</v>
          </cell>
          <cell r="C621" t="str">
            <v>cai</v>
          </cell>
          <cell r="D621" t="str">
            <v>ADSL</v>
          </cell>
        </row>
        <row r="622">
          <cell r="A622" t="str">
            <v>1VR0805820RF06</v>
          </cell>
          <cell r="B622" t="str">
            <v>RES 680 OHM, 1%,SMD, 0805</v>
          </cell>
          <cell r="C622" t="str">
            <v>cái</v>
          </cell>
          <cell r="D622" t="str">
            <v>MBC</v>
          </cell>
        </row>
        <row r="623">
          <cell r="A623" t="str">
            <v>1VR080582KF06</v>
          </cell>
          <cell r="B623" t="str">
            <v>RES 82K OHM, 1%,SMD, 0805</v>
          </cell>
          <cell r="C623" t="str">
            <v>cái</v>
          </cell>
          <cell r="D623" t="str">
            <v>POE</v>
          </cell>
        </row>
        <row r="624">
          <cell r="A624" t="str">
            <v>1VR080597R6F06</v>
          </cell>
          <cell r="B624" t="str">
            <v>RES,THK,0805,97.6,1%</v>
          </cell>
          <cell r="C624" t="str">
            <v>cai</v>
          </cell>
          <cell r="D624" t="str">
            <v>ADSL</v>
          </cell>
        </row>
        <row r="625">
          <cell r="A625" t="str">
            <v>1VR12060R12F07</v>
          </cell>
          <cell r="B625" t="str">
            <v>RES 0.12R 1/4W 1% 1206</v>
          </cell>
          <cell r="C625" t="str">
            <v>cái</v>
          </cell>
          <cell r="D625" t="str">
            <v>AP</v>
          </cell>
        </row>
        <row r="626">
          <cell r="A626" t="str">
            <v>1VR12060RF07</v>
          </cell>
          <cell r="B626" t="str">
            <v>RES,THK,1206,0,1%</v>
          </cell>
          <cell r="C626" t="str">
            <v>cai</v>
          </cell>
          <cell r="D626" t="str">
            <v>ADSL</v>
          </cell>
        </row>
        <row r="627">
          <cell r="A627" t="str">
            <v>1VR12060RJ07</v>
          </cell>
          <cell r="B627" t="str">
            <v>RES,THK,1206,0,5%</v>
          </cell>
          <cell r="C627" t="str">
            <v>cai</v>
          </cell>
          <cell r="D627" t="str">
            <v>ADSL,ONT</v>
          </cell>
        </row>
        <row r="628">
          <cell r="A628" t="str">
            <v>1VR1206100KF07</v>
          </cell>
          <cell r="B628" t="str">
            <v>RES 100K OHM, 1%, SMD,  1206</v>
          </cell>
          <cell r="C628" t="str">
            <v>cai</v>
          </cell>
          <cell r="D628" t="str">
            <v>ADAP,MBC</v>
          </cell>
        </row>
        <row r="629">
          <cell r="A629" t="str">
            <v>1VR120610RF07</v>
          </cell>
          <cell r="B629" t="str">
            <v>RES 10 OHM, 1%, SMD, 1206</v>
          </cell>
          <cell r="C629" t="str">
            <v>cai</v>
          </cell>
          <cell r="D629" t="str">
            <v>ADAP</v>
          </cell>
        </row>
        <row r="630">
          <cell r="A630" t="str">
            <v>1VR12061K8F07</v>
          </cell>
          <cell r="B630" t="str">
            <v>RES 1.8K OHM, 1%, SMD, 1206</v>
          </cell>
          <cell r="C630" t="str">
            <v>cai</v>
          </cell>
          <cell r="D630" t="str">
            <v>ADAP</v>
          </cell>
        </row>
        <row r="631">
          <cell r="A631" t="str">
            <v>1VR12061KJ17</v>
          </cell>
          <cell r="B631" t="str">
            <v>RES,NET,SMT,1K,5%,63mW,4-ISO,CONC</v>
          </cell>
          <cell r="C631" t="str">
            <v>cai</v>
          </cell>
          <cell r="D631" t="str">
            <v>DVBT2</v>
          </cell>
        </row>
        <row r="632">
          <cell r="A632" t="str">
            <v>1VR12061R5F07</v>
          </cell>
          <cell r="B632" t="str">
            <v>RES 1.5 OHM, 1%,SMD, 1206</v>
          </cell>
          <cell r="C632" t="str">
            <v>cai</v>
          </cell>
          <cell r="D632" t="str">
            <v>ADAP,MBC</v>
          </cell>
        </row>
        <row r="633">
          <cell r="A633" t="str">
            <v>1VR12061RF07</v>
          </cell>
          <cell r="B633" t="str">
            <v>RES 1 OHM, 1%,SMD, 1206</v>
          </cell>
          <cell r="C633" t="str">
            <v>cai</v>
          </cell>
          <cell r="D633" t="str">
            <v>ADAP</v>
          </cell>
        </row>
        <row r="634">
          <cell r="A634" t="str">
            <v>1VR1206220KF07</v>
          </cell>
          <cell r="B634" t="str">
            <v>RES 220K OHM, 1%, SMD,  1206</v>
          </cell>
          <cell r="C634" t="str">
            <v>cái</v>
          </cell>
          <cell r="D634" t="str">
            <v>POE</v>
          </cell>
        </row>
        <row r="635">
          <cell r="A635" t="str">
            <v>1VR12062R7F07</v>
          </cell>
          <cell r="B635" t="str">
            <v>RES 2.7 OHM, 1%,SMD, 1206</v>
          </cell>
          <cell r="C635" t="str">
            <v>cái</v>
          </cell>
          <cell r="D635" t="str">
            <v>POE</v>
          </cell>
        </row>
        <row r="636">
          <cell r="A636" t="str">
            <v>1VR12062R7J07</v>
          </cell>
          <cell r="B636" t="str">
            <v>RES,THK,1206,2.7,5%</v>
          </cell>
          <cell r="C636" t="str">
            <v>cai</v>
          </cell>
          <cell r="D636" t="str">
            <v>ADSL</v>
          </cell>
        </row>
        <row r="637">
          <cell r="A637" t="str">
            <v>1VR1206330RF07</v>
          </cell>
          <cell r="B637" t="str">
            <v>RES 330 OHM, 1%, SMD, 1206</v>
          </cell>
          <cell r="C637" t="str">
            <v>cai</v>
          </cell>
          <cell r="D637" t="str">
            <v>ADAP</v>
          </cell>
        </row>
        <row r="638">
          <cell r="A638" t="str">
            <v>1VR120633RF07</v>
          </cell>
          <cell r="B638" t="str">
            <v>RES 33 OHM, 1%, SMD, 1206</v>
          </cell>
          <cell r="C638" t="str">
            <v>cái</v>
          </cell>
          <cell r="D638" t="str">
            <v>POE</v>
          </cell>
        </row>
        <row r="639">
          <cell r="A639" t="str">
            <v>1VR12065R6F07</v>
          </cell>
          <cell r="B639" t="str">
            <v>RES 5.6 OHM, 1%,SMD, 1206</v>
          </cell>
          <cell r="C639" t="str">
            <v>cai</v>
          </cell>
          <cell r="D639" t="str">
            <v>ADAP</v>
          </cell>
        </row>
        <row r="640">
          <cell r="A640" t="str">
            <v>1VR120675RF07</v>
          </cell>
          <cell r="B640" t="str">
            <v>RES, 75 OHM, 1%, SMD, 1206</v>
          </cell>
          <cell r="C640" t="str">
            <v>cái</v>
          </cell>
          <cell r="D640" t="str">
            <v>POE</v>
          </cell>
        </row>
        <row r="641">
          <cell r="A641" t="str">
            <v>1VRC1206JR-072KL</v>
          </cell>
          <cell r="B641" t="str">
            <v>RES 2K 1/4W 5% 1206</v>
          </cell>
          <cell r="C641" t="str">
            <v>cái</v>
          </cell>
          <cell r="D641" t="str">
            <v>AP</v>
          </cell>
        </row>
        <row r="642">
          <cell r="A642" t="str">
            <v>1VRN040256RJ04</v>
          </cell>
          <cell r="B642" t="str">
            <v>RES,NET,SMT,56,5%,31mW,4-ISO,CONV</v>
          </cell>
          <cell r="C642" t="str">
            <v>cai</v>
          </cell>
          <cell r="D642" t="str">
            <v>TVSTB</v>
          </cell>
        </row>
        <row r="643">
          <cell r="A643" t="str">
            <v>1VRNTC5D11</v>
          </cell>
          <cell r="B643" t="str">
            <v>RESISTOR NEGATIVE THERMAL COFF   NTC 5D-11</v>
          </cell>
          <cell r="C643" t="str">
            <v>cái</v>
          </cell>
          <cell r="D643" t="str">
            <v>POE</v>
          </cell>
        </row>
        <row r="644">
          <cell r="A644" t="str">
            <v>1VSSDV1005H260C0R5YPTF</v>
          </cell>
          <cell r="B644" t="str">
            <v>ESD, varistors, Vwdc=26V, 0.5pF, 0402,1.15*0.65*0.65mm</v>
          </cell>
          <cell r="C644" t="str">
            <v>cai</v>
          </cell>
          <cell r="D644" t="str">
            <v>LTS2</v>
          </cell>
        </row>
        <row r="645">
          <cell r="A645" t="str">
            <v>1VSSSDV1005E180C500NPTF</v>
          </cell>
          <cell r="B645" t="str">
            <v>ESD, varistors, Vwdc = 18V, 50pF, 0402,1.15 * 0.65 * 0.65mm</v>
          </cell>
          <cell r="C645" t="str">
            <v>cai</v>
          </cell>
          <cell r="D645" t="str">
            <v>LTS2</v>
          </cell>
        </row>
        <row r="646">
          <cell r="A646" t="str">
            <v>1VSSSDV1005S5R5C100NPTF</v>
          </cell>
          <cell r="B646" t="str">
            <v>ESD, varistors, Vwdc = 5.5V, 10pF, 0402,1.15 * 0.65 * 0.65mm</v>
          </cell>
          <cell r="C646" t="str">
            <v>cai</v>
          </cell>
          <cell r="D646" t="str">
            <v>LTS2</v>
          </cell>
        </row>
        <row r="647">
          <cell r="A647" t="str">
            <v>1VSSSIG8D5.0ST5G</v>
          </cell>
          <cell r="B647" t="str">
            <v>ESD 双极性TVS管,10pF,5V,1.05*0.65*0.37mm</v>
          </cell>
          <cell r="C647" t="str">
            <v>cai</v>
          </cell>
          <cell r="D647" t="str">
            <v>LTS2</v>
          </cell>
        </row>
        <row r="648">
          <cell r="A648" t="str">
            <v>1VSTB3100L-13-FSMB</v>
          </cell>
          <cell r="B648" t="str">
            <v>SIDACtor 275-350V Peak Pulse Current Max 150A</v>
          </cell>
          <cell r="C648" t="str">
            <v>cái</v>
          </cell>
          <cell r="D648" t="str">
            <v>AP</v>
          </cell>
        </row>
        <row r="649">
          <cell r="A649" t="str">
            <v>1VT750510284</v>
          </cell>
          <cell r="B649" t="str">
            <v>XFMR,ADSL,SMT,1:1/4.25:1,1500V,W1+W2/850mOHM,400uH</v>
          </cell>
          <cell r="C649" t="str">
            <v>cai</v>
          </cell>
          <cell r="D649" t="str">
            <v>LTS2</v>
          </cell>
        </row>
        <row r="650">
          <cell r="A650" t="str">
            <v>1VTH1164NLT</v>
          </cell>
          <cell r="B650" t="str">
            <v>XFMR,LAN,SMT,12-18dB,1500V,10/100 BASE,QUAD</v>
          </cell>
          <cell r="C650" t="str">
            <v>cai</v>
          </cell>
          <cell r="D650" t="str">
            <v>ONT</v>
          </cell>
        </row>
        <row r="651">
          <cell r="A651" t="str">
            <v>1VTHR051154</v>
          </cell>
          <cell r="B651" t="str">
            <v>Transformer Foward 100uH 12V 2.5A</v>
          </cell>
          <cell r="C651" t="str">
            <v>cái</v>
          </cell>
          <cell r="D651" t="str">
            <v>AP</v>
          </cell>
        </row>
        <row r="652">
          <cell r="A652" t="str">
            <v>1VTHSC-1607-R</v>
          </cell>
          <cell r="B652" t="str">
            <v>Fast Ethernet XFRM Single</v>
          </cell>
          <cell r="C652" t="str">
            <v>cai</v>
          </cell>
          <cell r="D652" t="str">
            <v>ONT</v>
          </cell>
        </row>
        <row r="653">
          <cell r="A653" t="str">
            <v>1VTHX6098NL</v>
          </cell>
          <cell r="B653" t="str">
            <v>XFMR ISO MAG 350UH CT 1000BASE-T POE SGL PORT SMT</v>
          </cell>
          <cell r="C653" t="str">
            <v>cái</v>
          </cell>
          <cell r="D653" t="str">
            <v>AP,POE</v>
          </cell>
        </row>
        <row r="654">
          <cell r="A654" t="str">
            <v>1VTHY052476</v>
          </cell>
          <cell r="B654" t="str">
            <v>XFMR,ADSL,SMT,1:1/4.25:1,1500V,W1+W2/850mOHM,400uH</v>
          </cell>
          <cell r="C654" t="str">
            <v>cai</v>
          </cell>
          <cell r="D654" t="str">
            <v>ADSL</v>
          </cell>
        </row>
        <row r="655">
          <cell r="A655" t="str">
            <v>1VTMD1628W</v>
          </cell>
          <cell r="B655" t="str">
            <v>Tranformer Forward 100uH 12V 2.5A</v>
          </cell>
          <cell r="C655" t="str">
            <v>cái</v>
          </cell>
          <cell r="D655" t="str">
            <v>AP</v>
          </cell>
        </row>
        <row r="656">
          <cell r="A656" t="str">
            <v>1VTMS1533</v>
          </cell>
          <cell r="B656" t="str">
            <v>XFMR,LAN,SMT,12-18dB,1500V,100/1000 BASE,QUAD</v>
          </cell>
          <cell r="C656" t="str">
            <v>cái</v>
          </cell>
          <cell r="D656" t="str">
            <v>AP</v>
          </cell>
        </row>
        <row r="657">
          <cell r="A657" t="str">
            <v>1VTMS1642NL</v>
          </cell>
          <cell r="B657" t="str">
            <v>XFMR,LAN,SMT,12-18dB,1500V,10/100 BASE,QUAD</v>
          </cell>
          <cell r="C657" t="str">
            <v>cai</v>
          </cell>
          <cell r="D657" t="str">
            <v>ADSL,ONT</v>
          </cell>
        </row>
        <row r="658">
          <cell r="A658" t="str">
            <v>1VTPA2649NL</v>
          </cell>
          <cell r="B658" t="str">
            <v>Transformer Foward 100uH 12V 2.5A</v>
          </cell>
          <cell r="C658" t="str">
            <v>cái</v>
          </cell>
          <cell r="D658" t="str">
            <v>AP</v>
          </cell>
        </row>
        <row r="659">
          <cell r="A659" t="str">
            <v>1VTV0333B</v>
          </cell>
          <cell r="B659" t="str">
            <v xml:space="preserve">FLYBACK TRANSFORMER VT 0333B  </v>
          </cell>
          <cell r="C659" t="str">
            <v>cai</v>
          </cell>
          <cell r="D659" t="str">
            <v>ADAP</v>
          </cell>
        </row>
        <row r="660">
          <cell r="A660" t="str">
            <v>1VTV0432A</v>
          </cell>
          <cell r="B660" t="str">
            <v>FLYBACK TRANSFORMER VT 0432A</v>
          </cell>
          <cell r="C660" t="str">
            <v>cai</v>
          </cell>
          <cell r="D660" t="str">
            <v>ADAP</v>
          </cell>
        </row>
        <row r="661">
          <cell r="A661" t="str">
            <v>1VTVT0449</v>
          </cell>
          <cell r="B661" t="str">
            <v>Flyback Transfomer, 1.82 mH, EE13</v>
          </cell>
          <cell r="C661" t="str">
            <v>cái</v>
          </cell>
          <cell r="D661" t="str">
            <v>POE,MBC</v>
          </cell>
        </row>
        <row r="662">
          <cell r="A662" t="str">
            <v>1VTVT0452</v>
          </cell>
          <cell r="B662" t="str">
            <v>FLYBACK TRANSFORMER VT 0452</v>
          </cell>
          <cell r="C662" t="str">
            <v>cái</v>
          </cell>
          <cell r="D662" t="str">
            <v>POE</v>
          </cell>
        </row>
        <row r="663">
          <cell r="A663" t="str">
            <v>1VVA07275V175KA</v>
          </cell>
          <cell r="B663" t="str">
            <v>VARISTOR 387V 1.75KA DISC 7MM, RADIAL</v>
          </cell>
          <cell r="C663" t="str">
            <v>cai</v>
          </cell>
          <cell r="D663" t="str">
            <v>ADAP</v>
          </cell>
        </row>
        <row r="664">
          <cell r="A664" t="str">
            <v>1VVMOV-07D121KTR</v>
          </cell>
          <cell r="B664" t="str">
            <v>Varistor Zinc Oxide 100V 1200A</v>
          </cell>
          <cell r="C664" t="str">
            <v>cái</v>
          </cell>
          <cell r="D664" t="str">
            <v>AP</v>
          </cell>
        </row>
        <row r="665">
          <cell r="A665" t="str">
            <v>1VVSDV1005S5R5C100NPT</v>
          </cell>
          <cell r="B665" t="str">
            <v>piezoresistor,5V,10PF,0402,SDV1005S5R5C100NPT(f),</v>
          </cell>
          <cell r="C665" t="str">
            <v>cái</v>
          </cell>
          <cell r="D665" t="str">
            <v>LTS2</v>
          </cell>
        </row>
        <row r="666">
          <cell r="A666" t="str">
            <v>1VY32251616</v>
          </cell>
          <cell r="B666" t="str">
            <v>XTL,FXD,SMT,16.000MHz,30PPM,3.2x2.5x0.8mm,16pF,FUND,100uW,-20/70C</v>
          </cell>
          <cell r="C666" t="str">
            <v>cai</v>
          </cell>
          <cell r="D666" t="str">
            <v>DVBT2</v>
          </cell>
        </row>
        <row r="667">
          <cell r="A667" t="str">
            <v>1VY32252563018</v>
          </cell>
          <cell r="B667" t="str">
            <v>XTAL,25MHz,SMD,18pF load, 20 ppm</v>
          </cell>
          <cell r="C667" t="str">
            <v>cai</v>
          </cell>
          <cell r="D667" t="str">
            <v>ONT</v>
          </cell>
        </row>
        <row r="668">
          <cell r="A668" t="str">
            <v>1VY35255418</v>
          </cell>
          <cell r="B668" t="str">
            <v>XTL,FXD,SMT,54.000000MHz,10/20PPM,3.2x2.5x1.2mm,18pF</v>
          </cell>
          <cell r="C668" t="str">
            <v>cai</v>
          </cell>
          <cell r="D668" t="str">
            <v>DVBT2,TVSTB</v>
          </cell>
        </row>
        <row r="669">
          <cell r="A669" t="str">
            <v>1VY7M-40.000MEEQ-T</v>
          </cell>
          <cell r="B669" t="str">
            <v>XTAL 40MHz 10ppm SMD 4pin 3.2X2.5mm</v>
          </cell>
          <cell r="C669" t="str">
            <v>cái</v>
          </cell>
          <cell r="D669" t="str">
            <v>AP</v>
          </cell>
        </row>
        <row r="670">
          <cell r="A670" t="str">
            <v>1VYABM10-20.000MHZ-1-A10-T</v>
          </cell>
          <cell r="B670" t="str">
            <v>XTL,FXD,SMT,20.000MHz,7/10PPM,8pF,2.5x2x0.55mm,-20/70c</v>
          </cell>
          <cell r="C670" t="str">
            <v>cai</v>
          </cell>
          <cell r="D670" t="str">
            <v>ADSL,ONT</v>
          </cell>
        </row>
        <row r="671">
          <cell r="A671" t="str">
            <v>1VYABM3C-25.000MHZ-D4Y-T</v>
          </cell>
          <cell r="B671" t="str">
            <v>CRYSTAL 25MHZ 18PF SMD</v>
          </cell>
          <cell r="C671" t="str">
            <v>cái</v>
          </cell>
          <cell r="D671" t="str">
            <v>AP</v>
          </cell>
        </row>
        <row r="672">
          <cell r="A672" t="str">
            <v>1VYASFL1-66.666MHZ-EC-T</v>
          </cell>
          <cell r="B672" t="str">
            <v>OSCILLATOR 66.6660 MHZ 3.3V SMD</v>
          </cell>
          <cell r="C672" t="str">
            <v>cái</v>
          </cell>
          <cell r="D672" t="str">
            <v>AP</v>
          </cell>
        </row>
        <row r="673">
          <cell r="A673" t="str">
            <v>1VYCT2520DB26000C0FZZA1</v>
          </cell>
          <cell r="B673" t="str">
            <v>crystal,26MHz(2520),7pF,±10ppm,CT2520DB26000C0FZZA1,</v>
          </cell>
          <cell r="C673" t="str">
            <v>cái</v>
          </cell>
          <cell r="D673" t="str">
            <v>LTS2</v>
          </cell>
        </row>
        <row r="674">
          <cell r="A674" t="str">
            <v>1VYEXS00A-CS05258</v>
          </cell>
          <cell r="B674" t="str">
            <v>With thermistor crystals, 26M, 7.0pF, 10ppm, 2.5*2.0*0.95mm</v>
          </cell>
          <cell r="C674" t="str">
            <v>cai</v>
          </cell>
          <cell r="D674" t="str">
            <v>LTS2</v>
          </cell>
        </row>
        <row r="675">
          <cell r="A675" t="str">
            <v>1VYHHJTCRST25</v>
          </cell>
          <cell r="B675" t="str">
            <v>XTL,FXD,SMT,25.000MHz,18pF,2-SMD</v>
          </cell>
          <cell r="C675" t="str">
            <v>cai</v>
          </cell>
          <cell r="D675" t="str">
            <v>ADSL,ONT</v>
          </cell>
        </row>
        <row r="676">
          <cell r="A676" t="str">
            <v>1VYKT2520P26000ACW28TAA</v>
          </cell>
          <cell r="B676" t="str">
            <v>TCXO,26MHz,2520,2.8V,0.5PPM,KT2520P26000ACW28TAA//KT2520F26000ZAW18TAK,KYOCERA</v>
          </cell>
          <cell r="C676" t="str">
            <v>cái</v>
          </cell>
          <cell r="D676" t="str">
            <v>LTS2</v>
          </cell>
        </row>
        <row r="677">
          <cell r="A677" t="str">
            <v>1VYTB-125.000MBD-T</v>
          </cell>
          <cell r="B677" t="str">
            <v>OSC 125MHZ PROG 3.3V SMT</v>
          </cell>
          <cell r="C677" t="str">
            <v>cái</v>
          </cell>
          <cell r="D677" t="str">
            <v>AP</v>
          </cell>
        </row>
        <row r="678">
          <cell r="A678" t="str">
            <v>1VYTC50L5I32K7680</v>
          </cell>
          <cell r="B678" t="str">
            <v>OSCILLATOR 32.768 KHZ 3.3V SMD</v>
          </cell>
          <cell r="C678" t="str">
            <v>cái</v>
          </cell>
          <cell r="D678" t="str">
            <v>AP</v>
          </cell>
        </row>
        <row r="679">
          <cell r="A679" t="str">
            <v>2AZ0400100260</v>
          </cell>
          <cell r="B679" t="str">
            <v>Decal MZ0102 (40x10) mm</v>
          </cell>
          <cell r="C679" t="str">
            <v>cái</v>
          </cell>
          <cell r="D679" t="str">
            <v>HHTM</v>
          </cell>
        </row>
        <row r="680">
          <cell r="A680" t="str">
            <v>2VDI125410SYGDS530E2</v>
          </cell>
          <cell r="B680" t="str">
            <v>Led uni-color yel 1254-10SYGD/S530-E2</v>
          </cell>
          <cell r="C680" t="str">
            <v>cai</v>
          </cell>
          <cell r="D680" t="str">
            <v>DVBT2,POE</v>
          </cell>
        </row>
        <row r="681">
          <cell r="A681" t="str">
            <v>2VDI12597SURSYGWS530A3</v>
          </cell>
          <cell r="B681" t="str">
            <v>3.0mm multi-col 1259-7SURSYGW/S530-A3</v>
          </cell>
          <cell r="C681" t="str">
            <v>cai</v>
          </cell>
          <cell r="D681" t="str">
            <v>DVBT2</v>
          </cell>
        </row>
        <row r="682">
          <cell r="A682" t="str">
            <v>2VDI19217G7CAL1M2B3T</v>
          </cell>
          <cell r="B682" t="str">
            <v>DIO,LED,0603,2.2V,20mA,GREEN</v>
          </cell>
          <cell r="C682" t="str">
            <v>cai</v>
          </cell>
          <cell r="D682" t="str">
            <v>TVSTB</v>
          </cell>
        </row>
        <row r="683">
          <cell r="A683" t="str">
            <v>2VDI19217R6CP1Q23T</v>
          </cell>
          <cell r="B683" t="str">
            <v>DIO,LED,0603,2.2V,20mA,RED,STR,130DEG,CLR</v>
          </cell>
          <cell r="C683" t="str">
            <v>cai</v>
          </cell>
          <cell r="D683" t="str">
            <v>TVSTB</v>
          </cell>
        </row>
        <row r="684">
          <cell r="A684" t="str">
            <v>2VDI1N4007</v>
          </cell>
          <cell r="B684" t="str">
            <v>DIODE 800V 1A</v>
          </cell>
          <cell r="C684" t="str">
            <v>cái</v>
          </cell>
          <cell r="D684" t="str">
            <v>POE</v>
          </cell>
        </row>
        <row r="685">
          <cell r="A685" t="str">
            <v>2VDI1N4148W</v>
          </cell>
          <cell r="B685" t="str">
            <v>DIODE FAST REC 100V 100mA, SMD, MiniMELF</v>
          </cell>
          <cell r="C685" t="str">
            <v>cái</v>
          </cell>
          <cell r="D685" t="str">
            <v>POE,MBC</v>
          </cell>
        </row>
        <row r="686">
          <cell r="A686" t="str">
            <v>2VDI1N4752A</v>
          </cell>
          <cell r="B686" t="str">
            <v>DIODE ZENER 33V 1W , MELF 1N4752ATR</v>
          </cell>
          <cell r="C686" t="str">
            <v>cai</v>
          </cell>
          <cell r="D686" t="str">
            <v>NONE</v>
          </cell>
        </row>
        <row r="687">
          <cell r="A687" t="str">
            <v>2VDIBAV99LT1G</v>
          </cell>
          <cell r="B687" t="str">
            <v>DIO,SWH,SOT23,70V,215mA,6nS,DUAL SERIES CONNECTION</v>
          </cell>
          <cell r="C687" t="str">
            <v>cai</v>
          </cell>
          <cell r="D687" t="str">
            <v>DVBT2</v>
          </cell>
        </row>
        <row r="688">
          <cell r="A688" t="str">
            <v>2VDIBK23000702M</v>
          </cell>
          <cell r="B688" t="str">
            <v>SPD,MSA,SMT,140V,30%,1000A,0.8pF,5.5x2.8mm</v>
          </cell>
          <cell r="C688" t="str">
            <v>cai</v>
          </cell>
          <cell r="D688" t="str">
            <v>DVBT2</v>
          </cell>
        </row>
        <row r="689">
          <cell r="A689" t="str">
            <v>2VDIDL4752A</v>
          </cell>
          <cell r="B689" t="str">
            <v>DIODE ZENER 33V 1W , SMD, MELF</v>
          </cell>
          <cell r="C689" t="str">
            <v>cai</v>
          </cell>
          <cell r="D689" t="str">
            <v>ADAP</v>
          </cell>
        </row>
        <row r="690">
          <cell r="A690" t="str">
            <v>2VDIESD112B102ELSE6327</v>
          </cell>
          <cell r="B690" t="str">
            <v>DIO,TVS,TSSLP-2-1,16V,3A,0.2nH,7V,0.2pF,20KV ESD</v>
          </cell>
          <cell r="C690" t="str">
            <v>cai</v>
          </cell>
          <cell r="D690" t="str">
            <v>TVSTB</v>
          </cell>
        </row>
        <row r="691">
          <cell r="A691" t="str">
            <v>2VDIESDBL5V0Y1</v>
          </cell>
          <cell r="B691" t="str">
            <v>TVS,double-way ESD protecting diode,5V,12pf,1.0×0.6×0.5mm,ESDBL5V0Y1,</v>
          </cell>
          <cell r="C691" t="str">
            <v>cái</v>
          </cell>
          <cell r="D691" t="str">
            <v>LTS2</v>
          </cell>
        </row>
        <row r="692">
          <cell r="A692" t="str">
            <v>2VDIF415SURWAS530A3</v>
          </cell>
          <cell r="B692" t="str">
            <v>0.4 digit display F415SURWA/S530-A3</v>
          </cell>
          <cell r="C692" t="str">
            <v>cai</v>
          </cell>
          <cell r="D692" t="str">
            <v>DVBT2</v>
          </cell>
        </row>
        <row r="693">
          <cell r="A693" t="str">
            <v>2VDIHD06</v>
          </cell>
          <cell r="B693" t="str">
            <v>SURFACE MOUNT GLASS PASSIVATED BRIDGE RECTIFIER  600V, 0.8A</v>
          </cell>
          <cell r="C693" t="str">
            <v>cái</v>
          </cell>
          <cell r="D693" t="str">
            <v>POE</v>
          </cell>
        </row>
        <row r="694">
          <cell r="A694" t="str">
            <v>2VDIHD06/DF06S-E3/77</v>
          </cell>
          <cell r="B694" t="str">
            <v>SURFACE MOUNT GLASS PASSIVATED BRIDGE RECTIFIER  600V, 0.8A</v>
          </cell>
          <cell r="C694" t="str">
            <v>cai</v>
          </cell>
          <cell r="D694" t="str">
            <v>ADAP</v>
          </cell>
        </row>
        <row r="695">
          <cell r="A695" t="str">
            <v>2VDIKBP3A</v>
          </cell>
          <cell r="B695" t="str">
            <v>DIODE BRIDGE KBP-3A</v>
          </cell>
          <cell r="C695" t="str">
            <v>cái</v>
          </cell>
          <cell r="D695" t="str">
            <v>POE</v>
          </cell>
        </row>
        <row r="696">
          <cell r="A696" t="str">
            <v>2VDILH N974-KN-1</v>
          </cell>
          <cell r="B696" t="str">
            <v>RED, 2.1V, 20mA, Surface Mount,3.20mm L x 1.60mm W</v>
          </cell>
          <cell r="C696" t="str">
            <v>cai</v>
          </cell>
          <cell r="D696" t="str">
            <v>ONT</v>
          </cell>
        </row>
        <row r="697">
          <cell r="A697" t="str">
            <v>2VDILXES2TBCC4028</v>
          </cell>
          <cell r="B697" t="str">
            <v>DIO,ESD,SMT,10/15KV,1.5uA,2.5x1x0.55mm,4 LINES,0.5pF,W/TVS,HDMI</v>
          </cell>
          <cell r="C697" t="str">
            <v>cai</v>
          </cell>
          <cell r="D697" t="str">
            <v>DVBT2</v>
          </cell>
        </row>
        <row r="698">
          <cell r="A698" t="str">
            <v>2VDIRGF1J</v>
          </cell>
          <cell r="B698" t="str">
            <v>DIODE FAST REC 600V 1A, SMD, MiniMELF</v>
          </cell>
          <cell r="C698" t="str">
            <v>cai</v>
          </cell>
          <cell r="D698" t="str">
            <v>ADAP,MBC</v>
          </cell>
        </row>
        <row r="699">
          <cell r="A699" t="str">
            <v>2VDISB5200</v>
          </cell>
          <cell r="B699" t="str">
            <v>DIODE SCHOTTKY 5A 200V DO-201AD</v>
          </cell>
          <cell r="C699" t="str">
            <v>cái</v>
          </cell>
          <cell r="D699" t="str">
            <v>POE</v>
          </cell>
        </row>
        <row r="700">
          <cell r="A700" t="str">
            <v>2VDISB560</v>
          </cell>
          <cell r="B700" t="str">
            <v>DIODE SCHOTTKY 5A 60V, DO-201AD</v>
          </cell>
          <cell r="C700" t="str">
            <v>cai</v>
          </cell>
          <cell r="D700" t="str">
            <v>ADAP</v>
          </cell>
        </row>
        <row r="701">
          <cell r="A701" t="str">
            <v>2VDISD057</v>
          </cell>
          <cell r="B701" t="str">
            <v>DIO,TVS,SOD323,5V,24A,14.5V,200pF</v>
          </cell>
          <cell r="C701" t="str">
            <v>cai</v>
          </cell>
          <cell r="D701" t="str">
            <v>DVBT2</v>
          </cell>
        </row>
        <row r="702">
          <cell r="A702" t="str">
            <v>2VDISIG3Z5V1T1G</v>
          </cell>
          <cell r="B702" t="str">
            <v>TVS,If=5mA,Vz=5.1V,500mW,SOD-323,2.7*1.35*1.1mm</v>
          </cell>
          <cell r="C702" t="str">
            <v>cai</v>
          </cell>
          <cell r="D702" t="str">
            <v>LTS2</v>
          </cell>
        </row>
        <row r="703">
          <cell r="A703" t="str">
            <v>2VDISIG635E30T1G</v>
          </cell>
          <cell r="B703" t="str">
            <v>Schottky diode, 500mA, 30V, SOD-323,2.7*1.35*1mm</v>
          </cell>
          <cell r="C703" t="str">
            <v>cai</v>
          </cell>
          <cell r="D703" t="str">
            <v>LTS2</v>
          </cell>
        </row>
        <row r="704">
          <cell r="A704" t="str">
            <v>2VI122JAX3L9</v>
          </cell>
          <cell r="B704" t="str">
            <v xml:space="preserve">IND, AXIAL, 1.2 mH, 5%, D=3mm, L=9mm </v>
          </cell>
          <cell r="C704" t="str">
            <v>cái</v>
          </cell>
          <cell r="D704">
            <v>0</v>
          </cell>
        </row>
        <row r="705">
          <cell r="A705" t="str">
            <v>2VIC BMA222E</v>
          </cell>
          <cell r="B705" t="str">
            <v>acceleration sensor,8bit,2*2*1mm, BMA222E(F),Bosch</v>
          </cell>
          <cell r="C705" t="str">
            <v>cái</v>
          </cell>
          <cell r="D705" t="str">
            <v>LTS2</v>
          </cell>
        </row>
        <row r="706">
          <cell r="A706" t="str">
            <v>2VIC DP1608-V1524CAT</v>
          </cell>
          <cell r="B706" t="str">
            <v>GPS/WIFI Diplexer,DP1608-V1524CAT,</v>
          </cell>
          <cell r="C706" t="str">
            <v>cái</v>
          </cell>
          <cell r="D706" t="str">
            <v>LTS2</v>
          </cell>
        </row>
        <row r="707">
          <cell r="A707" t="str">
            <v>2VIC MT6627N</v>
          </cell>
          <cell r="B707" t="str">
            <v>WIFI+BT+FM+GPS four in one IC,QFN40,5mm*5mm,MT6627N,MTK</v>
          </cell>
          <cell r="C707" t="str">
            <v>cái</v>
          </cell>
          <cell r="D707" t="str">
            <v>LTS2</v>
          </cell>
        </row>
        <row r="708">
          <cell r="A708" t="str">
            <v>2VIC557G-03LF</v>
          </cell>
          <cell r="B708" t="str">
            <v>IC CLK GEN 25-200MHZ 3.3V TSSOP16</v>
          </cell>
          <cell r="C708" t="str">
            <v>cái</v>
          </cell>
          <cell r="D708" t="str">
            <v>AP</v>
          </cell>
        </row>
        <row r="709">
          <cell r="A709" t="str">
            <v>2VICAP6684NS2</v>
          </cell>
          <cell r="B709" t="str">
            <v>4W TRX+4GPRS TX FEM,6*6*1.0MM,AP6684,AIROHA</v>
          </cell>
          <cell r="C709" t="str">
            <v>cái</v>
          </cell>
          <cell r="D709" t="str">
            <v>LTS2</v>
          </cell>
        </row>
        <row r="710">
          <cell r="A710" t="str">
            <v>2VICAP6684-R95MOG</v>
          </cell>
          <cell r="B710" t="str">
            <v>GSM/GPRS/Downlink EDGE PA,850/900/1800/1900,4TRX,6*6*0.99mm</v>
          </cell>
          <cell r="C710" t="str">
            <v>cai</v>
          </cell>
          <cell r="D710" t="str">
            <v>LTS2</v>
          </cell>
        </row>
        <row r="711">
          <cell r="A711" t="str">
            <v>2VICAP7158NS2</v>
          </cell>
          <cell r="B711" t="str">
            <v>RF PA,AP7158 Broadband power amplifier module for WCDMA HSDPA/HSUPA/HSPA+,3x4.2x0.9mm</v>
          </cell>
          <cell r="C711" t="str">
            <v>cái</v>
          </cell>
          <cell r="D711" t="str">
            <v>LTS2</v>
          </cell>
        </row>
        <row r="712">
          <cell r="A712" t="str">
            <v>2VICAP7158-R95MOGH0</v>
          </cell>
          <cell r="B712" t="str">
            <v>WCDMA/HSDPA/HSUPA/HSPA+(BANDⅠ,Ⅱ,Ⅴ,Ⅷ) PA,4.2*3.0*1.07mm</v>
          </cell>
          <cell r="C712" t="str">
            <v>cai</v>
          </cell>
          <cell r="D712" t="str">
            <v>LTS2</v>
          </cell>
        </row>
        <row r="713">
          <cell r="A713" t="str">
            <v>2VICAR8035</v>
          </cell>
          <cell r="B713" t="str">
            <v>AR8035</v>
          </cell>
          <cell r="C713" t="str">
            <v>cái</v>
          </cell>
          <cell r="D713" t="str">
            <v>AP</v>
          </cell>
        </row>
        <row r="714">
          <cell r="A714" t="str">
            <v>2VICAR8159</v>
          </cell>
          <cell r="B714" t="str">
            <v>GPS LNA low noise amplifier, AR8159,</v>
          </cell>
          <cell r="C714" t="str">
            <v>cái</v>
          </cell>
          <cell r="D714" t="str">
            <v>LTS2</v>
          </cell>
        </row>
        <row r="715">
          <cell r="A715" t="str">
            <v>2VICAR9590-AR1A</v>
          </cell>
          <cell r="B715" t="str">
            <v>AR9590A,802.11N,2.4/5GHz,3x3,SST3,ENTERPRISE VER,COMMERCIAL,QFN</v>
          </cell>
          <cell r="C715" t="str">
            <v>cái</v>
          </cell>
          <cell r="D715" t="str">
            <v>AP</v>
          </cell>
        </row>
        <row r="716">
          <cell r="A716" t="str">
            <v>2VICAS4C64M16D3L12BCN</v>
          </cell>
          <cell r="B716" t="str">
            <v>IC,SDRAM,FBGA96,2Gb,1866Mbps,128Mx16,1.5V,DDR3-1866</v>
          </cell>
          <cell r="C716" t="str">
            <v>cai</v>
          </cell>
          <cell r="D716" t="str">
            <v>DVBT2</v>
          </cell>
        </row>
        <row r="717">
          <cell r="A717" t="str">
            <v>2VICAW5005DNR</v>
          </cell>
          <cell r="B717" t="str">
            <v>Low noise amplifier for, GNSS, XS0N6,1.5*1.0*0.6mm</v>
          </cell>
          <cell r="C717" t="str">
            <v>cai</v>
          </cell>
          <cell r="D717" t="str">
            <v>LTS2</v>
          </cell>
        </row>
        <row r="718">
          <cell r="A718" t="str">
            <v>2VICAW8145CSR</v>
          </cell>
          <cell r="B718" t="str">
            <v>Class D audio power amplifier, 1.47*1.47*0.695mm, CSP9</v>
          </cell>
          <cell r="C718" t="str">
            <v>cai</v>
          </cell>
          <cell r="D718" t="str">
            <v>LTS2</v>
          </cell>
        </row>
        <row r="719">
          <cell r="A719" t="str">
            <v>2VICAW8736FCR</v>
          </cell>
          <cell r="B719" t="str">
            <v>K assonance frequency power, 2.0*2.0*0.9mm</v>
          </cell>
          <cell r="C719" t="str">
            <v>cai</v>
          </cell>
          <cell r="D719" t="str">
            <v>LTS2</v>
          </cell>
        </row>
        <row r="720">
          <cell r="A720" t="str">
            <v>2VICBCM43217TKMLG</v>
          </cell>
          <cell r="B720" t="str">
            <v>2.4/5 GHz IEEE 802.11n MAC/PHY/Radio Chip</v>
          </cell>
          <cell r="C720" t="str">
            <v>cai</v>
          </cell>
          <cell r="D720" t="str">
            <v>ADSL,ONT</v>
          </cell>
        </row>
        <row r="721">
          <cell r="A721" t="str">
            <v>2VICBCM53125SKMMLG</v>
          </cell>
          <cell r="B721" t="str">
            <v>Multiport Gigabit Ethernet Switches</v>
          </cell>
          <cell r="C721" t="str">
            <v>cai</v>
          </cell>
          <cell r="D721" t="str">
            <v>ONT</v>
          </cell>
        </row>
        <row r="722">
          <cell r="A722" t="str">
            <v>2VICBCM6301KSG</v>
          </cell>
          <cell r="B722" t="str">
            <v>5V ADSL Line Driver</v>
          </cell>
          <cell r="C722" t="str">
            <v>cai</v>
          </cell>
          <cell r="D722" t="str">
            <v>ADSL</v>
          </cell>
        </row>
        <row r="723">
          <cell r="A723" t="str">
            <v>2VICBCM6318KMMLG</v>
          </cell>
          <cell r="B723" t="str">
            <v>Chip ADSL2+ router</v>
          </cell>
          <cell r="C723" t="str">
            <v>cai</v>
          </cell>
          <cell r="D723" t="str">
            <v>ADSL,ONT</v>
          </cell>
        </row>
        <row r="724">
          <cell r="A724" t="str">
            <v>2VICBCM7241</v>
          </cell>
          <cell r="B724" t="str">
            <v>MAIN CHIPSET</v>
          </cell>
          <cell r="C724" t="str">
            <v>cai</v>
          </cell>
          <cell r="D724" t="str">
            <v>TVSTB</v>
          </cell>
        </row>
        <row r="725">
          <cell r="A725" t="str">
            <v>2VICBCM7563ZZKFEB03G</v>
          </cell>
          <cell r="B725" t="str">
            <v>SINGLE CHIP DVB-T2/T TERRESTRIAL TUNER AND DECODER,324 FCBGA 15X15 4L</v>
          </cell>
          <cell r="C725" t="str">
            <v>cai</v>
          </cell>
          <cell r="D725" t="str">
            <v>DVBT2</v>
          </cell>
        </row>
        <row r="726">
          <cell r="A726" t="str">
            <v>2VICBD2012-20L0820TLF</v>
          </cell>
          <cell r="B726" t="str">
            <v>double way BALUN filter (GSM/DCS), special for MTK,BD2012-20L0820T/LF,ACX</v>
          </cell>
          <cell r="C726" t="str">
            <v>cái</v>
          </cell>
          <cell r="D726" t="str">
            <v>LTS2</v>
          </cell>
        </row>
        <row r="727">
          <cell r="A727" t="str">
            <v>2VICBGU7044115</v>
          </cell>
          <cell r="B727" t="str">
            <v>IC,AMP,SOT363,14dB,40/1000MHz,3.1/3.5V,34mA,2.8dB NF</v>
          </cell>
          <cell r="C727" t="str">
            <v>cai</v>
          </cell>
          <cell r="D727" t="str">
            <v>DVBT2</v>
          </cell>
        </row>
        <row r="728">
          <cell r="A728" t="str">
            <v>2VICBMA223</v>
          </cell>
          <cell r="B728" t="str">
            <v>Three axis acceleration sensor, to, ± 2G ± 16g, 2*2*0.9mm</v>
          </cell>
          <cell r="C728" t="str">
            <v>cai</v>
          </cell>
          <cell r="D728" t="str">
            <v>LTS2</v>
          </cell>
        </row>
        <row r="729">
          <cell r="A729" t="str">
            <v>2VICCAT24C32VP2I-GT3DFN8</v>
          </cell>
          <cell r="B729" t="str">
            <v>IC Memory  EEPROM 32K x8 2.5V MLP8</v>
          </cell>
          <cell r="C729" t="str">
            <v>cái</v>
          </cell>
          <cell r="D729" t="str">
            <v>AP</v>
          </cell>
        </row>
        <row r="730">
          <cell r="A730" t="str">
            <v>2VICCDNBS08-SLVU2.8-4SOIC8</v>
          </cell>
          <cell r="B730" t="str">
            <v>IC TVS ARRAY 4-LINE 2.8V 8SOIC</v>
          </cell>
          <cell r="C730" t="str">
            <v>cái</v>
          </cell>
          <cell r="D730" t="str">
            <v>AP</v>
          </cell>
        </row>
        <row r="731">
          <cell r="A731" t="str">
            <v>2VICDIO5311CST6</v>
          </cell>
          <cell r="B731" t="str">
            <v>Constant current 40V White-LEDs driver,TSOT-23-6,3.02*2.95*0.95mm</v>
          </cell>
          <cell r="C731" t="str">
            <v>cai</v>
          </cell>
          <cell r="D731" t="str">
            <v>LTS2</v>
          </cell>
        </row>
        <row r="732">
          <cell r="A732" t="str">
            <v>2VICDRV602PWR</v>
          </cell>
          <cell r="B732" t="str">
            <v>IC,DRV,TSSOP14,STEREO,3/5.5V,DIRECTPATH,3Vrms,ADJ-GAIN</v>
          </cell>
          <cell r="C732" t="str">
            <v>cai</v>
          </cell>
          <cell r="D732" t="str">
            <v>DVBT2,TVSTB</v>
          </cell>
        </row>
        <row r="733">
          <cell r="A733" t="str">
            <v>2VICEHP-C04-NT21A-P01-TR</v>
          </cell>
          <cell r="B733" t="str">
            <v>Flash, IF=350mA, 2.04*1.64*0.7mm</v>
          </cell>
          <cell r="C733" t="str">
            <v>cai</v>
          </cell>
          <cell r="D733" t="str">
            <v>LTS2</v>
          </cell>
        </row>
        <row r="734">
          <cell r="A734" t="str">
            <v>2VICEUP3618JIR1</v>
          </cell>
          <cell r="B734" t="str">
            <v>The flash drive IC, Imax=700mA, TDFN-3X3-10L, 3.1*3.1*0.8mm</v>
          </cell>
          <cell r="C734" t="str">
            <v>cai</v>
          </cell>
          <cell r="D734" t="str">
            <v>LTS2</v>
          </cell>
        </row>
        <row r="735">
          <cell r="A735" t="str">
            <v>2VICFOD817ASDSMD</v>
          </cell>
          <cell r="B735" t="str">
            <v>IC Optocoupler 6V 80-160% CTR</v>
          </cell>
          <cell r="C735" t="str">
            <v>cái</v>
          </cell>
          <cell r="D735" t="str">
            <v>AP</v>
          </cell>
        </row>
        <row r="736">
          <cell r="A736" t="str">
            <v>2VICH9TP32A4GDBCPR-KGM</v>
          </cell>
          <cell r="B736" t="str">
            <v>4GB eNAND (X8,MMC) +4Gb LPDDR2-S4B (X32) 162-ball FBGA,0.5 pitch,11.5*13*0.9mm</v>
          </cell>
          <cell r="C736" t="str">
            <v>cai</v>
          </cell>
          <cell r="D736" t="str">
            <v>LTS2</v>
          </cell>
        </row>
        <row r="737">
          <cell r="A737" t="str">
            <v>2VICH9TP32A4GDCCPR-KGM</v>
          </cell>
          <cell r="B737" t="str">
            <v>4GB eNAND (X8,MMC) +4Gb LPDDR2-S4B (X32) 162-ball FBGA,0.5 pitch,11.5*13*0.9mm(4+4 EMMC+LPDDR2  新制程 4.5版)</v>
          </cell>
          <cell r="C737" t="str">
            <v>cai</v>
          </cell>
          <cell r="D737" t="str">
            <v>LTS2</v>
          </cell>
        </row>
        <row r="738">
          <cell r="A738" t="str">
            <v>2VICLMV321IDCKR</v>
          </cell>
          <cell r="B738" t="str">
            <v>IC,AMP,SC70/5,65dB,1.2MHz,2.7/5.5V,17dB GAIN,RAIL-RAIL</v>
          </cell>
          <cell r="C738" t="str">
            <v>cai</v>
          </cell>
          <cell r="D738" t="str">
            <v>DVBT2</v>
          </cell>
        </row>
        <row r="739">
          <cell r="A739" t="str">
            <v>2VICMAX6370KA-TSOT238</v>
          </cell>
          <cell r="B739" t="str">
            <v>IC PIN-SELECTABLE WATCHDOG TIMER 2.5-5.5V SOT23-8</v>
          </cell>
          <cell r="C739" t="str">
            <v>cái</v>
          </cell>
          <cell r="D739" t="str">
            <v>AP</v>
          </cell>
        </row>
        <row r="740">
          <cell r="A740" t="str">
            <v>2VICMAX811SEUS-SOT143</v>
          </cell>
          <cell r="B740" t="str">
            <v>IC VOLTAGE MONITOR 4PIN SOT143</v>
          </cell>
          <cell r="C740" t="str">
            <v>cái</v>
          </cell>
          <cell r="D740" t="str">
            <v>AP</v>
          </cell>
        </row>
        <row r="741">
          <cell r="A741" t="str">
            <v>2VICMMC34160PJ</v>
          </cell>
          <cell r="B741" t="str">
            <v>Geomagnetic sensor, three axis, 14/16 bit, 1.7*1.7*0.78mm</v>
          </cell>
          <cell r="C741" t="str">
            <v>cai</v>
          </cell>
          <cell r="D741" t="str">
            <v>LTS2</v>
          </cell>
        </row>
        <row r="742">
          <cell r="A742" t="str">
            <v>2VICMSP430G2203IPW28R</v>
          </cell>
          <cell r="B742" t="str">
            <v>MCU 16-bit 16MHz, TSSOP28</v>
          </cell>
          <cell r="C742" t="str">
            <v>cai</v>
          </cell>
          <cell r="D742" t="str">
            <v>DVBT2</v>
          </cell>
        </row>
        <row r="743">
          <cell r="A743" t="str">
            <v>2VICMT29F16G08CBACAWPC</v>
          </cell>
          <cell r="B743" t="str">
            <v>NAND,1GB FLASH</v>
          </cell>
          <cell r="C743" t="str">
            <v>cai</v>
          </cell>
          <cell r="D743" t="str">
            <v>TVSTB</v>
          </cell>
        </row>
        <row r="744">
          <cell r="A744" t="str">
            <v>2VICMT41K256M16HA125E</v>
          </cell>
          <cell r="B744" t="str">
            <v>IC,SDRAM,FBGA96,4Gb,1866Mbps,256Mx16,1.5V,DDR3-1866</v>
          </cell>
          <cell r="C744" t="str">
            <v>cai</v>
          </cell>
          <cell r="D744" t="str">
            <v>TVSTB</v>
          </cell>
        </row>
        <row r="745">
          <cell r="A745" t="str">
            <v>2VICMT41K256M8DA-125-KFBGA78</v>
          </cell>
          <cell r="B745" t="str">
            <v>IC MEM DDR3 SDRAM 2Gb 256MX8 1.5V FBGA78</v>
          </cell>
          <cell r="C745" t="str">
            <v>cái</v>
          </cell>
          <cell r="D745" t="str">
            <v>AP</v>
          </cell>
        </row>
        <row r="746">
          <cell r="A746" t="str">
            <v>2VICMT46V16M16P-5B:M</v>
          </cell>
          <cell r="B746" t="str">
            <v>IC,SDRAM,TSOP66,256Mb,5nS</v>
          </cell>
          <cell r="C746" t="str">
            <v>cai</v>
          </cell>
          <cell r="D746" t="str">
            <v>ADSL,ONT</v>
          </cell>
        </row>
        <row r="747">
          <cell r="A747" t="str">
            <v>2VICMT6166NS2</v>
          </cell>
          <cell r="B747" t="str">
            <v>2G/3G RF transciver,TFBGA 11x11, 4.6mm*4.6mm,MT6166,MTK</v>
          </cell>
          <cell r="C747" t="str">
            <v>cái</v>
          </cell>
          <cell r="D747" t="str">
            <v>LTS2</v>
          </cell>
        </row>
        <row r="748">
          <cell r="A748" t="str">
            <v>2VICMT6166V/A</v>
          </cell>
          <cell r="B748" t="str">
            <v>MTK 2G/3G-FDD/TDD Transceiver,4.6*4.6*0.9mm</v>
          </cell>
          <cell r="C748" t="str">
            <v>cai</v>
          </cell>
          <cell r="D748" t="str">
            <v>LTS2</v>
          </cell>
        </row>
        <row r="749">
          <cell r="A749" t="str">
            <v>2VICMT6323NS2</v>
          </cell>
          <cell r="B749" t="str">
            <v>MTK power manager ,5.8X5.8mm,MT6323,MTK</v>
          </cell>
          <cell r="C749" t="str">
            <v>cái</v>
          </cell>
          <cell r="D749" t="str">
            <v>LTS2</v>
          </cell>
        </row>
        <row r="750">
          <cell r="A750" t="str">
            <v>2VICMT6323GA</v>
          </cell>
          <cell r="B750" t="str">
            <v>MTK PMIC,VFBGA-145L,5.8*5.8*1mm</v>
          </cell>
          <cell r="C750" t="str">
            <v>cai</v>
          </cell>
          <cell r="D750" t="str">
            <v>LTS2</v>
          </cell>
        </row>
        <row r="751">
          <cell r="A751" t="str">
            <v>2VICMT6572A/X</v>
          </cell>
          <cell r="B751" t="str">
            <v>MT6572M WCDMA smartphone application processor,10.7*10.7*1.1mm,,428 balls</v>
          </cell>
          <cell r="C751" t="str">
            <v>cai</v>
          </cell>
          <cell r="D751" t="str">
            <v>LTS2</v>
          </cell>
        </row>
        <row r="752">
          <cell r="A752" t="str">
            <v>2VICMT6572AX</v>
          </cell>
          <cell r="B752" t="str">
            <v>MTK chipset, support WCDMA,HVGA,10.6x10.6x1.1,MT6572A/X,MTK</v>
          </cell>
          <cell r="C752" t="str">
            <v>cái</v>
          </cell>
          <cell r="D752" t="str">
            <v>LTS2</v>
          </cell>
        </row>
        <row r="753">
          <cell r="A753" t="str">
            <v>2VICMT6582V/X</v>
          </cell>
          <cell r="B753" t="str">
            <v>MT6582M WCDMA smartphone application processor,10.6*11*1mm,,475 balls</v>
          </cell>
          <cell r="C753" t="str">
            <v>cai</v>
          </cell>
          <cell r="D753" t="str">
            <v>LTS2</v>
          </cell>
        </row>
        <row r="754">
          <cell r="A754" t="str">
            <v>2VICMT6627N/A</v>
          </cell>
          <cell r="B754" t="str">
            <v>MTK WLAN/Bluetooth/FM/GPS 4-in-1 IC,5.0*5.0*0.9mm</v>
          </cell>
          <cell r="C754" t="str">
            <v>cai</v>
          </cell>
          <cell r="D754" t="str">
            <v>LTS2</v>
          </cell>
        </row>
        <row r="755">
          <cell r="A755" t="str">
            <v>2VICP1020NSE2HFB</v>
          </cell>
          <cell r="B755" t="str">
            <v>IC MPU P1020E -- TEPBGA689</v>
          </cell>
          <cell r="C755" t="str">
            <v>cái</v>
          </cell>
          <cell r="D755" t="str">
            <v>AP</v>
          </cell>
        </row>
        <row r="756">
          <cell r="A756" t="str">
            <v>2VICPESDSC9D5VU</v>
          </cell>
          <cell r="B756" t="str">
            <v>single trackTVS tube,5V,0.5pF,PESDSC9D5VU,PACKAGE:SOD-923,</v>
          </cell>
          <cell r="C756" t="str">
            <v>cái</v>
          </cell>
          <cell r="D756" t="str">
            <v>LTS2</v>
          </cell>
        </row>
        <row r="757">
          <cell r="A757" t="str">
            <v>2VICRFBLN2012090BM5T25</v>
          </cell>
          <cell r="B757" t="str">
            <v>Dual Balun, 869-960MHz, 1805-1990MHz, 2.1 * 1.35 * 1.05mm</v>
          </cell>
          <cell r="C757" t="str">
            <v>cai</v>
          </cell>
          <cell r="D757" t="str">
            <v>LTS2</v>
          </cell>
        </row>
        <row r="758">
          <cell r="A758" t="str">
            <v>2VICRFDIP1608060TM7T62</v>
          </cell>
          <cell r="B758" t="str">
            <v>GPS-BT/WLAN diplexer, 1.6*0.8*0.6mm</v>
          </cell>
          <cell r="C758" t="str">
            <v>cai</v>
          </cell>
          <cell r="D758" t="str">
            <v>LTS2</v>
          </cell>
        </row>
        <row r="759">
          <cell r="A759" t="str">
            <v>2VICRT500QFN20</v>
          </cell>
          <cell r="B759" t="str">
            <v>IC,MODULATOR,QFN20,AUDIO/VIDEO,471.25MHz,3.3/5V,NTSC/PAL/SECAM-L,I2C</v>
          </cell>
          <cell r="C759" t="str">
            <v>cai</v>
          </cell>
          <cell r="D759" t="str">
            <v>DVBT2</v>
          </cell>
        </row>
        <row r="760">
          <cell r="A760" t="str">
            <v>2VICRT500-QFN20</v>
          </cell>
          <cell r="B760" t="str">
            <v>IC,MODULATOR,QFN20,AUDIO/VIDEO,471.25MHz,3.3/5V,NTSC/PAL/SECAM-L,I2C</v>
          </cell>
          <cell r="C760" t="str">
            <v>cai</v>
          </cell>
          <cell r="D760" t="str">
            <v>DVBT2</v>
          </cell>
        </row>
        <row r="761">
          <cell r="A761" t="str">
            <v>2VICS25FL164K0XBHI020</v>
          </cell>
          <cell r="B761" t="str">
            <v>IC,FLASH,BGA24,128Mb,133MHz,MULTI I/O,2.7/3.6V,SPI</v>
          </cell>
          <cell r="C761" t="str">
            <v>cai</v>
          </cell>
          <cell r="D761" t="str">
            <v>DVBT2</v>
          </cell>
        </row>
        <row r="762">
          <cell r="A762" t="str">
            <v>2VICS25FL164K0XMFI011</v>
          </cell>
          <cell r="B762" t="str">
            <v>IC,FLASH,SO8,64Mb,108MHz</v>
          </cell>
          <cell r="C762" t="str">
            <v>cai</v>
          </cell>
          <cell r="D762" t="str">
            <v>ADSL,ONT</v>
          </cell>
        </row>
        <row r="763">
          <cell r="A763" t="str">
            <v>2VICS34ML02G100TFI003TSOP48</v>
          </cell>
          <cell r="B763" t="str">
            <v>IC MEM NAND FLASH 256MX8 2.7-3.6V TSOP48</v>
          </cell>
          <cell r="C763" t="str">
            <v>cái</v>
          </cell>
          <cell r="D763" t="str">
            <v>AP</v>
          </cell>
        </row>
        <row r="764">
          <cell r="A764" t="str">
            <v>2VICSAFEB1G57KE0F00NS2</v>
          </cell>
          <cell r="B764" t="str">
            <v>SAW Filter for GPS,1.35*1.05*0.6mm,SAFEB1G57KE0F00,Murata</v>
          </cell>
          <cell r="C764" t="str">
            <v>cái</v>
          </cell>
          <cell r="D764" t="str">
            <v>LTS2</v>
          </cell>
        </row>
        <row r="765">
          <cell r="A765" t="str">
            <v>2VICSAFEB1G57KE0F00R15</v>
          </cell>
          <cell r="B765" t="str">
            <v>GPS SAW,1.35*1.05*0.6mm</v>
          </cell>
          <cell r="C765" t="str">
            <v>cai</v>
          </cell>
          <cell r="D765" t="str">
            <v>LTS2</v>
          </cell>
        </row>
        <row r="766">
          <cell r="A766" t="str">
            <v>2VICSAYFH836MCC0F0A</v>
          </cell>
          <cell r="B766" t="str">
            <v>BAW/SAW Duplexer WCDMA BAND Ⅴ 2*1.6*0.55mm</v>
          </cell>
          <cell r="C766" t="str">
            <v>cai</v>
          </cell>
          <cell r="D766" t="str">
            <v>LTS2</v>
          </cell>
        </row>
        <row r="767">
          <cell r="A767" t="str">
            <v>2VICSAYFH897MHC0F0AR05</v>
          </cell>
          <cell r="B767" t="str">
            <v>BAW/SAW Duplexer WCDMA BAND Ⅷ 2*1.6*0.55mm</v>
          </cell>
          <cell r="C767" t="str">
            <v>cai</v>
          </cell>
          <cell r="D767" t="str">
            <v>LTS2</v>
          </cell>
        </row>
        <row r="768">
          <cell r="A768" t="str">
            <v>2VICSAYRF1G95HQ0F0A</v>
          </cell>
          <cell r="B768" t="str">
            <v>BAW/SAW Duplexer WCDMA BAND Ⅰ 2*1.6*0.6mm</v>
          </cell>
          <cell r="C768" t="str">
            <v>cai</v>
          </cell>
          <cell r="D768" t="str">
            <v>LTS2</v>
          </cell>
        </row>
        <row r="769">
          <cell r="A769" t="str">
            <v>2VICSFX897WZ102</v>
          </cell>
          <cell r="B769" t="str">
            <v>BAW/SAW Duplexer WCDMA BAND Ⅷ 2*1.6*0.6mm</v>
          </cell>
          <cell r="C769" t="str">
            <v>cai</v>
          </cell>
          <cell r="D769" t="str">
            <v>LTS2</v>
          </cell>
        </row>
        <row r="770">
          <cell r="A770" t="str">
            <v>2VICSFXG50UZ502</v>
          </cell>
          <cell r="B770" t="str">
            <v>BAW/SAW Duplexer WCDMA BAND Ⅰ 2*1.6*0.65mm</v>
          </cell>
          <cell r="C770" t="str">
            <v>cai</v>
          </cell>
          <cell r="D770" t="str">
            <v>LTS2</v>
          </cell>
        </row>
        <row r="771">
          <cell r="A771" t="str">
            <v>2VICSKY13370-374LF6DFN</v>
          </cell>
          <cell r="B771" t="str">
            <v>RF_SWI GAAS SPDT 0.5-6 GHz TSON6</v>
          </cell>
          <cell r="C771" t="str">
            <v>cái</v>
          </cell>
          <cell r="D771" t="str">
            <v>AP</v>
          </cell>
        </row>
        <row r="772">
          <cell r="A772" t="str">
            <v>2VICSKY65174MCM10</v>
          </cell>
          <cell r="B772" t="str">
            <v>RF_SPEC PA SKY65174 2.4-2.5GHz QFN</v>
          </cell>
          <cell r="C772" t="str">
            <v>cái</v>
          </cell>
          <cell r="D772" t="str">
            <v>AP</v>
          </cell>
        </row>
        <row r="773">
          <cell r="A773" t="str">
            <v>2VICSKY77584-11</v>
          </cell>
          <cell r="B773" t="str">
            <v>GSM/GPRS/Downlink EDGE PA,850/900/1800/1900,4TRX,6*6*0.95mm</v>
          </cell>
          <cell r="C773" t="str">
            <v>cai</v>
          </cell>
          <cell r="D773" t="str">
            <v>LTS2</v>
          </cell>
        </row>
        <row r="774">
          <cell r="A774" t="str">
            <v>2VICSKY77758-21</v>
          </cell>
          <cell r="B774" t="str">
            <v>WCDMA/HSDPA/HSUPA/HSPA+(BANDⅠ,Ⅱ,Ⅴ,Ⅷ) PA,3*4.2*0.9mm</v>
          </cell>
          <cell r="C774" t="str">
            <v>cai</v>
          </cell>
          <cell r="D774" t="str">
            <v>LTS2</v>
          </cell>
        </row>
        <row r="775">
          <cell r="A775" t="str">
            <v>2VICSN74LVC1G125DCKRSOT353</v>
          </cell>
          <cell r="B775" t="str">
            <v>IC BUF TS 1.65-5.5V SC-70</v>
          </cell>
          <cell r="C775" t="str">
            <v>cái</v>
          </cell>
          <cell r="D775" t="str">
            <v>AP</v>
          </cell>
        </row>
        <row r="776">
          <cell r="A776" t="str">
            <v>2VICSN74LVC1G17DBVR</v>
          </cell>
          <cell r="B776" t="str">
            <v>IC,BUFFER,SCHMIT,TRIG,SOT23-5</v>
          </cell>
          <cell r="C776" t="str">
            <v>cai</v>
          </cell>
          <cell r="D776" t="str">
            <v>TVSTB</v>
          </cell>
        </row>
        <row r="777">
          <cell r="A777" t="str">
            <v>2VICSN74LVC2G17DCKR</v>
          </cell>
          <cell r="B777" t="str">
            <v>IC,LGC,SC70/6,BUFFER,1.65/5.5V,DUAL,SCHMITT TRIGGER INPUT</v>
          </cell>
          <cell r="C777" t="str">
            <v>cai</v>
          </cell>
          <cell r="D777" t="str">
            <v>TVSTB</v>
          </cell>
        </row>
        <row r="778">
          <cell r="A778" t="str">
            <v>2VICTHS7314DR</v>
          </cell>
          <cell r="B778" t="str">
            <v>IC,FLT,SO8,4thORDER,5V,3CHN SD VIDEO FLT DRIVER</v>
          </cell>
          <cell r="C778" t="str">
            <v>cai</v>
          </cell>
          <cell r="D778" t="str">
            <v>DVBT2</v>
          </cell>
        </row>
        <row r="779">
          <cell r="A779" t="str">
            <v>2VICTL431ACDBVRSOT235</v>
          </cell>
          <cell r="B779" t="str">
            <v>IC Shunt Regulator 2.49V ref 36V 10mA 1%</v>
          </cell>
          <cell r="C779" t="str">
            <v>cái</v>
          </cell>
          <cell r="D779" t="str">
            <v>AP</v>
          </cell>
        </row>
        <row r="780">
          <cell r="A780" t="str">
            <v>2VICTLV62080DSGR</v>
          </cell>
          <cell r="B780" t="str">
            <v>SW,~2MHz,BUCK,SYNC,TS,UVLO,Enable, Light Load Efficiency, Power Good</v>
          </cell>
          <cell r="C780" t="str">
            <v>cai</v>
          </cell>
          <cell r="D780" t="str">
            <v>ADSL,ONT, AP</v>
          </cell>
        </row>
        <row r="781">
          <cell r="A781" t="str">
            <v>2VICTLV62130ARGTR</v>
          </cell>
          <cell r="B781" t="str">
            <v>IC,REG,QFN16,ADJ,3A,SW,2.5MHz,BUCK,SYNC</v>
          </cell>
          <cell r="C781" t="str">
            <v>cai</v>
          </cell>
          <cell r="D781" t="str">
            <v>ADSL</v>
          </cell>
        </row>
        <row r="782">
          <cell r="A782" t="str">
            <v>2VICTLV70025DSER</v>
          </cell>
          <cell r="B782" t="str">
            <v>IC,REG,WSON6,2.5V,200mA,LDO,175mV,OCP,TSD</v>
          </cell>
          <cell r="C782" t="str">
            <v>cai</v>
          </cell>
          <cell r="D782" t="str">
            <v>TVSTB</v>
          </cell>
        </row>
        <row r="783">
          <cell r="A783" t="str">
            <v>2VICTLV70033DDCR</v>
          </cell>
          <cell r="B783" t="str">
            <v>IC,REG,SOT23/5,3.3V,200mA,LDO, 175mV</v>
          </cell>
          <cell r="C783" t="str">
            <v>cai</v>
          </cell>
          <cell r="D783" t="str">
            <v>DVBT2,TVSTB</v>
          </cell>
        </row>
        <row r="784">
          <cell r="A784" t="str">
            <v>2VICTLV70212DBVR</v>
          </cell>
          <cell r="B784" t="str">
            <v>LDO,220mV,5SOT-23</v>
          </cell>
          <cell r="C784" t="str">
            <v>cai</v>
          </cell>
          <cell r="D784" t="str">
            <v>ADSL,ONT</v>
          </cell>
        </row>
        <row r="785">
          <cell r="A785" t="str">
            <v>2VICTMP411ADGKRSOIC8</v>
          </cell>
          <cell r="B785" t="str">
            <v>TMP411ADGKR</v>
          </cell>
          <cell r="C785" t="str">
            <v>cái</v>
          </cell>
          <cell r="D785" t="str">
            <v>AP</v>
          </cell>
        </row>
        <row r="786">
          <cell r="A786" t="str">
            <v>2VICTPS2051BDBVR</v>
          </cell>
          <cell r="B786" t="str">
            <v>IC,POWER-DISTRIBUTION SWITCHES,70mOHM,2.7-5.5V,500mA,SING CHANNEL</v>
          </cell>
          <cell r="C786" t="str">
            <v>cai</v>
          </cell>
          <cell r="D786" t="str">
            <v>ADSL</v>
          </cell>
        </row>
        <row r="787">
          <cell r="A787" t="str">
            <v>2VICTPS2061DBVR</v>
          </cell>
          <cell r="B787" t="str">
            <v>IC,SWH,DBV PACKET,PWR DISTRIBUTION,USB/HI SIDE PROTECTION,2.7/5.5V,70-mOhm,ACTIVE LOW,1A LI</v>
          </cell>
          <cell r="C787" t="str">
            <v>cai</v>
          </cell>
          <cell r="D787" t="str">
            <v>DVBT2</v>
          </cell>
        </row>
        <row r="788">
          <cell r="A788" t="str">
            <v>2VICTPS22945DCKR</v>
          </cell>
          <cell r="B788" t="str">
            <v>IC,SWH,SC70/5,LOAD SWITCH,0.4/0.8mOHM,1.62/5.5V,TH-SHTDN,AUTORESTART</v>
          </cell>
          <cell r="C788" t="str">
            <v>cai</v>
          </cell>
          <cell r="D788" t="str">
            <v>DVBT2,TVSTB</v>
          </cell>
        </row>
        <row r="789">
          <cell r="A789" t="str">
            <v>2VICTPS23754PWPPWP20</v>
          </cell>
          <cell r="B789" t="str">
            <v>IC IEEE 802.3at PoE Interface and Isolated Converter Controller</v>
          </cell>
          <cell r="C789" t="str">
            <v>cái</v>
          </cell>
          <cell r="D789" t="str">
            <v>AP</v>
          </cell>
        </row>
        <row r="790">
          <cell r="A790" t="str">
            <v>2VICTPS2552DBVR1</v>
          </cell>
          <cell r="B790" t="str">
            <v>IC,SWH,SOT23/6,PWR DISTRIBUTION,LATCH OFF,2.5/6.5V,1.2A,ACTIVE LOW</v>
          </cell>
          <cell r="C790" t="str">
            <v>cai</v>
          </cell>
          <cell r="D790" t="str">
            <v>TVSTB</v>
          </cell>
        </row>
        <row r="791">
          <cell r="A791" t="str">
            <v>2VICTPS51116PWPTSSOP20</v>
          </cell>
          <cell r="B791" t="str">
            <v>IC LIN VREG VREF 400KHZ SYNC LDO 0.75-3.0V 3A 4.75-5.25V HTTSOP 20</v>
          </cell>
          <cell r="C791" t="str">
            <v>cái</v>
          </cell>
          <cell r="D791" t="str">
            <v>AP</v>
          </cell>
        </row>
        <row r="792">
          <cell r="A792" t="str">
            <v>2VICTPS54226PWPR</v>
          </cell>
          <cell r="B792" t="str">
            <v>IC,REG,HTSSOP14,ADJ,2A,4.5/18VIN,W/ECO-MODE,SW,700KHz,BUCK,SYN,ASS,PGO</v>
          </cell>
          <cell r="C792" t="str">
            <v>cai</v>
          </cell>
          <cell r="D792" t="str">
            <v>TVSTB</v>
          </cell>
        </row>
        <row r="793">
          <cell r="A793" t="str">
            <v>2VICTPS542941PWPR</v>
          </cell>
          <cell r="B793" t="str">
            <v>IC,REG,BUCK,SYNC,ADJ,DL,16HTSSOP</v>
          </cell>
          <cell r="C793" t="str">
            <v>cai</v>
          </cell>
          <cell r="D793" t="str">
            <v>ONT,DVBT2,TVSTB</v>
          </cell>
        </row>
        <row r="794">
          <cell r="A794" t="str">
            <v>2VICTPS54394PWPRTSSOP16</v>
          </cell>
          <cell r="B794" t="str">
            <v>TPS54394PWPR</v>
          </cell>
          <cell r="C794" t="str">
            <v>cái</v>
          </cell>
          <cell r="D794" t="str">
            <v>AP</v>
          </cell>
        </row>
        <row r="795">
          <cell r="A795" t="str">
            <v>2VICTPS54620RGYR</v>
          </cell>
          <cell r="B795" t="str">
            <v>IC,REG,QFN14,ADJ,6A,SW,0.2/1.6MHz,BUCK,PGOM</v>
          </cell>
          <cell r="C795" t="str">
            <v>cai</v>
          </cell>
          <cell r="D795" t="str">
            <v>TVSTB</v>
          </cell>
        </row>
        <row r="796">
          <cell r="A796" t="str">
            <v>2VICTPS54628DDASOIC8</v>
          </cell>
          <cell r="B796" t="str">
            <v>TPS54628DDAR</v>
          </cell>
          <cell r="C796" t="str">
            <v>cái</v>
          </cell>
          <cell r="D796" t="str">
            <v>AP</v>
          </cell>
        </row>
        <row r="797">
          <cell r="A797" t="str">
            <v>2VICTPS71710DCKR</v>
          </cell>
          <cell r="B797" t="str">
            <v>IC,REG,SC70/5,1.0V,150mA,LDO,170mV,W ENABLE</v>
          </cell>
          <cell r="C797" t="str">
            <v>cai</v>
          </cell>
          <cell r="D797" t="str">
            <v>DVBT2,TVSTB</v>
          </cell>
        </row>
        <row r="798">
          <cell r="A798" t="str">
            <v>2VICTSOP38238</v>
          </cell>
          <cell r="B798" t="str">
            <v>IC,IR,T/H,RCVR,38KHz,2.5V-5.5V,0.45mA,45m,0.35mW/m2</v>
          </cell>
          <cell r="C798" t="str">
            <v>cai</v>
          </cell>
          <cell r="D798" t="str">
            <v>DVBT2,TVSTB</v>
          </cell>
        </row>
        <row r="799">
          <cell r="A799" t="str">
            <v>2VICUCC28630</v>
          </cell>
          <cell r="B799" t="str">
            <v>GREEN-MODE FLYBACK CONTROLLER UCC28710</v>
          </cell>
          <cell r="C799" t="str">
            <v>cái</v>
          </cell>
          <cell r="D799" t="str">
            <v>POE</v>
          </cell>
        </row>
        <row r="800">
          <cell r="A800" t="str">
            <v>2VICUCC28710</v>
          </cell>
          <cell r="B800" t="str">
            <v>GREEN-MODE FLYBACK CONTROLLER UCC28710</v>
          </cell>
          <cell r="C800" t="str">
            <v>cái</v>
          </cell>
          <cell r="D800" t="str">
            <v>POE</v>
          </cell>
        </row>
        <row r="801">
          <cell r="A801" t="str">
            <v>2VICUCC28710DR</v>
          </cell>
          <cell r="B801" t="str">
            <v>GREEN-MODE FLYBACK CONTROLLER UCC28710</v>
          </cell>
          <cell r="C801" t="str">
            <v>cai</v>
          </cell>
          <cell r="D801" t="str">
            <v>ADAP</v>
          </cell>
        </row>
        <row r="802">
          <cell r="A802" t="str">
            <v>2VICXC95144XL-10TQG100CTQFP100</v>
          </cell>
          <cell r="B802" t="str">
            <v>XC95144XL-10TQG100C</v>
          </cell>
          <cell r="C802" t="str">
            <v>cái</v>
          </cell>
          <cell r="D802" t="str">
            <v>AP</v>
          </cell>
        </row>
        <row r="803">
          <cell r="A803" t="str">
            <v>2VICZL2006ALNFT1QFN36</v>
          </cell>
          <cell r="B803" t="str">
            <v>IC DC-DC SMPS PMBus 0.5-5.5V QFN36</v>
          </cell>
          <cell r="C803" t="str">
            <v>cái</v>
          </cell>
          <cell r="D803" t="str">
            <v>AP</v>
          </cell>
        </row>
        <row r="804">
          <cell r="A804" t="str">
            <v>2VTB2SA1162GRLFT</v>
          </cell>
          <cell r="B804" t="str">
            <v>XSTR,GP,TO236MOD,-50V,150mA,PNP,70HFE</v>
          </cell>
          <cell r="C804" t="str">
            <v>cai</v>
          </cell>
          <cell r="D804" t="str">
            <v>DVBT2</v>
          </cell>
        </row>
        <row r="805">
          <cell r="A805" t="str">
            <v>2VDI2DB1182Q13</v>
          </cell>
          <cell r="B805" t="str">
            <v>XSTR,PWR,SC63,-32V,2A,PNP,120-270hFE</v>
          </cell>
          <cell r="C805" t="str">
            <v>cai</v>
          </cell>
          <cell r="D805" t="str">
            <v>DVBT2</v>
          </cell>
        </row>
        <row r="806">
          <cell r="A806" t="str">
            <v>2VTB2SB1188-T100Q</v>
          </cell>
          <cell r="B806" t="str">
            <v>XSTR,PWR,SC62,32V,2A</v>
          </cell>
          <cell r="C806" t="str">
            <v>cai</v>
          </cell>
          <cell r="D806" t="str">
            <v>ADSL,ONT</v>
          </cell>
        </row>
        <row r="807">
          <cell r="A807" t="str">
            <v>2VTBBFR740L3RHSOT833</v>
          </cell>
          <cell r="B807" t="str">
            <v>RF_SPEC TRANS SiGe HF TSLP-3-9</v>
          </cell>
          <cell r="C807" t="str">
            <v>cái</v>
          </cell>
          <cell r="D807" t="str">
            <v>AP</v>
          </cell>
        </row>
        <row r="808">
          <cell r="A808" t="str">
            <v>2VTBMMBT3904LT1G</v>
          </cell>
          <cell r="B808" t="str">
            <v>XSTR,SIG,SOT23,40V,200mA,NPN,100HFE</v>
          </cell>
          <cell r="C808" t="str">
            <v>cai</v>
          </cell>
          <cell r="D808" t="str">
            <v>DVBT2,TVSTB, AP</v>
          </cell>
        </row>
        <row r="809">
          <cell r="A809" t="str">
            <v>2VTBMMBTA06LT3GSOT23</v>
          </cell>
          <cell r="B809" t="str">
            <v>Bipolar NPN 80V 500mA</v>
          </cell>
          <cell r="C809" t="str">
            <v>cái</v>
          </cell>
          <cell r="D809" t="str">
            <v>AP</v>
          </cell>
        </row>
        <row r="810">
          <cell r="A810" t="str">
            <v>2VTBSBT5853PT2G</v>
          </cell>
          <cell r="B810" t="str">
            <v>PNP transistor, Ic (max) = 2A, TSOP-6,3.10 * 3.00 * 1.10mm</v>
          </cell>
          <cell r="C810" t="str">
            <v>cai</v>
          </cell>
          <cell r="D810" t="str">
            <v>LTS2</v>
          </cell>
        </row>
        <row r="811">
          <cell r="A811" t="str">
            <v>2VTBSIS502NT1G</v>
          </cell>
          <cell r="B811" t="str">
            <v>N channel MOS tube,SIS502NT1G,sig</v>
          </cell>
          <cell r="C811" t="str">
            <v>cái</v>
          </cell>
          <cell r="D811" t="str">
            <v>LTS2</v>
          </cell>
        </row>
        <row r="812">
          <cell r="A812" t="str">
            <v>2VTBWPT2F30-6TR</v>
          </cell>
          <cell r="B812" t="str">
            <v>charging MOS,charge transistor,PNP,WPT2F30-6/TR,WILL</v>
          </cell>
          <cell r="C812" t="str">
            <v>cái</v>
          </cell>
          <cell r="D812" t="str">
            <v>LTS2</v>
          </cell>
        </row>
        <row r="813">
          <cell r="A813" t="str">
            <v>2VTF2SK9A60D</v>
          </cell>
          <cell r="B813" t="str">
            <v>MOSFET N-CH 600V 9A TO-220</v>
          </cell>
          <cell r="C813" t="str">
            <v>cái</v>
          </cell>
          <cell r="D813" t="str">
            <v>POE</v>
          </cell>
        </row>
        <row r="814">
          <cell r="A814" t="str">
            <v>2VTFAO6601</v>
          </cell>
          <cell r="B814" t="str">
            <v>XSTR,MOS,TSOP6,-30/30V,2.3/3.4A,PCH/NCH,150/70mOHM,DUAL</v>
          </cell>
          <cell r="C814" t="str">
            <v>cai</v>
          </cell>
          <cell r="D814" t="str">
            <v>ADSL,ONT</v>
          </cell>
        </row>
        <row r="815">
          <cell r="A815" t="str">
            <v>2VTFAO6602L</v>
          </cell>
          <cell r="B815" t="str">
            <v>XSTR,MOS,TSOP6,-30/30V,2.7/3.5A,PCH/NCH,150/70mOHM,DUAL</v>
          </cell>
          <cell r="C815" t="str">
            <v>cai</v>
          </cell>
          <cell r="D815" t="str">
            <v>ADSL,ONT</v>
          </cell>
        </row>
        <row r="816">
          <cell r="A816" t="str">
            <v>2VTFIPU60R2K0C6</v>
          </cell>
          <cell r="B816" t="str">
            <v>MOSFET N-CH 600V 2.4A TO-251</v>
          </cell>
          <cell r="C816" t="str">
            <v>cai</v>
          </cell>
          <cell r="D816" t="str">
            <v>ADAP</v>
          </cell>
        </row>
        <row r="817">
          <cell r="A817" t="str">
            <v>2VTFIRF7821PBF</v>
          </cell>
          <cell r="B817" t="str">
            <v>TRAN NMOS PWR 11A 30V SO8</v>
          </cell>
          <cell r="C817" t="str">
            <v>cái</v>
          </cell>
          <cell r="D817" t="str">
            <v>AP</v>
          </cell>
        </row>
        <row r="818">
          <cell r="A818" t="str">
            <v>2VTFIRF7832PBF</v>
          </cell>
          <cell r="B818" t="str">
            <v>TRAN NMOS PWR 16A 30V SO8</v>
          </cell>
          <cell r="C818" t="str">
            <v>cái</v>
          </cell>
          <cell r="D818" t="str">
            <v>AP</v>
          </cell>
        </row>
        <row r="819">
          <cell r="A819" t="str">
            <v>2VTFNTK3134NT5G</v>
          </cell>
          <cell r="B819" t="str">
            <v>XSTR,MOS,SOT723,20V,640/890mA,Vgs(th)=&lt;1.2V@250uA,NCH,200mOHM</v>
          </cell>
          <cell r="C819" t="str">
            <v>cai</v>
          </cell>
          <cell r="D819" t="str">
            <v>TVSTB</v>
          </cell>
        </row>
        <row r="820">
          <cell r="A820" t="str">
            <v>2VTFNTR4501NT1G</v>
          </cell>
          <cell r="B820" t="str">
            <v>XSTR,MOS,SOT23,20V,3.2A,NCH,85mOHM</v>
          </cell>
          <cell r="C820" t="str">
            <v>cai</v>
          </cell>
          <cell r="D820" t="str">
            <v>DVBT2</v>
          </cell>
        </row>
        <row r="821">
          <cell r="A821" t="str">
            <v>2VTFSi2325DSSOT23</v>
          </cell>
          <cell r="B821" t="str">
            <v>MOSFET P-Channel -150V 690mA 1.2 Ohms</v>
          </cell>
          <cell r="C821" t="str">
            <v>cái</v>
          </cell>
          <cell r="D821" t="str">
            <v>AP</v>
          </cell>
        </row>
        <row r="822">
          <cell r="A822" t="str">
            <v>2VTFSi4848DYSO8</v>
          </cell>
          <cell r="B822" t="str">
            <v>Mosfet N-Channel 150V 3.7A 85 mOhm</v>
          </cell>
          <cell r="C822" t="str">
            <v>cái</v>
          </cell>
          <cell r="D822" t="str">
            <v>AP</v>
          </cell>
        </row>
        <row r="823">
          <cell r="A823" t="str">
            <v>2VTFSi4850EYSO8</v>
          </cell>
          <cell r="B823" t="str">
            <v>Mosfet N-Channel 60V 8.5A 22 mOhm</v>
          </cell>
          <cell r="C823" t="str">
            <v>cái</v>
          </cell>
          <cell r="D823" t="str">
            <v>AP</v>
          </cell>
        </row>
        <row r="824">
          <cell r="A824" t="str">
            <v>2VTFSi7852DPPWRPAK_SO8</v>
          </cell>
          <cell r="B824" t="str">
            <v>Mosfet N-Channel 80V 12A 16 mOhm</v>
          </cell>
          <cell r="C824" t="str">
            <v>cái</v>
          </cell>
          <cell r="D824" t="str">
            <v>AP</v>
          </cell>
        </row>
        <row r="825">
          <cell r="A825" t="str">
            <v>2VTFSi7852DPPWRPAK-SO8</v>
          </cell>
          <cell r="B825" t="str">
            <v>Mosfet N-Channel 80V 12A 16 mOhm</v>
          </cell>
          <cell r="C825" t="str">
            <v>cái</v>
          </cell>
          <cell r="D825" t="str">
            <v>AP</v>
          </cell>
        </row>
        <row r="826">
          <cell r="A826" t="str">
            <v>2VTFSIS502NT1G</v>
          </cell>
          <cell r="B826" t="str">
            <v>N-Channel MOS with diode,Vgs(th)=0.45~0.9V,SC-89,1.70*1.70*0.8mm</v>
          </cell>
          <cell r="C826" t="str">
            <v>cai</v>
          </cell>
          <cell r="D826" t="str">
            <v>LTS2</v>
          </cell>
        </row>
        <row r="827">
          <cell r="A827" t="str">
            <v>3AS029026026P</v>
          </cell>
          <cell r="B827" t="str">
            <v>Decal Switching Adaptor (29x26,5) mm</v>
          </cell>
          <cell r="C827" t="str">
            <v>cái</v>
          </cell>
          <cell r="D827" t="str">
            <v>HHTM</v>
          </cell>
        </row>
        <row r="828">
          <cell r="A828" t="str">
            <v>3CBNFMMCRA150RG316</v>
          </cell>
          <cell r="B828" t="str">
            <v>N female-MMCX R/A with
150mm RG316 cable</v>
          </cell>
          <cell r="C828" t="str">
            <v>cái</v>
          </cell>
          <cell r="D828" t="str">
            <v>AP</v>
          </cell>
        </row>
        <row r="829">
          <cell r="A829" t="str">
            <v>3CBNFMMCRA250RG316</v>
          </cell>
          <cell r="B829" t="str">
            <v>N female-MMCX R/A with
250mm RG316 cable</v>
          </cell>
          <cell r="C829" t="str">
            <v>cái</v>
          </cell>
          <cell r="D829" t="str">
            <v>AP</v>
          </cell>
        </row>
        <row r="830">
          <cell r="A830" t="str">
            <v>3CBNMNM20001/4</v>
          </cell>
          <cell r="B830" t="str">
            <v>2M N-Male to N-Male 1/4 Cable</v>
          </cell>
          <cell r="C830" t="str">
            <v>cái</v>
          </cell>
          <cell r="D830" t="str">
            <v>AP</v>
          </cell>
        </row>
        <row r="831">
          <cell r="A831" t="str">
            <v>3CBNMNM20001-4</v>
          </cell>
          <cell r="B831" t="str">
            <v>2M N-Male to N-Male 1/4 Cable</v>
          </cell>
          <cell r="C831" t="str">
            <v>cái</v>
          </cell>
          <cell r="D831" t="str">
            <v>AP</v>
          </cell>
        </row>
        <row r="832">
          <cell r="A832" t="str">
            <v>3MOPCBAPoEAT4812G</v>
          </cell>
          <cell r="B832" t="str">
            <v>Module PoE 802.3 at, 48V, 3A</v>
          </cell>
          <cell r="C832" t="str">
            <v>cái</v>
          </cell>
          <cell r="D832" t="str">
            <v>AP</v>
          </cell>
        </row>
        <row r="833">
          <cell r="A833" t="str">
            <v>3MOPCBPoEAT4812G</v>
          </cell>
          <cell r="B833" t="str">
            <v>PoE PCB</v>
          </cell>
          <cell r="C833" t="str">
            <v>cái</v>
          </cell>
          <cell r="D833" t="str">
            <v>AP</v>
          </cell>
        </row>
        <row r="834">
          <cell r="A834" t="str">
            <v>3VACSOCKET2P</v>
          </cell>
          <cell r="B834" t="str">
            <v>AC SOCKET MALE ( Ổ CẮM AC VÀO, 2 CHÂN, ĐỰC)</v>
          </cell>
          <cell r="C834" t="str">
            <v>cái</v>
          </cell>
          <cell r="D834" t="str">
            <v>POE</v>
          </cell>
        </row>
        <row r="835">
          <cell r="A835" t="str">
            <v>3VAN5DB2G4115</v>
          </cell>
          <cell r="B835" t="str">
            <v>wireless antenna, 2.4 Ghz, 5dBi, white color, 115mm cable length</v>
          </cell>
          <cell r="C835" t="str">
            <v>cai</v>
          </cell>
          <cell r="D835" t="str">
            <v>ADSL</v>
          </cell>
        </row>
        <row r="836">
          <cell r="A836" t="str">
            <v>3VAN5DB2G4135</v>
          </cell>
          <cell r="B836" t="str">
            <v>wireless antenna, 2.4 Ghz, 5dBi, white color, 135mm cable length</v>
          </cell>
          <cell r="C836" t="str">
            <v>cái</v>
          </cell>
          <cell r="D836" t="str">
            <v>ONT</v>
          </cell>
        </row>
        <row r="837">
          <cell r="A837" t="str">
            <v>3VAN5DB2G4155</v>
          </cell>
          <cell r="B837" t="str">
            <v>wireless antenna, 2.4 Ghz, 5dBi, white color, 155mm cable length</v>
          </cell>
          <cell r="C837" t="str">
            <v>cai</v>
          </cell>
          <cell r="D837" t="str">
            <v>ONT</v>
          </cell>
        </row>
        <row r="838">
          <cell r="A838" t="str">
            <v>3VAN5DB2G4295</v>
          </cell>
          <cell r="B838" t="str">
            <v>wireless antenna, 2.4 Ghz, 5dBi, white color, 295mm cable length</v>
          </cell>
          <cell r="C838" t="str">
            <v>cai</v>
          </cell>
          <cell r="D838" t="str">
            <v>ADSL</v>
          </cell>
        </row>
        <row r="839">
          <cell r="A839" t="str">
            <v>3VAN5DB2G4385</v>
          </cell>
          <cell r="B839" t="str">
            <v>wireless antenna, 2.4 Ghz, 5dBi, white color, 385mm cable length</v>
          </cell>
          <cell r="C839" t="str">
            <v>cái</v>
          </cell>
          <cell r="D839" t="str">
            <v>ONT</v>
          </cell>
        </row>
        <row r="840">
          <cell r="A840" t="str">
            <v>3VAN5DB2G4400</v>
          </cell>
          <cell r="B840" t="str">
            <v>wireless antenna, 2.4 Ghz, 5dBi, white color, 400mm cable length</v>
          </cell>
          <cell r="C840" t="str">
            <v>cai</v>
          </cell>
          <cell r="D840" t="str">
            <v>ONT</v>
          </cell>
        </row>
        <row r="841">
          <cell r="A841" t="str">
            <v>3VANBIO-F020-05B</v>
          </cell>
          <cell r="B841" t="str">
            <v>Freq: 2.4~2.5GHz, Gain: 2-2.5dBi,Whip: 1/4 Wave, Swivel, Tilt (Right Angle),135mm Black</v>
          </cell>
          <cell r="C841" t="str">
            <v>cai</v>
          </cell>
          <cell r="D841" t="str">
            <v>ADSL</v>
          </cell>
        </row>
        <row r="842">
          <cell r="A842" t="str">
            <v>3VANBIO-F020-05W</v>
          </cell>
          <cell r="B842" t="str">
            <v>Freq: 2.4~2.5GHz, Gain: 2-2.5dBi,Whip: 1/4 Wave, Swivel, Tilt (Right Angle),135mm White</v>
          </cell>
          <cell r="C842" t="str">
            <v>cai</v>
          </cell>
          <cell r="D842" t="str">
            <v>ADSL</v>
          </cell>
        </row>
        <row r="843">
          <cell r="A843" t="str">
            <v>3VANBIO-F020-06B</v>
          </cell>
          <cell r="B843" t="str">
            <v>Freq: 2.4~2.5GHz, Gain: 2-2.5dBi,Whip: 1/4 Wave, Swivel, Tilt (Right Angle),252mm Black</v>
          </cell>
          <cell r="C843" t="str">
            <v>cai</v>
          </cell>
          <cell r="D843" t="str">
            <v>ADSL</v>
          </cell>
        </row>
        <row r="844">
          <cell r="A844" t="str">
            <v>3VANBIO-F020-06W</v>
          </cell>
          <cell r="B844" t="str">
            <v>Freq: 2.4~2.5GHz, Gain: 2-2.5dBi,Whip: 1/4 Wave, Swivel, Tilt (Right Angle),252mm White</v>
          </cell>
          <cell r="C844" t="str">
            <v>cai</v>
          </cell>
          <cell r="D844" t="str">
            <v>ADSL</v>
          </cell>
        </row>
        <row r="845">
          <cell r="A845" t="str">
            <v>3VANSPDB-2400-14DX90X3</v>
          </cell>
          <cell r="B845" t="str">
            <v>2.4GHz Dual Pol Panel Antena</v>
          </cell>
          <cell r="C845" t="str">
            <v>cai</v>
          </cell>
          <cell r="D845" t="str">
            <v>AP</v>
          </cell>
        </row>
        <row r="846">
          <cell r="A846" t="str">
            <v>3VATTRAN10500</v>
          </cell>
          <cell r="B846" t="str">
            <v>Băng dính không màu 10x50mm</v>
          </cell>
          <cell r="C846" t="str">
            <v>cai</v>
          </cell>
          <cell r="D846" t="str">
            <v>ADSL</v>
          </cell>
        </row>
        <row r="847">
          <cell r="A847" t="str">
            <v>3VBGPE200160</v>
          </cell>
          <cell r="B847" t="str">
            <v>Túi nylon 200 x 160 mm</v>
          </cell>
          <cell r="C847" t="str">
            <v>cái</v>
          </cell>
          <cell r="D847" t="str">
            <v>TVSTB</v>
          </cell>
        </row>
        <row r="848">
          <cell r="A848" t="str">
            <v>3VBGPE300160</v>
          </cell>
          <cell r="B848" t="str">
            <v>Túi PE 300x160mm</v>
          </cell>
          <cell r="C848" t="str">
            <v>cai</v>
          </cell>
          <cell r="D848" t="str">
            <v>ADSL</v>
          </cell>
        </row>
        <row r="849">
          <cell r="A849" t="str">
            <v>3VBGPE400200</v>
          </cell>
          <cell r="B849" t="str">
            <v>Túi nilon 400x200mm</v>
          </cell>
          <cell r="C849" t="str">
            <v>cai</v>
          </cell>
          <cell r="D849" t="str">
            <v>ONT</v>
          </cell>
        </row>
        <row r="850">
          <cell r="A850" t="str">
            <v>3VCB12MRJ45ETH</v>
          </cell>
          <cell r="B850" t="str">
            <v>Cáp Ethernet 2 đầu RJ45, dài 1.2m</v>
          </cell>
          <cell r="C850" t="str">
            <v>cai</v>
          </cell>
          <cell r="D850" t="str">
            <v>ONT</v>
          </cell>
        </row>
        <row r="851">
          <cell r="A851" t="str">
            <v>3VCB1M0DC55X21</v>
          </cell>
          <cell r="B851" t="str">
            <v>DC cable 5.5*2.1mm, end is strip
with Strain Relief , UL 2464 18AWG ,1m</v>
          </cell>
          <cell r="C851" t="str">
            <v>cai</v>
          </cell>
          <cell r="D851" t="str">
            <v>ADAP</v>
          </cell>
        </row>
        <row r="852">
          <cell r="A852" t="str">
            <v>3VCB1MRJ11L70</v>
          </cell>
          <cell r="B852" t="str">
            <v>Line cable double head RJ11, 0.7 metter length</v>
          </cell>
          <cell r="C852" t="str">
            <v>cai</v>
          </cell>
          <cell r="D852" t="str">
            <v>ADSL</v>
          </cell>
        </row>
        <row r="853">
          <cell r="A853" t="str">
            <v>3VCB1MRJ45ETH</v>
          </cell>
          <cell r="B853" t="str">
            <v>Ethernet cable double head RJ45, 1 metter length</v>
          </cell>
          <cell r="C853" t="str">
            <v>cai</v>
          </cell>
          <cell r="D853" t="str">
            <v>ADSL,TVSTB</v>
          </cell>
        </row>
        <row r="854">
          <cell r="A854" t="str">
            <v>3VCB31010402001</v>
          </cell>
          <cell r="B854" t="str">
            <v>Dây cáp nối 4 sợi, connector 2 đầu</v>
          </cell>
          <cell r="C854" t="str">
            <v>cái</v>
          </cell>
          <cell r="D854" t="str">
            <v>POE</v>
          </cell>
        </row>
        <row r="855">
          <cell r="A855" t="str">
            <v>3VCBF1U-C28G14D01525-3</v>
          </cell>
          <cell r="B855" t="str">
            <v>1.27MM Flat cable, one reel=152.5m/Reel</v>
          </cell>
          <cell r="C855" t="str">
            <v>cai</v>
          </cell>
          <cell r="D855" t="str">
            <v>ONT</v>
          </cell>
        </row>
        <row r="856">
          <cell r="A856" t="str">
            <v>3VCB-RJ11-100</v>
          </cell>
          <cell r="B856" t="str">
            <v>Line cable double head RJ11, 1 metter length</v>
          </cell>
          <cell r="C856" t="str">
            <v>cai</v>
          </cell>
          <cell r="D856" t="str">
            <v>ADSL</v>
          </cell>
        </row>
        <row r="857">
          <cell r="A857" t="str">
            <v>3VCN02-032113U-A</v>
          </cell>
          <cell r="B857" t="str">
            <v>1.5H thin plate type shrapnel battery connector, 3PIN, Picth=3.0, L*W*H=9.60*6.0*1.5</v>
          </cell>
          <cell r="C857" t="str">
            <v>cai</v>
          </cell>
          <cell r="D857" t="str">
            <v>LTS2</v>
          </cell>
        </row>
        <row r="858">
          <cell r="A858" t="str">
            <v>3VCN03-202112Q</v>
          </cell>
          <cell r="B858" t="str">
            <v>3.65H anyway interpolating dual SIM card + T-CARD, L * W * H = 52.75 * 16.1 * H3.65mm, booster 1.8H</v>
          </cell>
          <cell r="C858" t="str">
            <v>cai</v>
          </cell>
          <cell r="D858" t="str">
            <v>LTS2</v>
          </cell>
        </row>
        <row r="859">
          <cell r="A859" t="str">
            <v>3VCN0734150961</v>
          </cell>
          <cell r="B859" t="str">
            <v>CON,Micro-Miniature Coaxial</v>
          </cell>
          <cell r="C859" t="str">
            <v>cái</v>
          </cell>
          <cell r="D859" t="str">
            <v>AP</v>
          </cell>
        </row>
        <row r="860">
          <cell r="A860" t="str">
            <v>3VCN1004PWHITE</v>
          </cell>
          <cell r="B860" t="str">
            <v>CON,HDR,T/H,STR,1X4P,2.54 mm</v>
          </cell>
          <cell r="C860" t="str">
            <v>cái</v>
          </cell>
          <cell r="D860" t="str">
            <v>POE</v>
          </cell>
        </row>
        <row r="861">
          <cell r="A861" t="str">
            <v>3VCN1120-1207G0S11001</v>
          </cell>
          <cell r="B861" t="str">
            <v>2.54mm Pin header, H=2.0, 2*7P, Straight, L=11.0/3.0, Gold flash, PBT black</v>
          </cell>
          <cell r="C861" t="str">
            <v>cai</v>
          </cell>
          <cell r="D861" t="str">
            <v>ONT</v>
          </cell>
        </row>
        <row r="862">
          <cell r="A862" t="str">
            <v>3VCN181614RJ45NOLED</v>
          </cell>
          <cell r="B862" t="str">
            <v>CONN MOD JACK R/A 8P8C</v>
          </cell>
          <cell r="C862" t="str">
            <v>cái</v>
          </cell>
          <cell r="D862" t="str">
            <v>POE</v>
          </cell>
        </row>
        <row r="863">
          <cell r="A863" t="str">
            <v>3VCN1ROWHEADER4H20</v>
          </cell>
          <cell r="B863" t="str">
            <v>JUMP MALE, HEADER,  4-Pin, 20 mm lenght</v>
          </cell>
          <cell r="C863" t="str">
            <v>cái</v>
          </cell>
          <cell r="D863" t="str">
            <v>POE</v>
          </cell>
        </row>
        <row r="864">
          <cell r="A864" t="str">
            <v>3VCN2101-0104010102</v>
          </cell>
          <cell r="B864" t="str">
            <v>CON,RJ45,T/H,F,R/A,1x4PORT,63.8x13.1x15.7mm,10 100M,Au,G Y LED,SHLD</v>
          </cell>
          <cell r="C864" t="str">
            <v>cai</v>
          </cell>
          <cell r="D864" t="str">
            <v>ADSL,ONT</v>
          </cell>
        </row>
        <row r="865">
          <cell r="A865" t="str">
            <v>3VCN2101-0501010103</v>
          </cell>
          <cell r="B865" t="str">
            <v>CON,RJ25,T/H,F,R/A,1X1PORT,CAT3,GOLD,6 CONTACT</v>
          </cell>
          <cell r="C865" t="str">
            <v>cai</v>
          </cell>
          <cell r="D865" t="str">
            <v>ADSL</v>
          </cell>
        </row>
        <row r="866">
          <cell r="A866" t="str">
            <v>3VCN220105060101</v>
          </cell>
          <cell r="B866" t="str">
            <v>CONN,HEADER,VERT,1x6P,2.54mm</v>
          </cell>
          <cell r="C866" t="str">
            <v>cai</v>
          </cell>
          <cell r="D866" t="str">
            <v>DVBT2</v>
          </cell>
        </row>
        <row r="867">
          <cell r="A867" t="str">
            <v>3VCN220105060201</v>
          </cell>
          <cell r="B867" t="str">
            <v>CON,HDR,T/H,M,STR,1x6P, 2.54 mm</v>
          </cell>
          <cell r="C867" t="str">
            <v>cai</v>
          </cell>
          <cell r="D867" t="str">
            <v>DVBT2</v>
          </cell>
        </row>
        <row r="868">
          <cell r="A868" t="str">
            <v>3VCN3002P20A300V</v>
          </cell>
          <cell r="B868" t="str">
            <v>CẦU NỐI 2 CHÂN, 300V, 6A</v>
          </cell>
          <cell r="C868" t="str">
            <v>cái</v>
          </cell>
          <cell r="D868" t="str">
            <v>POE</v>
          </cell>
        </row>
        <row r="869">
          <cell r="A869" t="str">
            <v>3VCN3006-01010102</v>
          </cell>
          <cell r="B869" t="str">
            <v>CON,PWR,T/H,M,R/A, 3 TERMINAL, 2.1 X 5 MM</v>
          </cell>
          <cell r="C869" t="str">
            <v>cái</v>
          </cell>
          <cell r="D869" t="str">
            <v>POE</v>
          </cell>
        </row>
        <row r="870">
          <cell r="A870" t="str">
            <v>3VCN300601020102</v>
          </cell>
          <cell r="B870" t="str">
            <v>CON,PWR,T/H,M,R/A,3TERMINAL,2mm/ID,NICKEL,6.5mm/OD,16V,2.5</v>
          </cell>
          <cell r="C870" t="str">
            <v>cai</v>
          </cell>
          <cell r="D870" t="str">
            <v>DVBT2</v>
          </cell>
        </row>
        <row r="871">
          <cell r="A871" t="str">
            <v>3VCN31010601501</v>
          </cell>
          <cell r="B871" t="str">
            <v>WIRE,HAR,2.5-2.5mm,15cm</v>
          </cell>
          <cell r="C871" t="str">
            <v>cai</v>
          </cell>
          <cell r="D871" t="str">
            <v>DVBT2</v>
          </cell>
        </row>
        <row r="872">
          <cell r="A872" t="str">
            <v>3VCN5002541927</v>
          </cell>
          <cell r="B872" t="str">
            <v>CON,HDMI,SMT,R/A,19P,0.5mm,GOLD,40V,500mA</v>
          </cell>
          <cell r="C872" t="str">
            <v>cai</v>
          </cell>
          <cell r="D872" t="str">
            <v>DVBT2</v>
          </cell>
        </row>
        <row r="873">
          <cell r="A873" t="str">
            <v>3VCN5211-14DBS0BN01</v>
          </cell>
          <cell r="B873" t="str">
            <v>2.54mm IDC connetor, 14p, Sel.Gold/Nie, PBT black, Tray packing</v>
          </cell>
          <cell r="C873" t="str">
            <v>cai</v>
          </cell>
          <cell r="D873" t="str">
            <v>ONT</v>
          </cell>
        </row>
        <row r="874">
          <cell r="A874" t="str">
            <v>3VCN818000001</v>
          </cell>
          <cell r="B874" t="str">
            <v>RF test, 3.0*3.0*1.75mm</v>
          </cell>
          <cell r="C874" t="str">
            <v>cai</v>
          </cell>
          <cell r="D874" t="str">
            <v>LTS2</v>
          </cell>
        </row>
        <row r="875">
          <cell r="A875" t="str">
            <v>3VCN818000157</v>
          </cell>
          <cell r="B875" t="str">
            <v>Coaxial connector (female, third), L*W*H=1.7*1.7*0.8</v>
          </cell>
          <cell r="C875" t="str">
            <v>cai</v>
          </cell>
          <cell r="D875" t="str">
            <v>LTS2</v>
          </cell>
        </row>
        <row r="876">
          <cell r="A876" t="str">
            <v>3VCNA02CZA006</v>
          </cell>
          <cell r="B876" t="str">
            <v>TRANSMITTER,FBR,OPT,IR,PHOTOLINK</v>
          </cell>
          <cell r="C876" t="str">
            <v>cai</v>
          </cell>
          <cell r="D876" t="str">
            <v>TVSTB</v>
          </cell>
        </row>
        <row r="877">
          <cell r="A877" t="str">
            <v>3VCNALP-3041515P23-RY05</v>
          </cell>
          <cell r="B877" t="str">
            <v>Antenna shrapnel, height H=1.0mm, L*W*H=3.5*1.5*1.4mm</v>
          </cell>
          <cell r="C877" t="str">
            <v>cai</v>
          </cell>
          <cell r="D877" t="str">
            <v>LTS2</v>
          </cell>
        </row>
        <row r="878">
          <cell r="A878" t="str">
            <v>3VCNALP-3041525P23-RY02</v>
          </cell>
          <cell r="B878" t="str">
            <v>Antenna shrapnel, working height H = 2.0mm, L * W * H = 3.5 * 1.5 * 2.5mm</v>
          </cell>
          <cell r="C878" t="str">
            <v>cai</v>
          </cell>
          <cell r="D878" t="str">
            <v>LTS2</v>
          </cell>
        </row>
        <row r="879">
          <cell r="A879" t="str">
            <v>3VCNALP-JCK6-Q3508M-4-1</v>
          </cell>
          <cell r="B879" t="str">
            <v>Oblique 3.5 headset seat, sink plate 0.8mm, 6pin full DIP pin type, L * W * H = 12.5 * 6.35 * 4.2mm</v>
          </cell>
          <cell r="C879" t="str">
            <v>cai</v>
          </cell>
          <cell r="D879" t="str">
            <v>LTS2</v>
          </cell>
        </row>
        <row r="880">
          <cell r="A880" t="str">
            <v>3VCNALP-USB5-B64</v>
          </cell>
          <cell r="B880" t="str">
            <v>SMT DIP type front foot column-free 5pin-microUSB seat, L * W * H = 7.4 * 5.0 * 2.40</v>
          </cell>
          <cell r="C880" t="str">
            <v>cai</v>
          </cell>
          <cell r="D880" t="str">
            <v>LTS2</v>
          </cell>
        </row>
        <row r="881">
          <cell r="A881" t="str">
            <v>3VCNA-SIM06X-003</v>
          </cell>
          <cell r="B881" t="str">
            <v>1.5H general bridge with a gear SIM card, fixed ground pad in, 6PIN, L*W*H=16.40*16.30*H1.50</v>
          </cell>
          <cell r="C881" t="str">
            <v>cai</v>
          </cell>
          <cell r="D881" t="str">
            <v>LTS2</v>
          </cell>
        </row>
        <row r="882">
          <cell r="A882" t="str">
            <v>3VCNA-TFS08X-012</v>
          </cell>
          <cell r="B882" t="str">
            <v>Flip T-F card, 8pin, 1.1pitch, L*W*H=13.60*13.40*H1.60mm</v>
          </cell>
          <cell r="C882" t="str">
            <v>cai</v>
          </cell>
          <cell r="D882" t="str">
            <v>LTS2</v>
          </cell>
        </row>
        <row r="883">
          <cell r="A883" t="str">
            <v>3VCNB05QCA013</v>
          </cell>
          <cell r="B883" t="str">
            <v>CON,PWR,T/H,M,R/A,3TERMINAL,2mm/ID,NICKEL,6.5mm/OD,16V,2.5</v>
          </cell>
          <cell r="C883" t="str">
            <v>cai</v>
          </cell>
          <cell r="D883" t="str">
            <v>TVSTB</v>
          </cell>
        </row>
        <row r="884">
          <cell r="A884" t="str">
            <v>3VCNB09-AB03F15E</v>
          </cell>
          <cell r="B884" t="str">
            <v>1.5H thin plate-type battery connector shrapnel, shrapnel upturned, 3PIN, Picth = 3.0, L * W * H = 9.60 * 6.0 * 1.55mm</v>
          </cell>
          <cell r="C884" t="str">
            <v>cai</v>
          </cell>
          <cell r="D884" t="str">
            <v>LTS2</v>
          </cell>
        </row>
        <row r="885">
          <cell r="A885" t="str">
            <v>3VCNBAF04-30093-0500</v>
          </cell>
          <cell r="B885" t="str">
            <v>30pin board to board connector female seat (Panasonic F4 standard, no four fixed foot), H=0.9, pitch=0.4, L*W*H=8.4*4.4*0.87mm Ontology</v>
          </cell>
          <cell r="C885" t="str">
            <v>cai</v>
          </cell>
          <cell r="D885" t="str">
            <v>LTS2</v>
          </cell>
        </row>
        <row r="886">
          <cell r="A886" t="str">
            <v>3VCNBL509-06G31-TAH1</v>
          </cell>
          <cell r="B886" t="str">
            <v>ZIFconnector,5*3.2*0.9MMH,PITCH0.5,back lock,6PIN,BL509-06G31-TAH1,</v>
          </cell>
          <cell r="C886" t="str">
            <v>cái</v>
          </cell>
          <cell r="D886" t="str">
            <v>LTS2</v>
          </cell>
        </row>
        <row r="887">
          <cell r="A887" t="str">
            <v>3VCNC02SDA087</v>
          </cell>
          <cell r="B887" t="str">
            <v>PUSH BUT,12V,7.7x24.9mm,+/- 0.2%</v>
          </cell>
          <cell r="C887" t="str">
            <v>cai</v>
          </cell>
          <cell r="D887" t="str">
            <v>TVSTB</v>
          </cell>
        </row>
        <row r="888">
          <cell r="A888" t="str">
            <v>3VCNDC-005D</v>
          </cell>
          <cell r="B888" t="str">
            <v>CON,PWR,T/H,M,R/A,3TERMINAL,2mm/ID,NICKEL,6.5mm/OD,16V,2.5</v>
          </cell>
          <cell r="C888" t="str">
            <v>cai</v>
          </cell>
          <cell r="D888" t="str">
            <v>ADSL,ONT</v>
          </cell>
        </row>
        <row r="889">
          <cell r="A889" t="str">
            <v>3VCNE5566-Q0LK22-L</v>
          </cell>
          <cell r="B889" t="str">
            <v>CONN MOD JACK 6P6C R/A UNSHLD</v>
          </cell>
          <cell r="C889" t="str">
            <v>cái</v>
          </cell>
          <cell r="D889" t="str">
            <v>NONE</v>
          </cell>
        </row>
        <row r="890">
          <cell r="A890" t="str">
            <v>3VCNFP243AH-006G10M</v>
          </cell>
          <cell r="B890" t="str">
            <v>6PIN-ZIF connector, 0.5pitch, L * W * H = 5 * 2.9 * 1mm</v>
          </cell>
          <cell r="C890" t="str">
            <v>cai</v>
          </cell>
          <cell r="D890" t="str">
            <v>LTS2</v>
          </cell>
        </row>
        <row r="891">
          <cell r="A891" t="str">
            <v>3VCNFP270H-015G1AM</v>
          </cell>
          <cell r="B891" t="str">
            <v>15PIN-ZIF connector,0.6pitch,L*W*H=6*3.6*1mm</v>
          </cell>
          <cell r="C891" t="str">
            <v>cai</v>
          </cell>
          <cell r="D891" t="str">
            <v>LTS2</v>
          </cell>
        </row>
        <row r="892">
          <cell r="A892" t="str">
            <v>3VCNFP270H-025G1AM</v>
          </cell>
          <cell r="B892" t="str">
            <v>25PIN-ZIF连接器,0.6pitch,L*W*H=9*3.6*1mm</v>
          </cell>
          <cell r="C892" t="str">
            <v>cai</v>
          </cell>
          <cell r="D892" t="str">
            <v>LTS2</v>
          </cell>
        </row>
        <row r="893">
          <cell r="A893" t="str">
            <v>3VCNG5210-14DB01</v>
          </cell>
          <cell r="B893" t="str">
            <v>2.54mm IDC SR, PBT Black</v>
          </cell>
          <cell r="C893" t="str">
            <v>cai</v>
          </cell>
          <cell r="D893" t="str">
            <v>ONT</v>
          </cell>
        </row>
        <row r="894">
          <cell r="A894" t="str">
            <v>3VCNH04CZA010</v>
          </cell>
          <cell r="B894" t="str">
            <v>CONN,MAGJACK,1PORT,100 BASE-TX,90° Right Angle,Green - Yellow</v>
          </cell>
          <cell r="C894" t="str">
            <v>cai</v>
          </cell>
          <cell r="D894" t="str">
            <v>TVSTB</v>
          </cell>
        </row>
        <row r="895">
          <cell r="A895" t="str">
            <v>3VCNH15CZA002</v>
          </cell>
          <cell r="B895" t="str">
            <v>CON,AUD,SMT,F,R/A,1PORT,MONO,SLVR,3.5mm,W/4COND</v>
          </cell>
          <cell r="C895" t="str">
            <v>cai</v>
          </cell>
          <cell r="D895" t="str">
            <v>TVSTB</v>
          </cell>
        </row>
        <row r="896">
          <cell r="A896" t="str">
            <v>3VCNJ24CZA003</v>
          </cell>
          <cell r="B896" t="str">
            <v>CON,HDR,T/H,M,STR,1X4P,2.54mm,GOLD,BREAKAWAY</v>
          </cell>
          <cell r="C896" t="str">
            <v>cai</v>
          </cell>
          <cell r="D896" t="str">
            <v>TVSTB</v>
          </cell>
        </row>
        <row r="897">
          <cell r="A897" t="str">
            <v>3VCNJU13105</v>
          </cell>
          <cell r="B897" t="str">
            <v>Type A, Receptacle,Through Hole, Right Angle, Horizontal</v>
          </cell>
          <cell r="C897" t="str">
            <v>cai</v>
          </cell>
          <cell r="D897" t="str">
            <v>ADSL,ONT</v>
          </cell>
        </row>
        <row r="898">
          <cell r="A898" t="str">
            <v>3VCNMM60-52B1-G1-R850</v>
          </cell>
          <cell r="B898" t="str">
            <v>CON 2X26 MINI PCI EXPRESS SMT 0.8MM SP 1291H</v>
          </cell>
          <cell r="C898" t="str">
            <v>cái</v>
          </cell>
          <cell r="D898" t="str">
            <v>AP</v>
          </cell>
        </row>
        <row r="899">
          <cell r="A899" t="str">
            <v>3VCNP03-AB001F140</v>
          </cell>
          <cell r="B899" t="str">
            <v>FPC antenna feed point connector,3.5*1.6*2.5;ROHS,P03-AB001F140,</v>
          </cell>
          <cell r="C899" t="str">
            <v>cái</v>
          </cell>
          <cell r="D899" t="str">
            <v>LTS2</v>
          </cell>
        </row>
        <row r="900">
          <cell r="A900" t="str">
            <v>3VCNPH8-6B05F35B</v>
          </cell>
          <cell r="B900" t="str">
            <v>3.5 the medium oblique mouth earphone seat, rear obstacle, 6pin, L*W*H=12.5*6.35*4.2mm</v>
          </cell>
          <cell r="C900" t="str">
            <v>cai</v>
          </cell>
          <cell r="D900" t="str">
            <v>LTS2</v>
          </cell>
        </row>
        <row r="901">
          <cell r="A901" t="str">
            <v>3VCNRJHSE-5384RJ45</v>
          </cell>
          <cell r="B901" t="str">
            <v>CON 8 RJ-45 SHLD RA TH Y/G LEDS 40MIL SP 530H AU</v>
          </cell>
          <cell r="C901" t="str">
            <v>cái</v>
          </cell>
          <cell r="D901" t="str">
            <v>AP</v>
          </cell>
        </row>
        <row r="902">
          <cell r="A902" t="str">
            <v>3VCNRS409</v>
          </cell>
          <cell r="B902" t="str">
            <v>RCA Jack, Connector 4 Port (2x2), Right Angle, Through Hole,</v>
          </cell>
          <cell r="C902" t="str">
            <v>cai</v>
          </cell>
          <cell r="D902" t="str">
            <v>DVBT2</v>
          </cell>
        </row>
        <row r="903">
          <cell r="A903" t="str">
            <v>3VCNS23-0B20F36A</v>
          </cell>
          <cell r="B903" t="str">
            <v>SIM connector with 3 slots,1.8MM,52.75*16.1*3.65MMH,S23-0B20F36A,</v>
          </cell>
          <cell r="C903" t="str">
            <v>cái</v>
          </cell>
          <cell r="D903" t="str">
            <v>LTS2</v>
          </cell>
        </row>
        <row r="904">
          <cell r="A904" t="str">
            <v>3VCN-SNAP-ANTENNA</v>
          </cell>
          <cell r="B904" t="str">
            <v>Cổ ăng-ten ADSL</v>
          </cell>
          <cell r="C904" t="str">
            <v>cai</v>
          </cell>
          <cell r="D904" t="str">
            <v>ADSL</v>
          </cell>
        </row>
        <row r="905">
          <cell r="A905" t="str">
            <v>3VCNUAF95-05254-S125</v>
          </cell>
          <cell r="B905" t="str">
            <v>MICRO USB connector,5PIN,0.65PITCH,2.5MMH,7.5x5.5x2.5MMH,UAF95-05254-S125,LCN</v>
          </cell>
          <cell r="C905" t="str">
            <v>cái</v>
          </cell>
          <cell r="D905" t="str">
            <v>LTS2</v>
          </cell>
        </row>
        <row r="906">
          <cell r="A906" t="str">
            <v>3VCNUB3112CK14F</v>
          </cell>
          <cell r="B906" t="str">
            <v>CON,USB,T/H,F,UPRIGHT,4P,7.12x,TYPE A,GOLD,SHLD</v>
          </cell>
          <cell r="C906" t="str">
            <v>cai</v>
          </cell>
          <cell r="D906" t="str">
            <v>DVBT2</v>
          </cell>
        </row>
        <row r="907">
          <cell r="A907" t="str">
            <v>3VCNX15USB002</v>
          </cell>
          <cell r="B907" t="str">
            <v>CON,USB,T/H,F,UPRIGHT,4P,7.12x,TYPE A,GOLD,SHLD</v>
          </cell>
          <cell r="C907" t="str">
            <v>cai</v>
          </cell>
          <cell r="D907" t="str">
            <v>TVSTB</v>
          </cell>
        </row>
        <row r="908">
          <cell r="A908" t="str">
            <v>3VCNX15USB003</v>
          </cell>
          <cell r="B908" t="str">
            <v>CON,HDMI,SMT,R/A,19P,0.5mm,GOLD,40V,500mA</v>
          </cell>
          <cell r="C908" t="str">
            <v>cai</v>
          </cell>
          <cell r="D908" t="str">
            <v>TVSTB</v>
          </cell>
        </row>
        <row r="909">
          <cell r="A909" t="str">
            <v>3VCNX18XPL001</v>
          </cell>
          <cell r="B909" t="str">
            <v>HSN,BGA,21x21x11.4mm,ALM,BLK,21MM BGA</v>
          </cell>
          <cell r="C909" t="str">
            <v>cai</v>
          </cell>
          <cell r="D909" t="str">
            <v>DVBT2,TVSTB</v>
          </cell>
        </row>
        <row r="910">
          <cell r="A910" t="str">
            <v>3VCONIDC2x7-CBFLAT95</v>
          </cell>
          <cell r="B910" t="str">
            <v>IDC Connector 2*7pins 2.54mm pitch with Flat Cable 1.27mm pitch 95mm length</v>
          </cell>
          <cell r="C910" t="str">
            <v>bộ</v>
          </cell>
          <cell r="D910" t="str">
            <v>ONT</v>
          </cell>
        </row>
        <row r="911">
          <cell r="A911" t="str">
            <v>3VCV-LTS2-4ULC-BB</v>
          </cell>
          <cell r="B911" t="str">
            <v>H302_BB cover，32.41*25.81*1.55MMH</v>
          </cell>
          <cell r="C911" t="str">
            <v>cái</v>
          </cell>
          <cell r="D911" t="str">
            <v>LTS2</v>
          </cell>
        </row>
        <row r="912">
          <cell r="A912" t="str">
            <v>3VCV-LTS2-4ULC-GPS</v>
          </cell>
          <cell r="B912" t="str">
            <v>H302 GPS cover,12.23*8.43*1.4MMH</v>
          </cell>
          <cell r="C912" t="str">
            <v>cái</v>
          </cell>
          <cell r="D912" t="str">
            <v>LTS2</v>
          </cell>
        </row>
        <row r="913">
          <cell r="A913" t="str">
            <v>3VCV-LTS2-4ULC-RF</v>
          </cell>
          <cell r="B913" t="str">
            <v>H302_RF cover, 21.33*15.32*1.55MMH</v>
          </cell>
          <cell r="C913" t="str">
            <v>cái</v>
          </cell>
          <cell r="D913" t="str">
            <v>LTS2</v>
          </cell>
        </row>
        <row r="914">
          <cell r="A914" t="str">
            <v>3VESJS850892-0300</v>
          </cell>
          <cell r="B914" t="str">
            <v>S190_BB shielding cover, 33.32*33.07*1.50mm, copper nickel zinc alloy</v>
          </cell>
          <cell r="C914" t="str">
            <v>cai</v>
          </cell>
          <cell r="D914" t="str">
            <v>LTS2</v>
          </cell>
        </row>
        <row r="915">
          <cell r="A915" t="str">
            <v>3VESJS850893-0300</v>
          </cell>
          <cell r="B915" t="str">
            <v>S190_RF shielding cover, 22.26*21.32*1.50mm, copper nickel zinc alloy</v>
          </cell>
          <cell r="C915" t="str">
            <v>cai</v>
          </cell>
          <cell r="D915" t="str">
            <v>LTS2</v>
          </cell>
        </row>
        <row r="916">
          <cell r="A916" t="str">
            <v>3VESJS850894-0300</v>
          </cell>
          <cell r="B916" t="str">
            <v>S190_WIFI shielding cover, 15.37*8.93*1.3mm, copper nickel zinc alloy</v>
          </cell>
          <cell r="C916" t="str">
            <v>cai</v>
          </cell>
          <cell r="D916" t="str">
            <v>LTS2</v>
          </cell>
        </row>
        <row r="917">
          <cell r="A917" t="str">
            <v>3VESSTB09</v>
          </cell>
          <cell r="B917" t="str">
            <v>SHLD,FENCE,33.5x48.6x15.3mm,(2 Connector Openings)</v>
          </cell>
          <cell r="C917" t="str">
            <v>cai</v>
          </cell>
          <cell r="D917" t="str">
            <v>DVBT2</v>
          </cell>
        </row>
        <row r="918">
          <cell r="A918" t="str">
            <v>3VESXK76016Y-S180TV</v>
          </cell>
          <cell r="B918" t="str">
            <v>S180_DTV shield cover, 12.23 * 8.23 ​​* 1.4mm, Nickel Silver</v>
          </cell>
          <cell r="C918" t="str">
            <v>cai</v>
          </cell>
          <cell r="D918" t="str">
            <v>LTS2</v>
          </cell>
        </row>
        <row r="919">
          <cell r="A919" t="str">
            <v>3VESXK76027Y-S302BB</v>
          </cell>
          <cell r="B919" t="str">
            <v>S302_BB shield cover, 32.41 * 25.81 * 1.55mm, foreign white</v>
          </cell>
          <cell r="C919" t="str">
            <v>cai</v>
          </cell>
          <cell r="D919" t="str">
            <v>LTS2</v>
          </cell>
        </row>
        <row r="920">
          <cell r="A920" t="str">
            <v>3VESXK76028Y-S302RF</v>
          </cell>
          <cell r="B920" t="str">
            <v>S302_RF shield cover, 21.33 * 15.32 * 1.55mm, foreign white</v>
          </cell>
          <cell r="C920" t="str">
            <v>cai</v>
          </cell>
          <cell r="D920" t="str">
            <v>LTS2</v>
          </cell>
        </row>
        <row r="921">
          <cell r="A921" t="str">
            <v>3VF5AMINIATURE</v>
          </cell>
          <cell r="B921" t="str">
            <v>FUSE 5A</v>
          </cell>
          <cell r="C921" t="str">
            <v>cái</v>
          </cell>
          <cell r="D921" t="str">
            <v>POE</v>
          </cell>
        </row>
        <row r="922">
          <cell r="A922" t="str">
            <v>3VFIXROD15CU</v>
          </cell>
          <cell r="B922" t="str">
            <v>Cọc chống mạch 15 mm, Cu</v>
          </cell>
          <cell r="C922" t="str">
            <v>cái</v>
          </cell>
          <cell r="D922" t="str">
            <v>POE</v>
          </cell>
        </row>
        <row r="923">
          <cell r="A923" t="str">
            <v>3VFUMINIATURE</v>
          </cell>
          <cell r="B923" t="str">
            <v xml:space="preserve">FUSE HOLDER  </v>
          </cell>
          <cell r="C923" t="str">
            <v>cái</v>
          </cell>
          <cell r="D923" t="str">
            <v>POE</v>
          </cell>
        </row>
        <row r="924">
          <cell r="A924" t="str">
            <v>3VGBIGAW300N</v>
          </cell>
          <cell r="B924" t="str">
            <v>Hộp carton đựng modem và phụ kiện</v>
          </cell>
          <cell r="C924" t="str">
            <v>cai</v>
          </cell>
          <cell r="D924" t="str">
            <v>ADSL</v>
          </cell>
        </row>
        <row r="925">
          <cell r="A925" t="str">
            <v>3VGBIGW040</v>
          </cell>
          <cell r="B925" t="str">
            <v>Hộp carton đựng ONT 285 x 215 x 55 mm</v>
          </cell>
          <cell r="C925" t="str">
            <v>cai</v>
          </cell>
          <cell r="D925" t="str">
            <v>ONT</v>
          </cell>
        </row>
        <row r="926">
          <cell r="A926" t="str">
            <v>3VGL-HS-100</v>
          </cell>
          <cell r="B926" t="str">
            <v>Keo tản nhiệt, 100ml/tuyp</v>
          </cell>
          <cell r="C926" t="str">
            <v>tuýp</v>
          </cell>
          <cell r="D926" t="str">
            <v>VTTD</v>
          </cell>
        </row>
        <row r="927">
          <cell r="A927" t="str">
            <v>3VGL-HS-STARS-922-5</v>
          </cell>
          <cell r="B927" t="str">
            <v>Keo tản nhiệt, Stars-922, 5g/tuyp</v>
          </cell>
          <cell r="C927" t="str">
            <v>tuýp</v>
          </cell>
          <cell r="D927" t="str">
            <v>VTTD</v>
          </cell>
        </row>
        <row r="928">
          <cell r="A928" t="str">
            <v>3VGL-HS-STARS-922-85</v>
          </cell>
          <cell r="B928" t="str">
            <v>Keo tản nhiệt, Stars-922, 85g/tuyp</v>
          </cell>
          <cell r="C928" t="str">
            <v>tuýp</v>
          </cell>
          <cell r="D928" t="str">
            <v>VTTD</v>
          </cell>
        </row>
        <row r="929">
          <cell r="A929" t="str">
            <v>3VHE1120-1204G0S11001</v>
          </cell>
          <cell r="B929" t="str">
            <v>Conn Header, 8 Pos, 2 Row, 0.1'' Pitch</v>
          </cell>
          <cell r="C929" t="str">
            <v>cái</v>
          </cell>
          <cell r="D929" t="str">
            <v>AP</v>
          </cell>
        </row>
        <row r="930">
          <cell r="A930" t="str">
            <v>3VHE1120-1206G0S11001</v>
          </cell>
          <cell r="B930" t="str">
            <v>Conn Header, 12 Pos, 2 Row, 0.1'' Pitch</v>
          </cell>
          <cell r="C930" t="str">
            <v>cái</v>
          </cell>
          <cell r="D930" t="str">
            <v>AP</v>
          </cell>
        </row>
        <row r="931">
          <cell r="A931" t="str">
            <v>3VHE2185-204SG0AYNA1</v>
          </cell>
          <cell r="B931" t="str">
            <v>Conn Female Header, 8 Pos, 2 Row, 0.1'' Pitch</v>
          </cell>
          <cell r="C931" t="str">
            <v>cái</v>
          </cell>
          <cell r="D931" t="str">
            <v>AP</v>
          </cell>
        </row>
        <row r="932">
          <cell r="A932" t="str">
            <v>3VHE2185-206SG0AYNA1</v>
          </cell>
          <cell r="B932" t="str">
            <v>Conn Female Header, 12 Pos, 2 Row, 0.1'' Pitch</v>
          </cell>
          <cell r="C932" t="str">
            <v>cái</v>
          </cell>
          <cell r="D932" t="str">
            <v>AP</v>
          </cell>
        </row>
        <row r="933">
          <cell r="A933" t="str">
            <v>3VHS121215</v>
          </cell>
          <cell r="B933" t="str">
            <v>square aluminium heatsink,12*12*15mm, without Glue</v>
          </cell>
          <cell r="C933" t="str">
            <v>cái</v>
          </cell>
          <cell r="D933" t="str">
            <v>ONT</v>
          </cell>
        </row>
        <row r="934">
          <cell r="A934" t="str">
            <v>3VHS151508</v>
          </cell>
          <cell r="B934" t="str">
            <v>Square aluminium heatsink, 15*15*8mm</v>
          </cell>
          <cell r="C934" t="str">
            <v>cai</v>
          </cell>
          <cell r="D934" t="str">
            <v>ONT</v>
          </cell>
        </row>
        <row r="935">
          <cell r="A935" t="str">
            <v>3VHS21-17-1.5ALU</v>
          </cell>
          <cell r="B935" t="str">
            <v>Aluminum piece 20 x 20mm</v>
          </cell>
          <cell r="C935" t="str">
            <v>cai</v>
          </cell>
          <cell r="D935" t="str">
            <v>ADAP</v>
          </cell>
        </row>
        <row r="936">
          <cell r="A936" t="str">
            <v>3VLBAP0201MB</v>
          </cell>
          <cell r="B936" t="str">
            <v>Decan dán thùng 5 sản phẩm AP</v>
          </cell>
          <cell r="C936" t="str">
            <v>cái</v>
          </cell>
          <cell r="D936" t="str">
            <v>AP</v>
          </cell>
        </row>
        <row r="937">
          <cell r="A937" t="str">
            <v>3VLBIGAW300NB</v>
          </cell>
          <cell r="B937" t="str">
            <v>Tem master dán nắp dưới 74x28mm</v>
          </cell>
          <cell r="C937" t="str">
            <v>cai</v>
          </cell>
          <cell r="D937" t="str">
            <v>ADSL</v>
          </cell>
        </row>
        <row r="938">
          <cell r="A938" t="str">
            <v>3VLBIGAW300NMAC</v>
          </cell>
          <cell r="B938" t="str">
            <v>Tem MAC 40x10mm</v>
          </cell>
          <cell r="C938" t="str">
            <v>cai</v>
          </cell>
          <cell r="D938" t="str">
            <v>ADSL</v>
          </cell>
        </row>
        <row r="939">
          <cell r="A939" t="str">
            <v>3VLBIGAW300NSER</v>
          </cell>
          <cell r="B939" t="str">
            <v>Tem serial 40x10mm</v>
          </cell>
          <cell r="C939" t="str">
            <v>cai</v>
          </cell>
          <cell r="D939" t="str">
            <v>ADSL</v>
          </cell>
        </row>
        <row r="940">
          <cell r="A940" t="str">
            <v>3VLBIGAW300NW</v>
          </cell>
          <cell r="B940" t="str">
            <v>Tem vỡ chống mở dán trên modem 20x10mm</v>
          </cell>
          <cell r="C940" t="str">
            <v>cai</v>
          </cell>
          <cell r="D940" t="str">
            <v>ADSL,ONT</v>
          </cell>
        </row>
        <row r="941">
          <cell r="A941" t="str">
            <v>3VLBIGGW040W</v>
          </cell>
          <cell r="B941" t="str">
            <v>Tem vỡ bảo hành chống mở dán trên modem 20 mm x 10 mm</v>
          </cell>
          <cell r="C941" t="str">
            <v>cái</v>
          </cell>
          <cell r="D941" t="str">
            <v>ONT,AP</v>
          </cell>
        </row>
        <row r="942">
          <cell r="A942" t="str">
            <v>3VLBIGW040M</v>
          </cell>
          <cell r="B942" t="str">
            <v>Tem to dán nắp dưới 65.0x40.63mm</v>
          </cell>
          <cell r="C942" t="str">
            <v>cai</v>
          </cell>
          <cell r="D942" t="str">
            <v>ONT</v>
          </cell>
        </row>
        <row r="943">
          <cell r="A943" t="str">
            <v>3VLBPO4010WH</v>
          </cell>
          <cell r="B943" t="str">
            <v>Tem MAC &amp; SER 40.0x10.0mm</v>
          </cell>
          <cell r="C943" t="str">
            <v>cai</v>
          </cell>
          <cell r="D943" t="str">
            <v>ADSL,ONT,DVBT2,TVSTB,AP</v>
          </cell>
        </row>
        <row r="944">
          <cell r="A944" t="str">
            <v>3VLBPO83140WH</v>
          </cell>
          <cell r="B944" t="str">
            <v>Tem dán thùng 20 sản phẩm, poliester 82.84mm x 140.00mm</v>
          </cell>
          <cell r="C944" t="str">
            <v>cai</v>
          </cell>
          <cell r="D944" t="str">
            <v>ADSL,ONT,DVBT2,TVSTB</v>
          </cell>
        </row>
        <row r="945">
          <cell r="A945" t="str">
            <v>3VMBIGAW300N</v>
          </cell>
          <cell r="B945" t="str">
            <v>Hộp carton 5 lớp đựng 20 modem iGate AW300N</v>
          </cell>
          <cell r="C945" t="str">
            <v>cai</v>
          </cell>
          <cell r="D945" t="str">
            <v>ADSL</v>
          </cell>
        </row>
        <row r="946">
          <cell r="A946" t="str">
            <v>3VMBIGW040</v>
          </cell>
          <cell r="B946" t="str">
            <v>Hộp master 20 sản phẩm</v>
          </cell>
          <cell r="C946" t="str">
            <v>cai</v>
          </cell>
          <cell r="D946" t="str">
            <v>ONT</v>
          </cell>
        </row>
        <row r="947">
          <cell r="A947" t="str">
            <v>3VMNUT3MM</v>
          </cell>
          <cell r="B947" t="str">
            <v>Ecrou 3mm</v>
          </cell>
          <cell r="C947" t="str">
            <v>cái</v>
          </cell>
          <cell r="D947" t="str">
            <v>POE</v>
          </cell>
        </row>
        <row r="948">
          <cell r="A948" t="str">
            <v>3VMO72900203</v>
          </cell>
          <cell r="B948" t="str">
            <v>DVB-T2 Main PCB</v>
          </cell>
          <cell r="C948" t="str">
            <v>cai</v>
          </cell>
          <cell r="D948" t="str">
            <v>DVBT2</v>
          </cell>
        </row>
        <row r="949">
          <cell r="A949" t="str">
            <v>3VMO72900241</v>
          </cell>
          <cell r="B949" t="str">
            <v>DVB-T2 Front panel PCB</v>
          </cell>
          <cell r="C949" t="str">
            <v>cái</v>
          </cell>
          <cell r="D949" t="str">
            <v>DVBT2</v>
          </cell>
        </row>
        <row r="950">
          <cell r="A950" t="str">
            <v>3VMOAD013</v>
          </cell>
          <cell r="B950" t="str">
            <v>PCBA 12V1250</v>
          </cell>
          <cell r="C950" t="str">
            <v>cai</v>
          </cell>
          <cell r="D950" t="str">
            <v>ADAP</v>
          </cell>
        </row>
        <row r="951">
          <cell r="A951" t="str">
            <v>3VMOAD023</v>
          </cell>
          <cell r="B951" t="str">
            <v>PCBA 5V2000</v>
          </cell>
          <cell r="C951" t="str">
            <v>cai</v>
          </cell>
          <cell r="D951" t="str">
            <v>ADAP</v>
          </cell>
        </row>
        <row r="952">
          <cell r="A952" t="str">
            <v>3VMOAD5V2A</v>
          </cell>
          <cell r="B952" t="str">
            <v>Eu Plug 5V2A Power Adapter</v>
          </cell>
          <cell r="C952" t="str">
            <v>cai</v>
          </cell>
          <cell r="D952" t="str">
            <v>ADSL</v>
          </cell>
        </row>
        <row r="953">
          <cell r="A953" t="str">
            <v>3VMODBVT2001</v>
          </cell>
          <cell r="B953" t="str">
            <v>DVBT2 main PCBA</v>
          </cell>
          <cell r="C953" t="str">
            <v>cái</v>
          </cell>
          <cell r="D953" t="str">
            <v>DVBT2</v>
          </cell>
        </row>
        <row r="954">
          <cell r="A954" t="str">
            <v>3VMOHSB71900222</v>
          </cell>
          <cell r="B954" t="str">
            <v>Mainboard PCB,FR4,0.063 inch,DSR-8000,Green,Imersion silver</v>
          </cell>
          <cell r="C954" t="str">
            <v>cai</v>
          </cell>
          <cell r="D954" t="str">
            <v>TVSTB</v>
          </cell>
        </row>
        <row r="955">
          <cell r="A955" t="str">
            <v>3VMOIPSTB001</v>
          </cell>
          <cell r="B955" t="str">
            <v>PCBA Mother Board IP STB</v>
          </cell>
          <cell r="C955" t="str">
            <v>cái</v>
          </cell>
          <cell r="D955" t="str">
            <v>TVSTB</v>
          </cell>
        </row>
        <row r="956">
          <cell r="A956" t="str">
            <v>3VMOONT014NU1X</v>
          </cell>
          <cell r="B956" t="str">
            <v>PCBA ONT.01.4NU.1X</v>
          </cell>
          <cell r="C956" t="str">
            <v>cái</v>
          </cell>
          <cell r="D956" t="str">
            <v>ONT</v>
          </cell>
        </row>
        <row r="957">
          <cell r="A957" t="str">
            <v>3VMOPCBAP1020MB01</v>
          </cell>
          <cell r="B957" t="str">
            <v>Main board, p1020, 1GB RAM, 256MB NAND</v>
          </cell>
          <cell r="C957" t="str">
            <v>cái</v>
          </cell>
          <cell r="D957" t="str">
            <v>AP</v>
          </cell>
        </row>
        <row r="958">
          <cell r="A958" t="str">
            <v>3VMOPCBARF2GGNHPW</v>
          </cell>
          <cell r="B958" t="str">
            <v>Module Radio 802.11bgn, 2.4 GHz, mimo 3x3, AR9590</v>
          </cell>
          <cell r="C958" t="str">
            <v>cái</v>
          </cell>
          <cell r="D958" t="str">
            <v>AP</v>
          </cell>
        </row>
        <row r="959">
          <cell r="A959" t="str">
            <v>3VMOPCBFIX2.4GHZ</v>
          </cell>
          <cell r="B959" t="str">
            <v xml:space="preserve">Board test 2.4GHz PCB </v>
          </cell>
          <cell r="C959" t="str">
            <v>cái</v>
          </cell>
          <cell r="D959" t="str">
            <v>AP</v>
          </cell>
        </row>
        <row r="960">
          <cell r="A960" t="str">
            <v>3VMOPCB-LTS2-4ULC</v>
          </cell>
          <cell r="B960" t="str">
            <v xml:space="preserve">PCB,H302_MB_V1.1,6 layer 1阶板,four makeup, single dimension: 109.30*58.10*0.80mm, panel size:154.70*116.00*0.80MM </v>
          </cell>
          <cell r="C960" t="str">
            <v>cái</v>
          </cell>
          <cell r="D960" t="str">
            <v>LTS2</v>
          </cell>
        </row>
        <row r="961">
          <cell r="A961" t="str">
            <v>3VMOPCBP1020MB01</v>
          </cell>
          <cell r="B961" t="str">
            <v>Main Board PCB Access Point</v>
          </cell>
          <cell r="C961" t="str">
            <v>cái</v>
          </cell>
          <cell r="D961" t="str">
            <v>AP</v>
          </cell>
        </row>
        <row r="962">
          <cell r="A962" t="str">
            <v>3VMOPCBRF2GGNHPW</v>
          </cell>
          <cell r="B962" t="str">
            <v>802.11bgn 2.4GHz radio PCB</v>
          </cell>
          <cell r="C962" t="str">
            <v>cái</v>
          </cell>
          <cell r="D962" t="str">
            <v>AP</v>
          </cell>
        </row>
        <row r="963">
          <cell r="A963" t="str">
            <v>3VMOPOE001</v>
          </cell>
          <cell r="B963" t="str">
            <v>Main Board PCB 2 layers</v>
          </cell>
          <cell r="C963" t="str">
            <v>cái</v>
          </cell>
          <cell r="D963" t="str">
            <v>POE</v>
          </cell>
        </row>
        <row r="964">
          <cell r="A964" t="str">
            <v>3VMOPOE002</v>
          </cell>
          <cell r="B964" t="str">
            <v>Module PCB 2 layers</v>
          </cell>
          <cell r="C964" t="str">
            <v>cái</v>
          </cell>
          <cell r="D964" t="str">
            <v>POE</v>
          </cell>
        </row>
        <row r="965">
          <cell r="A965" t="str">
            <v>3VMOS191-MB-V1.11</v>
          </cell>
          <cell r="B965" t="str">
            <v>PCB, S191_MB_V1.11, 60.00* board of 48.20*0.80mm, a four board 122.00*85.30*0.80mm, 8 layers of a step plate</v>
          </cell>
          <cell r="C965" t="str">
            <v>cai</v>
          </cell>
          <cell r="D965" t="str">
            <v>LTS2</v>
          </cell>
        </row>
        <row r="966">
          <cell r="A966" t="str">
            <v>3VMOS302-MB-V2.1</v>
          </cell>
          <cell r="B966" t="str">
            <v>PCB, S302_MB_V2.1, 109.30*58.10*0.80mm board, a four board, 154.70*116.00*0.80mm, 4 layer 1 order plate</v>
          </cell>
          <cell r="C966" t="str">
            <v>cai</v>
          </cell>
          <cell r="D966" t="str">
            <v>LTS2</v>
          </cell>
        </row>
        <row r="967">
          <cell r="A967" t="str">
            <v>3VMOSP202</v>
          </cell>
          <cell r="B967" t="str">
            <v>ADSL Spliter with lightening arrester</v>
          </cell>
          <cell r="C967" t="str">
            <v>cai</v>
          </cell>
          <cell r="D967" t="str">
            <v>ADSL</v>
          </cell>
        </row>
        <row r="968">
          <cell r="A968" t="str">
            <v>3VMSCREW3X6</v>
          </cell>
          <cell r="B968" t="str">
            <v>Screw 3 mm</v>
          </cell>
          <cell r="C968" t="str">
            <v>cái</v>
          </cell>
          <cell r="D968" t="str">
            <v>POE</v>
          </cell>
        </row>
        <row r="969">
          <cell r="A969" t="str">
            <v>3VPCB-CON-MB-SFU</v>
          </cell>
          <cell r="B969" t="str">
            <v>Mạch in phụ 2 lớp: KT 2.04dm x 1.43dm</v>
          </cell>
          <cell r="C969" t="str">
            <v>cái</v>
          </cell>
          <cell r="D969" t="str">
            <v>ONT</v>
          </cell>
        </row>
        <row r="970">
          <cell r="A970" t="str">
            <v>3VPCBVNTADP</v>
          </cell>
          <cell r="B970" t="str">
            <v>PCB for adaptor</v>
          </cell>
          <cell r="C970" t="str">
            <v>cai</v>
          </cell>
          <cell r="D970" t="str">
            <v>ADAP</v>
          </cell>
        </row>
        <row r="971">
          <cell r="A971" t="str">
            <v>3VPLIGAW300NBB</v>
          </cell>
          <cell r="B971" t="str">
            <v>Nắp dưới đen</v>
          </cell>
          <cell r="C971" t="str">
            <v>cai</v>
          </cell>
          <cell r="D971" t="str">
            <v>ADSL</v>
          </cell>
        </row>
        <row r="972">
          <cell r="A972" t="str">
            <v>3VPLIGAW300NBW</v>
          </cell>
          <cell r="B972" t="str">
            <v>Nắp dưới trắng</v>
          </cell>
          <cell r="C972" t="str">
            <v>cai</v>
          </cell>
          <cell r="D972" t="str">
            <v>ADSL</v>
          </cell>
        </row>
        <row r="973">
          <cell r="A973" t="str">
            <v>3VPLIGAW300NTB</v>
          </cell>
          <cell r="B973" t="str">
            <v>Cụm nắp trên + dẫn sáng+ nút bấm gắn sẵn đen</v>
          </cell>
          <cell r="C973" t="str">
            <v>bo</v>
          </cell>
          <cell r="D973" t="str">
            <v>ADSL</v>
          </cell>
        </row>
        <row r="974">
          <cell r="A974" t="str">
            <v>3VPLIGAW300NTW</v>
          </cell>
          <cell r="B974" t="str">
            <v>Cụm nắp trên + dẫn sáng+ nút bấm gắn sẵn trắng</v>
          </cell>
          <cell r="C974" t="str">
            <v>bo</v>
          </cell>
          <cell r="D974" t="str">
            <v>ADSL</v>
          </cell>
        </row>
        <row r="975">
          <cell r="A975" t="str">
            <v>3VPLIGW040BOT</v>
          </cell>
          <cell r="B975" t="str">
            <v>Nắp dưới GPON ONT</v>
          </cell>
          <cell r="C975" t="str">
            <v>cai</v>
          </cell>
          <cell r="D975" t="str">
            <v>ONT</v>
          </cell>
        </row>
        <row r="976">
          <cell r="A976" t="str">
            <v>3VPLIGW040LIG</v>
          </cell>
          <cell r="B976" t="str">
            <v>Dẫn sáng GPON ONT</v>
          </cell>
          <cell r="C976" t="str">
            <v>cai</v>
          </cell>
          <cell r="D976" t="str">
            <v>ONT</v>
          </cell>
        </row>
        <row r="977">
          <cell r="A977" t="str">
            <v>3VPLIGW040TOP</v>
          </cell>
          <cell r="B977" t="str">
            <v>Nắp trên GPON ONT</v>
          </cell>
          <cell r="C977" t="str">
            <v>cai</v>
          </cell>
          <cell r="D977" t="str">
            <v>ONT</v>
          </cell>
        </row>
        <row r="978">
          <cell r="A978" t="str">
            <v>3VPOEACCORD15</v>
          </cell>
          <cell r="B978" t="str">
            <v>AC CORD DÂY CẮM NGUỒN AC, 2 CHÂN, DÀI 1.5 M</v>
          </cell>
          <cell r="C978" t="str">
            <v>cái</v>
          </cell>
          <cell r="D978" t="str">
            <v>POE</v>
          </cell>
        </row>
        <row r="979">
          <cell r="A979" t="str">
            <v>3VPOECASE001</v>
          </cell>
          <cell r="B979" t="str">
            <v>PLASTIC CASE ABS  200 X 120 X 55, HỘP NHỰA ABS ĐÚC SẴN</v>
          </cell>
          <cell r="C979" t="str">
            <v>cái</v>
          </cell>
          <cell r="D979" t="str">
            <v>POE</v>
          </cell>
        </row>
        <row r="980">
          <cell r="A980" t="str">
            <v>3VPTIGAW300N</v>
          </cell>
          <cell r="B980" t="str">
            <v>Khay carton chia ngăn</v>
          </cell>
          <cell r="C980" t="str">
            <v>cai</v>
          </cell>
          <cell r="D980" t="str">
            <v>ADSL</v>
          </cell>
        </row>
        <row r="981">
          <cell r="A981" t="str">
            <v>3VPTIGW040</v>
          </cell>
          <cell r="B981" t="str">
            <v>Khay đỡ carton chia ô</v>
          </cell>
          <cell r="C981" t="str">
            <v>cai</v>
          </cell>
          <cell r="D981" t="str">
            <v>ONT</v>
          </cell>
        </row>
        <row r="982">
          <cell r="A982" t="str">
            <v>3VRNIGAW300N</v>
          </cell>
          <cell r="B982" t="str">
            <v>Nút chân đế silicon</v>
          </cell>
          <cell r="C982" t="str">
            <v>cai</v>
          </cell>
          <cell r="D982" t="str">
            <v>ADSL</v>
          </cell>
        </row>
        <row r="983">
          <cell r="A983" t="str">
            <v>3VRNIGAW300-SMP</v>
          </cell>
          <cell r="B983" t="str">
            <v>Nút chân đế silicon (mẫu thử)</v>
          </cell>
          <cell r="C983" t="str">
            <v>cai</v>
          </cell>
          <cell r="D983" t="str">
            <v>ADSL</v>
          </cell>
        </row>
        <row r="984">
          <cell r="A984" t="str">
            <v>3VRNIGW040</v>
          </cell>
          <cell r="B984" t="str">
            <v>Chân đế cao su GPON ONT</v>
          </cell>
          <cell r="C984" t="str">
            <v>cai</v>
          </cell>
          <cell r="D984" t="str">
            <v>ONT</v>
          </cell>
        </row>
        <row r="985">
          <cell r="A985" t="str">
            <v>3VSCM2.5L08ST-K</v>
          </cell>
          <cell r="B985" t="str">
            <v>Vít M2.5 L08 tự khoan màu đen</v>
          </cell>
          <cell r="C985" t="str">
            <v>cai</v>
          </cell>
          <cell r="D985" t="str">
            <v>ADSL</v>
          </cell>
        </row>
        <row r="986">
          <cell r="A986" t="str">
            <v>3VSCM2.5L10ST</v>
          </cell>
          <cell r="B986" t="str">
            <v>Ốc lắp vỏ D2.5 x 10</v>
          </cell>
          <cell r="C986" t="str">
            <v>cái</v>
          </cell>
          <cell r="D986" t="str">
            <v>TVSTB</v>
          </cell>
        </row>
        <row r="987">
          <cell r="A987" t="str">
            <v>3VSCM2.5L10ST-K</v>
          </cell>
          <cell r="B987" t="str">
            <v>Vít M2.5 x 0.45 L10 tự khoan ren màu đen</v>
          </cell>
          <cell r="C987" t="str">
            <v>cai</v>
          </cell>
          <cell r="D987" t="str">
            <v>ADSL</v>
          </cell>
        </row>
        <row r="988">
          <cell r="A988" t="str">
            <v>3VSCM2.5L10ST-W</v>
          </cell>
          <cell r="B988" t="str">
            <v>Vít M2.5 x 0.45 L10 tự khoan ren màu trắng</v>
          </cell>
          <cell r="C988" t="str">
            <v>cai</v>
          </cell>
          <cell r="D988" t="str">
            <v>ONT,TVSTB</v>
          </cell>
        </row>
        <row r="989">
          <cell r="A989" t="str">
            <v>3VSLPP2535</v>
          </cell>
          <cell r="B989" t="str">
            <v>Tem chống mở 25.0x35.0mm</v>
          </cell>
          <cell r="C989" t="str">
            <v>cai</v>
          </cell>
          <cell r="D989" t="str">
            <v>ONT,DVBT2,TVSTB,AP</v>
          </cell>
        </row>
        <row r="990">
          <cell r="A990" t="str">
            <v>3VSSCREW3x8</v>
          </cell>
          <cell r="B990" t="str">
            <v>Screw M8x3 self cuting</v>
          </cell>
          <cell r="C990" t="str">
            <v>cái</v>
          </cell>
          <cell r="D990" t="str">
            <v>POE</v>
          </cell>
        </row>
        <row r="991">
          <cell r="A991" t="str">
            <v>3VSW18259107</v>
          </cell>
          <cell r="B991" t="str">
            <v>SWITCH TACTILE SPST-NO 0.05A 12V</v>
          </cell>
          <cell r="C991" t="str">
            <v>cai</v>
          </cell>
          <cell r="D991" t="str">
            <v>DVBT2</v>
          </cell>
        </row>
        <row r="992">
          <cell r="A992" t="str">
            <v>3VSWC90P101-0000M-H</v>
          </cell>
          <cell r="B992" t="str">
            <v>coaxial switch,matte tin,3*3*1.75mm-6pin,C90P101-0000M-H,</v>
          </cell>
          <cell r="C992" t="str">
            <v>cái</v>
          </cell>
          <cell r="D992" t="str">
            <v>LTS2</v>
          </cell>
        </row>
        <row r="993">
          <cell r="A993" t="str">
            <v>3VSWEVQ-PSD02K</v>
          </cell>
          <cell r="B993" t="str">
            <v>SWITCH TACTILE SPST-NO 0.05A 12V</v>
          </cell>
          <cell r="C993" t="str">
            <v>cái</v>
          </cell>
          <cell r="D993" t="str">
            <v>AP</v>
          </cell>
        </row>
        <row r="994">
          <cell r="A994" t="str">
            <v>3VSWTACT22001</v>
          </cell>
          <cell r="B994" t="str">
            <v>SWH,PSH,T/H,STR,SPST,12V,50mA</v>
          </cell>
          <cell r="C994" t="str">
            <v>cai</v>
          </cell>
          <cell r="D994" t="str">
            <v>ADSL</v>
          </cell>
        </row>
        <row r="995">
          <cell r="A995" t="str">
            <v>3VSWTACTTHDP09-070BB</v>
          </cell>
          <cell r="B995" t="str">
            <v>SWH,PSH,T/H,R/A,SPST</v>
          </cell>
          <cell r="C995" t="str">
            <v>cai</v>
          </cell>
          <cell r="D995" t="str">
            <v>ONT</v>
          </cell>
        </row>
        <row r="996">
          <cell r="A996" t="str">
            <v>3VSWTACTTHDP09-095BB</v>
          </cell>
          <cell r="B996" t="str">
            <v>SWH,PSH,T/H,R/A,SPST</v>
          </cell>
          <cell r="C996" t="str">
            <v>cai</v>
          </cell>
          <cell r="D996" t="str">
            <v>ONT</v>
          </cell>
        </row>
        <row r="997">
          <cell r="A997" t="str">
            <v>3VTEA1721AT</v>
          </cell>
          <cell r="B997" t="str">
            <v>HV STARTUP FLYBACK CONTROLLER BUILT-IN MOSFET</v>
          </cell>
          <cell r="C997" t="str">
            <v>cái</v>
          </cell>
          <cell r="D997" t="str">
            <v>MBC</v>
          </cell>
        </row>
        <row r="998">
          <cell r="A998" t="str">
            <v>3VTP-HS-40</v>
          </cell>
          <cell r="B998" t="str">
            <v>Băng dính tản nhiệt, bề rộng 4cm, hiệu 3M, độ truyền nhiệt tốt</v>
          </cell>
          <cell r="C998" t="str">
            <v>cuộn</v>
          </cell>
          <cell r="D998" t="str">
            <v>VTTD</v>
          </cell>
        </row>
        <row r="999">
          <cell r="A999" t="str">
            <v>3VUMIGAW300N</v>
          </cell>
          <cell r="B999" t="str">
            <v>Hướng dẫn sử dụng modem</v>
          </cell>
          <cell r="C999" t="str">
            <v>cai</v>
          </cell>
          <cell r="D999" t="str">
            <v>ADSL</v>
          </cell>
        </row>
        <row r="1000">
          <cell r="A1000" t="str">
            <v>3VUMIGW040</v>
          </cell>
          <cell r="B1000" t="str">
            <v>Hướng dẫn sử dụng nhanh ONT</v>
          </cell>
          <cell r="C1000" t="str">
            <v>cai</v>
          </cell>
          <cell r="D1000" t="str">
            <v>ONT</v>
          </cell>
        </row>
        <row r="1001">
          <cell r="A1001" t="str">
            <v>3VVNT12V1250</v>
          </cell>
          <cell r="B1001" t="str">
            <v>Bộ nguồn AC/DC  AC 100~240V DC 12V 1.25A</v>
          </cell>
          <cell r="C1001" t="str">
            <v>cai</v>
          </cell>
          <cell r="D1001" t="str">
            <v>ONT,TVSTB</v>
          </cell>
        </row>
        <row r="1002">
          <cell r="A1002" t="str">
            <v>3VWR0550TINNED</v>
          </cell>
          <cell r="B1002" t="str">
            <v>0.5 mm2 Cu, multi strain, PVC cladding electric wire,  50 mm length</v>
          </cell>
          <cell r="C1002" t="str">
            <v>cai</v>
          </cell>
          <cell r="D1002" t="str">
            <v>ADAP</v>
          </cell>
        </row>
        <row r="1003">
          <cell r="A1003" t="str">
            <v>3VWSIGAW300N</v>
          </cell>
          <cell r="B1003" t="str">
            <v>Phiếu bảo hành modem</v>
          </cell>
          <cell r="C1003" t="str">
            <v>cai</v>
          </cell>
          <cell r="D1003" t="str">
            <v>ADSL</v>
          </cell>
        </row>
        <row r="1004">
          <cell r="A1004" t="str">
            <v>3X4.0SQMM</v>
          </cell>
          <cell r="B1004" t="str">
            <v>Cáp nguồn AC 3x4mm2 từ Server đến tủ nguồn</v>
          </cell>
          <cell r="C1004" t="str">
            <v>cái</v>
          </cell>
          <cell r="D1004" t="str">
            <v>HHTM</v>
          </cell>
        </row>
        <row r="1005">
          <cell r="A1005" t="str">
            <v>470-960MHZ/1710</v>
          </cell>
          <cell r="B1005" t="str">
            <v>DUAL-BAND COMBINER (DIPLEXER)</v>
          </cell>
          <cell r="C1005" t="str">
            <v>bo</v>
          </cell>
          <cell r="D1005" t="str">
            <v>HHTM</v>
          </cell>
        </row>
        <row r="1006">
          <cell r="A1006" t="str">
            <v>4V4ULCE001-WHL</v>
          </cell>
          <cell r="B1006" t="str">
            <v>Màn hình cảm ứng điện dung CTP đen không in Logo VIVAS S2 Ulc</v>
          </cell>
          <cell r="C1006" t="str">
            <v>cai</v>
          </cell>
          <cell r="D1006" t="str">
            <v>LTS2</v>
          </cell>
        </row>
        <row r="1007">
          <cell r="A1007" t="str">
            <v>4V4ULCE001-WTL</v>
          </cell>
          <cell r="B1007" t="str">
            <v>Màn hình cảm ứng điện dung CTP đen có in Logo VIVAS S2 Ulc</v>
          </cell>
          <cell r="C1007" t="str">
            <v>cai</v>
          </cell>
          <cell r="D1007" t="str">
            <v>LTS2</v>
          </cell>
        </row>
        <row r="1008">
          <cell r="A1008" t="str">
            <v>4V4ULCE002</v>
          </cell>
          <cell r="B1008" t="str">
            <v>Màn hình hiển thị LCD 3.97" S2 Ulc</v>
          </cell>
          <cell r="C1008" t="str">
            <v>cai</v>
          </cell>
          <cell r="D1008" t="str">
            <v>LTS2</v>
          </cell>
        </row>
        <row r="1009">
          <cell r="A1009" t="str">
            <v>4V4ULCE003</v>
          </cell>
          <cell r="B1009" t="str">
            <v>Cụm camera trước sau và đèn flash S2 Ulc</v>
          </cell>
          <cell r="C1009" t="str">
            <v>cai</v>
          </cell>
          <cell r="D1009" t="str">
            <v>LTS2</v>
          </cell>
        </row>
        <row r="1010">
          <cell r="A1010" t="str">
            <v>4V4ULCE004</v>
          </cell>
          <cell r="B1010" t="str">
            <v>Cảm biến ánh sáng và khoảng cách S2 Ulc</v>
          </cell>
          <cell r="C1010" t="str">
            <v>cai</v>
          </cell>
          <cell r="D1010" t="str">
            <v>LTS2</v>
          </cell>
        </row>
        <row r="1011">
          <cell r="A1011" t="str">
            <v>4V4ULCE005</v>
          </cell>
          <cell r="B1011" t="str">
            <v>Nút bấm FPC tăt/mở có chất liên kết dính S2 Ulc</v>
          </cell>
          <cell r="C1011" t="str">
            <v>cai</v>
          </cell>
          <cell r="D1011" t="str">
            <v>LTS2</v>
          </cell>
        </row>
        <row r="1012">
          <cell r="A1012" t="str">
            <v>4V4ULCE006</v>
          </cell>
          <cell r="B1012" t="str">
            <v>Nút bấm FPC âm thanh có chất liên kết dính S2 Ulc</v>
          </cell>
          <cell r="C1012" t="str">
            <v>cai</v>
          </cell>
          <cell r="D1012" t="str">
            <v>LTS2</v>
          </cell>
        </row>
        <row r="1013">
          <cell r="A1013" t="str">
            <v>4V4ULCE007</v>
          </cell>
          <cell r="B1013" t="str">
            <v>Nút bấm FPC tương ứng với 3 phím chức năng trên màn hình cảm ứng S2 Ulc</v>
          </cell>
          <cell r="C1013" t="str">
            <v>cai</v>
          </cell>
          <cell r="D1013" t="str">
            <v>LTS2</v>
          </cell>
        </row>
        <row r="1014">
          <cell r="A1014" t="str">
            <v>4V4ULCE008</v>
          </cell>
          <cell r="B1014" t="str">
            <v>Loa ngoài S2 Ulc</v>
          </cell>
          <cell r="C1014" t="str">
            <v>cai</v>
          </cell>
          <cell r="D1014" t="str">
            <v>LTS2</v>
          </cell>
        </row>
        <row r="1015">
          <cell r="A1015" t="str">
            <v>4V4ULCE009</v>
          </cell>
          <cell r="B1015" t="str">
            <v>Loa trong S2 Ulc</v>
          </cell>
          <cell r="C1015" t="str">
            <v>cai</v>
          </cell>
          <cell r="D1015" t="str">
            <v>LTS2</v>
          </cell>
        </row>
        <row r="1016">
          <cell r="A1016" t="str">
            <v>4V4ULCE010</v>
          </cell>
          <cell r="B1016" t="str">
            <v>Microphone S2 Ulc</v>
          </cell>
          <cell r="C1016" t="str">
            <v>cai</v>
          </cell>
          <cell r="D1016" t="str">
            <v>LTS2</v>
          </cell>
        </row>
        <row r="1017">
          <cell r="A1017" t="str">
            <v>4V4ULCE011</v>
          </cell>
          <cell r="B1017" t="str">
            <v>Mô tơ rung S2 Ulc</v>
          </cell>
          <cell r="C1017" t="str">
            <v>cai</v>
          </cell>
          <cell r="D1017" t="str">
            <v>LTS2</v>
          </cell>
        </row>
        <row r="1018">
          <cell r="A1018" t="str">
            <v>4V4ULCE012</v>
          </cell>
          <cell r="B1018" t="str">
            <v>Ăng ten GSM S2 Ulc</v>
          </cell>
          <cell r="C1018" t="str">
            <v>cai</v>
          </cell>
          <cell r="D1018" t="str">
            <v>LTS2</v>
          </cell>
        </row>
        <row r="1019">
          <cell r="A1019" t="str">
            <v>4V4ULCE013</v>
          </cell>
          <cell r="B1019" t="str">
            <v>Tổ hợp ăng ten Bluetooth/WIFI/GPS S2 Ulc</v>
          </cell>
          <cell r="C1019" t="str">
            <v>cai</v>
          </cell>
          <cell r="D1019" t="str">
            <v>LTS2</v>
          </cell>
        </row>
        <row r="1020">
          <cell r="A1020" t="str">
            <v>4V4ULCP001</v>
          </cell>
          <cell r="B1020" t="str">
            <v>Pin S403 vỏ nhôm 1400mAh S2 Ulc</v>
          </cell>
          <cell r="C1020" t="str">
            <v>cai</v>
          </cell>
          <cell r="D1020" t="str">
            <v>LTS2</v>
          </cell>
        </row>
        <row r="1021">
          <cell r="A1021" t="str">
            <v>4V4ULCP002</v>
          </cell>
          <cell r="B1021" t="str">
            <v>Tem chữ A chống mở máy đường kính 2.5mm S2</v>
          </cell>
          <cell r="C1021" t="str">
            <v>cai</v>
          </cell>
          <cell r="D1021" t="str">
            <v>LTS2</v>
          </cell>
        </row>
        <row r="1022">
          <cell r="A1022" t="str">
            <v>4V4ULCP003</v>
          </cell>
          <cell r="B1022" t="str">
            <v>Tem imei và serial number S2 18x50mm</v>
          </cell>
          <cell r="C1022" t="str">
            <v>cai</v>
          </cell>
          <cell r="D1022" t="str">
            <v>LTS2</v>
          </cell>
        </row>
        <row r="1023">
          <cell r="A1023" t="str">
            <v>4V4ULCP004</v>
          </cell>
          <cell r="B1023" t="str">
            <v>Tem chống nước S2</v>
          </cell>
          <cell r="C1023" t="str">
            <v>cai</v>
          </cell>
          <cell r="D1023" t="str">
            <v>LTS2</v>
          </cell>
        </row>
        <row r="1024">
          <cell r="A1024" t="str">
            <v>4V4ULCP005</v>
          </cell>
          <cell r="B1024" t="str">
            <v>Tem vỡ chống mở hộp S2 25x35mm</v>
          </cell>
          <cell r="C1024" t="str">
            <v>cai</v>
          </cell>
          <cell r="D1024" t="str">
            <v>LTS2</v>
          </cell>
        </row>
        <row r="1025">
          <cell r="A1025" t="str">
            <v>4V4ULCP006</v>
          </cell>
          <cell r="B1025" t="str">
            <v>Thẻ bảo hành S2 Ulc 90x55mm</v>
          </cell>
          <cell r="C1025" t="str">
            <v>cai</v>
          </cell>
          <cell r="D1025" t="str">
            <v>LTS2</v>
          </cell>
        </row>
        <row r="1026">
          <cell r="A1026" t="str">
            <v>4V4ULCP007-B</v>
          </cell>
          <cell r="B1026" t="str">
            <v>Tem chỉ định màu xanh đường kính 10mm S2</v>
          </cell>
          <cell r="C1026" t="str">
            <v>cai</v>
          </cell>
          <cell r="D1026" t="str">
            <v>LTS2</v>
          </cell>
        </row>
        <row r="1027">
          <cell r="A1027" t="str">
            <v>4V4ULCP007-K</v>
          </cell>
          <cell r="B1027" t="str">
            <v>Tem chỉ định màu đen đường kính 10mm S2</v>
          </cell>
          <cell r="C1027" t="str">
            <v>cai</v>
          </cell>
          <cell r="D1027" t="str">
            <v>LTS2</v>
          </cell>
        </row>
        <row r="1028">
          <cell r="A1028" t="str">
            <v>4V4ULCP007-P</v>
          </cell>
          <cell r="B1028" t="str">
            <v>Tem chỉ định màu hồng đường kính 10mm S2</v>
          </cell>
          <cell r="C1028" t="str">
            <v>cai</v>
          </cell>
          <cell r="D1028" t="str">
            <v>LTS2</v>
          </cell>
        </row>
        <row r="1029">
          <cell r="A1029" t="str">
            <v>4V4ULCP007-W</v>
          </cell>
          <cell r="B1029" t="str">
            <v>Tem chỉ định màu trắng đường kính 10mm S2</v>
          </cell>
          <cell r="C1029" t="str">
            <v>cai</v>
          </cell>
          <cell r="D1029" t="str">
            <v>LTS2</v>
          </cell>
        </row>
        <row r="1030">
          <cell r="A1030" t="str">
            <v>4V4ULCP007-Y</v>
          </cell>
          <cell r="B1030" t="str">
            <v>Tem chỉ định màu vàng đường kính 10mm S2</v>
          </cell>
          <cell r="C1030" t="str">
            <v>cai</v>
          </cell>
          <cell r="D1030" t="str">
            <v>LTS2</v>
          </cell>
        </row>
        <row r="1031">
          <cell r="A1031" t="str">
            <v>4V4ULCP008</v>
          </cell>
          <cell r="B1031" t="str">
            <v>Tem serial number S2 40x10mm</v>
          </cell>
          <cell r="C1031" t="str">
            <v>cai</v>
          </cell>
          <cell r="D1031" t="str">
            <v>LTS2</v>
          </cell>
        </row>
        <row r="1032">
          <cell r="A1032" t="str">
            <v>4V4ULCP009</v>
          </cell>
          <cell r="B1032" t="str">
            <v>Nhãn pin S2 Ulc 54x59.3mm</v>
          </cell>
          <cell r="C1032" t="str">
            <v>cai</v>
          </cell>
          <cell r="D1032" t="str">
            <v>LTS2</v>
          </cell>
        </row>
        <row r="1033">
          <cell r="A1033" t="str">
            <v>4V4ULCP010</v>
          </cell>
          <cell r="B1033" t="str">
            <v>Tem ICT trên vỏ hộp S2 35x25mm</v>
          </cell>
          <cell r="C1033" t="str">
            <v>cai</v>
          </cell>
          <cell r="D1033" t="str">
            <v>LTS2</v>
          </cell>
        </row>
        <row r="1034">
          <cell r="A1034" t="str">
            <v>4V4ULCP011</v>
          </cell>
          <cell r="B1034" t="str">
            <v>Vỏ hộp đựng máy và phụ kiện S2 Ulc</v>
          </cell>
          <cell r="C1034" t="str">
            <v>cai</v>
          </cell>
          <cell r="D1034" t="str">
            <v>LTS2</v>
          </cell>
        </row>
        <row r="1035">
          <cell r="A1035" t="str">
            <v>4V4ULCP012</v>
          </cell>
          <cell r="B1035" t="str">
            <v>Thùng carton đựng 30 sản phẩm S2 Ulc</v>
          </cell>
          <cell r="C1035" t="str">
            <v>cai</v>
          </cell>
          <cell r="D1035" t="str">
            <v>LTS2</v>
          </cell>
        </row>
        <row r="1036">
          <cell r="A1036" t="str">
            <v>4V4ULCP013</v>
          </cell>
          <cell r="B1036" t="str">
            <v>Tem dán trên thùng carton S2 Ulc</v>
          </cell>
          <cell r="C1036" t="str">
            <v>cai</v>
          </cell>
          <cell r="D1036" t="str">
            <v>LTS2</v>
          </cell>
        </row>
        <row r="1037">
          <cell r="A1037" t="str">
            <v>4V4ULCP014</v>
          </cell>
          <cell r="B1037" t="str">
            <v>Sách hướng dẫn sử dụng S2 Ulc</v>
          </cell>
          <cell r="C1037" t="str">
            <v>cai</v>
          </cell>
          <cell r="D1037" t="str">
            <v>LTS2</v>
          </cell>
        </row>
        <row r="1038">
          <cell r="A1038" t="str">
            <v>4V4ULCP015</v>
          </cell>
          <cell r="B1038" t="str">
            <v>Túi nilong đựng S2 có in logo công ty</v>
          </cell>
          <cell r="C1038" t="str">
            <v>cai</v>
          </cell>
          <cell r="D1038" t="str">
            <v>LTS2</v>
          </cell>
        </row>
        <row r="1039">
          <cell r="A1039" t="str">
            <v>4V4ULCP016</v>
          </cell>
          <cell r="B1039" t="str">
            <v>Miếng dán bảo vệ màn hình rời S2 Ulc</v>
          </cell>
          <cell r="C1039" t="str">
            <v>cai</v>
          </cell>
          <cell r="D1039" t="str">
            <v>LTS2</v>
          </cell>
        </row>
        <row r="1040">
          <cell r="A1040" t="str">
            <v>4V4ULCP017</v>
          </cell>
          <cell r="B1040" t="str">
            <v>Tai nghe S2 Ulc</v>
          </cell>
          <cell r="C1040" t="str">
            <v>cai</v>
          </cell>
          <cell r="D1040" t="str">
            <v>LTS2</v>
          </cell>
        </row>
        <row r="1041">
          <cell r="A1041" t="str">
            <v>4V4ULCS001</v>
          </cell>
          <cell r="B1041" t="str">
            <v>Băng dính dán trên mối hàn của volume S2 Ulc 20x7x0.1mm</v>
          </cell>
          <cell r="C1041" t="str">
            <v>cai</v>
          </cell>
          <cell r="D1041" t="str">
            <v>LTS2</v>
          </cell>
        </row>
        <row r="1042">
          <cell r="A1042" t="str">
            <v>4V4ULCS002</v>
          </cell>
          <cell r="B1042" t="str">
            <v>Băng dính dán trên mối hàn của camera S2 Ulc 32x7x0.1mm</v>
          </cell>
          <cell r="C1042" t="str">
            <v>cai</v>
          </cell>
          <cell r="D1042" t="str">
            <v>LTS2</v>
          </cell>
        </row>
        <row r="1043">
          <cell r="A1043" t="str">
            <v>4V4ULCS003</v>
          </cell>
          <cell r="B1043" t="str">
            <v>Miếng dẫn điện PCBA S2 Ulc 35x22x0.1mm</v>
          </cell>
          <cell r="C1043" t="str">
            <v>cai</v>
          </cell>
          <cell r="D1043" t="str">
            <v>LTS2</v>
          </cell>
        </row>
        <row r="1044">
          <cell r="A1044" t="str">
            <v>4V4ULCS004</v>
          </cell>
          <cell r="B1044" t="str">
            <v>Miếng chắn sáng nút bấm TP S2 Ulc 4.7x5.7mm</v>
          </cell>
          <cell r="C1044" t="str">
            <v>cai</v>
          </cell>
          <cell r="D1044" t="str">
            <v>LTS2</v>
          </cell>
        </row>
        <row r="1045">
          <cell r="A1045" t="str">
            <v>4V4ULCS005</v>
          </cell>
          <cell r="B1045" t="str">
            <v>Vải dẫn điện LCD S2 Ulc 43x12x0.1mm</v>
          </cell>
          <cell r="C1045" t="str">
            <v>cai</v>
          </cell>
          <cell r="D1045" t="str">
            <v>LTS2</v>
          </cell>
        </row>
        <row r="1046">
          <cell r="A1046" t="str">
            <v>4V4ULCS006</v>
          </cell>
          <cell r="B1046" t="str">
            <v>Vải dẫn điện cố định mic S2 Ulc 25x10x0.1mm</v>
          </cell>
          <cell r="C1046" t="str">
            <v>cai</v>
          </cell>
          <cell r="D1046" t="str">
            <v>LTS2</v>
          </cell>
        </row>
        <row r="1047">
          <cell r="A1047" t="str">
            <v>4V4ULCS007</v>
          </cell>
          <cell r="B1047" t="str">
            <v>Xốp dẫn điện PCBA ngắn S2 Ulc 8x5x0.5mm</v>
          </cell>
          <cell r="C1047" t="str">
            <v>cai</v>
          </cell>
          <cell r="D1047" t="str">
            <v>LTS2</v>
          </cell>
        </row>
        <row r="1048">
          <cell r="A1048" t="str">
            <v>4V4ULCS008</v>
          </cell>
          <cell r="B1048" t="str">
            <v>Xốp dẫn điện PCBA dài S2 Ulc 14x3x0.1mm</v>
          </cell>
          <cell r="C1048" t="str">
            <v>cai</v>
          </cell>
          <cell r="D1048" t="str">
            <v>LTS2</v>
          </cell>
        </row>
        <row r="1049">
          <cell r="A1049" t="str">
            <v>4V4ULCS009</v>
          </cell>
          <cell r="B1049" t="str">
            <v>Ốc vít vỏ ngắn 1.4x2.5mm S2 Ulc</v>
          </cell>
          <cell r="C1049" t="str">
            <v>cai</v>
          </cell>
          <cell r="D1049" t="str">
            <v>LTS2</v>
          </cell>
        </row>
        <row r="1050">
          <cell r="A1050" t="str">
            <v>4V4ULCS010</v>
          </cell>
          <cell r="B1050" t="str">
            <v>Ốc vít vỏ dài 1.4x3mm S2 Ulc</v>
          </cell>
          <cell r="C1050" t="str">
            <v>cai</v>
          </cell>
          <cell r="D1050" t="str">
            <v>LTS2</v>
          </cell>
        </row>
        <row r="1051">
          <cell r="A1051" t="str">
            <v>4V4ULCS011</v>
          </cell>
          <cell r="B1051" t="str">
            <v>Băng dính cách điện ăng-ten RF S2 Ulc 20x10x0.1mm</v>
          </cell>
          <cell r="C1051" t="str">
            <v>cai</v>
          </cell>
          <cell r="D1051" t="str">
            <v>LTS2</v>
          </cell>
        </row>
        <row r="1052">
          <cell r="A1052" t="str">
            <v>4V4ULCS012</v>
          </cell>
          <cell r="B1052" t="str">
            <v>Màn dẫn điện shield PCBA S2 Ulc 22x12x0.1mm</v>
          </cell>
          <cell r="C1052" t="str">
            <v>cai</v>
          </cell>
          <cell r="D1052" t="str">
            <v>LTS2</v>
          </cell>
        </row>
        <row r="1053">
          <cell r="A1053" t="str">
            <v>4V4ULCS013</v>
          </cell>
          <cell r="B1053" t="str">
            <v>Miếng đệm dán đỡ màn hình PVC S2 Ulc 82.6x56.76x0.3mmm</v>
          </cell>
          <cell r="C1053" t="str">
            <v>cai</v>
          </cell>
          <cell r="D1053" t="str">
            <v>LTS2</v>
          </cell>
        </row>
        <row r="1054">
          <cell r="A1054" t="str">
            <v>4V4ULCS100-B</v>
          </cell>
          <cell r="B1054" t="str">
            <v>Cụm nắp trên S2 Ulc xanh</v>
          </cell>
          <cell r="C1054" t="str">
            <v>cai</v>
          </cell>
          <cell r="D1054" t="str">
            <v>LTS2</v>
          </cell>
        </row>
        <row r="1055">
          <cell r="A1055" t="str">
            <v>4V4ULCS100-K</v>
          </cell>
          <cell r="B1055" t="str">
            <v>Cụm nắp trên S2 Ulc đen</v>
          </cell>
          <cell r="C1055" t="str">
            <v>cai</v>
          </cell>
          <cell r="D1055" t="str">
            <v>LTS2</v>
          </cell>
        </row>
        <row r="1056">
          <cell r="A1056" t="str">
            <v>4V4ULCS100-P</v>
          </cell>
          <cell r="B1056" t="str">
            <v>Cụm nắp trên S2 Ulc hồng</v>
          </cell>
          <cell r="C1056" t="str">
            <v>cai</v>
          </cell>
          <cell r="D1056" t="str">
            <v>LTS2</v>
          </cell>
        </row>
        <row r="1057">
          <cell r="A1057" t="str">
            <v>4V4ULCS100-W</v>
          </cell>
          <cell r="B1057" t="str">
            <v>Cụm nắp trên S2 Ulc trắng</v>
          </cell>
          <cell r="C1057" t="str">
            <v>cai</v>
          </cell>
          <cell r="D1057" t="str">
            <v>LTS2</v>
          </cell>
        </row>
        <row r="1058">
          <cell r="A1058" t="str">
            <v>4V4ULCS100-Y</v>
          </cell>
          <cell r="B1058" t="str">
            <v>Cụm nắp trên S2 Ulc vàng</v>
          </cell>
          <cell r="C1058" t="str">
            <v>cai</v>
          </cell>
          <cell r="D1058" t="str">
            <v>LTS2</v>
          </cell>
        </row>
        <row r="1059">
          <cell r="A1059" t="str">
            <v>4V4ULCS101</v>
          </cell>
          <cell r="B1059" t="str">
            <v>Vỏ S2 Ulc</v>
          </cell>
          <cell r="C1059" t="str">
            <v>cai</v>
          </cell>
          <cell r="D1059" t="str">
            <v>LTS2</v>
          </cell>
        </row>
        <row r="1060">
          <cell r="A1060" t="str">
            <v>4V4ULCS102</v>
          </cell>
          <cell r="B1060" t="str">
            <v>Ốc chịu nhiệt S2 Ulc</v>
          </cell>
          <cell r="C1060" t="str">
            <v>cai</v>
          </cell>
          <cell r="D1060" t="str">
            <v>LTS2</v>
          </cell>
        </row>
        <row r="1061">
          <cell r="A1061" t="str">
            <v>4V4ULCS104</v>
          </cell>
          <cell r="B1061" t="str">
            <v>Băng dính TP (trên) S2 Ulc</v>
          </cell>
          <cell r="C1061" t="str">
            <v>cai</v>
          </cell>
          <cell r="D1061" t="str">
            <v>LTS2</v>
          </cell>
        </row>
        <row r="1062">
          <cell r="A1062" t="str">
            <v>4V4ULCS105</v>
          </cell>
          <cell r="B1062" t="str">
            <v>Băng dính TP (trung) S2 Ulc</v>
          </cell>
          <cell r="C1062" t="str">
            <v>cai</v>
          </cell>
          <cell r="D1062" t="str">
            <v>LTS2</v>
          </cell>
        </row>
        <row r="1063">
          <cell r="A1063" t="str">
            <v>4V4ULCS106</v>
          </cell>
          <cell r="B1063" t="str">
            <v>Băng dính TP (dưới) S2 Ulc</v>
          </cell>
          <cell r="C1063" t="str">
            <v>cai</v>
          </cell>
          <cell r="D1063" t="str">
            <v>LTS2</v>
          </cell>
        </row>
        <row r="1064">
          <cell r="A1064" t="str">
            <v>4V4ULCS107</v>
          </cell>
          <cell r="B1064" t="str">
            <v>Màng chống bụi (đen) S2 Ulc</v>
          </cell>
          <cell r="C1064" t="str">
            <v>cai</v>
          </cell>
          <cell r="D1064" t="str">
            <v>LTS2</v>
          </cell>
        </row>
        <row r="1065">
          <cell r="A1065" t="str">
            <v>4V4ULCS200</v>
          </cell>
          <cell r="B1065" t="str">
            <v>Cụm nắp dưới S2 Ulc</v>
          </cell>
          <cell r="C1065" t="str">
            <v>cai</v>
          </cell>
          <cell r="D1065" t="str">
            <v>LTS2</v>
          </cell>
        </row>
        <row r="1066">
          <cell r="A1066" t="str">
            <v>4V4ULCS201</v>
          </cell>
          <cell r="B1066" t="str">
            <v>Nắp dưới S2 Ulc</v>
          </cell>
          <cell r="C1066" t="str">
            <v>cai</v>
          </cell>
          <cell r="D1066" t="str">
            <v>LTS2</v>
          </cell>
        </row>
        <row r="1067">
          <cell r="A1067" t="str">
            <v>4V4ULCS202</v>
          </cell>
          <cell r="B1067" t="str">
            <v>Đèn flash S2 Ulc</v>
          </cell>
          <cell r="C1067" t="str">
            <v>cai</v>
          </cell>
          <cell r="D1067" t="str">
            <v>LTS2</v>
          </cell>
        </row>
        <row r="1068">
          <cell r="A1068" t="str">
            <v>4V4ULCS203</v>
          </cell>
          <cell r="B1068" t="str">
            <v>Lưới che loa nắp dưới S2 Ulc</v>
          </cell>
          <cell r="C1068" t="str">
            <v>cai</v>
          </cell>
          <cell r="D1068" t="str">
            <v>LTS2</v>
          </cell>
        </row>
        <row r="1069">
          <cell r="A1069" t="str">
            <v>4V4ULCS204</v>
          </cell>
          <cell r="B1069" t="str">
            <v>Miếng đệm TP-IC S2 Ulc</v>
          </cell>
          <cell r="C1069" t="str">
            <v>cai</v>
          </cell>
          <cell r="D1069" t="str">
            <v>LTS2</v>
          </cell>
        </row>
        <row r="1070">
          <cell r="A1070" t="str">
            <v>4V4ULCS205</v>
          </cell>
          <cell r="B1070" t="str">
            <v>Miếng đệm kết nối TP S2 Ulc</v>
          </cell>
          <cell r="C1070" t="str">
            <v>cai</v>
          </cell>
          <cell r="D1070" t="str">
            <v>LTS2</v>
          </cell>
        </row>
        <row r="1071">
          <cell r="A1071" t="str">
            <v>4V4ULCS206</v>
          </cell>
          <cell r="B1071" t="str">
            <v>Miếng đệm nén MIC S2 Ulc</v>
          </cell>
          <cell r="C1071" t="str">
            <v>cai</v>
          </cell>
          <cell r="D1071" t="str">
            <v>LTS2</v>
          </cell>
        </row>
        <row r="1072">
          <cell r="A1072" t="str">
            <v>4V4ULCS207</v>
          </cell>
          <cell r="B1072" t="str">
            <v>Băng dính ống kính camera S2 Ulc</v>
          </cell>
          <cell r="C1072" t="str">
            <v>cai</v>
          </cell>
          <cell r="D1072" t="str">
            <v>LTS2</v>
          </cell>
        </row>
        <row r="1073">
          <cell r="A1073" t="str">
            <v>4V4ULCS208</v>
          </cell>
          <cell r="B1073" t="str">
            <v>Màng chống bụi loa S2 Ulc 13.8x7.8x0.1mm</v>
          </cell>
          <cell r="C1073" t="str">
            <v>cai</v>
          </cell>
          <cell r="D1073" t="str">
            <v>LTS2</v>
          </cell>
        </row>
        <row r="1074">
          <cell r="A1074" t="str">
            <v>4V4ULCS209</v>
          </cell>
          <cell r="B1074" t="str">
            <v>Băng keo đen S2 Ulc 49x13.2x0.5mm</v>
          </cell>
          <cell r="C1074" t="str">
            <v>cai</v>
          </cell>
          <cell r="D1074" t="str">
            <v>LTS2</v>
          </cell>
        </row>
        <row r="1075">
          <cell r="A1075" t="str">
            <v>4V4ULCS300-B-NO VNPT</v>
          </cell>
          <cell r="B1075" t="str">
            <v>Cụm nắp pin xanh không in "VNPT" S2 Ulc</v>
          </cell>
          <cell r="C1075" t="str">
            <v>cai</v>
          </cell>
          <cell r="D1075" t="str">
            <v>LTS2</v>
          </cell>
        </row>
        <row r="1076">
          <cell r="A1076" t="str">
            <v>4V4ULCS300-B-VNPT</v>
          </cell>
          <cell r="B1076" t="str">
            <v>Cụm nắp pin xanh có in "VNPT" S2 Ulc</v>
          </cell>
          <cell r="C1076" t="str">
            <v>cai</v>
          </cell>
          <cell r="D1076" t="str">
            <v>LTS2</v>
          </cell>
        </row>
        <row r="1077">
          <cell r="A1077" t="str">
            <v>4V4ULCS300-K-NO VNPT</v>
          </cell>
          <cell r="B1077" t="str">
            <v>Cụm nắp pin đen không in "VNPT" S2 Ulc</v>
          </cell>
          <cell r="C1077" t="str">
            <v>cai</v>
          </cell>
          <cell r="D1077" t="str">
            <v>LTS2</v>
          </cell>
        </row>
        <row r="1078">
          <cell r="A1078" t="str">
            <v>4V4ULCS300-K-VNPT</v>
          </cell>
          <cell r="B1078" t="str">
            <v>Cụm nắp pin đen có in "VNPT" S2 Ulc</v>
          </cell>
          <cell r="C1078" t="str">
            <v>cai</v>
          </cell>
          <cell r="D1078" t="str">
            <v>LTS2</v>
          </cell>
        </row>
        <row r="1079">
          <cell r="A1079" t="str">
            <v>4V4ULCS300-P-NO VNPT</v>
          </cell>
          <cell r="B1079" t="str">
            <v>Cụm nắp pin hồng không in "VNPT" S2 Ulc</v>
          </cell>
          <cell r="C1079" t="str">
            <v>cai</v>
          </cell>
          <cell r="D1079" t="str">
            <v>LTS2</v>
          </cell>
        </row>
        <row r="1080">
          <cell r="A1080" t="str">
            <v>4V4ULCS300-P-VNPT</v>
          </cell>
          <cell r="B1080" t="str">
            <v>Cụm nắp pin hồng có in "VNPT" S2 Ulc</v>
          </cell>
          <cell r="C1080" t="str">
            <v>cai</v>
          </cell>
          <cell r="D1080" t="str">
            <v>LTS2</v>
          </cell>
        </row>
        <row r="1081">
          <cell r="A1081" t="str">
            <v>4V4ULCS300-W-NO VNPT</v>
          </cell>
          <cell r="B1081" t="str">
            <v>Cụm nắp pin trắng không in "VNPT" S2 Ulc</v>
          </cell>
          <cell r="C1081" t="str">
            <v>cai</v>
          </cell>
          <cell r="D1081" t="str">
            <v>LTS2</v>
          </cell>
        </row>
        <row r="1082">
          <cell r="A1082" t="str">
            <v>4V4ULCS300-W-VNPT</v>
          </cell>
          <cell r="B1082" t="str">
            <v>Cụm nắp pin trắng có in "VNPT" S2 Ulc</v>
          </cell>
          <cell r="C1082" t="str">
            <v>cai</v>
          </cell>
          <cell r="D1082" t="str">
            <v>LTS2</v>
          </cell>
        </row>
        <row r="1083">
          <cell r="A1083" t="str">
            <v>4V4ULCS300-Y-NO VNPT</v>
          </cell>
          <cell r="B1083" t="str">
            <v>Cụm nắp pin vàng không in "VNPT" S2 Ulc</v>
          </cell>
          <cell r="C1083" t="str">
            <v>cai</v>
          </cell>
          <cell r="D1083" t="str">
            <v>LTS2</v>
          </cell>
        </row>
        <row r="1084">
          <cell r="A1084" t="str">
            <v>4V4ULCS300-Y-VNPT</v>
          </cell>
          <cell r="B1084" t="str">
            <v>Cụm nắp pin vàng có in "VNPT" S2 Ulc</v>
          </cell>
          <cell r="C1084" t="str">
            <v>cai</v>
          </cell>
          <cell r="D1084" t="str">
            <v>LTS2</v>
          </cell>
        </row>
        <row r="1085">
          <cell r="A1085" t="str">
            <v>4V4ULCS301</v>
          </cell>
          <cell r="B1085" t="str">
            <v>Nắp pin nhựa S2 Ulc</v>
          </cell>
          <cell r="C1085" t="str">
            <v>cai</v>
          </cell>
          <cell r="D1085" t="str">
            <v>LTS2</v>
          </cell>
        </row>
        <row r="1086">
          <cell r="A1086" t="str">
            <v>4V4ULCS302</v>
          </cell>
          <cell r="B1086" t="str">
            <v>Băng dính logo S2 Ulc</v>
          </cell>
          <cell r="C1086" t="str">
            <v>cai</v>
          </cell>
          <cell r="D1086" t="str">
            <v>LTS2</v>
          </cell>
        </row>
        <row r="1087">
          <cell r="A1087" t="str">
            <v>4V4ULCS303-B</v>
          </cell>
          <cell r="B1087" t="str">
            <v>Nút bấm tắt mở S2 Ulc xanh</v>
          </cell>
          <cell r="C1087" t="str">
            <v>cai</v>
          </cell>
          <cell r="D1087" t="str">
            <v>LTS2</v>
          </cell>
        </row>
        <row r="1088">
          <cell r="A1088" t="str">
            <v>4V4ULCS303-K</v>
          </cell>
          <cell r="B1088" t="str">
            <v>Nút bấm tắt mở S2 Ulc đen</v>
          </cell>
          <cell r="C1088" t="str">
            <v>cai</v>
          </cell>
          <cell r="D1088" t="str">
            <v>LTS2</v>
          </cell>
        </row>
        <row r="1089">
          <cell r="A1089" t="str">
            <v>4V4ULCS303-P</v>
          </cell>
          <cell r="B1089" t="str">
            <v>Nút bấm tắt mở S2 Ulc hồng</v>
          </cell>
          <cell r="C1089" t="str">
            <v>cai</v>
          </cell>
          <cell r="D1089" t="str">
            <v>LTS2</v>
          </cell>
        </row>
        <row r="1090">
          <cell r="A1090" t="str">
            <v>4V4ULCS303-W</v>
          </cell>
          <cell r="B1090" t="str">
            <v>Nút bấm tắt mở S2 Ulc trắng</v>
          </cell>
          <cell r="C1090" t="str">
            <v>cai</v>
          </cell>
          <cell r="D1090" t="str">
            <v>LTS2</v>
          </cell>
        </row>
        <row r="1091">
          <cell r="A1091" t="str">
            <v>4V4ULCS303-Y</v>
          </cell>
          <cell r="B1091" t="str">
            <v>Nút bấm tắt mở S2 Ulc vàng</v>
          </cell>
          <cell r="C1091" t="str">
            <v>cai</v>
          </cell>
          <cell r="D1091" t="str">
            <v>LTS2</v>
          </cell>
        </row>
        <row r="1092">
          <cell r="A1092" t="str">
            <v>4V4ULCS304-B</v>
          </cell>
          <cell r="B1092" t="str">
            <v>Phím tăng giảm âm S2 Ulc xanh</v>
          </cell>
          <cell r="C1092" t="str">
            <v>cai</v>
          </cell>
          <cell r="D1092" t="str">
            <v>LTS2</v>
          </cell>
        </row>
        <row r="1093">
          <cell r="A1093" t="str">
            <v>4V4ULCS304-K</v>
          </cell>
          <cell r="B1093" t="str">
            <v>Phím tăng giảm âm S2 Ulc đen</v>
          </cell>
          <cell r="C1093" t="str">
            <v>cai</v>
          </cell>
          <cell r="D1093" t="str">
            <v>LTS2</v>
          </cell>
        </row>
        <row r="1094">
          <cell r="A1094" t="str">
            <v>4V4ULCS304-P</v>
          </cell>
          <cell r="B1094" t="str">
            <v>Phím tăng giảm âm S2 Ulc hồng</v>
          </cell>
          <cell r="C1094" t="str">
            <v>cai</v>
          </cell>
          <cell r="D1094" t="str">
            <v>LTS2</v>
          </cell>
        </row>
        <row r="1095">
          <cell r="A1095" t="str">
            <v>4V4ULCS304-W</v>
          </cell>
          <cell r="B1095" t="str">
            <v>Phím tăng giảm âm S2 Ulc trắng</v>
          </cell>
          <cell r="C1095" t="str">
            <v>cai</v>
          </cell>
          <cell r="D1095" t="str">
            <v>LTS2</v>
          </cell>
        </row>
        <row r="1096">
          <cell r="A1096" t="str">
            <v>4V4ULCS304-Y</v>
          </cell>
          <cell r="B1096" t="str">
            <v>Phím tăng giảm âm S2 Ulc vàng</v>
          </cell>
          <cell r="C1096" t="str">
            <v>cai</v>
          </cell>
          <cell r="D1096" t="str">
            <v>LTS2</v>
          </cell>
        </row>
        <row r="1097">
          <cell r="A1097" t="str">
            <v>4V4ULCS305</v>
          </cell>
          <cell r="B1097" t="str">
            <v>Khay đỡ loa S2 Ulc</v>
          </cell>
          <cell r="C1097" t="str">
            <v>cai</v>
          </cell>
          <cell r="D1097" t="str">
            <v>LTS2</v>
          </cell>
        </row>
        <row r="1098">
          <cell r="A1098" t="str">
            <v>4V4ULCS307</v>
          </cell>
          <cell r="B1098" t="str">
            <v>Xốp đệm sensor S2 Ulc</v>
          </cell>
          <cell r="C1098" t="str">
            <v>cai</v>
          </cell>
          <cell r="D1098" t="str">
            <v>LTS2</v>
          </cell>
        </row>
        <row r="1099">
          <cell r="A1099" t="str">
            <v>4V4ULCS308</v>
          </cell>
          <cell r="B1099" t="str">
            <v>Miếng bảo vệ camera sau S2 Ulc 8x8x0.5mm</v>
          </cell>
          <cell r="C1099" t="str">
            <v>cai</v>
          </cell>
          <cell r="D1099" t="str">
            <v>LTS2</v>
          </cell>
        </row>
        <row r="1100">
          <cell r="A1100" t="str">
            <v>4VAD0131</v>
          </cell>
          <cell r="B1100" t="str">
            <v>CASE, TOP, Plastic ABS, Moulding, 12V1250, black</v>
          </cell>
          <cell r="C1100" t="str">
            <v>cai</v>
          </cell>
          <cell r="D1100" t="str">
            <v>ADAP</v>
          </cell>
        </row>
        <row r="1101">
          <cell r="A1101" t="str">
            <v>4VAD013F</v>
          </cell>
          <cell r="B1101" t="str">
            <v>CASE, TOP, Plastic ABS, Moulding, 12V1250, white</v>
          </cell>
          <cell r="C1101" t="str">
            <v>cai</v>
          </cell>
          <cell r="D1101" t="str">
            <v>ADAP</v>
          </cell>
        </row>
        <row r="1102">
          <cell r="A1102" t="str">
            <v>4VAD0231</v>
          </cell>
          <cell r="B1102" t="str">
            <v>CASE, TOP, Plastic ABS, Moulding, 5V2000, black</v>
          </cell>
          <cell r="C1102" t="str">
            <v>cai</v>
          </cell>
          <cell r="D1102" t="str">
            <v>ADAP</v>
          </cell>
        </row>
        <row r="1103">
          <cell r="A1103" t="str">
            <v>4VAD023F</v>
          </cell>
          <cell r="B1103" t="str">
            <v>CASE, TOP, Plastic ABS, Moulding, 5V2000, white</v>
          </cell>
          <cell r="C1103" t="str">
            <v>cai</v>
          </cell>
          <cell r="D1103" t="str">
            <v>ADAP</v>
          </cell>
        </row>
        <row r="1104">
          <cell r="A1104" t="str">
            <v>4VADS001</v>
          </cell>
          <cell r="B1104" t="str">
            <v>CASE, BOTTOM, Plastic ABS, Moulding with 02 Prong : AC  Euro Plug Stype, 4 mm, white</v>
          </cell>
          <cell r="C1104" t="str">
            <v>cai</v>
          </cell>
          <cell r="D1104" t="str">
            <v>ADAP</v>
          </cell>
        </row>
        <row r="1105">
          <cell r="A1105" t="str">
            <v>4VADS002</v>
          </cell>
          <cell r="B1105" t="str">
            <v>CASE, BOTTOM, Plastic ABS, Moulding with 02 Prong : AC  Euro Plug Stype, 4 mm, black</v>
          </cell>
          <cell r="C1105" t="str">
            <v>cai</v>
          </cell>
          <cell r="D1105" t="str">
            <v>ADAP</v>
          </cell>
        </row>
        <row r="1106">
          <cell r="A1106" t="str">
            <v>4VDBT2P003</v>
          </cell>
          <cell r="B1106" t="str">
            <v>Tem to dán nắp dưới (40 x 20 mm)</v>
          </cell>
          <cell r="C1106" t="str">
            <v>cái</v>
          </cell>
          <cell r="D1106" t="str">
            <v>DVBT2</v>
          </cell>
        </row>
        <row r="1107">
          <cell r="A1107" t="str">
            <v>4VDBT2P004</v>
          </cell>
          <cell r="B1107" t="str">
            <v>Tem logo số hóa</v>
          </cell>
          <cell r="C1107" t="str">
            <v>cái</v>
          </cell>
          <cell r="D1107" t="str">
            <v>DVBT2</v>
          </cell>
        </row>
        <row r="1108">
          <cell r="A1108" t="str">
            <v>4VDBT2P005</v>
          </cell>
          <cell r="B1108" t="str">
            <v xml:space="preserve">Khay </v>
          </cell>
          <cell r="C1108" t="str">
            <v>cái</v>
          </cell>
          <cell r="D1108" t="str">
            <v>DVBT2</v>
          </cell>
        </row>
        <row r="1109">
          <cell r="A1109" t="str">
            <v>4VDBT2P006</v>
          </cell>
          <cell r="B1109" t="str">
            <v xml:space="preserve">Hộp gift box </v>
          </cell>
          <cell r="C1109" t="str">
            <v>cái</v>
          </cell>
          <cell r="D1109" t="str">
            <v>DVBT2</v>
          </cell>
        </row>
        <row r="1110">
          <cell r="A1110" t="str">
            <v>4VDBT2P007</v>
          </cell>
          <cell r="B1110" t="str">
            <v>Thùng Master Box đựng vỏ hộp GiftBox  DVB T2</v>
          </cell>
          <cell r="C1110" t="str">
            <v>cái</v>
          </cell>
          <cell r="D1110" t="str">
            <v>DVBT2</v>
          </cell>
        </row>
        <row r="1111">
          <cell r="A1111" t="str">
            <v>4VDBVT2E001</v>
          </cell>
          <cell r="B1111" t="str">
            <v>RCA cable 3.5 mm, RCA to RCA, 1-1,5m</v>
          </cell>
          <cell r="C1111" t="str">
            <v>cái</v>
          </cell>
          <cell r="D1111" t="str">
            <v>DVBT2</v>
          </cell>
        </row>
        <row r="1112">
          <cell r="A1112" t="str">
            <v>4VDBVT2E002</v>
          </cell>
          <cell r="B1112" t="str">
            <v>Remote control</v>
          </cell>
          <cell r="C1112" t="str">
            <v>cái</v>
          </cell>
          <cell r="D1112" t="str">
            <v>DVBT2</v>
          </cell>
        </row>
        <row r="1113">
          <cell r="A1113" t="str">
            <v>4VDBVT2S001F</v>
          </cell>
          <cell r="B1113" t="str">
            <v>Nắp dưới màu trắng</v>
          </cell>
          <cell r="C1113" t="str">
            <v>cái</v>
          </cell>
          <cell r="D1113" t="str">
            <v>DVBT2</v>
          </cell>
        </row>
        <row r="1114">
          <cell r="A1114" t="str">
            <v>4VDBVT2S002F</v>
          </cell>
          <cell r="B1114" t="str">
            <v>Nắp trên màu trắng</v>
          </cell>
          <cell r="C1114" t="str">
            <v>cái</v>
          </cell>
          <cell r="D1114" t="str">
            <v>DVBT2</v>
          </cell>
        </row>
        <row r="1115">
          <cell r="A1115" t="str">
            <v>4VDBVT2S003</v>
          </cell>
          <cell r="B1115" t="str">
            <v>Nắp trước Nhựa PC</v>
          </cell>
          <cell r="C1115" t="str">
            <v>cái</v>
          </cell>
          <cell r="D1115" t="str">
            <v>DVBT2</v>
          </cell>
        </row>
        <row r="1116">
          <cell r="A1116" t="str">
            <v>4VDBVT2S004</v>
          </cell>
          <cell r="B1116" t="str">
            <v>Chân cao su D9.0 x H3.5</v>
          </cell>
          <cell r="C1116" t="str">
            <v>cái</v>
          </cell>
          <cell r="D1116" t="str">
            <v>DVBT2</v>
          </cell>
        </row>
        <row r="1117">
          <cell r="A1117" t="str">
            <v>4VDBVT2S005</v>
          </cell>
          <cell r="B1117" t="str">
            <v>Nút điều khiển Nhựa PC</v>
          </cell>
          <cell r="C1117" t="str">
            <v>cái</v>
          </cell>
          <cell r="D1117" t="str">
            <v>DVBT2</v>
          </cell>
        </row>
        <row r="1118">
          <cell r="A1118" t="str">
            <v>4VDBVT2S006</v>
          </cell>
          <cell r="B1118" t="str">
            <v>Nút nguồn Nhựa PC</v>
          </cell>
          <cell r="C1118" t="str">
            <v>cái</v>
          </cell>
          <cell r="D1118" t="str">
            <v>DVBT2</v>
          </cell>
        </row>
        <row r="1119">
          <cell r="A1119" t="str">
            <v>4VDBVT2S007</v>
          </cell>
          <cell r="B1119" t="str">
            <v>Vít tự khoan L8 M2.5 x L8</v>
          </cell>
          <cell r="C1119" t="str">
            <v>cái</v>
          </cell>
          <cell r="D1119" t="str">
            <v>DVBT2</v>
          </cell>
        </row>
        <row r="1120">
          <cell r="A1120" t="str">
            <v>4VIPSTBE001</v>
          </cell>
          <cell r="B1120" t="str">
            <v>HDMI cable 1.4V A Type, 1.2m length</v>
          </cell>
          <cell r="C1120" t="str">
            <v>cái</v>
          </cell>
          <cell r="D1120" t="str">
            <v>TVSTB</v>
          </cell>
        </row>
        <row r="1121">
          <cell r="A1121" t="str">
            <v>4VIPSTBE002</v>
          </cell>
          <cell r="B1121" t="str">
            <v>RCA Cable, 1m length</v>
          </cell>
          <cell r="C1121" t="str">
            <v>cái</v>
          </cell>
          <cell r="D1121" t="str">
            <v>TVSTB</v>
          </cell>
        </row>
        <row r="1122">
          <cell r="A1122" t="str">
            <v>4VIPSTBE003</v>
          </cell>
          <cell r="B1122" t="str">
            <v>Điều khiển từ xa hồng ngoại Remote control</v>
          </cell>
          <cell r="C1122" t="str">
            <v>cái</v>
          </cell>
          <cell r="D1122" t="str">
            <v>TVSTB</v>
          </cell>
        </row>
        <row r="1123">
          <cell r="A1123" t="str">
            <v>4VIPSTBE004</v>
          </cell>
          <cell r="B1123" t="str">
            <v>Pin AA, 1.5V</v>
          </cell>
          <cell r="C1123" t="str">
            <v>cái</v>
          </cell>
          <cell r="D1123" t="str">
            <v>TVSTB</v>
          </cell>
        </row>
        <row r="1124">
          <cell r="A1124" t="str">
            <v>4VIPSTBE005</v>
          </cell>
          <cell r="B1124" t="str">
            <v>Pin AAA, 1.5V</v>
          </cell>
          <cell r="C1124" t="str">
            <v>cái</v>
          </cell>
          <cell r="D1124" t="str">
            <v>DVBT2</v>
          </cell>
        </row>
        <row r="1125">
          <cell r="A1125" t="str">
            <v>4VIPSTBE006</v>
          </cell>
          <cell r="B1125" t="str">
            <v>Sách hướng dẫn sử dụng nhanh Khổ A6</v>
          </cell>
          <cell r="C1125" t="str">
            <v>cái</v>
          </cell>
          <cell r="D1125" t="str">
            <v>TVSTB</v>
          </cell>
        </row>
        <row r="1126">
          <cell r="A1126" t="str">
            <v>4VIPSTBE007</v>
          </cell>
          <cell r="B1126" t="str">
            <v>Khay hộp gift box</v>
          </cell>
          <cell r="C1126" t="str">
            <v>cái</v>
          </cell>
          <cell r="D1126" t="str">
            <v>TVSTB</v>
          </cell>
        </row>
        <row r="1127">
          <cell r="A1127" t="str">
            <v>4VIPSTBE008</v>
          </cell>
          <cell r="B1127" t="str">
            <v>Hộp gift box 225 x 160 x 70 mm</v>
          </cell>
          <cell r="C1127" t="str">
            <v>cái</v>
          </cell>
          <cell r="D1127" t="str">
            <v>TVSTB</v>
          </cell>
        </row>
        <row r="1128">
          <cell r="A1128" t="str">
            <v>4VIPSTBE009</v>
          </cell>
          <cell r="B1128" t="str">
            <v>Tem to dán nắp dưới 51.8 mm x 38 mm</v>
          </cell>
          <cell r="C1128" t="str">
            <v>cái</v>
          </cell>
          <cell r="D1128" t="str">
            <v>TVSTB</v>
          </cell>
        </row>
        <row r="1129">
          <cell r="A1129" t="str">
            <v>4VIPSTBP011</v>
          </cell>
          <cell r="B1129" t="str">
            <v>Master box 20 sản phẩm</v>
          </cell>
          <cell r="C1129" t="str">
            <v>cái</v>
          </cell>
          <cell r="D1129" t="str">
            <v>TVSTB</v>
          </cell>
        </row>
        <row r="1130">
          <cell r="A1130" t="str">
            <v>4VIPSTBP012</v>
          </cell>
          <cell r="B1130" t="str">
            <v>Thẻ bảo hành 105 x 340 mm</v>
          </cell>
          <cell r="C1130" t="str">
            <v>cái</v>
          </cell>
          <cell r="D1130" t="str">
            <v>TVSTB</v>
          </cell>
        </row>
        <row r="1131">
          <cell r="A1131" t="str">
            <v>4VIPSTBP013</v>
          </cell>
          <cell r="B1131" t="str">
            <v>Hướng dẫn lắp đặt nhanh 105 x 140 mm</v>
          </cell>
          <cell r="C1131" t="str">
            <v>cái</v>
          </cell>
          <cell r="D1131" t="str">
            <v>TVSTB</v>
          </cell>
        </row>
        <row r="1132">
          <cell r="A1132" t="str">
            <v>4VIPSTBP014</v>
          </cell>
          <cell r="B1132" t="str">
            <v>Tem nhãn thuê bao</v>
          </cell>
          <cell r="C1132" t="str">
            <v>cái</v>
          </cell>
          <cell r="D1132" t="str">
            <v>TVSTB</v>
          </cell>
        </row>
        <row r="1133">
          <cell r="A1133" t="str">
            <v>4VIPSTBP015</v>
          </cell>
          <cell r="B1133" t="str">
            <v>Tem vỡ chống mở dán trên modem 20x14mm</v>
          </cell>
          <cell r="C1133" t="str">
            <v>cái</v>
          </cell>
          <cell r="D1133" t="str">
            <v>TVSTB</v>
          </cell>
        </row>
        <row r="1134">
          <cell r="A1134" t="str">
            <v>4VIPSTBS001</v>
          </cell>
          <cell r="B1134" t="str">
            <v>Vỏ trên Nhựa ABS, trắng</v>
          </cell>
          <cell r="C1134" t="str">
            <v>cái</v>
          </cell>
          <cell r="D1134" t="str">
            <v>TVSTB</v>
          </cell>
        </row>
        <row r="1135">
          <cell r="A1135" t="str">
            <v>4VIPSTBS002</v>
          </cell>
          <cell r="B1135" t="str">
            <v>Vỏ dưới Nhựa ABS, trắng</v>
          </cell>
          <cell r="C1135" t="str">
            <v>cái</v>
          </cell>
          <cell r="D1135" t="str">
            <v>TVSTB</v>
          </cell>
        </row>
        <row r="1136">
          <cell r="A1136" t="str">
            <v>4VIPSTBS003</v>
          </cell>
          <cell r="B1136" t="str">
            <v>Dẫn sáng Nhựa ABS, trắng, trong suốt</v>
          </cell>
          <cell r="C1136" t="str">
            <v>cái</v>
          </cell>
          <cell r="D1136" t="str">
            <v>TVSTB</v>
          </cell>
        </row>
        <row r="1137">
          <cell r="A1137" t="str">
            <v>4VIPSTBS004</v>
          </cell>
          <cell r="B1137" t="str">
            <v>Dẫn hồng ngoại Nhựa ABS, đen, trong suốt</v>
          </cell>
          <cell r="C1137" t="str">
            <v>cái</v>
          </cell>
          <cell r="D1137" t="str">
            <v>TVSTB</v>
          </cell>
        </row>
        <row r="1138">
          <cell r="A1138" t="str">
            <v>4VIPSTBS005</v>
          </cell>
          <cell r="B1138" t="str">
            <v>Silicone rubber foot D8 x H2.5</v>
          </cell>
          <cell r="C1138" t="str">
            <v>cai</v>
          </cell>
          <cell r="D1138" t="str">
            <v>TVSTB</v>
          </cell>
        </row>
        <row r="1139">
          <cell r="A1139" t="str">
            <v>4VLS2EP001</v>
          </cell>
          <cell r="B1139" t="str">
            <v>Pin S403 1700mAh S2 Eco</v>
          </cell>
          <cell r="C1139" t="str">
            <v>cai</v>
          </cell>
          <cell r="D1139" t="str">
            <v>LTS2</v>
          </cell>
        </row>
        <row r="1140">
          <cell r="A1140" t="str">
            <v>4VLS2EP002</v>
          </cell>
          <cell r="B1140" t="str">
            <v>Bộ sạc 3KV output 1A S2</v>
          </cell>
          <cell r="C1140" t="str">
            <v>cai</v>
          </cell>
          <cell r="D1140" t="str">
            <v>LTS2</v>
          </cell>
        </row>
        <row r="1141">
          <cell r="A1141" t="str">
            <v>4VLS2EP003</v>
          </cell>
          <cell r="B1141" t="str">
            <v>Cáp dữ liệu USB 1m trắng S2</v>
          </cell>
          <cell r="C1141" t="str">
            <v>cai</v>
          </cell>
          <cell r="D1141" t="str">
            <v>LTS2</v>
          </cell>
        </row>
        <row r="1142">
          <cell r="A1142" t="str">
            <v>4VLS2EP004</v>
          </cell>
          <cell r="B1142" t="str">
            <v>Tai nghe S2 Eco</v>
          </cell>
          <cell r="C1142" t="str">
            <v>cai</v>
          </cell>
          <cell r="D1142" t="str">
            <v>LTS2</v>
          </cell>
        </row>
        <row r="1143">
          <cell r="A1143" t="str">
            <v>4VLS2EP005</v>
          </cell>
          <cell r="B1143" t="str">
            <v>Vỏ hộp đựng máy và phụ kiện S2 Eco</v>
          </cell>
          <cell r="C1143" t="str">
            <v>cai</v>
          </cell>
          <cell r="D1143" t="str">
            <v>LTS2</v>
          </cell>
        </row>
        <row r="1144">
          <cell r="A1144" t="str">
            <v>4VLS2EP006</v>
          </cell>
          <cell r="B1144" t="str">
            <v>Thùng carton đựng 30 sản phẩm S2 Eco</v>
          </cell>
          <cell r="C1144" t="str">
            <v>cai</v>
          </cell>
          <cell r="D1144" t="str">
            <v>LTS2</v>
          </cell>
        </row>
        <row r="1145">
          <cell r="A1145" t="str">
            <v>4VLS2EP007</v>
          </cell>
          <cell r="B1145" t="str">
            <v>Sách hướng dẫn sử dụng S2 Eco</v>
          </cell>
          <cell r="C1145" t="str">
            <v>cai</v>
          </cell>
          <cell r="D1145" t="str">
            <v>LTS2</v>
          </cell>
        </row>
        <row r="1146">
          <cell r="A1146" t="str">
            <v>4VLS2EP009</v>
          </cell>
          <cell r="B1146" t="str">
            <v>Thẻ bảo hành S2 Eco 90x55mm</v>
          </cell>
          <cell r="C1146" t="str">
            <v>cai</v>
          </cell>
          <cell r="D1146" t="str">
            <v>LTS2</v>
          </cell>
        </row>
        <row r="1147">
          <cell r="A1147" t="str">
            <v>4VLS2EP010</v>
          </cell>
          <cell r="B1147" t="str">
            <v>Miếng dán bảo vệ màn hình rời S2 Eco</v>
          </cell>
          <cell r="C1147" t="str">
            <v>cai</v>
          </cell>
          <cell r="D1147" t="str">
            <v>LTS2</v>
          </cell>
        </row>
        <row r="1148">
          <cell r="A1148" t="str">
            <v>4VLS2EP011</v>
          </cell>
          <cell r="B1148" t="str">
            <v>Túi nilong đựng S2 Eco có in logo công ty</v>
          </cell>
          <cell r="C1148" t="str">
            <v>cai</v>
          </cell>
          <cell r="D1148" t="str">
            <v>LTS2</v>
          </cell>
        </row>
        <row r="1149">
          <cell r="A1149" t="str">
            <v>4VLS2EP012</v>
          </cell>
          <cell r="B1149" t="str">
            <v>Tem dán trên thùng carton S2 Eco</v>
          </cell>
          <cell r="C1149" t="str">
            <v>cai</v>
          </cell>
          <cell r="D1149" t="str">
            <v>LTS2</v>
          </cell>
        </row>
        <row r="1150">
          <cell r="A1150" t="str">
            <v>4VLS2ES001-B</v>
          </cell>
          <cell r="B1150" t="str">
            <v>Cụm nắp trên S2 Eco xanh</v>
          </cell>
          <cell r="C1150" t="str">
            <v>cai</v>
          </cell>
          <cell r="D1150" t="str">
            <v>LTS2</v>
          </cell>
        </row>
        <row r="1151">
          <cell r="A1151" t="str">
            <v>4VLS2ES001-K</v>
          </cell>
          <cell r="B1151" t="str">
            <v>Cụm nắp trên S2 Eco đen</v>
          </cell>
          <cell r="C1151" t="str">
            <v>cai</v>
          </cell>
          <cell r="D1151" t="str">
            <v>LTS2</v>
          </cell>
        </row>
        <row r="1152">
          <cell r="A1152" t="str">
            <v>4VLS2ES001-P</v>
          </cell>
          <cell r="B1152" t="str">
            <v>Cụm nắp trên S2 Eco hồng</v>
          </cell>
          <cell r="C1152" t="str">
            <v>cai</v>
          </cell>
          <cell r="D1152" t="str">
            <v>LTS2</v>
          </cell>
        </row>
        <row r="1153">
          <cell r="A1153" t="str">
            <v>4VLS2ES001-W</v>
          </cell>
          <cell r="B1153" t="str">
            <v>Cụm nắp trên S2 Eco trắng</v>
          </cell>
          <cell r="C1153" t="str">
            <v>cai</v>
          </cell>
          <cell r="D1153" t="str">
            <v>LTS2</v>
          </cell>
        </row>
        <row r="1154">
          <cell r="A1154" t="str">
            <v>4VLS2ES001-Y</v>
          </cell>
          <cell r="B1154" t="str">
            <v>Cụm nắp trên S2 Eco vàng</v>
          </cell>
          <cell r="C1154" t="str">
            <v>cai</v>
          </cell>
          <cell r="D1154" t="str">
            <v>LTS2</v>
          </cell>
        </row>
        <row r="1155">
          <cell r="A1155" t="str">
            <v>4VLS2ES002</v>
          </cell>
          <cell r="B1155" t="str">
            <v>Miếng đệm sensor khoảng cách S2 Eco</v>
          </cell>
          <cell r="C1155" t="str">
            <v>cai</v>
          </cell>
          <cell r="D1155" t="str">
            <v>LTS2</v>
          </cell>
        </row>
        <row r="1156">
          <cell r="A1156" t="str">
            <v>4VLS2ES003-K</v>
          </cell>
          <cell r="B1156" t="str">
            <v>Cụm nắp dưới S2 Eco đen</v>
          </cell>
          <cell r="C1156" t="str">
            <v>cai</v>
          </cell>
          <cell r="D1156" t="str">
            <v>LTS2</v>
          </cell>
        </row>
        <row r="1157">
          <cell r="A1157" t="str">
            <v>4VLS2ES003-W</v>
          </cell>
          <cell r="B1157" t="str">
            <v>Cụm nắp dưới S2 Eco trắng</v>
          </cell>
          <cell r="C1157" t="str">
            <v>cai</v>
          </cell>
          <cell r="D1157" t="str">
            <v>LTS2</v>
          </cell>
        </row>
        <row r="1158">
          <cell r="A1158" t="str">
            <v>4VLS2ES004-B-S2ECO</v>
          </cell>
          <cell r="B1158" t="str">
            <v>Nắp pin S2 xanh Eco in "S2 ECO"</v>
          </cell>
          <cell r="C1158" t="str">
            <v>cai</v>
          </cell>
          <cell r="D1158" t="str">
            <v>LTS2</v>
          </cell>
        </row>
        <row r="1159">
          <cell r="A1159" t="str">
            <v>4VLS2ES004-B-VNPT</v>
          </cell>
          <cell r="B1159" t="str">
            <v>Nắp pin S2 Eco xanh in "VNPT"</v>
          </cell>
          <cell r="C1159" t="str">
            <v>cai</v>
          </cell>
          <cell r="D1159" t="str">
            <v>LTS2</v>
          </cell>
        </row>
        <row r="1160">
          <cell r="A1160" t="str">
            <v>4VLS2ES004-K-S2ECO</v>
          </cell>
          <cell r="B1160" t="str">
            <v>Nắp pin S2 đen Eco in "S2 ECO"</v>
          </cell>
          <cell r="C1160" t="str">
            <v>cai</v>
          </cell>
          <cell r="D1160" t="str">
            <v>LTS2</v>
          </cell>
        </row>
        <row r="1161">
          <cell r="A1161" t="str">
            <v>4VLS2ES004-K-VNPT</v>
          </cell>
          <cell r="B1161" t="str">
            <v>Nắp pin S2 Eco đen in "VNPT"</v>
          </cell>
          <cell r="C1161" t="str">
            <v>cai</v>
          </cell>
          <cell r="D1161" t="str">
            <v>LTS2</v>
          </cell>
        </row>
        <row r="1162">
          <cell r="A1162" t="str">
            <v>4VLS2ES004-P-S2ECO</v>
          </cell>
          <cell r="B1162" t="str">
            <v>Nắp pin S2 hồng Eco in "S2 ECO"</v>
          </cell>
          <cell r="C1162" t="str">
            <v>cai</v>
          </cell>
          <cell r="D1162" t="str">
            <v>LTS2</v>
          </cell>
        </row>
        <row r="1163">
          <cell r="A1163" t="str">
            <v>4VLS2ES004-P-VNPT</v>
          </cell>
          <cell r="B1163" t="str">
            <v>Nắp pin S2 Eco hồng in "VNPT"</v>
          </cell>
          <cell r="C1163" t="str">
            <v>cai</v>
          </cell>
          <cell r="D1163" t="str">
            <v>LTS2</v>
          </cell>
        </row>
        <row r="1164">
          <cell r="A1164" t="str">
            <v>4VLS2ES004-W-S2ECO</v>
          </cell>
          <cell r="B1164" t="str">
            <v>Nắp pin S2 trắng Eco in "S2 ECO"</v>
          </cell>
          <cell r="C1164" t="str">
            <v>cai</v>
          </cell>
          <cell r="D1164" t="str">
            <v>LTS2</v>
          </cell>
        </row>
        <row r="1165">
          <cell r="A1165" t="str">
            <v>4VLS2ES004-W-VNPT</v>
          </cell>
          <cell r="B1165" t="str">
            <v>Nắp pin S2 Eco trắng in "VNPT"</v>
          </cell>
          <cell r="C1165" t="str">
            <v>cai</v>
          </cell>
          <cell r="D1165" t="str">
            <v>LTS2</v>
          </cell>
        </row>
        <row r="1166">
          <cell r="A1166" t="str">
            <v>4VLS2ES004-Y-S2ECO</v>
          </cell>
          <cell r="B1166" t="str">
            <v>Nắp pin S2 vàng Eco in "S2 ECO"</v>
          </cell>
          <cell r="C1166" t="str">
            <v>cai</v>
          </cell>
          <cell r="D1166" t="str">
            <v>LTS2</v>
          </cell>
        </row>
        <row r="1167">
          <cell r="A1167" t="str">
            <v>4VLS2ES004-Y-VNPT</v>
          </cell>
          <cell r="B1167" t="str">
            <v>Nắp pin S2 Eco vàng in "VNPT"</v>
          </cell>
          <cell r="C1167" t="str">
            <v>cai</v>
          </cell>
          <cell r="D1167" t="str">
            <v>LTS2</v>
          </cell>
        </row>
        <row r="1168">
          <cell r="A1168" t="str">
            <v>4VLS2ES005</v>
          </cell>
          <cell r="B1168" t="str">
            <v>Logo bông sen bằng nhôm dày 0.3mm S2</v>
          </cell>
          <cell r="C1168" t="str">
            <v>cai</v>
          </cell>
          <cell r="D1168" t="str">
            <v>LTS2</v>
          </cell>
        </row>
        <row r="1169">
          <cell r="A1169" t="str">
            <v>4VLS2ES006</v>
          </cell>
          <cell r="B1169" t="str">
            <v>Miếng bảo vệ camera S2 Eco</v>
          </cell>
          <cell r="C1169" t="str">
            <v>cai</v>
          </cell>
          <cell r="D1169" t="str">
            <v>LTS2</v>
          </cell>
        </row>
        <row r="1170">
          <cell r="A1170" t="str">
            <v>4VLS2ES007-B</v>
          </cell>
          <cell r="B1170" t="str">
            <v>Nút bấm bên hông máy S2 Eco</v>
          </cell>
          <cell r="C1170" t="str">
            <v>cai</v>
          </cell>
          <cell r="D1170" t="str">
            <v>LTS2</v>
          </cell>
        </row>
        <row r="1171">
          <cell r="A1171" t="str">
            <v>4VLS2ES007-K</v>
          </cell>
          <cell r="B1171" t="str">
            <v>Nút bấm bên hông máy S2 Eco</v>
          </cell>
          <cell r="C1171" t="str">
            <v>cai</v>
          </cell>
          <cell r="D1171" t="str">
            <v>LTS2</v>
          </cell>
        </row>
        <row r="1172">
          <cell r="A1172" t="str">
            <v>4VLS2ES007-P</v>
          </cell>
          <cell r="B1172" t="str">
            <v>Nút bấm bên hông máy S2 Eco</v>
          </cell>
          <cell r="C1172" t="str">
            <v>cai</v>
          </cell>
          <cell r="D1172" t="str">
            <v>LTS2</v>
          </cell>
        </row>
        <row r="1173">
          <cell r="A1173" t="str">
            <v>4VLS2ES007-W</v>
          </cell>
          <cell r="B1173" t="str">
            <v>Nút bấm bên hông máy S2 Eco</v>
          </cell>
          <cell r="C1173" t="str">
            <v>cai</v>
          </cell>
          <cell r="D1173" t="str">
            <v>LTS2</v>
          </cell>
        </row>
        <row r="1174">
          <cell r="A1174" t="str">
            <v>4VLS2ES007-Y</v>
          </cell>
          <cell r="B1174" t="str">
            <v>Nút bấm bên hông máy S2 Eco</v>
          </cell>
          <cell r="C1174" t="str">
            <v>cai</v>
          </cell>
          <cell r="D1174" t="str">
            <v>LTS2</v>
          </cell>
        </row>
        <row r="1175">
          <cell r="A1175" t="str">
            <v>4VLS2ES008</v>
          </cell>
          <cell r="B1175" t="str">
            <v>Cụm cáp nút bấm S2 Eco</v>
          </cell>
          <cell r="C1175" t="str">
            <v>cai</v>
          </cell>
          <cell r="D1175" t="str">
            <v>LTS2</v>
          </cell>
        </row>
        <row r="1176">
          <cell r="A1176" t="str">
            <v>4VLS2ES009</v>
          </cell>
          <cell r="B1176" t="str">
            <v>Sensor khoảng cách FPC S2 Eco</v>
          </cell>
          <cell r="C1176" t="str">
            <v>cai</v>
          </cell>
          <cell r="D1176" t="str">
            <v>LTS2</v>
          </cell>
        </row>
        <row r="1177">
          <cell r="A1177" t="str">
            <v>4VLS2ES010</v>
          </cell>
          <cell r="B1177" t="str">
            <v>Cáp FPC S2 Eco</v>
          </cell>
          <cell r="C1177" t="str">
            <v>cai</v>
          </cell>
          <cell r="D1177" t="str">
            <v>LTS2</v>
          </cell>
        </row>
        <row r="1178">
          <cell r="A1178" t="str">
            <v>4VLS2ES011</v>
          </cell>
          <cell r="B1178" t="str">
            <v>Miếng dán bảo vệ màn hình S2 Eco</v>
          </cell>
          <cell r="C1178" t="str">
            <v>cai</v>
          </cell>
          <cell r="D1178" t="str">
            <v>LTS2</v>
          </cell>
        </row>
        <row r="1179">
          <cell r="A1179" t="str">
            <v>4VLS2ES012</v>
          </cell>
          <cell r="B1179" t="str">
            <v>Băng dính cách điện camera trước S2 Eco</v>
          </cell>
          <cell r="C1179" t="str">
            <v>cai</v>
          </cell>
          <cell r="D1179" t="str">
            <v>LTS2</v>
          </cell>
        </row>
        <row r="1180">
          <cell r="A1180" t="str">
            <v>4VLS2ES013</v>
          </cell>
          <cell r="B1180" t="str">
            <v>Băng dính cách điện cụm cáp nút bấm S2 Eco</v>
          </cell>
          <cell r="C1180" t="str">
            <v>cai</v>
          </cell>
          <cell r="D1180" t="str">
            <v>LTS2</v>
          </cell>
        </row>
        <row r="1181">
          <cell r="A1181" t="str">
            <v>4VLS2ES014</v>
          </cell>
          <cell r="B1181" t="str">
            <v>Nhãn pin S2 Eco</v>
          </cell>
          <cell r="C1181" t="str">
            <v>cai</v>
          </cell>
          <cell r="D1181" t="str">
            <v>LTS2</v>
          </cell>
        </row>
        <row r="1182">
          <cell r="A1182" t="str">
            <v>4VLS2ES015</v>
          </cell>
          <cell r="B1182" t="str">
            <v>Đệm xung quanh bảng mạch S2 Eco</v>
          </cell>
          <cell r="C1182" t="str">
            <v>cai</v>
          </cell>
          <cell r="D1182" t="str">
            <v>LTS2</v>
          </cell>
        </row>
        <row r="1183">
          <cell r="A1183" t="str">
            <v>4VLS2ES016-K</v>
          </cell>
          <cell r="B1183" t="str">
            <v>Băng dính đệm PCBA và khe sim S2 Eco đen</v>
          </cell>
          <cell r="C1183" t="str">
            <v>cai</v>
          </cell>
          <cell r="D1183" t="str">
            <v>LTS2</v>
          </cell>
        </row>
        <row r="1184">
          <cell r="A1184" t="str">
            <v>4VLS2ES016-W</v>
          </cell>
          <cell r="B1184" t="str">
            <v>Băng dính đệm PCBA và khe sim S2 Eco trắng</v>
          </cell>
          <cell r="C1184" t="str">
            <v>cai</v>
          </cell>
          <cell r="D1184" t="str">
            <v>LTS2</v>
          </cell>
        </row>
        <row r="1185">
          <cell r="A1185" t="str">
            <v>4VLS2ES017</v>
          </cell>
          <cell r="B1185" t="str">
            <v>Xốp đệm dẫn điện shield PCBA-LCD S2 Eco</v>
          </cell>
          <cell r="C1185" t="str">
            <v>cai</v>
          </cell>
          <cell r="D1185" t="str">
            <v>LTS2</v>
          </cell>
        </row>
        <row r="1186">
          <cell r="A1186" t="str">
            <v>4VLS2ES018</v>
          </cell>
          <cell r="B1186" t="str">
            <v>Ốc vít vỏ S2 Eco 1.4x3mm</v>
          </cell>
          <cell r="C1186" t="str">
            <v>cai</v>
          </cell>
          <cell r="D1186" t="str">
            <v>LTS2</v>
          </cell>
        </row>
        <row r="1187">
          <cell r="A1187" t="str">
            <v>4VLS2ES019</v>
          </cell>
          <cell r="B1187" t="str">
            <v>Ốc vít PCBA trắng S2 Eco 1.4x2mm</v>
          </cell>
          <cell r="C1187" t="str">
            <v>cai</v>
          </cell>
          <cell r="D1187" t="str">
            <v>LTS2</v>
          </cell>
        </row>
        <row r="1188">
          <cell r="A1188" t="str">
            <v>4VLS2ES020</v>
          </cell>
          <cell r="B1188" t="str">
            <v>Bảng mạch nhỏ S2 Eco</v>
          </cell>
          <cell r="C1188" t="str">
            <v>cai</v>
          </cell>
          <cell r="D1188" t="str">
            <v>LTS2</v>
          </cell>
        </row>
        <row r="1189">
          <cell r="A1189" t="str">
            <v>4VLS2ES021</v>
          </cell>
          <cell r="B1189" t="str">
            <v>Màn hình LCD 4.0 WVGA IPS S2 Eco</v>
          </cell>
          <cell r="C1189" t="str">
            <v>cai</v>
          </cell>
          <cell r="D1189" t="str">
            <v>LTS2</v>
          </cell>
        </row>
        <row r="1190">
          <cell r="A1190" t="str">
            <v>4VLS2ES022</v>
          </cell>
          <cell r="B1190" t="str">
            <v>Màn cảm ứng TP S2 Eco</v>
          </cell>
          <cell r="C1190" t="str">
            <v>cai</v>
          </cell>
          <cell r="D1190" t="str">
            <v>LTS2</v>
          </cell>
        </row>
        <row r="1191">
          <cell r="A1191" t="str">
            <v>4VLS2ES023</v>
          </cell>
          <cell r="B1191" t="str">
            <v>Camera trước S2 Eco</v>
          </cell>
          <cell r="C1191" t="str">
            <v>cai</v>
          </cell>
          <cell r="D1191" t="str">
            <v>LTS2</v>
          </cell>
        </row>
        <row r="1192">
          <cell r="A1192" t="str">
            <v>4VLS2ES024</v>
          </cell>
          <cell r="B1192" t="str">
            <v>Camera sau S2 Eco</v>
          </cell>
          <cell r="C1192" t="str">
            <v>cai</v>
          </cell>
          <cell r="D1192" t="str">
            <v>LTS2</v>
          </cell>
        </row>
        <row r="1193">
          <cell r="A1193" t="str">
            <v>4VLS2ES025</v>
          </cell>
          <cell r="B1193" t="str">
            <v>Loa ngoài S2 Eco</v>
          </cell>
          <cell r="C1193" t="str">
            <v>cai</v>
          </cell>
          <cell r="D1193" t="str">
            <v>LTS2</v>
          </cell>
        </row>
        <row r="1194">
          <cell r="A1194" t="str">
            <v>4VLS2ES026</v>
          </cell>
          <cell r="B1194" t="str">
            <v>Mic S2 Eco</v>
          </cell>
          <cell r="C1194" t="str">
            <v>cai</v>
          </cell>
          <cell r="D1194" t="str">
            <v>LTS2</v>
          </cell>
        </row>
        <row r="1195">
          <cell r="A1195" t="str">
            <v>4VLS2ES027</v>
          </cell>
          <cell r="B1195" t="str">
            <v>Loa trong S2 Eco</v>
          </cell>
          <cell r="C1195" t="str">
            <v>cai</v>
          </cell>
          <cell r="D1195" t="str">
            <v>LTS2</v>
          </cell>
        </row>
        <row r="1196">
          <cell r="A1196" t="str">
            <v>4VLS2ES028</v>
          </cell>
          <cell r="B1196" t="str">
            <v>Mô tơ rung S2 Eco</v>
          </cell>
          <cell r="C1196" t="str">
            <v>cai</v>
          </cell>
          <cell r="D1196" t="str">
            <v>LTS2</v>
          </cell>
        </row>
        <row r="1197">
          <cell r="A1197" t="str">
            <v>4VLS2ES029</v>
          </cell>
          <cell r="B1197" t="str">
            <v>Cáp RF S2 Eco</v>
          </cell>
          <cell r="C1197" t="str">
            <v>cai</v>
          </cell>
          <cell r="D1197" t="str">
            <v>LTS2</v>
          </cell>
        </row>
        <row r="1198">
          <cell r="A1198" t="str">
            <v>4VLS2ES030A-K</v>
          </cell>
          <cell r="B1198" t="str">
            <v>Ăng ten GSM+WCDMA đen S2 Eco 3G850</v>
          </cell>
          <cell r="C1198" t="str">
            <v>cai</v>
          </cell>
          <cell r="D1198" t="str">
            <v>LTS2</v>
          </cell>
        </row>
        <row r="1199">
          <cell r="A1199" t="str">
            <v>4VLS2ES030A-W</v>
          </cell>
          <cell r="B1199" t="str">
            <v>Ăng ten GSM+WCDMA trắng S2 Eco 3G850</v>
          </cell>
          <cell r="C1199" t="str">
            <v>cai</v>
          </cell>
          <cell r="D1199" t="str">
            <v>LTS2</v>
          </cell>
        </row>
        <row r="1200">
          <cell r="A1200" t="str">
            <v>4VLS2ES030B-K</v>
          </cell>
          <cell r="B1200" t="str">
            <v>Ăng ten GSM+WCDMA đen S2 Eco 3G900</v>
          </cell>
          <cell r="C1200" t="str">
            <v>cai</v>
          </cell>
          <cell r="D1200" t="str">
            <v>LTS2</v>
          </cell>
        </row>
        <row r="1201">
          <cell r="A1201" t="str">
            <v>4VLS2ES030B-W</v>
          </cell>
          <cell r="B1201" t="str">
            <v>Ăng ten GSM+WCDMA trắng S2 Eco 3G900</v>
          </cell>
          <cell r="C1201" t="str">
            <v>cai</v>
          </cell>
          <cell r="D1201" t="str">
            <v>LTS2</v>
          </cell>
        </row>
        <row r="1202">
          <cell r="A1202" t="str">
            <v>4VLS2ES031-K</v>
          </cell>
          <cell r="B1202" t="str">
            <v>Ăng ten WIFI/BT/GPS đen S2 Eco</v>
          </cell>
          <cell r="C1202" t="str">
            <v>cai</v>
          </cell>
          <cell r="D1202" t="str">
            <v>LTS2</v>
          </cell>
        </row>
        <row r="1203">
          <cell r="A1203" t="str">
            <v>4VLS2ES031-W</v>
          </cell>
          <cell r="B1203" t="str">
            <v>Ăng ten WIFI/BT/GPS trắng S2 Eco</v>
          </cell>
          <cell r="C1203" t="str">
            <v>cai</v>
          </cell>
          <cell r="D1203" t="str">
            <v>LTS2</v>
          </cell>
        </row>
        <row r="1204">
          <cell r="A1204" t="str">
            <v>4VLS2ES040</v>
          </cell>
          <cell r="B1204" t="str">
            <v>Ốc vít PCBA đen S2 Eco 1.4x2mm</v>
          </cell>
          <cell r="C1204" t="str">
            <v>cai</v>
          </cell>
          <cell r="D1204" t="str">
            <v>LTS2</v>
          </cell>
        </row>
        <row r="1205">
          <cell r="A1205" t="str">
            <v>4VNULCP018</v>
          </cell>
          <cell r="B1205" t="str">
            <v>Vỏ hộp đựng máy và phụ kiện S2 New ULC</v>
          </cell>
          <cell r="C1205" t="str">
            <v>cái</v>
          </cell>
          <cell r="D1205" t="str">
            <v>S2NE</v>
          </cell>
        </row>
        <row r="1206">
          <cell r="A1206" t="str">
            <v>4VNULCP021</v>
          </cell>
          <cell r="B1206" t="str">
            <v>Thùng carton đựng 30 sản phẩm S2 New ULC</v>
          </cell>
          <cell r="C1206" t="str">
            <v>cái</v>
          </cell>
          <cell r="D1206" t="str">
            <v>S2NE</v>
          </cell>
        </row>
        <row r="1207">
          <cell r="A1207" t="str">
            <v>4VVNTABGW4FE001</v>
          </cell>
          <cell r="B1207" t="str">
            <v>Mạch in PCB 2 lớp, mạ bạc</v>
          </cell>
          <cell r="C1207" t="str">
            <v>cai</v>
          </cell>
          <cell r="D1207" t="str">
            <v>ONT</v>
          </cell>
        </row>
        <row r="1208">
          <cell r="A1208" t="str">
            <v>4VVNT-AP-AC-E4PE001</v>
          </cell>
          <cell r="B1208" t="str">
            <v>RJ45 Shielded</v>
          </cell>
          <cell r="C1208" t="str">
            <v>cai</v>
          </cell>
          <cell r="D1208" t="str">
            <v>AP</v>
          </cell>
        </row>
        <row r="1209">
          <cell r="A1209" t="str">
            <v>4VVNT-AP-AC-E4PP001</v>
          </cell>
          <cell r="B1209" t="str">
            <v>Gift box đựng AP</v>
          </cell>
          <cell r="C1209" t="str">
            <v>cái</v>
          </cell>
          <cell r="D1209" t="str">
            <v>AP</v>
          </cell>
        </row>
        <row r="1210">
          <cell r="A1210" t="str">
            <v>4VVNT-AP-AC-E4PP002</v>
          </cell>
          <cell r="B1210" t="str">
            <v>Tem dán nắp dưới Access Point (28 mm x 74 mm)</v>
          </cell>
          <cell r="C1210" t="str">
            <v>cái</v>
          </cell>
          <cell r="D1210" t="str">
            <v>AP</v>
          </cell>
        </row>
        <row r="1211">
          <cell r="A1211" t="str">
            <v>4VVNT-AP-AC-E4PP003</v>
          </cell>
          <cell r="B1211" t="str">
            <v>Master box 5 sản phẩm AP</v>
          </cell>
          <cell r="C1211" t="str">
            <v>cái</v>
          </cell>
          <cell r="D1211" t="str">
            <v>AP</v>
          </cell>
        </row>
        <row r="1212">
          <cell r="A1212" t="str">
            <v>4VVNT-AP-AC-E4PS001</v>
          </cell>
          <cell r="B1212" t="str">
            <v>Tản nhiệt</v>
          </cell>
          <cell r="C1212" t="str">
            <v>cái</v>
          </cell>
          <cell r="D1212" t="str">
            <v>AP</v>
          </cell>
        </row>
        <row r="1213">
          <cell r="A1213" t="str">
            <v>4VVNT-AP-AC-E4PS002</v>
          </cell>
          <cell r="B1213" t="str">
            <v>JH-E (Enclosure)</v>
          </cell>
          <cell r="C1213" t="str">
            <v>cai</v>
          </cell>
          <cell r="D1213" t="str">
            <v>AP</v>
          </cell>
        </row>
        <row r="1214">
          <cell r="A1214" t="str">
            <v>4VVNT-AP-AC-E4PS003</v>
          </cell>
          <cell r="B1214" t="str">
            <v>X1 Bracket</v>
          </cell>
          <cell r="C1214" t="str">
            <v>cai</v>
          </cell>
          <cell r="D1214" t="str">
            <v>AP</v>
          </cell>
        </row>
        <row r="1215">
          <cell r="A1215" t="str">
            <v>4VVNT-AP-AC-E4PS004</v>
          </cell>
          <cell r="B1215" t="str">
            <v>Vít lắp tản nhiệt</v>
          </cell>
          <cell r="C1215" t="str">
            <v>cái</v>
          </cell>
          <cell r="D1215" t="str">
            <v>AP</v>
          </cell>
        </row>
        <row r="1216">
          <cell r="A1216" t="str">
            <v>4VVNT-AP-AC-E4PS005</v>
          </cell>
          <cell r="B1216" t="str">
            <v>Vít lắp PCB</v>
          </cell>
          <cell r="C1216" t="str">
            <v>cái</v>
          </cell>
          <cell r="D1216" t="str">
            <v>AP</v>
          </cell>
        </row>
        <row r="1217">
          <cell r="A1217" t="str">
            <v>4VVNT-AP-AC-E4PS006</v>
          </cell>
          <cell r="B1217" t="str">
            <v>Vít chống mạch</v>
          </cell>
          <cell r="C1217" t="str">
            <v>cái</v>
          </cell>
          <cell r="D1217" t="str">
            <v>AP</v>
          </cell>
        </row>
        <row r="1218">
          <cell r="A1218" t="str">
            <v>4VVNT-AP-AC-E4PS007</v>
          </cell>
          <cell r="B1218" t="str">
            <v>Electronics Heatsink Pad Material</v>
          </cell>
          <cell r="C1218" t="str">
            <v>cái</v>
          </cell>
          <cell r="D1218" t="str">
            <v>AP</v>
          </cell>
        </row>
        <row r="1219">
          <cell r="A1219" t="str">
            <v>4VVNT-AP-AC-E4PS008</v>
          </cell>
          <cell r="B1219" t="str">
            <v>Keo dán Epoxy, thành phần A</v>
          </cell>
          <cell r="C1219" t="str">
            <v>cái</v>
          </cell>
          <cell r="D1219" t="str">
            <v>AP</v>
          </cell>
        </row>
        <row r="1220">
          <cell r="A1220" t="str">
            <v>4VVNT-AP-AC-E4PS009</v>
          </cell>
          <cell r="B1220" t="str">
            <v>Cụm thân hộp đúc liền tản nhiệt</v>
          </cell>
          <cell r="C1220" t="str">
            <v>cái</v>
          </cell>
          <cell r="D1220" t="str">
            <v>AP</v>
          </cell>
        </row>
        <row r="1221">
          <cell r="A1221" t="str">
            <v>4VVNT-AP-AC-E4PS010</v>
          </cell>
          <cell r="B1221" t="str">
            <v>Thân hộp</v>
          </cell>
          <cell r="C1221" t="str">
            <v>cái</v>
          </cell>
          <cell r="D1221" t="str">
            <v>AP</v>
          </cell>
        </row>
        <row r="1222">
          <cell r="A1222" t="str">
            <v>4VVNT-AP-AC-E4PS011</v>
          </cell>
          <cell r="B1222" t="str">
            <v>Nắp trên</v>
          </cell>
          <cell r="C1222" t="str">
            <v>cái</v>
          </cell>
          <cell r="D1222" t="str">
            <v>AP</v>
          </cell>
        </row>
        <row r="1223">
          <cell r="A1223" t="str">
            <v>4VVNT-AP-AC-E4PS012</v>
          </cell>
          <cell r="B1223" t="str">
            <v>Gioăng cao su</v>
          </cell>
          <cell r="C1223" t="str">
            <v>cái</v>
          </cell>
          <cell r="D1223" t="str">
            <v>AP</v>
          </cell>
        </row>
        <row r="1224">
          <cell r="A1224" t="str">
            <v>4VVNT-AP-AC-E4PS013</v>
          </cell>
          <cell r="B1224" t="str">
            <v>Bulong</v>
          </cell>
          <cell r="C1224" t="str">
            <v>cái</v>
          </cell>
          <cell r="D1224" t="str">
            <v>AP</v>
          </cell>
        </row>
        <row r="1225">
          <cell r="A1225" t="str">
            <v>4VVNT-AP-AC-E4PS014</v>
          </cell>
          <cell r="B1225" t="str">
            <v>Cụm thân hộp</v>
          </cell>
          <cell r="C1225" t="str">
            <v>cái</v>
          </cell>
          <cell r="D1225" t="str">
            <v>AP</v>
          </cell>
        </row>
        <row r="1226">
          <cell r="A1226" t="str">
            <v>4VVNT-AP-AC-E4PS015</v>
          </cell>
          <cell r="B1226" t="str">
            <v>Giá treo tường/cột</v>
          </cell>
          <cell r="C1226" t="str">
            <v>cái</v>
          </cell>
          <cell r="D1226" t="str">
            <v>AP</v>
          </cell>
        </row>
        <row r="1227">
          <cell r="A1227" t="str">
            <v>4VVNT-AP-AC-E4PS016</v>
          </cell>
          <cell r="B1227" t="str">
            <v>Keo dán Epoxy, thành phần B</v>
          </cell>
          <cell r="C1227" t="str">
            <v>cái</v>
          </cell>
          <cell r="D1227" t="str">
            <v>AP</v>
          </cell>
        </row>
        <row r="1228">
          <cell r="A1228" t="str">
            <v>4VVNT-AP-AC-E4PS017</v>
          </cell>
          <cell r="B1228" t="str">
            <v>Keo dán silicon, chống nước, trong suốt, 300ml</v>
          </cell>
          <cell r="C1228" t="str">
            <v>cái</v>
          </cell>
          <cell r="D1228" t="str">
            <v>AP</v>
          </cell>
        </row>
        <row r="1229">
          <cell r="A1229" t="str">
            <v>4VVNT-AP-AC-E4PS018</v>
          </cell>
          <cell r="B1229" t="str">
            <v>Dây thít nhựa 3x100 (10cm)</v>
          </cell>
          <cell r="C1229" t="str">
            <v>cái</v>
          </cell>
          <cell r="D1229" t="str">
            <v>AP</v>
          </cell>
        </row>
        <row r="1230">
          <cell r="A1230" t="str">
            <v>4VVNT-AP-AC-E4PS019</v>
          </cell>
          <cell r="B1230" t="str">
            <v>Screw- pan head: M3.0x0.5 - L8.0 (total length) Stainless 2.000</v>
          </cell>
          <cell r="C1230" t="str">
            <v>cái</v>
          </cell>
          <cell r="D1230" t="str">
            <v>AP</v>
          </cell>
        </row>
        <row r="1231">
          <cell r="A1231" t="str">
            <v>4VVNT-AP-AC-E4PS020</v>
          </cell>
          <cell r="B1231" t="str">
            <v>Long đen chống xoay cho connector ăngten</v>
          </cell>
          <cell r="C1231" t="str">
            <v>cái</v>
          </cell>
          <cell r="D1231" t="str">
            <v>AP</v>
          </cell>
        </row>
        <row r="1232">
          <cell r="A1232" t="str">
            <v>806-960MHZ/VET0-</v>
          </cell>
          <cell r="B1232" t="str">
            <v>DUAL-BAND 900/1800 MHZ ANTENNA</v>
          </cell>
          <cell r="C1232" t="str">
            <v>bo</v>
          </cell>
          <cell r="D1232" t="str">
            <v>HHTM</v>
          </cell>
        </row>
        <row r="1233">
          <cell r="A1233" t="str">
            <v>920-50370-01</v>
          </cell>
          <cell r="B1233" t="str">
            <v>Time Provider 5000 SNMP license</v>
          </cell>
          <cell r="C1233" t="str">
            <v>cai</v>
          </cell>
          <cell r="D1233" t="str">
            <v>HHTM</v>
          </cell>
        </row>
        <row r="1234">
          <cell r="A1234" t="str">
            <v>990-03863-01</v>
          </cell>
          <cell r="B1234" t="str">
            <v>TimeProvider 500 PTP Translator</v>
          </cell>
          <cell r="C1234" t="str">
            <v>cái</v>
          </cell>
          <cell r="D1234" t="str">
            <v>HHTM</v>
          </cell>
        </row>
        <row r="1235">
          <cell r="A1235" t="str">
            <v>990-13073-070</v>
          </cell>
          <cell r="B1235" t="str">
            <v>Antenna Kit 70M 40dB Antenna</v>
          </cell>
          <cell r="C1235" t="str">
            <v>bo</v>
          </cell>
          <cell r="D1235" t="str">
            <v>HHTM</v>
          </cell>
        </row>
        <row r="1236">
          <cell r="A1236" t="str">
            <v>990-13074-120</v>
          </cell>
          <cell r="B1236" t="str">
            <v>Antenna Kit 120M 48dB Antenna</v>
          </cell>
          <cell r="C1236" t="str">
            <v>bo</v>
          </cell>
          <cell r="D1236" t="str">
            <v>HHTM</v>
          </cell>
        </row>
        <row r="1237">
          <cell r="A1237" t="str">
            <v>990-46110-99</v>
          </cell>
          <cell r="B1237" t="str">
            <v>TimeMonitorSoftware Analysis &amp; Measurement Pkg (USB key)</v>
          </cell>
          <cell r="C1237" t="str">
            <v>cái</v>
          </cell>
          <cell r="D1237" t="str">
            <v>HHTM</v>
          </cell>
        </row>
        <row r="1238">
          <cell r="A1238" t="str">
            <v>990-46300-99</v>
          </cell>
          <cell r="B1238" t="str">
            <v>TimeWatch Standard Probe w/ Standalone software &amp; TimeMonitor bundle package</v>
          </cell>
          <cell r="C1238" t="str">
            <v>cái</v>
          </cell>
          <cell r="D1238" t="str">
            <v>HHTM</v>
          </cell>
        </row>
        <row r="1239">
          <cell r="A1239" t="str">
            <v>990-50301-01</v>
          </cell>
          <cell r="B1239" t="str">
            <v>TP 5000 PTP Grandmaster Shelf (front access)</v>
          </cell>
          <cell r="C1239" t="str">
            <v>bo</v>
          </cell>
          <cell r="D1239" t="str">
            <v>HHTM</v>
          </cell>
        </row>
        <row r="1240">
          <cell r="A1240" t="str">
            <v>990-50375-11</v>
          </cell>
          <cell r="B1240" t="str">
            <v>-TA7500 w/EU AC power supply (Packet Timing &amp; Sync), including:</v>
          </cell>
          <cell r="C1240" t="str">
            <v>cái</v>
          </cell>
          <cell r="D1240" t="str">
            <v>HHTM</v>
          </cell>
        </row>
        <row r="1241">
          <cell r="A1241" t="str">
            <v>ACCOSITE</v>
          </cell>
          <cell r="B1241" t="str">
            <v>Thiết bị phụ trợ cho tram cosite</v>
          </cell>
          <cell r="C1241" t="str">
            <v>tram</v>
          </cell>
          <cell r="D1241" t="str">
            <v>HHTM</v>
          </cell>
        </row>
        <row r="1242">
          <cell r="A1242" t="str">
            <v>ACNBBTS1</v>
          </cell>
          <cell r="B1242" t="str">
            <v>Thiết bị phụ trợ cho Node B/BTS</v>
          </cell>
          <cell r="C1242" t="str">
            <v>tram</v>
          </cell>
          <cell r="D1242" t="str">
            <v>HHTM</v>
          </cell>
        </row>
        <row r="1243">
          <cell r="A1243" t="str">
            <v>ACNBBTSR</v>
          </cell>
          <cell r="B1243" t="str">
            <v>Thiết bị phụ trợ cho Node B/BTS trạm reused</v>
          </cell>
          <cell r="C1243" t="str">
            <v>tram</v>
          </cell>
          <cell r="D1243" t="str">
            <v>HHTM</v>
          </cell>
        </row>
        <row r="1244">
          <cell r="A1244" t="str">
            <v>ADAPTOR-SC/APC</v>
          </cell>
          <cell r="B1244" t="str">
            <v>Đầu nối quang SC/APC (adaptor)</v>
          </cell>
          <cell r="C1244" t="str">
            <v>cái</v>
          </cell>
          <cell r="D1244" t="str">
            <v>VTTD</v>
          </cell>
        </row>
        <row r="1245">
          <cell r="A1245" t="str">
            <v>AFB5-8</v>
          </cell>
          <cell r="B1245" t="str">
            <v>CONN. 7/16MFOR 1121N. AFB5-8</v>
          </cell>
          <cell r="C1245" t="str">
            <v>cai</v>
          </cell>
          <cell r="D1245" t="str">
            <v>HHTM</v>
          </cell>
        </row>
        <row r="1246">
          <cell r="A1246" t="str">
            <v>AFB93-1</v>
          </cell>
          <cell r="B1246" t="str">
            <v>CONNECTOR 7-16 MALE ANGLE FOR RF 1/2IN.</v>
          </cell>
          <cell r="C1246" t="str">
            <v>cai</v>
          </cell>
          <cell r="D1246" t="str">
            <v>HHTM</v>
          </cell>
        </row>
        <row r="1247">
          <cell r="A1247" t="str">
            <v>AFK02-13.1/0108</v>
          </cell>
          <cell r="B1247" t="str">
            <v>JUMPER CABLE 1/2IN. 3.0M 7-16 M/M ANGLE</v>
          </cell>
          <cell r="C1247" t="str">
            <v>cai</v>
          </cell>
          <cell r="D1247" t="str">
            <v>HHTM</v>
          </cell>
        </row>
        <row r="1248">
          <cell r="A1248" t="str">
            <v>AFK03-18.1/0114</v>
          </cell>
          <cell r="B1248" t="str">
            <v>JUMPER CABLE 1/2IN. 3.0M 7-16 M/M</v>
          </cell>
          <cell r="C1248" t="str">
            <v>cai</v>
          </cell>
          <cell r="D1248" t="str">
            <v>HHTM</v>
          </cell>
        </row>
        <row r="1249">
          <cell r="A1249" t="str">
            <v>AMPDA20</v>
          </cell>
          <cell r="B1249" t="str">
            <v>Amplifier DA20</v>
          </cell>
          <cell r="C1249" t="str">
            <v>cái</v>
          </cell>
          <cell r="D1249" t="str">
            <v>CCDC</v>
          </cell>
        </row>
        <row r="1250">
          <cell r="A1250" t="str">
            <v>ANNE - 50L+</v>
          </cell>
          <cell r="B1250" t="str">
            <v>TERM / MALE SMA / RoHS</v>
          </cell>
          <cell r="C1250" t="str">
            <v>cai</v>
          </cell>
          <cell r="D1250" t="str">
            <v>CCDC</v>
          </cell>
        </row>
        <row r="1251">
          <cell r="A1251" t="str">
            <v>ANT4958D19K-90V3</v>
          </cell>
          <cell r="B1251" t="str">
            <v>5GHz 3x3 MIMO Sector Antenna</v>
          </cell>
          <cell r="C1251" t="str">
            <v>cai</v>
          </cell>
          <cell r="D1251" t="str">
            <v>AP</v>
          </cell>
        </row>
        <row r="1252">
          <cell r="A1252" t="str">
            <v>AP0201OH</v>
          </cell>
          <cell r="B1252" t="str">
            <v>Access Point</v>
          </cell>
          <cell r="C1252" t="str">
            <v>cai</v>
          </cell>
          <cell r="D1252" t="str">
            <v>AP</v>
          </cell>
        </row>
        <row r="1253">
          <cell r="A1253" t="str">
            <v>ATV100</v>
          </cell>
          <cell r="B1253" t="str">
            <v>HDMI Dongle ATV100</v>
          </cell>
          <cell r="C1253" t="str">
            <v>cái</v>
          </cell>
          <cell r="D1253" t="str">
            <v>HHTM</v>
          </cell>
        </row>
        <row r="1254">
          <cell r="A1254" t="str">
            <v>ATV310B</v>
          </cell>
          <cell r="B1254" t="str">
            <v>Android TV box ATV310B</v>
          </cell>
          <cell r="C1254" t="str">
            <v>cái</v>
          </cell>
          <cell r="D1254" t="str">
            <v>HHTM</v>
          </cell>
        </row>
        <row r="1255">
          <cell r="A1255" t="str">
            <v>BC-IF2005M-25</v>
          </cell>
          <cell r="B1255" t="str">
            <v>IFM Soldering Flux</v>
          </cell>
          <cell r="C1255" t="str">
            <v>hop</v>
          </cell>
          <cell r="D1255" t="str">
            <v>VTTD</v>
          </cell>
        </row>
        <row r="1256">
          <cell r="A1256" t="str">
            <v>BCM7241ZZKFEB03G</v>
          </cell>
          <cell r="B1256" t="str">
            <v>Integrated Circuits</v>
          </cell>
          <cell r="C1256" t="str">
            <v>cai</v>
          </cell>
          <cell r="D1256" t="str">
            <v>TVSTB</v>
          </cell>
        </row>
        <row r="1257">
          <cell r="A1257" t="str">
            <v>BG2</v>
          </cell>
          <cell r="B1257" t="str">
            <v>Backet for Antenna 2G (Bộ gá anten 2G)</v>
          </cell>
          <cell r="C1257" t="str">
            <v>cai</v>
          </cell>
          <cell r="D1257" t="str">
            <v>HHTM</v>
          </cell>
        </row>
        <row r="1258">
          <cell r="A1258" t="str">
            <v>BG3</v>
          </cell>
          <cell r="B1258" t="str">
            <v>Backet for Antenna 3G (Bộ gá anten 3G)</v>
          </cell>
          <cell r="C1258" t="str">
            <v>cai</v>
          </cell>
          <cell r="D1258" t="str">
            <v>HHTM</v>
          </cell>
        </row>
        <row r="1259">
          <cell r="A1259" t="str">
            <v>BKD</v>
          </cell>
          <cell r="B1259" t="str">
            <v>Băng keo điện</v>
          </cell>
          <cell r="C1259" t="str">
            <v>cai</v>
          </cell>
          <cell r="D1259" t="str">
            <v>HHTM</v>
          </cell>
        </row>
        <row r="1260">
          <cell r="A1260" t="str">
            <v>C1025BK00</v>
          </cell>
          <cell r="B1260" t="str">
            <v>Wire,450/750V,60227 IEC 02(RV)25mm^2,black,110A,With a package exempted from fumigating(per meter)</v>
          </cell>
          <cell r="C1260" t="str">
            <v>cái</v>
          </cell>
          <cell r="D1260" t="str">
            <v>HHTM</v>
          </cell>
        </row>
        <row r="1261">
          <cell r="A1261" t="str">
            <v>C1025BL00</v>
          </cell>
          <cell r="B1261" t="str">
            <v>Wire,450/750V,60227 IEC 02(RV)25mm^2,blue,110A,With a package exempted from fumigating(per meter)</v>
          </cell>
          <cell r="C1261" t="str">
            <v>cái</v>
          </cell>
          <cell r="D1261" t="str">
            <v>HHTM</v>
          </cell>
        </row>
        <row r="1262">
          <cell r="A1262" t="str">
            <v>C1025YG00</v>
          </cell>
          <cell r="B1262" t="str">
            <v>Wire,450/750V,60227 IEC 02(RV)25mm^2,yellow green,110A,With a package exempted from fumigating(per meter)</v>
          </cell>
          <cell r="C1262" t="str">
            <v>cái</v>
          </cell>
          <cell r="D1262" t="str">
            <v>HHTM</v>
          </cell>
        </row>
        <row r="1263">
          <cell r="A1263" t="str">
            <v>C15M</v>
          </cell>
          <cell r="B1263" t="str">
            <v>Đầu bấm mạng cat 5 (pc)</v>
          </cell>
          <cell r="C1263" t="str">
            <v>hop</v>
          </cell>
          <cell r="D1263" t="str">
            <v>ADSL</v>
          </cell>
        </row>
        <row r="1264">
          <cell r="A1264" t="str">
            <v>CAP-C6-AMPCH</v>
          </cell>
          <cell r="B1264" t="str">
            <v>Cáp mạng Cat6E AMP</v>
          </cell>
          <cell r="C1264" t="str">
            <v>met</v>
          </cell>
          <cell r="D1264" t="str">
            <v>ADSL</v>
          </cell>
        </row>
        <row r="1265">
          <cell r="A1265" t="str">
            <v>CAT-5</v>
          </cell>
          <cell r="B1265" t="str">
            <v>Cáp đấu cảnh báo nguồn (từ tủ nguồn ---&amp;gt; DDF) (cáp mạng cat-5)</v>
          </cell>
          <cell r="C1265" t="str">
            <v>met</v>
          </cell>
          <cell r="D1265" t="str">
            <v>HHTM</v>
          </cell>
        </row>
        <row r="1266">
          <cell r="A1266" t="str">
            <v>CAT5E</v>
          </cell>
          <cell r="B1266" t="str">
            <v>Dây cáp mạng dùng cho máy tính ADB cat 5e UTP (305m/cuộn)</v>
          </cell>
          <cell r="C1266" t="str">
            <v>cai</v>
          </cell>
          <cell r="D1266" t="str">
            <v>ADSL</v>
          </cell>
        </row>
        <row r="1267">
          <cell r="A1267" t="str">
            <v>CAT6</v>
          </cell>
          <cell r="B1267" t="str">
            <v>Cáp LAN (cáp UTP từ Server đến tủ SDH)</v>
          </cell>
          <cell r="C1267" t="str">
            <v>cái</v>
          </cell>
          <cell r="D1267" t="str">
            <v>HHTM</v>
          </cell>
        </row>
        <row r="1268">
          <cell r="A1268" t="str">
            <v>CB50A-DC</v>
          </cell>
          <cell r="B1268" t="str">
            <v>CB 50A-DC</v>
          </cell>
          <cell r="C1268" t="str">
            <v>cai</v>
          </cell>
          <cell r="D1268" t="str">
            <v>HHTM</v>
          </cell>
        </row>
        <row r="1269">
          <cell r="A1269" t="str">
            <v>CCB8120</v>
          </cell>
          <cell r="B1269" t="str">
            <v>Cáp cảnh báo (8 đôi PCM 120 Ohm)</v>
          </cell>
          <cell r="C1269" t="str">
            <v>met</v>
          </cell>
          <cell r="D1269" t="str">
            <v>HHTM</v>
          </cell>
        </row>
        <row r="1270">
          <cell r="A1270" t="str">
            <v>CD100</v>
          </cell>
          <cell r="B1270" t="str">
            <v>Cáp đồng 100x2x0.5</v>
          </cell>
          <cell r="C1270" t="str">
            <v>met</v>
          </cell>
          <cell r="D1270" t="str">
            <v>HHTM</v>
          </cell>
        </row>
        <row r="1271">
          <cell r="A1271" t="str">
            <v>CG9812HN</v>
          </cell>
          <cell r="B1271" t="str">
            <v>01 CG9812 for Hanoi</v>
          </cell>
          <cell r="C1271" t="str">
            <v>cái</v>
          </cell>
          <cell r="D1271" t="str">
            <v>HHTM</v>
          </cell>
        </row>
        <row r="1272">
          <cell r="A1272" t="str">
            <v>COS16</v>
          </cell>
          <cell r="B1272" t="str">
            <v>Đầu coss (16mm2)</v>
          </cell>
          <cell r="C1272" t="str">
            <v>cai</v>
          </cell>
          <cell r="D1272" t="str">
            <v>HHTM</v>
          </cell>
        </row>
        <row r="1273">
          <cell r="A1273" t="str">
            <v>COS25</v>
          </cell>
          <cell r="B1273" t="str">
            <v>Đầu coss (25mm2)</v>
          </cell>
          <cell r="C1273" t="str">
            <v>cai</v>
          </cell>
          <cell r="D1273" t="str">
            <v>HHTM</v>
          </cell>
        </row>
        <row r="1274">
          <cell r="A1274" t="str">
            <v>COS32</v>
          </cell>
          <cell r="B1274" t="str">
            <v>Đầu coss (35mm2)</v>
          </cell>
          <cell r="C1274" t="str">
            <v>cai</v>
          </cell>
          <cell r="D1274" t="str">
            <v>HHTM</v>
          </cell>
        </row>
        <row r="1275">
          <cell r="A1275" t="str">
            <v>COS95-10PCS</v>
          </cell>
          <cell r="B1275" t="str">
            <v>RS Cable shoe 95mm2  (đầu cos 95 - 10 cái/túi)</v>
          </cell>
          <cell r="C1275" t="str">
            <v>bo</v>
          </cell>
          <cell r="D1275" t="str">
            <v>HHTM</v>
          </cell>
        </row>
        <row r="1276">
          <cell r="A1276" t="str">
            <v>CS73134.15</v>
          </cell>
          <cell r="B1276" t="str">
            <v>RS CNIA 15M PCM cable (120 ohm), 4 PCM (cáp truyền dẫn)</v>
          </cell>
          <cell r="C1276" t="str">
            <v>cai</v>
          </cell>
          <cell r="D1276" t="str">
            <v>HHTM</v>
          </cell>
        </row>
        <row r="1277">
          <cell r="A1277" t="str">
            <v>CS73134.16</v>
          </cell>
          <cell r="B1277" t="str">
            <v>RS LAN cable CAT 5, F-UTP, RJ45-RJ45, 15m</v>
          </cell>
          <cell r="C1277" t="str">
            <v>cai</v>
          </cell>
          <cell r="D1277" t="str">
            <v>HHTM</v>
          </cell>
        </row>
        <row r="1278">
          <cell r="A1278" t="str">
            <v>CS73174</v>
          </cell>
          <cell r="B1278" t="str">
            <v>RS MK 16 grounding cable y/g</v>
          </cell>
          <cell r="C1278" t="str">
            <v>met</v>
          </cell>
          <cell r="D1278" t="str">
            <v>HHTM</v>
          </cell>
        </row>
        <row r="1279">
          <cell r="A1279" t="str">
            <v>CS73179-01</v>
          </cell>
          <cell r="B1279" t="str">
            <v>RS MKEM 16 black cable (Cáp nguồn DC đen M16)</v>
          </cell>
          <cell r="C1279" t="str">
            <v>met</v>
          </cell>
          <cell r="D1279" t="str">
            <v>HHTM</v>
          </cell>
        </row>
        <row r="1280">
          <cell r="A1280" t="str">
            <v>CS73179-02</v>
          </cell>
          <cell r="B1280" t="str">
            <v>RS MKEM 16 blue cable (Cáp nguồn DC xanh M16)</v>
          </cell>
          <cell r="C1280" t="str">
            <v>met</v>
          </cell>
          <cell r="D1280" t="str">
            <v>HHTM</v>
          </cell>
        </row>
        <row r="1281">
          <cell r="A1281" t="str">
            <v>CS73182.09</v>
          </cell>
          <cell r="B1281" t="str">
            <v>RS MMJ 3*6S installation cable (cáp nguồn AC)</v>
          </cell>
          <cell r="C1281" t="str">
            <v>met</v>
          </cell>
          <cell r="D1281" t="str">
            <v>HHTM</v>
          </cell>
        </row>
        <row r="1282">
          <cell r="A1282" t="str">
            <v>CS73226.06</v>
          </cell>
          <cell r="B1282" t="str">
            <v>RS Cable shoe 16mm2 / M8(10PCS) (đầu cos M16 - 10 cái / set)</v>
          </cell>
          <cell r="C1282" t="str">
            <v>bo</v>
          </cell>
          <cell r="D1282" t="str">
            <v>HHTM</v>
          </cell>
        </row>
        <row r="1283">
          <cell r="A1283" t="str">
            <v>CS73296.04</v>
          </cell>
          <cell r="B1283" t="str">
            <v>RS Anchor Bolt M10*15P (12Pcs) (vít nở sắt M10 - 12 cái / túi)</v>
          </cell>
          <cell r="C1283" t="str">
            <v>bo</v>
          </cell>
          <cell r="D1283" t="str">
            <v>HHTM</v>
          </cell>
        </row>
        <row r="1284">
          <cell r="A1284" t="str">
            <v>CS73299.22</v>
          </cell>
          <cell r="B1284" t="str">
            <v>RS Wood screw Wupo 6x40 zn (100pcs) (vít nở nhựa - 100 cái / túi)</v>
          </cell>
          <cell r="C1284" t="str">
            <v>bo</v>
          </cell>
          <cell r="D1284" t="str">
            <v>HHTM</v>
          </cell>
        </row>
        <row r="1285">
          <cell r="A1285" t="str">
            <v>CS73303.21</v>
          </cell>
          <cell r="B1285" t="str">
            <v>RS Washer M6 (100 pcs)</v>
          </cell>
          <cell r="C1285" t="str">
            <v>bo</v>
          </cell>
          <cell r="D1285" t="str">
            <v>HHTM</v>
          </cell>
        </row>
        <row r="1286">
          <cell r="A1286" t="str">
            <v>CS73320.04</v>
          </cell>
          <cell r="B1286" t="str">
            <v>RS Cable tie 4,8*186 black (100PCS) (lạt nhựa loại bé - 100 cái / túi)</v>
          </cell>
          <cell r="C1286" t="str">
            <v>bo</v>
          </cell>
          <cell r="D1286" t="str">
            <v>HHTM</v>
          </cell>
        </row>
        <row r="1287">
          <cell r="A1287" t="str">
            <v>CS73320.08</v>
          </cell>
          <cell r="B1287" t="str">
            <v>RS Cable tie 7,6*186 black (100PCS) (lạt nhựa loại to - 100 cái / túi)</v>
          </cell>
          <cell r="C1287" t="str">
            <v>bo</v>
          </cell>
          <cell r="D1287" t="str">
            <v>HHTM</v>
          </cell>
        </row>
        <row r="1288">
          <cell r="A1288" t="str">
            <v>CS73324.20</v>
          </cell>
          <cell r="B1288" t="str">
            <v>WALL PROP 6*37mm (100pcs) (tích ke nhựa - 100 cái / túi)</v>
          </cell>
          <cell r="C1288" t="str">
            <v>bo</v>
          </cell>
          <cell r="D1288" t="str">
            <v>HHTM</v>
          </cell>
        </row>
        <row r="1289">
          <cell r="A1289" t="str">
            <v>CS73330.06</v>
          </cell>
          <cell r="B1289" t="str">
            <v>Cable Wall-through LT6 (bịt lỗ feeder)</v>
          </cell>
          <cell r="C1289" t="str">
            <v>cai</v>
          </cell>
          <cell r="D1289" t="str">
            <v>HHTM</v>
          </cell>
        </row>
        <row r="1290">
          <cell r="A1290" t="str">
            <v>CS73331.18</v>
          </cell>
          <cell r="B1290" t="str">
            <v>Labelset for UltraBTS (tem nhãn)</v>
          </cell>
          <cell r="C1290" t="str">
            <v>bo</v>
          </cell>
          <cell r="D1290" t="str">
            <v>HHTM</v>
          </cell>
        </row>
        <row r="1291">
          <cell r="A1291" t="str">
            <v>CS73339.02</v>
          </cell>
          <cell r="B1291" t="str">
            <v>RS Self amalgamating tape 25*10m (cao su non)</v>
          </cell>
          <cell r="C1291" t="str">
            <v>cai</v>
          </cell>
          <cell r="D1291" t="str">
            <v>HHTM</v>
          </cell>
        </row>
        <row r="1292">
          <cell r="A1292" t="str">
            <v>CS73339.10</v>
          </cell>
          <cell r="B1292" t="str">
            <v>RS Insulation tape 15*10 m black (10PCS) (băng dính điện đen)</v>
          </cell>
          <cell r="C1292" t="str">
            <v>cai</v>
          </cell>
          <cell r="D1292" t="str">
            <v>HHTM</v>
          </cell>
        </row>
        <row r="1293">
          <cell r="A1293" t="str">
            <v>CS73339.11</v>
          </cell>
          <cell r="B1293" t="str">
            <v>RS Insulation tape 15*10 m ye/gr (10PCS) (băng dính điện vàng/xanh)</v>
          </cell>
          <cell r="C1293" t="str">
            <v>cai</v>
          </cell>
          <cell r="D1293" t="str">
            <v>HHTM</v>
          </cell>
        </row>
        <row r="1294">
          <cell r="A1294" t="str">
            <v>CS73339.20</v>
          </cell>
          <cell r="B1294" t="str">
            <v>RS Insulation tape 19*18 m black (10PCS) (băng dính điện đen to - lắp outdoor)</v>
          </cell>
          <cell r="C1294" t="str">
            <v>cai</v>
          </cell>
          <cell r="D1294" t="str">
            <v>HHTM</v>
          </cell>
        </row>
        <row r="1295">
          <cell r="A1295" t="str">
            <v>CS73420.21</v>
          </cell>
          <cell r="B1295" t="str">
            <v>RS DDF 120 ohm 2 PCM for BTS (phiến DDF - 2 phiến / pcs)</v>
          </cell>
          <cell r="C1295" t="str">
            <v>cai</v>
          </cell>
          <cell r="D1295" t="str">
            <v>HHTM</v>
          </cell>
        </row>
        <row r="1296">
          <cell r="A1296" t="str">
            <v>CSF</v>
          </cell>
          <cell r="B1296" t="str">
            <v>Chống sét feeder</v>
          </cell>
          <cell r="C1296" t="str">
            <v>cai</v>
          </cell>
          <cell r="D1296" t="str">
            <v>HHTM</v>
          </cell>
        </row>
        <row r="1297">
          <cell r="A1297" t="str">
            <v>CX200II</v>
          </cell>
          <cell r="B1297" t="str">
            <v>Tai nghe Sennheiser CX200II</v>
          </cell>
          <cell r="C1297" t="str">
            <v>cái</v>
          </cell>
          <cell r="D1297" t="str">
            <v>CCDC</v>
          </cell>
        </row>
        <row r="1298">
          <cell r="A1298" t="str">
            <v>DA-53040009</v>
          </cell>
          <cell r="B1298" t="str">
            <v>Stencil cleaning roll for MPM &amp; DEK</v>
          </cell>
          <cell r="C1298" t="str">
            <v>cái</v>
          </cell>
          <cell r="D1298" t="str">
            <v>VTTD</v>
          </cell>
        </row>
        <row r="1299">
          <cell r="A1299" t="str">
            <v>DSL.01.4NU.1F</v>
          </cell>
          <cell r="B1299" t="str">
            <v>Modem router ADSL2+ loại 4 cổng, chuẩn wifi 802.11n, ăng-ten 5dBi (màu trắng)</v>
          </cell>
          <cell r="C1299" t="str">
            <v>bo</v>
          </cell>
          <cell r="D1299" t="str">
            <v>ADSL</v>
          </cell>
        </row>
        <row r="1300">
          <cell r="A1300" t="str">
            <v>DSL.01.4NU.21</v>
          </cell>
          <cell r="B1300" t="str">
            <v>Modem router ADSL2+ loại 4 cổng, chuẩn wifi 802.11n, ăng-ten 3dBi (màu đen)</v>
          </cell>
          <cell r="C1300" t="str">
            <v>bo</v>
          </cell>
          <cell r="D1300" t="str">
            <v>ADSL</v>
          </cell>
        </row>
        <row r="1301">
          <cell r="A1301" t="str">
            <v>DSL.01.4NU.2F</v>
          </cell>
          <cell r="B1301" t="str">
            <v>Modem router ADSL2+ loại 4 cổng, chuẩn wifi 802.11n, ăng-ten 3dBi (màu trắng)</v>
          </cell>
          <cell r="C1301" t="str">
            <v>bo</v>
          </cell>
          <cell r="D1301" t="str">
            <v>ADSL</v>
          </cell>
        </row>
        <row r="1302">
          <cell r="A1302" t="str">
            <v>EN001020001AAA</v>
          </cell>
          <cell r="B1302" t="str">
            <v>Tụ mylar (film capacitor) 100nF 400V</v>
          </cell>
          <cell r="C1302" t="str">
            <v>cái</v>
          </cell>
          <cell r="D1302" t="str">
            <v>INVER</v>
          </cell>
        </row>
        <row r="1303">
          <cell r="A1303" t="str">
            <v>EN001020002AAA</v>
          </cell>
          <cell r="B1303" t="str">
            <v>Tụ mylar (film capacitor) 100nF 100V</v>
          </cell>
          <cell r="C1303" t="str">
            <v>cái</v>
          </cell>
          <cell r="D1303" t="str">
            <v>INVER</v>
          </cell>
        </row>
        <row r="1304">
          <cell r="A1304" t="str">
            <v>EN001020003AAA</v>
          </cell>
          <cell r="B1304" t="str">
            <v>Tụ mylar (film capacitor) 4n7 100V</v>
          </cell>
          <cell r="C1304" t="str">
            <v>cái</v>
          </cell>
          <cell r="D1304" t="str">
            <v>INVER</v>
          </cell>
        </row>
        <row r="1305">
          <cell r="A1305" t="str">
            <v>EN001020004AAA</v>
          </cell>
          <cell r="B1305" t="str">
            <v>Tụ mylar (film capacitor) 22n 100V</v>
          </cell>
          <cell r="C1305" t="str">
            <v>cái</v>
          </cell>
          <cell r="D1305" t="str">
            <v>INVER</v>
          </cell>
        </row>
        <row r="1306">
          <cell r="A1306" t="str">
            <v>EN001020005AAA</v>
          </cell>
          <cell r="B1306" t="str">
            <v>Tụ mylar (film capacitor) 1n 100V</v>
          </cell>
          <cell r="C1306" t="str">
            <v>cái</v>
          </cell>
          <cell r="D1306" t="str">
            <v>INVER</v>
          </cell>
        </row>
        <row r="1307">
          <cell r="A1307" t="str">
            <v>EN001020006AAA</v>
          </cell>
          <cell r="B1307" t="str">
            <v>Tụ mylar (film capacitor) 10nF 100V</v>
          </cell>
          <cell r="C1307" t="str">
            <v>cái</v>
          </cell>
          <cell r="D1307" t="str">
            <v>INVER</v>
          </cell>
        </row>
        <row r="1308">
          <cell r="A1308" t="str">
            <v>EN001020007AAA</v>
          </cell>
          <cell r="B1308" t="str">
            <v>Tụ mylar (film capacitor) 1uF 630V</v>
          </cell>
          <cell r="C1308" t="str">
            <v>cái</v>
          </cell>
          <cell r="D1308" t="str">
            <v>INVER</v>
          </cell>
        </row>
        <row r="1309">
          <cell r="A1309" t="str">
            <v>EN001050001AAA</v>
          </cell>
          <cell r="B1309" t="str">
            <v>Tụ gốm 33pF</v>
          </cell>
          <cell r="C1309" t="str">
            <v>cái</v>
          </cell>
          <cell r="D1309" t="str">
            <v>INVER</v>
          </cell>
        </row>
        <row r="1310">
          <cell r="A1310" t="str">
            <v>EN001050002AAI</v>
          </cell>
          <cell r="B1310" t="str">
            <v>Tụ gốm 68pF</v>
          </cell>
          <cell r="C1310" t="str">
            <v>cái</v>
          </cell>
          <cell r="D1310" t="str">
            <v>INVER</v>
          </cell>
        </row>
        <row r="1311">
          <cell r="A1311" t="str">
            <v>EN001070001AAA</v>
          </cell>
          <cell r="B1311" t="str">
            <v>Tụ hóa 150uF 450V</v>
          </cell>
          <cell r="C1311" t="str">
            <v>cái</v>
          </cell>
          <cell r="D1311" t="str">
            <v>INVER</v>
          </cell>
        </row>
        <row r="1312">
          <cell r="A1312" t="str">
            <v>EN001070002AAA</v>
          </cell>
          <cell r="B1312" t="str">
            <v>Tụ hóa 100uF 25V</v>
          </cell>
          <cell r="C1312" t="str">
            <v>cái</v>
          </cell>
          <cell r="D1312" t="str">
            <v>INVER</v>
          </cell>
        </row>
        <row r="1313">
          <cell r="A1313" t="str">
            <v>EN001070003AAA</v>
          </cell>
          <cell r="B1313" t="str">
            <v>Tụ hóa 10uF 50V</v>
          </cell>
          <cell r="C1313" t="str">
            <v>cái</v>
          </cell>
          <cell r="D1313" t="str">
            <v>INVER</v>
          </cell>
        </row>
        <row r="1314">
          <cell r="A1314" t="str">
            <v>EN001070004AAA</v>
          </cell>
          <cell r="B1314" t="str">
            <v>Tụ hóa 3300uF 25V</v>
          </cell>
          <cell r="C1314" t="str">
            <v>cái</v>
          </cell>
          <cell r="D1314" t="str">
            <v>INVER</v>
          </cell>
        </row>
        <row r="1315">
          <cell r="A1315" t="str">
            <v>EN001070005AAA</v>
          </cell>
          <cell r="B1315" t="str">
            <v>Tụ hóa 1uF 50V</v>
          </cell>
          <cell r="C1315" t="str">
            <v>cái</v>
          </cell>
          <cell r="D1315" t="str">
            <v>INVER</v>
          </cell>
        </row>
        <row r="1316">
          <cell r="A1316" t="str">
            <v>EN001070006AAA</v>
          </cell>
          <cell r="B1316" t="str">
            <v>Tụ hóa 220uF 200V</v>
          </cell>
          <cell r="C1316" t="str">
            <v>cái</v>
          </cell>
          <cell r="D1316" t="str">
            <v>INVER</v>
          </cell>
        </row>
        <row r="1317">
          <cell r="A1317" t="str">
            <v>EN001110001AAA</v>
          </cell>
          <cell r="B1317" t="str">
            <v>Tụ cao áp 4n7 2kV</v>
          </cell>
          <cell r="C1317" t="str">
            <v>cái</v>
          </cell>
          <cell r="D1317" t="str">
            <v>INVER</v>
          </cell>
        </row>
        <row r="1318">
          <cell r="A1318" t="str">
            <v>EN001110002AAA</v>
          </cell>
          <cell r="B1318" t="str">
            <v>Tụ cao áp 470pF 2kV</v>
          </cell>
          <cell r="C1318" t="str">
            <v>cái</v>
          </cell>
          <cell r="D1318" t="str">
            <v>INVER</v>
          </cell>
        </row>
        <row r="1319">
          <cell r="A1319" t="str">
            <v>EN001140001AAI</v>
          </cell>
          <cell r="B1319" t="str">
            <v>Tụ 470NF 275V ~ X2</v>
          </cell>
          <cell r="C1319" t="str">
            <v>cái</v>
          </cell>
          <cell r="D1319" t="str">
            <v>INVER</v>
          </cell>
        </row>
        <row r="1320">
          <cell r="A1320" t="str">
            <v>EN001140002AAI</v>
          </cell>
          <cell r="B1320" t="str">
            <v>Tụ 2,2 mF/50V</v>
          </cell>
          <cell r="C1320" t="str">
            <v>cái</v>
          </cell>
          <cell r="D1320" t="str">
            <v>INVER</v>
          </cell>
        </row>
        <row r="1321">
          <cell r="A1321" t="str">
            <v>EN001140003AAI</v>
          </cell>
          <cell r="B1321" t="str">
            <v>Tụ 0,33uF/100V</v>
          </cell>
          <cell r="C1321" t="str">
            <v>cái</v>
          </cell>
          <cell r="D1321" t="str">
            <v>INVER</v>
          </cell>
        </row>
        <row r="1322">
          <cell r="A1322" t="str">
            <v>EN001160001AAH</v>
          </cell>
          <cell r="B1322" t="str">
            <v>0603 SMD Chip Cap. 8PF/50V NPO+-5%</v>
          </cell>
          <cell r="C1322" t="str">
            <v>cái</v>
          </cell>
          <cell r="D1322" t="str">
            <v>TABLET</v>
          </cell>
        </row>
        <row r="1323">
          <cell r="A1323" t="str">
            <v>EN001160002AAH</v>
          </cell>
          <cell r="B1323" t="str">
            <v>0603 SMD Chip Cap. 10PF/50V NPO+-5%</v>
          </cell>
          <cell r="C1323" t="str">
            <v>cái</v>
          </cell>
          <cell r="D1323" t="str">
            <v>TABLET</v>
          </cell>
        </row>
        <row r="1324">
          <cell r="A1324" t="str">
            <v>EN001160003AAH</v>
          </cell>
          <cell r="B1324" t="str">
            <v>0603 SMD Chip Cap. 22PF/50V NPO+-5%</v>
          </cell>
          <cell r="C1324" t="str">
            <v>cái</v>
          </cell>
          <cell r="D1324" t="str">
            <v>TABLET</v>
          </cell>
        </row>
        <row r="1325">
          <cell r="A1325" t="str">
            <v>EN001160004AAH</v>
          </cell>
          <cell r="B1325" t="str">
            <v>0603 SMD Chip Cap. 100PF/50V X7R+-10%</v>
          </cell>
          <cell r="C1325" t="str">
            <v>cái</v>
          </cell>
          <cell r="D1325" t="str">
            <v>TABLET</v>
          </cell>
        </row>
        <row r="1326">
          <cell r="A1326" t="str">
            <v>EN001160005AAH</v>
          </cell>
          <cell r="B1326" t="str">
            <v>0603 SMD Chip Cap. 330PF/50V X7R+-10%</v>
          </cell>
          <cell r="C1326" t="str">
            <v>cái</v>
          </cell>
          <cell r="D1326" t="str">
            <v>TABLET</v>
          </cell>
        </row>
        <row r="1327">
          <cell r="A1327" t="str">
            <v>EN001160006AAH</v>
          </cell>
          <cell r="B1327" t="str">
            <v>0603 SMD Chip Cap. 470PF/50V X7R+-10%</v>
          </cell>
          <cell r="C1327" t="str">
            <v>cái</v>
          </cell>
          <cell r="D1327" t="str">
            <v>TABLET</v>
          </cell>
        </row>
        <row r="1328">
          <cell r="A1328" t="str">
            <v>EN001160007AAH</v>
          </cell>
          <cell r="B1328" t="str">
            <v>0603 SMD Chip Cap. 0.0022UF/50V (222) X7R+-10%</v>
          </cell>
          <cell r="C1328" t="str">
            <v>cái</v>
          </cell>
          <cell r="D1328" t="str">
            <v>TABLET</v>
          </cell>
        </row>
        <row r="1329">
          <cell r="A1329" t="str">
            <v>EN001160008AAH</v>
          </cell>
          <cell r="B1329" t="str">
            <v>0603 SMD Chip Cap. 0.003UF/50V (302) X7R+-10%</v>
          </cell>
          <cell r="C1329" t="str">
            <v>cái</v>
          </cell>
          <cell r="D1329" t="str">
            <v>TABLET</v>
          </cell>
        </row>
        <row r="1330">
          <cell r="A1330" t="str">
            <v>EN001160009AAH</v>
          </cell>
          <cell r="B1330" t="str">
            <v>0603 SMD Chip Cap. 0.01UF/50V (103) X7R+-10%</v>
          </cell>
          <cell r="C1330" t="str">
            <v>cái</v>
          </cell>
          <cell r="D1330" t="str">
            <v>TABLET</v>
          </cell>
        </row>
        <row r="1331">
          <cell r="A1331" t="str">
            <v>EN001160010AAH</v>
          </cell>
          <cell r="B1331" t="str">
            <v>0603 SMD Chip Cap. 0.1UF/50V (104) Y5V+-20%</v>
          </cell>
          <cell r="C1331" t="str">
            <v>cái</v>
          </cell>
          <cell r="D1331" t="str">
            <v>TABLET</v>
          </cell>
        </row>
        <row r="1332">
          <cell r="A1332" t="str">
            <v>EN001160011AAH</v>
          </cell>
          <cell r="B1332" t="str">
            <v>0603 SMD Chip Cap. 1UF/50V (105) Y5V+-20%</v>
          </cell>
          <cell r="C1332" t="str">
            <v>cái</v>
          </cell>
          <cell r="D1332" t="str">
            <v>TABLET</v>
          </cell>
        </row>
        <row r="1333">
          <cell r="A1333" t="str">
            <v>EN001160012AAH</v>
          </cell>
          <cell r="B1333" t="str">
            <v>0603 SMD Chip Cap. 2.2UF/10V (225) Y5V+-20%</v>
          </cell>
          <cell r="C1333" t="str">
            <v>cái</v>
          </cell>
          <cell r="D1333" t="str">
            <v>TABLET</v>
          </cell>
        </row>
        <row r="1334">
          <cell r="A1334" t="str">
            <v>EN001160013AAH</v>
          </cell>
          <cell r="B1334" t="str">
            <v>0603 SMD Chip Cap. 4.7UF/10V (475) Y5V+-20%</v>
          </cell>
          <cell r="C1334" t="str">
            <v>cái</v>
          </cell>
          <cell r="D1334" t="str">
            <v>TABLET</v>
          </cell>
        </row>
        <row r="1335">
          <cell r="A1335" t="str">
            <v>EN001160014AAH</v>
          </cell>
          <cell r="B1335" t="str">
            <v>0805 SMD Chip Cap. 10UF/10V (106) Y5V+-20%</v>
          </cell>
          <cell r="C1335" t="str">
            <v>cái</v>
          </cell>
          <cell r="D1335" t="str">
            <v>TABLET</v>
          </cell>
        </row>
        <row r="1336">
          <cell r="A1336" t="str">
            <v>EN001160015AAH</v>
          </cell>
          <cell r="B1336" t="str">
            <v>1206 SMD Chip Cap. 10UF/16V (106) Y5V+-20%</v>
          </cell>
          <cell r="C1336" t="str">
            <v>cái</v>
          </cell>
          <cell r="D1336" t="str">
            <v>TABLET</v>
          </cell>
        </row>
        <row r="1337">
          <cell r="A1337" t="str">
            <v>EN001160016AAH</v>
          </cell>
          <cell r="B1337" t="str">
            <v>0603 SMD Chip Cap. 22PF/50V Y5V+-20%</v>
          </cell>
          <cell r="C1337" t="str">
            <v>cái</v>
          </cell>
          <cell r="D1337" t="str">
            <v>TABLET</v>
          </cell>
        </row>
        <row r="1338">
          <cell r="A1338" t="str">
            <v>EN001160017AAH</v>
          </cell>
          <cell r="B1338" t="str">
            <v>SMD Solid Tantalum Chip Cap. 100UF/6.3V (107) Case B +-20%</v>
          </cell>
          <cell r="C1338" t="str">
            <v>cái</v>
          </cell>
          <cell r="D1338" t="str">
            <v>TABLET</v>
          </cell>
        </row>
        <row r="1339">
          <cell r="A1339" t="str">
            <v>EN001160018AAH</v>
          </cell>
          <cell r="B1339" t="str">
            <v>0603 SMD Chip Cap. 12PF/50V (120) NPO+-5%</v>
          </cell>
          <cell r="C1339" t="str">
            <v>cái</v>
          </cell>
          <cell r="D1339" t="str">
            <v>TABLET</v>
          </cell>
        </row>
        <row r="1340">
          <cell r="A1340" t="str">
            <v>EN001160019AAH</v>
          </cell>
          <cell r="B1340" t="str">
            <v>0603 SMD Chip Cap. 20PF/50V (200) NPO+-5%</v>
          </cell>
          <cell r="C1340" t="str">
            <v>cái</v>
          </cell>
          <cell r="D1340" t="str">
            <v>TABLET</v>
          </cell>
        </row>
        <row r="1341">
          <cell r="A1341" t="str">
            <v>EN001160020AAH</v>
          </cell>
          <cell r="B1341" t="str">
            <v>0603 SMD Chip Cap. 33PF/50V (330) NPO+-5%</v>
          </cell>
          <cell r="C1341" t="str">
            <v>cái</v>
          </cell>
          <cell r="D1341" t="str">
            <v>TABLET</v>
          </cell>
        </row>
        <row r="1342">
          <cell r="A1342" t="str">
            <v>EN001160021AAH</v>
          </cell>
          <cell r="B1342" t="str">
            <v>0603 SMD Chip Cap. 0.047UF/50V (473) X7R+-10%</v>
          </cell>
          <cell r="C1342" t="str">
            <v>cái</v>
          </cell>
          <cell r="D1342" t="str">
            <v>TABLET</v>
          </cell>
        </row>
        <row r="1343">
          <cell r="A1343" t="str">
            <v>EN002010001AAA</v>
          </cell>
          <cell r="B1343" t="str">
            <v>Điện trở 220k 1/4W</v>
          </cell>
          <cell r="C1343" t="str">
            <v>cái</v>
          </cell>
          <cell r="D1343" t="str">
            <v>INVER</v>
          </cell>
        </row>
        <row r="1344">
          <cell r="A1344" t="str">
            <v>EN002010002AAA</v>
          </cell>
          <cell r="B1344" t="str">
            <v>Điện trở 680 ohm 1/4W</v>
          </cell>
          <cell r="C1344" t="str">
            <v>cái</v>
          </cell>
          <cell r="D1344" t="str">
            <v>INVER</v>
          </cell>
        </row>
        <row r="1345">
          <cell r="A1345" t="str">
            <v>EN002010003AAA</v>
          </cell>
          <cell r="B1345" t="str">
            <v>Điện trở 15k 1/4W</v>
          </cell>
          <cell r="C1345" t="str">
            <v>cái</v>
          </cell>
          <cell r="D1345" t="str">
            <v>INVER</v>
          </cell>
        </row>
        <row r="1346">
          <cell r="A1346" t="str">
            <v>EN002010004AAA</v>
          </cell>
          <cell r="B1346" t="str">
            <v>Điện trở 22k 1/4W</v>
          </cell>
          <cell r="C1346" t="str">
            <v>cái</v>
          </cell>
          <cell r="D1346" t="str">
            <v>INVER</v>
          </cell>
        </row>
        <row r="1347">
          <cell r="A1347" t="str">
            <v>EN002010005AAA</v>
          </cell>
          <cell r="B1347" t="str">
            <v>Điện trở 10 ohm 1/4W</v>
          </cell>
          <cell r="C1347" t="str">
            <v>cái</v>
          </cell>
          <cell r="D1347" t="str">
            <v>INVER</v>
          </cell>
        </row>
        <row r="1348">
          <cell r="A1348" t="str">
            <v>EN002010006AAA</v>
          </cell>
          <cell r="B1348" t="str">
            <v>Điện trở 10k 1/4W</v>
          </cell>
          <cell r="C1348" t="str">
            <v>cái</v>
          </cell>
          <cell r="D1348" t="str">
            <v>INVER</v>
          </cell>
        </row>
        <row r="1349">
          <cell r="A1349" t="str">
            <v>EN002010007AAA</v>
          </cell>
          <cell r="B1349" t="str">
            <v>Điện trở 4.7k 1/4W</v>
          </cell>
          <cell r="C1349" t="str">
            <v>cái</v>
          </cell>
          <cell r="D1349" t="str">
            <v>INVER</v>
          </cell>
        </row>
        <row r="1350">
          <cell r="A1350" t="str">
            <v>EN002010008AAA</v>
          </cell>
          <cell r="B1350" t="str">
            <v>Điện trở 8.2k 1/4W</v>
          </cell>
          <cell r="C1350" t="str">
            <v>cái</v>
          </cell>
          <cell r="D1350" t="str">
            <v>INVER</v>
          </cell>
        </row>
        <row r="1351">
          <cell r="A1351" t="str">
            <v>EN002010009AAA</v>
          </cell>
          <cell r="B1351" t="str">
            <v>Điện trở 2M 1/4W</v>
          </cell>
          <cell r="C1351" t="str">
            <v>cái</v>
          </cell>
          <cell r="D1351" t="str">
            <v>INVER</v>
          </cell>
        </row>
        <row r="1352">
          <cell r="A1352" t="str">
            <v>EN002010010AAA</v>
          </cell>
          <cell r="B1352" t="str">
            <v>Điện trở 1k 1/4W</v>
          </cell>
          <cell r="C1352" t="str">
            <v>cái</v>
          </cell>
          <cell r="D1352" t="str">
            <v>INVER</v>
          </cell>
        </row>
        <row r="1353">
          <cell r="A1353" t="str">
            <v>EN002010011AAA</v>
          </cell>
          <cell r="B1353" t="str">
            <v>Điện trở 100k 1/4W</v>
          </cell>
          <cell r="C1353" t="str">
            <v>cái</v>
          </cell>
          <cell r="D1353" t="str">
            <v>INVER</v>
          </cell>
        </row>
        <row r="1354">
          <cell r="A1354" t="str">
            <v>EN002010012AAA</v>
          </cell>
          <cell r="B1354" t="str">
            <v>Điện trở 47k 1/4W</v>
          </cell>
          <cell r="C1354" t="str">
            <v>cái</v>
          </cell>
          <cell r="D1354" t="str">
            <v>INVER</v>
          </cell>
        </row>
        <row r="1355">
          <cell r="A1355" t="str">
            <v>EN002010013AAA</v>
          </cell>
          <cell r="B1355" t="str">
            <v>Điện trở 56k 1/4W</v>
          </cell>
          <cell r="C1355" t="str">
            <v>cái</v>
          </cell>
          <cell r="D1355" t="str">
            <v>INVER</v>
          </cell>
        </row>
        <row r="1356">
          <cell r="A1356" t="str">
            <v>EN002010014AAA</v>
          </cell>
          <cell r="B1356" t="str">
            <v>Điện trở 1.5k 1/4W</v>
          </cell>
          <cell r="C1356" t="str">
            <v>cái</v>
          </cell>
          <cell r="D1356" t="str">
            <v>INVER</v>
          </cell>
        </row>
        <row r="1357">
          <cell r="A1357" t="str">
            <v>EN002010015AAA</v>
          </cell>
          <cell r="B1357" t="str">
            <v>Điện trở 470k 1/4W</v>
          </cell>
          <cell r="C1357" t="str">
            <v>cái</v>
          </cell>
          <cell r="D1357" t="str">
            <v>INVER</v>
          </cell>
        </row>
        <row r="1358">
          <cell r="A1358" t="str">
            <v>EN002010016AAA</v>
          </cell>
          <cell r="B1358" t="str">
            <v>Điện trở 47 ohm 1/4W</v>
          </cell>
          <cell r="C1358" t="str">
            <v>cái</v>
          </cell>
          <cell r="D1358" t="str">
            <v>INVER</v>
          </cell>
        </row>
        <row r="1359">
          <cell r="A1359" t="str">
            <v>EN002010017AAA</v>
          </cell>
          <cell r="B1359" t="str">
            <v>Điện trở 22 ohm 1/4W</v>
          </cell>
          <cell r="C1359" t="str">
            <v>cái</v>
          </cell>
          <cell r="D1359" t="str">
            <v>INVER</v>
          </cell>
        </row>
        <row r="1360">
          <cell r="A1360" t="str">
            <v>EN002010018AAA</v>
          </cell>
          <cell r="B1360" t="str">
            <v>Điện trở 100 ohm 1/2W</v>
          </cell>
          <cell r="C1360" t="str">
            <v>cái</v>
          </cell>
          <cell r="D1360" t="str">
            <v>INVER</v>
          </cell>
        </row>
        <row r="1361">
          <cell r="A1361" t="str">
            <v>EN002010019AAI</v>
          </cell>
          <cell r="B1361" t="str">
            <v>Điện trở 6,8K - 1/4W</v>
          </cell>
          <cell r="C1361" t="str">
            <v>cái</v>
          </cell>
          <cell r="D1361" t="str">
            <v>INVER</v>
          </cell>
        </row>
        <row r="1362">
          <cell r="A1362" t="str">
            <v>EN002010020AAI</v>
          </cell>
          <cell r="B1362" t="str">
            <v>Điện trở 180K - 1/4W-1%</v>
          </cell>
          <cell r="C1362" t="str">
            <v>cái</v>
          </cell>
          <cell r="D1362" t="str">
            <v>INVER</v>
          </cell>
        </row>
        <row r="1363">
          <cell r="A1363" t="str">
            <v>EN002010021AAI</v>
          </cell>
          <cell r="B1363" t="str">
            <v>Điện trở 3.9k - 1/4W</v>
          </cell>
          <cell r="C1363" t="str">
            <v>cái</v>
          </cell>
          <cell r="D1363" t="str">
            <v>INVER</v>
          </cell>
        </row>
        <row r="1364">
          <cell r="A1364" t="str">
            <v>EN002020001AAA</v>
          </cell>
          <cell r="B1364" t="str">
            <v>Điện trở 12k 2W</v>
          </cell>
          <cell r="C1364" t="str">
            <v>cái</v>
          </cell>
          <cell r="D1364" t="str">
            <v>INVER</v>
          </cell>
        </row>
        <row r="1365">
          <cell r="A1365" t="str">
            <v>EN002020002AAA</v>
          </cell>
          <cell r="B1365" t="str">
            <v>Điện trở 10k 2W</v>
          </cell>
          <cell r="C1365" t="str">
            <v>cái</v>
          </cell>
          <cell r="D1365" t="str">
            <v>INVER</v>
          </cell>
        </row>
        <row r="1366">
          <cell r="A1366" t="str">
            <v>EN002020003AAA</v>
          </cell>
          <cell r="B1366" t="str">
            <v>Điện trở 56 ohm 2W</v>
          </cell>
          <cell r="C1366" t="str">
            <v>cái</v>
          </cell>
          <cell r="D1366" t="str">
            <v>INVER</v>
          </cell>
        </row>
        <row r="1367">
          <cell r="A1367" t="str">
            <v>EN002020004AAA</v>
          </cell>
          <cell r="B1367" t="str">
            <v>Điện trở 0.47 ohm 2W</v>
          </cell>
          <cell r="C1367" t="str">
            <v>cái</v>
          </cell>
          <cell r="D1367" t="str">
            <v>INVER</v>
          </cell>
        </row>
        <row r="1368">
          <cell r="A1368" t="str">
            <v>EN002020005AAA</v>
          </cell>
          <cell r="B1368" t="str">
            <v>Điện trở 33k 5W</v>
          </cell>
          <cell r="C1368" t="str">
            <v>cái</v>
          </cell>
          <cell r="D1368" t="str">
            <v>INVER</v>
          </cell>
        </row>
        <row r="1369">
          <cell r="A1369" t="str">
            <v>EN002020006AAA</v>
          </cell>
          <cell r="B1369" t="str">
            <v>Điện trở 0.1 ohm 5W</v>
          </cell>
          <cell r="C1369" t="str">
            <v>cái</v>
          </cell>
          <cell r="D1369" t="str">
            <v>INVER</v>
          </cell>
        </row>
        <row r="1370">
          <cell r="A1370" t="str">
            <v>EN002020007AAI</v>
          </cell>
          <cell r="B1370" t="str">
            <v>Điện trở 15K - 5W</v>
          </cell>
          <cell r="C1370" t="str">
            <v>cái</v>
          </cell>
          <cell r="D1370" t="str">
            <v>INVER</v>
          </cell>
        </row>
        <row r="1371">
          <cell r="A1371" t="str">
            <v>EN002030001AAA</v>
          </cell>
          <cell r="B1371" t="str">
            <v>Điện trở nhiệt bảo vệ NTC 5D-9</v>
          </cell>
          <cell r="C1371" t="str">
            <v>cái</v>
          </cell>
          <cell r="D1371" t="str">
            <v>INVER</v>
          </cell>
        </row>
        <row r="1372">
          <cell r="A1372" t="str">
            <v>EN002030002AAA</v>
          </cell>
          <cell r="B1372" t="str">
            <v>Điện trở nhiệt bảo vệ NTC 5D-13</v>
          </cell>
          <cell r="C1372" t="str">
            <v>cái</v>
          </cell>
          <cell r="D1372" t="str">
            <v>INVER</v>
          </cell>
        </row>
        <row r="1373">
          <cell r="A1373" t="str">
            <v>EN002030003AAA</v>
          </cell>
          <cell r="B1373" t="str">
            <v>Điện trở nhiệt bảo vệ NTC 10D-9</v>
          </cell>
          <cell r="C1373" t="str">
            <v>cái</v>
          </cell>
          <cell r="D1373" t="str">
            <v>INVER</v>
          </cell>
        </row>
        <row r="1374">
          <cell r="A1374" t="str">
            <v>EN002040001AAA</v>
          </cell>
          <cell r="B1374" t="str">
            <v>Chiết áp 3 chân, vi chỉnh nhiều vòng, 10K VR</v>
          </cell>
          <cell r="C1374" t="str">
            <v>cái</v>
          </cell>
          <cell r="D1374" t="str">
            <v>INVER</v>
          </cell>
        </row>
        <row r="1375">
          <cell r="A1375" t="str">
            <v>EN002040002AAA</v>
          </cell>
          <cell r="B1375" t="str">
            <v>Chiết áp 3 chân, vi chỉnh nhiều vòng, 2K VR</v>
          </cell>
          <cell r="C1375" t="str">
            <v>cái</v>
          </cell>
          <cell r="D1375" t="str">
            <v>INVER</v>
          </cell>
        </row>
        <row r="1376">
          <cell r="A1376" t="str">
            <v>EN002050001AAH</v>
          </cell>
          <cell r="B1376" t="str">
            <v>0603 SMD Chip Res. 0 OHM 1/10W+-5%</v>
          </cell>
          <cell r="C1376" t="str">
            <v>cái</v>
          </cell>
          <cell r="D1376" t="str">
            <v>TABLET</v>
          </cell>
        </row>
        <row r="1377">
          <cell r="A1377" t="str">
            <v>EN002050002AAH</v>
          </cell>
          <cell r="B1377" t="str">
            <v>0805 SMD Chip Res. 0.22 OHM 1/4W+-5%</v>
          </cell>
          <cell r="C1377" t="str">
            <v>cái</v>
          </cell>
          <cell r="D1377" t="str">
            <v>TABLET</v>
          </cell>
        </row>
        <row r="1378">
          <cell r="A1378" t="str">
            <v>EN002050003AAH</v>
          </cell>
          <cell r="B1378" t="str">
            <v>1206 SMD Chip Res. 0.3 OHM 1/4W+-5%</v>
          </cell>
          <cell r="C1378" t="str">
            <v>cái</v>
          </cell>
          <cell r="D1378" t="str">
            <v>TABLET</v>
          </cell>
        </row>
        <row r="1379">
          <cell r="A1379" t="str">
            <v>EN002050004AAH</v>
          </cell>
          <cell r="B1379" t="str">
            <v>0603 SMD Chip Res. 3.9 OHM 1/10W+-5%</v>
          </cell>
          <cell r="C1379" t="str">
            <v>cái</v>
          </cell>
          <cell r="D1379" t="str">
            <v>TABLET</v>
          </cell>
        </row>
        <row r="1380">
          <cell r="A1380" t="str">
            <v>EN002050005AAH</v>
          </cell>
          <cell r="B1380" t="str">
            <v>0603 SMD Chip Res. 6.8 OHM 1/10W+-5%</v>
          </cell>
          <cell r="C1380" t="str">
            <v>cái</v>
          </cell>
          <cell r="D1380" t="str">
            <v>TABLET</v>
          </cell>
        </row>
        <row r="1381">
          <cell r="A1381" t="str">
            <v>EN002050006AAH</v>
          </cell>
          <cell r="B1381" t="str">
            <v>0603 SMD Chip Res. 33 OHM 1/10W+-5%</v>
          </cell>
          <cell r="C1381" t="str">
            <v>cái</v>
          </cell>
          <cell r="D1381" t="str">
            <v>TABLET</v>
          </cell>
        </row>
        <row r="1382">
          <cell r="A1382" t="str">
            <v>EN002050007AAH</v>
          </cell>
          <cell r="B1382" t="str">
            <v>0603 SMD Chip Res. Array 33 OHM 8P4R 1/20W+-5%</v>
          </cell>
          <cell r="C1382" t="str">
            <v>cái</v>
          </cell>
          <cell r="D1382" t="str">
            <v>TABLET</v>
          </cell>
        </row>
        <row r="1383">
          <cell r="A1383" t="str">
            <v>EN002050008AAH</v>
          </cell>
          <cell r="B1383" t="str">
            <v>0603 SMD Chip Res. 200 OHM 1/10W+-5%</v>
          </cell>
          <cell r="C1383" t="str">
            <v>cái</v>
          </cell>
          <cell r="D1383" t="str">
            <v>TABLET</v>
          </cell>
        </row>
        <row r="1384">
          <cell r="A1384" t="str">
            <v>EN002050009AAH</v>
          </cell>
          <cell r="B1384" t="str">
            <v>0603 SMD Chip Res. 470 OHM 1/10W+-5%</v>
          </cell>
          <cell r="C1384" t="str">
            <v>cái</v>
          </cell>
          <cell r="D1384" t="str">
            <v>TABLET</v>
          </cell>
        </row>
        <row r="1385">
          <cell r="A1385" t="str">
            <v>EN002050010AAH</v>
          </cell>
          <cell r="B1385" t="str">
            <v>0603 SMD Chip Res. 510 OHM 1/10W+-5%</v>
          </cell>
          <cell r="C1385" t="str">
            <v>cái</v>
          </cell>
          <cell r="D1385" t="str">
            <v>TABLET</v>
          </cell>
        </row>
        <row r="1386">
          <cell r="A1386" t="str">
            <v>EN002050011AAH</v>
          </cell>
          <cell r="B1386" t="str">
            <v>0603 SMD Chip Res. 1K OHM 1/10W+-5%</v>
          </cell>
          <cell r="C1386" t="str">
            <v>cái</v>
          </cell>
          <cell r="D1386" t="str">
            <v>TABLET</v>
          </cell>
        </row>
        <row r="1387">
          <cell r="A1387" t="str">
            <v>EN002050012AAH</v>
          </cell>
          <cell r="B1387" t="str">
            <v>0603 SMD Chip Res. 1.2K OHM 1/10W+-5%</v>
          </cell>
          <cell r="C1387" t="str">
            <v>cái</v>
          </cell>
          <cell r="D1387" t="str">
            <v>TABLET</v>
          </cell>
        </row>
        <row r="1388">
          <cell r="A1388" t="str">
            <v>EN002050013AAH</v>
          </cell>
          <cell r="B1388" t="str">
            <v>0603 SMD Chip Res. 1.5K OHM 1/10W+-5%</v>
          </cell>
          <cell r="C1388" t="str">
            <v>cái</v>
          </cell>
          <cell r="D1388" t="str">
            <v>TABLET</v>
          </cell>
        </row>
        <row r="1389">
          <cell r="A1389" t="str">
            <v>EN002050014AAH</v>
          </cell>
          <cell r="B1389" t="str">
            <v>0603 SMD Chip Res. 2K OHM 1/10W+-5%</v>
          </cell>
          <cell r="C1389" t="str">
            <v>cái</v>
          </cell>
          <cell r="D1389" t="str">
            <v>TABLET</v>
          </cell>
        </row>
        <row r="1390">
          <cell r="A1390" t="str">
            <v>EN002050015AAH</v>
          </cell>
          <cell r="B1390" t="str">
            <v>0603 SMD Chip Res. 2.2K OHM 1/10W+-5%</v>
          </cell>
          <cell r="C1390" t="str">
            <v>cái</v>
          </cell>
          <cell r="D1390" t="str">
            <v>TABLET</v>
          </cell>
        </row>
        <row r="1391">
          <cell r="A1391" t="str">
            <v>EN002050016AAH</v>
          </cell>
          <cell r="B1391" t="str">
            <v>0603 SMD Chip Res. 3.6K OHM 1/10W+-5%</v>
          </cell>
          <cell r="C1391" t="str">
            <v>cái</v>
          </cell>
          <cell r="D1391" t="str">
            <v>TABLET</v>
          </cell>
        </row>
        <row r="1392">
          <cell r="A1392" t="str">
            <v>EN002050017AAH</v>
          </cell>
          <cell r="B1392" t="str">
            <v>0603 SMD Chip Res. 3.9K OHM 1/10W+-5%</v>
          </cell>
          <cell r="C1392" t="str">
            <v>cái</v>
          </cell>
          <cell r="D1392" t="str">
            <v>TABLET</v>
          </cell>
        </row>
        <row r="1393">
          <cell r="A1393" t="str">
            <v>EN002050018AAH</v>
          </cell>
          <cell r="B1393" t="str">
            <v>0603 SMD Chip Res. 4.7K OHM 1/10W+-5%</v>
          </cell>
          <cell r="C1393" t="str">
            <v>cái</v>
          </cell>
          <cell r="D1393" t="str">
            <v>TABLET</v>
          </cell>
        </row>
        <row r="1394">
          <cell r="A1394" t="str">
            <v>EN002050019AAH</v>
          </cell>
          <cell r="B1394" t="str">
            <v>0603 SMD Chip Res. 6.8K OHM 1/10W+-5%</v>
          </cell>
          <cell r="C1394" t="str">
            <v>cái</v>
          </cell>
          <cell r="D1394" t="str">
            <v>TABLET</v>
          </cell>
        </row>
        <row r="1395">
          <cell r="A1395" t="str">
            <v>EN002050020AAH</v>
          </cell>
          <cell r="B1395" t="str">
            <v>0603 SMD Chip Res. 10K OHM 1/10W+-5%</v>
          </cell>
          <cell r="C1395" t="str">
            <v>cái</v>
          </cell>
          <cell r="D1395" t="str">
            <v>TABLET</v>
          </cell>
        </row>
        <row r="1396">
          <cell r="A1396" t="str">
            <v>EN002050021AAH</v>
          </cell>
          <cell r="B1396" t="str">
            <v>0603 SMD Chip Res. 15K OHM 1/10W+-5%</v>
          </cell>
          <cell r="C1396" t="str">
            <v>cái</v>
          </cell>
          <cell r="D1396" t="str">
            <v>TABLET</v>
          </cell>
        </row>
        <row r="1397">
          <cell r="A1397" t="str">
            <v>EN002050022AAH</v>
          </cell>
          <cell r="B1397" t="str">
            <v>0603 SMD Chip Res. 27K OHM 1/10W+-5%</v>
          </cell>
          <cell r="C1397" t="str">
            <v>cái</v>
          </cell>
          <cell r="D1397" t="str">
            <v>TABLET</v>
          </cell>
        </row>
        <row r="1398">
          <cell r="A1398" t="str">
            <v>EN002050023AAH</v>
          </cell>
          <cell r="B1398" t="str">
            <v>0603 SMD Chip Res. 33K OHM 1/10W+-5%</v>
          </cell>
          <cell r="C1398" t="str">
            <v>cái</v>
          </cell>
          <cell r="D1398" t="str">
            <v>TABLET</v>
          </cell>
        </row>
        <row r="1399">
          <cell r="A1399" t="str">
            <v>EN002050024AAH</v>
          </cell>
          <cell r="B1399" t="str">
            <v>0603 SMD Chip Res. 47K OHM 1/10W+-5%</v>
          </cell>
          <cell r="C1399" t="str">
            <v>cái</v>
          </cell>
          <cell r="D1399" t="str">
            <v>TABLET</v>
          </cell>
        </row>
        <row r="1400">
          <cell r="A1400" t="str">
            <v>EN002050025AAH</v>
          </cell>
          <cell r="B1400" t="str">
            <v>0603 SMD Chip Res. 100K OHM 1/10W+-5%</v>
          </cell>
          <cell r="C1400" t="str">
            <v>cái</v>
          </cell>
          <cell r="D1400" t="str">
            <v>TABLET</v>
          </cell>
        </row>
        <row r="1401">
          <cell r="A1401" t="str">
            <v>EN002050026AAH</v>
          </cell>
          <cell r="B1401" t="str">
            <v>0603 SMD Chip Res. 330K OHM 1/10W+-5%</v>
          </cell>
          <cell r="C1401" t="str">
            <v>cái</v>
          </cell>
          <cell r="D1401" t="str">
            <v>TABLET</v>
          </cell>
        </row>
        <row r="1402">
          <cell r="A1402" t="str">
            <v>EN002050027AAH</v>
          </cell>
          <cell r="B1402" t="str">
            <v>0603 SMD Chip Res. 1M OHM 1/10W+-5%</v>
          </cell>
          <cell r="C1402" t="str">
            <v>cái</v>
          </cell>
          <cell r="D1402" t="str">
            <v>TABLET</v>
          </cell>
        </row>
        <row r="1403">
          <cell r="A1403" t="str">
            <v>EN002050028AAH</v>
          </cell>
          <cell r="B1403" t="str">
            <v>0603 SMD Precision Chip Res. 8.2K OHM 1/10W+-1%</v>
          </cell>
          <cell r="C1403" t="str">
            <v>cái</v>
          </cell>
          <cell r="D1403" t="str">
            <v>TABLET</v>
          </cell>
        </row>
        <row r="1404">
          <cell r="A1404" t="str">
            <v>EN002050029AAH</v>
          </cell>
          <cell r="B1404" t="str">
            <v>0603 SMD Precision Chip Res. 22K OHM 1/10W+-1%</v>
          </cell>
          <cell r="C1404" t="str">
            <v>cái</v>
          </cell>
          <cell r="D1404" t="str">
            <v>TABLET</v>
          </cell>
        </row>
        <row r="1405">
          <cell r="A1405" t="str">
            <v>EN002050030AAH</v>
          </cell>
          <cell r="B1405" t="str">
            <v>0603 SMD Precision Chip Res. 36K OHM 1/10W+-1%</v>
          </cell>
          <cell r="C1405" t="str">
            <v>cái</v>
          </cell>
          <cell r="D1405" t="str">
            <v>TABLET</v>
          </cell>
        </row>
        <row r="1406">
          <cell r="A1406" t="str">
            <v>EN002050031AAH</v>
          </cell>
          <cell r="B1406" t="str">
            <v>0603 SMD Precision Chip Res. 100K OHM 1/10W+-1%</v>
          </cell>
          <cell r="C1406" t="str">
            <v>cái</v>
          </cell>
          <cell r="D1406" t="str">
            <v>TABLET</v>
          </cell>
        </row>
        <row r="1407">
          <cell r="A1407" t="str">
            <v>EN002050032AAH</v>
          </cell>
          <cell r="B1407" t="str">
            <v>0603 SMD Precision Chip Res. 120K OHM 1/10W+-1%</v>
          </cell>
          <cell r="C1407" t="str">
            <v>cái</v>
          </cell>
          <cell r="D1407" t="str">
            <v>TABLET</v>
          </cell>
        </row>
        <row r="1408">
          <cell r="A1408" t="str">
            <v>EN002050033AAH</v>
          </cell>
          <cell r="B1408" t="str">
            <v>0603 SMD Precision Chip Res. 200K OHM 1/10W+-1%</v>
          </cell>
          <cell r="C1408" t="str">
            <v>cái</v>
          </cell>
          <cell r="D1408" t="str">
            <v>TABLET</v>
          </cell>
        </row>
        <row r="1409">
          <cell r="A1409" t="str">
            <v>EN002050034AAH</v>
          </cell>
          <cell r="B1409" t="str">
            <v>0603 SMD Precision Chip Res. 300K OHM 1/10W+-1%</v>
          </cell>
          <cell r="C1409" t="str">
            <v>cái</v>
          </cell>
          <cell r="D1409" t="str">
            <v>TABLET</v>
          </cell>
        </row>
        <row r="1410">
          <cell r="A1410" t="str">
            <v>EN002050035AAH</v>
          </cell>
          <cell r="B1410" t="str">
            <v>0603 SMD Chip Res. 120 OHM 1/10W+-5%</v>
          </cell>
          <cell r="C1410" t="str">
            <v>cái</v>
          </cell>
          <cell r="D1410" t="str">
            <v>TABLET</v>
          </cell>
        </row>
        <row r="1411">
          <cell r="A1411" t="str">
            <v>EN002050036AAH</v>
          </cell>
          <cell r="B1411" t="str">
            <v>0603 SMD Chip Res. 10M OHM 1/10W+-5%</v>
          </cell>
          <cell r="C1411" t="str">
            <v>cái</v>
          </cell>
          <cell r="D1411" t="str">
            <v>TABLET</v>
          </cell>
        </row>
        <row r="1412">
          <cell r="A1412" t="str">
            <v>EN002050037AAH</v>
          </cell>
          <cell r="B1412" t="str">
            <v>0603 SMD Precision Chip Res. 10K OHM 1/10W+-1%</v>
          </cell>
          <cell r="C1412" t="str">
            <v>cái</v>
          </cell>
          <cell r="D1412" t="str">
            <v>TABLET</v>
          </cell>
        </row>
        <row r="1413">
          <cell r="A1413" t="str">
            <v>EN003020001AAC</v>
          </cell>
          <cell r="B1413" t="str">
            <v>PCB1</v>
          </cell>
          <cell r="C1413" t="str">
            <v>cái</v>
          </cell>
          <cell r="D1413" t="str">
            <v>INVER</v>
          </cell>
        </row>
        <row r="1414">
          <cell r="A1414" t="str">
            <v>EN003020002AAF</v>
          </cell>
          <cell r="B1414" t="str">
            <v>Tấm PCB LCD panel ES002</v>
          </cell>
          <cell r="C1414" t="str">
            <v>cái</v>
          </cell>
          <cell r="D1414" t="str">
            <v>INVER</v>
          </cell>
        </row>
        <row r="1415">
          <cell r="A1415" t="str">
            <v>EN003020003AAH</v>
          </cell>
          <cell r="B1415" t="str">
            <v>WEPA_ZC06_C300_AV1.0: Thickness 1.2mm/ 2 layers/ FR</v>
          </cell>
          <cell r="C1415" t="str">
            <v>cái</v>
          </cell>
          <cell r="D1415" t="str">
            <v>TABLET</v>
          </cell>
        </row>
        <row r="1416">
          <cell r="A1416" t="str">
            <v>EN003020004AAH</v>
          </cell>
          <cell r="B1416" t="str">
            <v>WEPA_RT2070_SR808M_VE1.2 5V Dimension of 40mm*15mm (SDK)</v>
          </cell>
          <cell r="C1416" t="str">
            <v>cái</v>
          </cell>
          <cell r="D1416" t="str">
            <v>TABLET</v>
          </cell>
        </row>
        <row r="1417">
          <cell r="A1417" t="str">
            <v>EN003030001AAH</v>
          </cell>
          <cell r="B1417" t="str">
            <v>WEPA_MP06_main_V1.0 Thickness 1.2mm/ 4 layers/FR 4/ Leadless Plated/ Soldering Resistive VIA/ Dimension of 61mm*38mm*1.2mm</v>
          </cell>
          <cell r="C1417" t="str">
            <v>cái</v>
          </cell>
          <cell r="D1417" t="str">
            <v>TABLET</v>
          </cell>
        </row>
        <row r="1418">
          <cell r="A1418" t="str">
            <v>EN004010001AAA</v>
          </cell>
          <cell r="B1418" t="str">
            <v>Cầu chì 2A</v>
          </cell>
          <cell r="C1418" t="str">
            <v>cái</v>
          </cell>
          <cell r="D1418" t="str">
            <v>INVER</v>
          </cell>
        </row>
        <row r="1419">
          <cell r="A1419" t="str">
            <v>EN004010002AAA</v>
          </cell>
          <cell r="B1419" t="str">
            <v>Cầu chì nhiệt</v>
          </cell>
          <cell r="C1419" t="str">
            <v>cái</v>
          </cell>
          <cell r="D1419" t="str">
            <v>INVER</v>
          </cell>
        </row>
        <row r="1420">
          <cell r="A1420" t="str">
            <v>EN004020001AAI</v>
          </cell>
          <cell r="B1420" t="str">
            <v>Cầu chì dây đồng 0.8mm</v>
          </cell>
          <cell r="C1420" t="str">
            <v>mét</v>
          </cell>
          <cell r="D1420" t="str">
            <v>INVER</v>
          </cell>
        </row>
        <row r="1421">
          <cell r="A1421" t="str">
            <v>EN005010001AAA</v>
          </cell>
          <cell r="B1421" t="str">
            <v>Transitor 2SB562</v>
          </cell>
          <cell r="C1421" t="str">
            <v>cái</v>
          </cell>
          <cell r="D1421" t="str">
            <v>INVER</v>
          </cell>
        </row>
        <row r="1422">
          <cell r="A1422" t="str">
            <v>EN005010002AAA</v>
          </cell>
          <cell r="B1422" t="str">
            <v>Transitor 2SA1015</v>
          </cell>
          <cell r="C1422" t="str">
            <v>cái</v>
          </cell>
          <cell r="D1422" t="str">
            <v>INVER</v>
          </cell>
        </row>
        <row r="1423">
          <cell r="A1423" t="str">
            <v>EN005020001AAA</v>
          </cell>
          <cell r="B1423" t="str">
            <v>Transitor 2SC1815</v>
          </cell>
          <cell r="C1423" t="str">
            <v>cái</v>
          </cell>
          <cell r="D1423" t="str">
            <v>INVER</v>
          </cell>
        </row>
        <row r="1424">
          <cell r="A1424" t="str">
            <v>EN005020001AAI</v>
          </cell>
          <cell r="B1424" t="str">
            <v>Transitor C1815</v>
          </cell>
          <cell r="C1424" t="str">
            <v>cái</v>
          </cell>
          <cell r="D1424" t="str">
            <v>INVER</v>
          </cell>
        </row>
        <row r="1425">
          <cell r="A1425" t="str">
            <v>EN005020002AAA</v>
          </cell>
          <cell r="B1425" t="str">
            <v>Transitor 2SD468</v>
          </cell>
          <cell r="C1425" t="str">
            <v>cái</v>
          </cell>
          <cell r="D1425" t="str">
            <v>INVER</v>
          </cell>
        </row>
        <row r="1426">
          <cell r="A1426" t="str">
            <v>EN005020003AAH</v>
          </cell>
          <cell r="B1426" t="str">
            <v>SMD NPN Transistor MMBT3904 SOT-23</v>
          </cell>
          <cell r="C1426" t="str">
            <v>cái</v>
          </cell>
          <cell r="D1426" t="str">
            <v>TABLET</v>
          </cell>
        </row>
        <row r="1427">
          <cell r="A1427" t="str">
            <v>EN005030001AAC</v>
          </cell>
          <cell r="B1427" t="str">
            <v>IRFP460</v>
          </cell>
          <cell r="C1427" t="str">
            <v>cái</v>
          </cell>
          <cell r="D1427" t="str">
            <v>INVER</v>
          </cell>
        </row>
        <row r="1428">
          <cell r="A1428" t="str">
            <v>EN005030002AAC</v>
          </cell>
          <cell r="B1428" t="str">
            <v>IRF3205</v>
          </cell>
          <cell r="C1428" t="str">
            <v>cái</v>
          </cell>
          <cell r="D1428" t="str">
            <v>INVER</v>
          </cell>
        </row>
        <row r="1429">
          <cell r="A1429" t="str">
            <v>EN005040001AAH</v>
          </cell>
          <cell r="B1429" t="str">
            <v>SMD MOSFET Transistor FDS9435A SOP-8</v>
          </cell>
          <cell r="C1429" t="str">
            <v>cái</v>
          </cell>
          <cell r="D1429" t="str">
            <v>TABLET</v>
          </cell>
        </row>
        <row r="1430">
          <cell r="A1430" t="str">
            <v>EN005040002AAH</v>
          </cell>
          <cell r="B1430" t="str">
            <v>SMD P-Channel MOSFET Transistor SI2301-TP SOT-23</v>
          </cell>
          <cell r="C1430" t="str">
            <v>cái</v>
          </cell>
          <cell r="D1430" t="str">
            <v>TABLET</v>
          </cell>
        </row>
        <row r="1431">
          <cell r="A1431" t="str">
            <v>EN006010001AAC</v>
          </cell>
          <cell r="B1431" t="str">
            <v>DVT1-0212</v>
          </cell>
          <cell r="C1431" t="str">
            <v>cái</v>
          </cell>
          <cell r="D1431" t="str">
            <v>INVER</v>
          </cell>
        </row>
        <row r="1432">
          <cell r="A1432" t="str">
            <v>EN006010002AAC</v>
          </cell>
          <cell r="B1432" t="str">
            <v>DVT2,3 - 12160</v>
          </cell>
          <cell r="C1432" t="str">
            <v>cái</v>
          </cell>
          <cell r="D1432" t="str">
            <v>INVER</v>
          </cell>
        </row>
        <row r="1433">
          <cell r="A1433" t="str">
            <v>EN007010001AAA</v>
          </cell>
          <cell r="B1433" t="str">
            <v>IC 74HC595</v>
          </cell>
          <cell r="C1433" t="str">
            <v>cái</v>
          </cell>
          <cell r="D1433" t="str">
            <v>INVER</v>
          </cell>
        </row>
        <row r="1434">
          <cell r="A1434" t="str">
            <v>EN007010002AAA</v>
          </cell>
          <cell r="B1434" t="str">
            <v>IC LM358</v>
          </cell>
          <cell r="C1434" t="str">
            <v>cái</v>
          </cell>
          <cell r="D1434" t="str">
            <v>INVER</v>
          </cell>
        </row>
        <row r="1435">
          <cell r="A1435" t="str">
            <v>EN007010003AAA</v>
          </cell>
          <cell r="B1435" t="str">
            <v>IC ổn áp 5V 7805 to</v>
          </cell>
          <cell r="C1435" t="str">
            <v>cái</v>
          </cell>
          <cell r="D1435" t="str">
            <v>INVER</v>
          </cell>
        </row>
        <row r="1436">
          <cell r="A1436" t="str">
            <v>EN007010004AAC</v>
          </cell>
          <cell r="B1436" t="str">
            <v>PIC16F690</v>
          </cell>
          <cell r="C1436" t="str">
            <v>cái</v>
          </cell>
          <cell r="D1436" t="str">
            <v>INVER</v>
          </cell>
        </row>
        <row r="1437">
          <cell r="A1437" t="str">
            <v>EN007010005AAC</v>
          </cell>
          <cell r="B1437" t="str">
            <v>PIC16F684</v>
          </cell>
          <cell r="C1437" t="str">
            <v>cái</v>
          </cell>
          <cell r="D1437" t="str">
            <v>INVER</v>
          </cell>
        </row>
        <row r="1438">
          <cell r="A1438" t="str">
            <v>EN007010006AAC</v>
          </cell>
          <cell r="B1438" t="str">
            <v>SG3525ND 16 DIP</v>
          </cell>
          <cell r="C1438" t="str">
            <v>cái</v>
          </cell>
          <cell r="D1438" t="str">
            <v>INVER</v>
          </cell>
        </row>
        <row r="1439">
          <cell r="A1439" t="str">
            <v>EN007010007AAC</v>
          </cell>
          <cell r="B1439" t="str">
            <v>ACS756</v>
          </cell>
          <cell r="C1439" t="str">
            <v>cái</v>
          </cell>
          <cell r="D1439" t="str">
            <v>INVER</v>
          </cell>
        </row>
        <row r="1440">
          <cell r="A1440" t="str">
            <v>EN007010008AAC</v>
          </cell>
          <cell r="B1440" t="str">
            <v>6N137-000E 8DIP</v>
          </cell>
          <cell r="C1440" t="str">
            <v>cái</v>
          </cell>
          <cell r="D1440" t="str">
            <v>INVER</v>
          </cell>
        </row>
        <row r="1441">
          <cell r="A1441" t="str">
            <v>EN007040001AAH</v>
          </cell>
          <cell r="B1441" t="str">
            <v>SMD Regulator IC 6206P332MR (3.3V) SOT-23</v>
          </cell>
          <cell r="C1441" t="str">
            <v>cái</v>
          </cell>
          <cell r="D1441" t="str">
            <v>TABLET</v>
          </cell>
        </row>
        <row r="1442">
          <cell r="A1442" t="str">
            <v>EN007040002AAH</v>
          </cell>
          <cell r="B1442" t="str">
            <v>SMD LED Driver IC RT9293CGJ6 10W TSOT-23-6</v>
          </cell>
          <cell r="C1442" t="str">
            <v>cái</v>
          </cell>
          <cell r="D1442" t="str">
            <v>TABLET</v>
          </cell>
        </row>
        <row r="1443">
          <cell r="A1443" t="str">
            <v>EN007040003AAH</v>
          </cell>
          <cell r="B1443" t="str">
            <v>SMD Charger Controller IC EUP8057-84MIR1 MSOP8</v>
          </cell>
          <cell r="C1443" t="str">
            <v>cái</v>
          </cell>
          <cell r="D1443" t="str">
            <v>TABLET</v>
          </cell>
        </row>
        <row r="1444">
          <cell r="A1444" t="str">
            <v>EN007040004AAH</v>
          </cell>
          <cell r="B1444" t="str">
            <v>SMD Boost Converter IC MP1541 TSOT-23-5</v>
          </cell>
          <cell r="C1444" t="str">
            <v>cái</v>
          </cell>
          <cell r="D1444" t="str">
            <v>TABLET</v>
          </cell>
        </row>
        <row r="1445">
          <cell r="A1445" t="str">
            <v>EN007040005AAH</v>
          </cell>
          <cell r="B1445" t="str">
            <v>SMD Step-Down DC/DC Converter IC XM5063_ADJ SOT23-5</v>
          </cell>
          <cell r="C1445" t="str">
            <v>cái</v>
          </cell>
          <cell r="D1445" t="str">
            <v>TABLET</v>
          </cell>
        </row>
        <row r="1446">
          <cell r="A1446" t="str">
            <v>EN007040006AAH</v>
          </cell>
          <cell r="B1446" t="str">
            <v>SMD Step-Down Converter IC RT8272GSP SOP-8</v>
          </cell>
          <cell r="C1446" t="str">
            <v>cái</v>
          </cell>
          <cell r="D1446" t="str">
            <v>TABLET</v>
          </cell>
        </row>
        <row r="1447">
          <cell r="A1447" t="str">
            <v>EN007040007AAH</v>
          </cell>
          <cell r="B1447" t="str">
            <v>SMD System Controller IC WEPAZC90 SOP-8</v>
          </cell>
          <cell r="C1447" t="str">
            <v>cái</v>
          </cell>
          <cell r="D1447" t="str">
            <v>TABLET</v>
          </cell>
        </row>
        <row r="1448">
          <cell r="A1448" t="str">
            <v>EN007040008AAH</v>
          </cell>
          <cell r="B1448" t="str">
            <v>SMD Touch Screen IC SN8F22E93 V1.0 QFN24</v>
          </cell>
          <cell r="C1448" t="str">
            <v>cái</v>
          </cell>
          <cell r="D1448" t="str">
            <v>TABLET</v>
          </cell>
        </row>
        <row r="1449">
          <cell r="A1449" t="str">
            <v>EN007040009AAH</v>
          </cell>
          <cell r="B1449" t="str">
            <v>SMD USB interface Chip CH374U SSOP-24</v>
          </cell>
          <cell r="C1449" t="str">
            <v>cái</v>
          </cell>
          <cell r="D1449" t="str">
            <v>TABLET</v>
          </cell>
        </row>
        <row r="1450">
          <cell r="A1450" t="str">
            <v>EN007040010AAH</v>
          </cell>
          <cell r="B1450" t="str">
            <v>SMD 3W Audio Power Amplifier BA16852 MSOP-8</v>
          </cell>
          <cell r="C1450" t="str">
            <v>cái</v>
          </cell>
          <cell r="D1450" t="str">
            <v>TABLET</v>
          </cell>
        </row>
        <row r="1451">
          <cell r="A1451" t="str">
            <v>EN007040011AAH</v>
          </cell>
          <cell r="B1451" t="str">
            <v>ATS61CN3002MR (3V) SOT23-3</v>
          </cell>
          <cell r="C1451" t="str">
            <v>cái</v>
          </cell>
          <cell r="D1451" t="str">
            <v>TABLET</v>
          </cell>
        </row>
        <row r="1452">
          <cell r="A1452" t="str">
            <v>EN008010001AAA</v>
          </cell>
          <cell r="B1452" t="str">
            <v>Diode chỉnh lưu 1 A (1N4007)</v>
          </cell>
          <cell r="C1452" t="str">
            <v>cái</v>
          </cell>
          <cell r="D1452" t="str">
            <v>INVER</v>
          </cell>
        </row>
        <row r="1453">
          <cell r="A1453" t="str">
            <v>EN008010002AAC</v>
          </cell>
          <cell r="B1453" t="str">
            <v>KBU1010</v>
          </cell>
          <cell r="C1453" t="str">
            <v>cái</v>
          </cell>
          <cell r="D1453" t="str">
            <v>INVER</v>
          </cell>
        </row>
        <row r="1454">
          <cell r="A1454" t="str">
            <v>EN008010003AAH</v>
          </cell>
          <cell r="B1454" t="str">
            <v>SMD Schottky Rectifier 1N5819 SOD-123</v>
          </cell>
          <cell r="C1454" t="str">
            <v>cái</v>
          </cell>
          <cell r="D1454" t="str">
            <v>TABLET</v>
          </cell>
        </row>
        <row r="1455">
          <cell r="A1455" t="str">
            <v>EN008010004AAH</v>
          </cell>
          <cell r="B1455" t="str">
            <v>SMD Schottky Rectifier 1N5819 SOD-214</v>
          </cell>
          <cell r="C1455" t="str">
            <v>cái</v>
          </cell>
          <cell r="D1455" t="str">
            <v>TABLET</v>
          </cell>
        </row>
        <row r="1456">
          <cell r="A1456" t="str">
            <v>EN008010005AAH</v>
          </cell>
          <cell r="B1456" t="str">
            <v>SMD LL4148 GS08 SOD-80</v>
          </cell>
          <cell r="C1456" t="str">
            <v>cái</v>
          </cell>
          <cell r="D1456" t="str">
            <v>TABLET</v>
          </cell>
        </row>
        <row r="1457">
          <cell r="A1457" t="str">
            <v>EN008020001AAA</v>
          </cell>
          <cell r="B1457" t="str">
            <v>Diode ổn áp 12V, 1 W</v>
          </cell>
          <cell r="C1457" t="str">
            <v>cái</v>
          </cell>
          <cell r="D1457" t="str">
            <v>INVER</v>
          </cell>
        </row>
        <row r="1458">
          <cell r="A1458" t="str">
            <v>EN008020002AAA</v>
          </cell>
          <cell r="B1458" t="str">
            <v>Diode ổn áp 15V, 0.5W</v>
          </cell>
          <cell r="C1458" t="str">
            <v>cái</v>
          </cell>
          <cell r="D1458" t="str">
            <v>INVER</v>
          </cell>
        </row>
        <row r="1459">
          <cell r="A1459" t="str">
            <v>EN008020003AAA</v>
          </cell>
          <cell r="B1459" t="str">
            <v>Diode ổn áp 5.5V, 0.5W</v>
          </cell>
          <cell r="C1459" t="str">
            <v>cái</v>
          </cell>
          <cell r="D1459" t="str">
            <v>INVER</v>
          </cell>
        </row>
        <row r="1460">
          <cell r="A1460" t="str">
            <v>EN008020004AAH</v>
          </cell>
          <cell r="B1460" t="str">
            <v>SMD Zener Diode 6.8V 1/2W GS08 SOD-80</v>
          </cell>
          <cell r="C1460" t="str">
            <v>cái</v>
          </cell>
          <cell r="D1460" t="str">
            <v>TABLET</v>
          </cell>
        </row>
        <row r="1461">
          <cell r="A1461" t="str">
            <v>EN008020005AAH</v>
          </cell>
          <cell r="B1461" t="str">
            <v>SMD Zener Diode 15V 1/2W GS08 SOD-80</v>
          </cell>
          <cell r="C1461" t="str">
            <v>cái</v>
          </cell>
          <cell r="D1461" t="str">
            <v>TABLET</v>
          </cell>
        </row>
        <row r="1462">
          <cell r="A1462" t="str">
            <v>EN008020006AAH</v>
          </cell>
          <cell r="B1462" t="str">
            <v>SMD Polymer Protected Zener Diode ZEN098V130A24LS</v>
          </cell>
          <cell r="C1462" t="str">
            <v>cái</v>
          </cell>
          <cell r="D1462" t="str">
            <v>TABLET</v>
          </cell>
        </row>
        <row r="1463">
          <cell r="A1463" t="str">
            <v>EN008030001AAA</v>
          </cell>
          <cell r="B1463" t="str">
            <v>Diode tín hiệu 1N4148</v>
          </cell>
          <cell r="C1463" t="str">
            <v>cái</v>
          </cell>
          <cell r="D1463" t="str">
            <v>INVER</v>
          </cell>
        </row>
        <row r="1464">
          <cell r="A1464" t="str">
            <v>EN008040001AAC</v>
          </cell>
          <cell r="B1464" t="str">
            <v>Diode BY500-600-E3/54</v>
          </cell>
          <cell r="C1464" t="str">
            <v>cái</v>
          </cell>
          <cell r="D1464" t="str">
            <v>INVER</v>
          </cell>
        </row>
        <row r="1465">
          <cell r="A1465" t="str">
            <v>EN008040002AAC</v>
          </cell>
          <cell r="B1465" t="str">
            <v>Diode MUR3020</v>
          </cell>
          <cell r="C1465" t="str">
            <v>cái</v>
          </cell>
          <cell r="D1465" t="str">
            <v>INVER</v>
          </cell>
        </row>
        <row r="1466">
          <cell r="A1466" t="str">
            <v>EN008040003AAC</v>
          </cell>
          <cell r="B1466" t="str">
            <v>Diode MBR1535 -TO220</v>
          </cell>
          <cell r="C1466" t="str">
            <v>cái</v>
          </cell>
          <cell r="D1466" t="str">
            <v>INVER</v>
          </cell>
        </row>
        <row r="1467">
          <cell r="A1467" t="str">
            <v>EN008040004AAC</v>
          </cell>
          <cell r="B1467" t="str">
            <v>Diode HER208</v>
          </cell>
          <cell r="C1467" t="str">
            <v>cái</v>
          </cell>
          <cell r="D1467" t="str">
            <v>INVER</v>
          </cell>
        </row>
        <row r="1468">
          <cell r="A1468" t="str">
            <v>EN008040005AAC</v>
          </cell>
          <cell r="B1468" t="str">
            <v>Diode SF58</v>
          </cell>
          <cell r="C1468" t="str">
            <v>cái</v>
          </cell>
          <cell r="D1468" t="str">
            <v>INVER</v>
          </cell>
        </row>
        <row r="1469">
          <cell r="A1469" t="str">
            <v>EN008050001AAH</v>
          </cell>
          <cell r="B1469" t="str">
            <v>SMD Schottky Diode BAT54S SOT-23</v>
          </cell>
          <cell r="C1469" t="str">
            <v>cái</v>
          </cell>
          <cell r="D1469" t="str">
            <v>TABLET</v>
          </cell>
        </row>
        <row r="1470">
          <cell r="A1470" t="str">
            <v>EN008060001AAH</v>
          </cell>
          <cell r="B1470" t="str">
            <v>0603 SMD Chip LED Green Color</v>
          </cell>
          <cell r="C1470" t="str">
            <v>cái</v>
          </cell>
          <cell r="D1470" t="str">
            <v>TABLET</v>
          </cell>
        </row>
        <row r="1471">
          <cell r="A1471" t="str">
            <v>EN008060002AAH</v>
          </cell>
          <cell r="B1471" t="str">
            <v>0603 SMD Chip LED Red Color</v>
          </cell>
          <cell r="C1471" t="str">
            <v>cái</v>
          </cell>
          <cell r="D1471" t="str">
            <v>TABLET</v>
          </cell>
        </row>
        <row r="1472">
          <cell r="A1472" t="str">
            <v>EN009010001AAH</v>
          </cell>
          <cell r="B1472" t="str">
            <v>WEPA9806 DSP BGA324</v>
          </cell>
          <cell r="C1472" t="str">
            <v>cái</v>
          </cell>
          <cell r="D1472" t="str">
            <v>TABLET</v>
          </cell>
        </row>
        <row r="1473">
          <cell r="A1473" t="str">
            <v>EN010010001AAC</v>
          </cell>
          <cell r="B1473" t="str">
            <v>FAN7382</v>
          </cell>
          <cell r="C1473" t="str">
            <v>cái</v>
          </cell>
          <cell r="D1473" t="str">
            <v>INVER</v>
          </cell>
        </row>
        <row r="1474">
          <cell r="A1474" t="str">
            <v>EN011010001AAA</v>
          </cell>
          <cell r="B1474" t="str">
            <v>Jack 2 chân</v>
          </cell>
          <cell r="C1474" t="str">
            <v>cái</v>
          </cell>
          <cell r="D1474" t="str">
            <v>INVER</v>
          </cell>
        </row>
        <row r="1475">
          <cell r="A1475" t="str">
            <v>EN011010002AAA</v>
          </cell>
          <cell r="B1475" t="str">
            <v>Jack 3 chân</v>
          </cell>
          <cell r="C1475" t="str">
            <v>cái</v>
          </cell>
          <cell r="D1475" t="str">
            <v>INVER</v>
          </cell>
        </row>
        <row r="1476">
          <cell r="A1476" t="str">
            <v>EN011010003AAA</v>
          </cell>
          <cell r="B1476" t="str">
            <v>Jack 6 chân</v>
          </cell>
          <cell r="C1476" t="str">
            <v>cái</v>
          </cell>
          <cell r="D1476" t="str">
            <v>INVER</v>
          </cell>
        </row>
        <row r="1477">
          <cell r="A1477" t="str">
            <v>EN011010004AAH</v>
          </cell>
          <cell r="B1477" t="str">
            <v>SMD DC Power Jack DC-098 Φ4.2mm 5Pin</v>
          </cell>
          <cell r="C1477" t="str">
            <v>cái</v>
          </cell>
          <cell r="D1477" t="str">
            <v>TABLET</v>
          </cell>
        </row>
        <row r="1478">
          <cell r="A1478" t="str">
            <v>EN011010005AAH</v>
          </cell>
          <cell r="B1478" t="str">
            <v>SMD Headphone Jack PJ-327A (250℃)</v>
          </cell>
          <cell r="C1478" t="str">
            <v>cái</v>
          </cell>
          <cell r="D1478" t="str">
            <v>TABLET</v>
          </cell>
        </row>
        <row r="1479">
          <cell r="A1479" t="str">
            <v>EN012010001AAA</v>
          </cell>
          <cell r="B1479" t="str">
            <v>Thạch anh dao động 2 chân</v>
          </cell>
          <cell r="C1479" t="str">
            <v>cái</v>
          </cell>
          <cell r="D1479" t="str">
            <v>INVER</v>
          </cell>
        </row>
        <row r="1480">
          <cell r="A1480" t="str">
            <v>EN012020001AAH</v>
          </cell>
          <cell r="B1480" t="str">
            <v>SMD Quartz Crystal 24MHZ ±20PPM CL=20PF SMD0603-2PADS</v>
          </cell>
          <cell r="C1480" t="str">
            <v>cái</v>
          </cell>
          <cell r="D1480" t="str">
            <v>TABLET</v>
          </cell>
        </row>
        <row r="1481">
          <cell r="A1481" t="str">
            <v>EN012020002AAH</v>
          </cell>
          <cell r="B1481" t="str">
            <v>SMD Quartz Crystal 32.768KHZ ±20PPM CL=12.5PF MC-146 4pin</v>
          </cell>
          <cell r="C1481" t="str">
            <v>cái</v>
          </cell>
          <cell r="D1481" t="str">
            <v>TABLET</v>
          </cell>
        </row>
        <row r="1482">
          <cell r="A1482" t="str">
            <v>EN012020003AAH</v>
          </cell>
          <cell r="B1482" t="str">
            <v>SMD Quartz Crystal 12MHZ ±20PPM CL=20PF SMD-3225 4pin</v>
          </cell>
          <cell r="C1482" t="str">
            <v>cái</v>
          </cell>
          <cell r="D1482" t="str">
            <v>TABLET</v>
          </cell>
        </row>
        <row r="1483">
          <cell r="A1483" t="str">
            <v>EN013010001AAA</v>
          </cell>
          <cell r="B1483" t="str">
            <v>Còi chíp tròn 5V có điều khiển</v>
          </cell>
          <cell r="C1483" t="str">
            <v>cái</v>
          </cell>
          <cell r="D1483" t="str">
            <v>INVER</v>
          </cell>
        </row>
        <row r="1484">
          <cell r="A1484" t="str">
            <v>EN013010001AAI</v>
          </cell>
          <cell r="B1484" t="str">
            <v>Còi chíp tròn 5V</v>
          </cell>
          <cell r="C1484" t="str">
            <v>cái</v>
          </cell>
          <cell r="D1484" t="str">
            <v>INVER</v>
          </cell>
        </row>
        <row r="1485">
          <cell r="A1485" t="str">
            <v>EN014010001AAA</v>
          </cell>
          <cell r="B1485" t="str">
            <v>Ghép quang PC817</v>
          </cell>
          <cell r="C1485" t="str">
            <v>cái</v>
          </cell>
          <cell r="D1485" t="str">
            <v>INVER</v>
          </cell>
        </row>
        <row r="1486">
          <cell r="A1486" t="str">
            <v>EN015010001AAC</v>
          </cell>
          <cell r="B1486" t="str">
            <v>4A YE 10280</v>
          </cell>
          <cell r="C1486" t="str">
            <v>cái</v>
          </cell>
          <cell r="D1486" t="str">
            <v>INVER</v>
          </cell>
        </row>
        <row r="1487">
          <cell r="A1487" t="str">
            <v>EN015010002AAC</v>
          </cell>
          <cell r="B1487" t="str">
            <v>DVL2,3 1.5 Mh</v>
          </cell>
          <cell r="C1487" t="str">
            <v>cái</v>
          </cell>
          <cell r="D1487" t="str">
            <v>INVER</v>
          </cell>
        </row>
        <row r="1488">
          <cell r="A1488" t="str">
            <v>EN015020001AAH</v>
          </cell>
          <cell r="B1488" t="str">
            <v>Common Mode Choke Coil CMW2012-900T2 90 OHM 100MHZ</v>
          </cell>
          <cell r="C1488" t="str">
            <v>cái</v>
          </cell>
          <cell r="D1488" t="str">
            <v>TABLET</v>
          </cell>
        </row>
        <row r="1489">
          <cell r="A1489" t="str">
            <v>EN016010001AAH</v>
          </cell>
          <cell r="B1489" t="str">
            <v>SMD Touch Switch 2Pin 6.9*3.4 (250℃)</v>
          </cell>
          <cell r="C1489" t="str">
            <v>cái</v>
          </cell>
          <cell r="D1489" t="str">
            <v>TABLET</v>
          </cell>
        </row>
        <row r="1490">
          <cell r="A1490" t="str">
            <v>EN016010002AAH</v>
          </cell>
          <cell r="B1490" t="str">
            <v>SMD FPC Connector 4Pin Clamshell Pitch 1.0mm under type (250℃)</v>
          </cell>
          <cell r="C1490" t="str">
            <v>cái</v>
          </cell>
          <cell r="D1490" t="str">
            <v>TABLET</v>
          </cell>
        </row>
        <row r="1491">
          <cell r="A1491" t="str">
            <v>EN016010003AAH</v>
          </cell>
          <cell r="B1491" t="str">
            <v>SMD FPC Connector 6Pin Clamshell Pitch 1.0mm under type (250℃)</v>
          </cell>
          <cell r="C1491" t="str">
            <v>cái</v>
          </cell>
          <cell r="D1491" t="str">
            <v>TABLET</v>
          </cell>
        </row>
        <row r="1492">
          <cell r="A1492" t="str">
            <v>EN016010004AAH</v>
          </cell>
          <cell r="B1492" t="str">
            <v>SMD LCD FPC Connector 60Pin Clamshell Pitch 0.5mm under type (250℃)</v>
          </cell>
          <cell r="C1492" t="str">
            <v>cái</v>
          </cell>
          <cell r="D1492" t="str">
            <v>TABLET</v>
          </cell>
        </row>
        <row r="1493">
          <cell r="A1493" t="str">
            <v>EN016010005AAH</v>
          </cell>
          <cell r="B1493" t="str">
            <v>WIFI Connector Male 4Pin Pitch 2.54mm</v>
          </cell>
          <cell r="C1493" t="str">
            <v>cái</v>
          </cell>
          <cell r="D1493" t="str">
            <v>TABLET</v>
          </cell>
        </row>
        <row r="1494">
          <cell r="A1494" t="str">
            <v>EN016010006AAH</v>
          </cell>
          <cell r="B1494" t="str">
            <v>TF Card Socket 250℃</v>
          </cell>
          <cell r="C1494" t="str">
            <v>cái</v>
          </cell>
          <cell r="D1494" t="str">
            <v>TABLET</v>
          </cell>
        </row>
        <row r="1495">
          <cell r="A1495" t="str">
            <v>EN016010007AAH</v>
          </cell>
          <cell r="B1495" t="str">
            <v>USB Socket U1F04D-CXN4-A 4Pin A Type</v>
          </cell>
          <cell r="C1495" t="str">
            <v>cái</v>
          </cell>
          <cell r="D1495" t="str">
            <v>TABLET</v>
          </cell>
        </row>
        <row r="1496">
          <cell r="A1496" t="str">
            <v>EN016010008AAH</v>
          </cell>
          <cell r="B1496" t="str">
            <v>SMD LED Backlight Connector BHD3.5-AWB</v>
          </cell>
          <cell r="C1496" t="str">
            <v>cái</v>
          </cell>
          <cell r="D1496" t="str">
            <v>TABLET</v>
          </cell>
        </row>
        <row r="1497">
          <cell r="A1497" t="str">
            <v>EN016010009AAH</v>
          </cell>
          <cell r="B1497" t="str">
            <v>SMD 1.25mm pitch H 1.0mm 2PIN connector for battery</v>
          </cell>
          <cell r="C1497" t="str">
            <v>cái</v>
          </cell>
          <cell r="D1497" t="str">
            <v>TABLET</v>
          </cell>
        </row>
        <row r="1498">
          <cell r="A1498" t="str">
            <v>EN017010001AAH</v>
          </cell>
          <cell r="B1498" t="str">
            <v>SMD Power Inductor 3.3UH 1A +-20% CD32</v>
          </cell>
          <cell r="C1498" t="str">
            <v>cái</v>
          </cell>
          <cell r="D1498" t="str">
            <v>TABLET</v>
          </cell>
        </row>
        <row r="1499">
          <cell r="A1499" t="str">
            <v>EN017010002AAH</v>
          </cell>
          <cell r="B1499" t="str">
            <v>SMD Power Inductor 10UH 950mA +-10% CD32</v>
          </cell>
          <cell r="C1499" t="str">
            <v>cái</v>
          </cell>
          <cell r="D1499" t="str">
            <v>TABLET</v>
          </cell>
        </row>
        <row r="1500">
          <cell r="A1500" t="str">
            <v>EN017010003AAH</v>
          </cell>
          <cell r="B1500" t="str">
            <v>SMD Shielded Power Inductor 15UH CDRH6D28</v>
          </cell>
          <cell r="C1500" t="str">
            <v>cái</v>
          </cell>
          <cell r="D1500" t="str">
            <v>TABLET</v>
          </cell>
        </row>
        <row r="1501">
          <cell r="A1501" t="str">
            <v>EN018010001AAH</v>
          </cell>
          <cell r="B1501" t="str">
            <v>0603 SMD Ferrite Bead 220 OHM 100 MHz +-25%</v>
          </cell>
          <cell r="C1501" t="str">
            <v>cái</v>
          </cell>
          <cell r="D1501" t="str">
            <v>TABLET</v>
          </cell>
        </row>
        <row r="1502">
          <cell r="A1502" t="str">
            <v>EN018010002AAH</v>
          </cell>
          <cell r="B1502" t="str">
            <v>0603 SMD Ferrite Bead 600 OHM 100 MHz +-25%</v>
          </cell>
          <cell r="C1502" t="str">
            <v>cái</v>
          </cell>
          <cell r="D1502" t="str">
            <v>TABLET</v>
          </cell>
        </row>
        <row r="1503">
          <cell r="A1503" t="str">
            <v>EN019010001AAH</v>
          </cell>
          <cell r="B1503" t="str">
            <v>0603 SMD ESD Suppressor ESDA-LC</v>
          </cell>
          <cell r="C1503" t="str">
            <v>cái</v>
          </cell>
          <cell r="D1503" t="str">
            <v>TABLET</v>
          </cell>
        </row>
        <row r="1504">
          <cell r="A1504" t="str">
            <v>EN020010001AAH</v>
          </cell>
          <cell r="B1504" t="str">
            <v>Condenser Mic EM-622MP-C-54</v>
          </cell>
          <cell r="C1504" t="str">
            <v>cái</v>
          </cell>
          <cell r="D1504" t="str">
            <v>TABLET</v>
          </cell>
        </row>
        <row r="1505">
          <cell r="A1505" t="str">
            <v>EN021010001AAH</v>
          </cell>
          <cell r="B1505" t="str">
            <v>A3R1GE4CFF-G8E BGA 1.8V 64M*16DDR2-800</v>
          </cell>
          <cell r="C1505" t="str">
            <v>cái</v>
          </cell>
          <cell r="D1505" t="str">
            <v>TABLET</v>
          </cell>
        </row>
        <row r="1506">
          <cell r="A1506" t="str">
            <v>EN021010002AAH</v>
          </cell>
          <cell r="B1506" t="str">
            <v>NAND Flash H27UAG8T2B_2GB TSOP-48</v>
          </cell>
          <cell r="C1506" t="str">
            <v>cái</v>
          </cell>
          <cell r="D1506" t="str">
            <v>TABLET</v>
          </cell>
        </row>
        <row r="1507">
          <cell r="A1507" t="str">
            <v>EN022010001AAH</v>
          </cell>
          <cell r="B1507" t="str">
            <v>Stylus, extendable, Φ4.4, copper tube, ABS+PC</v>
          </cell>
          <cell r="C1507" t="str">
            <v>cái</v>
          </cell>
          <cell r="D1507" t="str">
            <v>TABLET</v>
          </cell>
        </row>
        <row r="1508">
          <cell r="A1508" t="str">
            <v>EN037010001AAA</v>
          </cell>
          <cell r="B1508" t="str">
            <v>Rơ le 12V 5 cực</v>
          </cell>
          <cell r="C1508" t="str">
            <v>cái</v>
          </cell>
          <cell r="D1508" t="str">
            <v>INVER</v>
          </cell>
        </row>
        <row r="1509">
          <cell r="A1509" t="str">
            <v>EN038010001AAA</v>
          </cell>
          <cell r="B1509" t="str">
            <v>Thanh jumper đơn đực thẳng</v>
          </cell>
          <cell r="C1509" t="str">
            <v>cái</v>
          </cell>
          <cell r="D1509" t="str">
            <v>INVER</v>
          </cell>
        </row>
        <row r="1510">
          <cell r="A1510" t="str">
            <v>ES48/600UBA12</v>
          </cell>
          <cell r="B1510" t="str">
            <v>Rack Power Systems</v>
          </cell>
          <cell r="C1510" t="str">
            <v>bo</v>
          </cell>
          <cell r="D1510" t="str">
            <v>HHTM</v>
          </cell>
        </row>
        <row r="1511">
          <cell r="A1511" t="str">
            <v>ESAA150FTA22</v>
          </cell>
          <cell r="B1511" t="str">
            <v>Rack Power Systems</v>
          </cell>
          <cell r="C1511" t="str">
            <v>bo</v>
          </cell>
          <cell r="D1511" t="str">
            <v>HHTM</v>
          </cell>
        </row>
        <row r="1512">
          <cell r="A1512" t="str">
            <v>ESAA150FTA25</v>
          </cell>
          <cell r="B1512" t="str">
            <v>Rack Power Systems</v>
          </cell>
          <cell r="C1512" t="str">
            <v>bo</v>
          </cell>
          <cell r="D1512" t="str">
            <v>HHTM</v>
          </cell>
        </row>
        <row r="1513">
          <cell r="A1513" t="str">
            <v>ET001010001AAD</v>
          </cell>
          <cell r="B1513" t="str">
            <v>Dây cáp đơn 10mm2, đỏ</v>
          </cell>
          <cell r="C1513" t="str">
            <v>mét</v>
          </cell>
          <cell r="D1513" t="str">
            <v>INVER</v>
          </cell>
        </row>
        <row r="1514">
          <cell r="A1514" t="str">
            <v>ET001010002AAD</v>
          </cell>
          <cell r="B1514" t="str">
            <v>Dây cáp đơn 10mm2, xanhlam</v>
          </cell>
          <cell r="C1514" t="str">
            <v>mét</v>
          </cell>
          <cell r="D1514" t="str">
            <v>INVER</v>
          </cell>
        </row>
        <row r="1515">
          <cell r="A1515" t="str">
            <v>ET001010003AAD</v>
          </cell>
          <cell r="B1515" t="str">
            <v>Dây cáp đơn 6mm2  đỏ</v>
          </cell>
          <cell r="C1515" t="str">
            <v>mét</v>
          </cell>
          <cell r="D1515" t="str">
            <v>INVER</v>
          </cell>
        </row>
        <row r="1516">
          <cell r="A1516" t="str">
            <v>ET001010004AAD</v>
          </cell>
          <cell r="B1516" t="str">
            <v>Dây đơn 1.5mm2 vàng</v>
          </cell>
          <cell r="C1516" t="str">
            <v>mét</v>
          </cell>
          <cell r="D1516" t="str">
            <v>INVER</v>
          </cell>
        </row>
        <row r="1517">
          <cell r="A1517" t="str">
            <v>ET001010005AAI</v>
          </cell>
          <cell r="B1517" t="str">
            <v>Dây cáp 0.4mm2</v>
          </cell>
          <cell r="C1517" t="str">
            <v>mét</v>
          </cell>
          <cell r="D1517" t="str">
            <v>INVER</v>
          </cell>
        </row>
        <row r="1518">
          <cell r="A1518" t="str">
            <v>ET001030001AAA</v>
          </cell>
          <cell r="B1518" t="str">
            <v>Cáp nguồn máy tính 3 chân, tốt</v>
          </cell>
          <cell r="C1518" t="str">
            <v>mét</v>
          </cell>
          <cell r="D1518" t="str">
            <v>INVER</v>
          </cell>
        </row>
        <row r="1519">
          <cell r="A1519" t="str">
            <v>ET002010001AAA</v>
          </cell>
          <cell r="B1519" t="str">
            <v>Ổ cắm 3 chân  AC</v>
          </cell>
          <cell r="C1519" t="str">
            <v>cái</v>
          </cell>
          <cell r="D1519" t="str">
            <v>INVER</v>
          </cell>
        </row>
        <row r="1520">
          <cell r="A1520" t="str">
            <v>ET002010002AAA</v>
          </cell>
          <cell r="B1520" t="str">
            <v>Ổ cắm 3 chân kiểu PC</v>
          </cell>
          <cell r="C1520" t="str">
            <v>cái</v>
          </cell>
          <cell r="D1520" t="str">
            <v>INVER</v>
          </cell>
        </row>
        <row r="1521">
          <cell r="A1521" t="str">
            <v>ET003010001AAA</v>
          </cell>
          <cell r="B1521" t="str">
            <v>Quạt 8cm*8cm 12 V 0.25A</v>
          </cell>
          <cell r="C1521" t="str">
            <v>cái</v>
          </cell>
          <cell r="D1521" t="str">
            <v>INVER</v>
          </cell>
        </row>
        <row r="1522">
          <cell r="A1522" t="str">
            <v>ET004020001AAA</v>
          </cell>
          <cell r="B1522" t="str">
            <v>Công tắc nhấn/nhả tròn có đèn led</v>
          </cell>
          <cell r="C1522" t="str">
            <v>cái</v>
          </cell>
          <cell r="D1522" t="str">
            <v>INVER</v>
          </cell>
        </row>
        <row r="1523">
          <cell r="A1523" t="str">
            <v>ET005010001AAA</v>
          </cell>
          <cell r="B1523" t="str">
            <v>Nút bấm đế tròn, đỏ</v>
          </cell>
          <cell r="C1523" t="str">
            <v>cái</v>
          </cell>
          <cell r="D1523" t="str">
            <v>INVER</v>
          </cell>
        </row>
        <row r="1524">
          <cell r="A1524" t="str">
            <v>ET005010002AAA</v>
          </cell>
          <cell r="B1524" t="str">
            <v>Nút bấm đế tròn, xanh</v>
          </cell>
          <cell r="C1524" t="str">
            <v>cái</v>
          </cell>
          <cell r="D1524" t="str">
            <v>INVER</v>
          </cell>
        </row>
        <row r="1525">
          <cell r="A1525" t="str">
            <v>ET006010001AAH</v>
          </cell>
          <cell r="B1525" t="str">
            <v>Lithium Battery 7.4V/ 1200MAH Dimension: 122mm*41mm*5.5mm with wire 48mm</v>
          </cell>
          <cell r="C1525" t="str">
            <v>cái</v>
          </cell>
          <cell r="D1525" t="str">
            <v>TABLET</v>
          </cell>
        </row>
        <row r="1526">
          <cell r="A1526" t="str">
            <v>ET007010001AAC</v>
          </cell>
          <cell r="B1526" t="str">
            <v>Acquy 12V 100Ah</v>
          </cell>
          <cell r="C1526" t="str">
            <v>bình</v>
          </cell>
          <cell r="D1526" t="str">
            <v>HHTM</v>
          </cell>
        </row>
        <row r="1527">
          <cell r="A1527" t="str">
            <v>ET007010002AAC</v>
          </cell>
          <cell r="B1527" t="str">
            <v>Acquy 12V 200Ah</v>
          </cell>
          <cell r="C1527" t="str">
            <v>bình</v>
          </cell>
          <cell r="D1527" t="str">
            <v>HHTM</v>
          </cell>
        </row>
        <row r="1528">
          <cell r="A1528" t="str">
            <v>ET007010003AAC</v>
          </cell>
          <cell r="B1528" t="str">
            <v>Acquy 12V 50Ah</v>
          </cell>
          <cell r="C1528" t="str">
            <v>bình</v>
          </cell>
          <cell r="D1528" t="str">
            <v>HHTM</v>
          </cell>
        </row>
        <row r="1529">
          <cell r="A1529" t="str">
            <v>ET007010004AAM</v>
          </cell>
          <cell r="B1529" t="str">
            <v>Ắc quy 12V-100AH (ES100)</v>
          </cell>
          <cell r="C1529" t="str">
            <v>bình</v>
          </cell>
          <cell r="D1529" t="str">
            <v>HHTM</v>
          </cell>
        </row>
        <row r="1530">
          <cell r="A1530" t="str">
            <v>ET008010001AAH</v>
          </cell>
          <cell r="B1530" t="str">
            <v>9V/ 1.5A AC Adaptor</v>
          </cell>
          <cell r="C1530" t="str">
            <v>cái</v>
          </cell>
          <cell r="D1530" t="str">
            <v>TABLET</v>
          </cell>
        </row>
        <row r="1531">
          <cell r="A1531" t="str">
            <v>F000FSL00</v>
          </cell>
          <cell r="B1531" t="str">
            <v>Optical Patch Cord(PCS)</v>
          </cell>
          <cell r="C1531" t="str">
            <v>bộ</v>
          </cell>
          <cell r="D1531" t="str">
            <v>HHTM</v>
          </cell>
        </row>
        <row r="1532">
          <cell r="A1532" t="str">
            <v>F-125-130-010-DO</v>
          </cell>
          <cell r="B1532" t="str">
            <v>Spectrum Terrabit SFP module with Digital  Diagnostic Monitoring (DDM), 1000Base-LX 1310nm SM (LC), distance up to 10km</v>
          </cell>
          <cell r="C1532" t="str">
            <v>cái</v>
          </cell>
          <cell r="D1532" t="str">
            <v>HHTM</v>
          </cell>
        </row>
        <row r="1533">
          <cell r="A1533" t="str">
            <v>F-125-130-040-DO</v>
          </cell>
          <cell r="B1533" t="str">
            <v>Spectrum Terrabit SFP module with Digital Diagnostic Monitoring (DDM), 1000Base-LX 1310nm SM (LC), distance up to 40km</v>
          </cell>
          <cell r="C1533" t="str">
            <v>cái</v>
          </cell>
          <cell r="D1533" t="str">
            <v>HHTM</v>
          </cell>
        </row>
        <row r="1534">
          <cell r="A1534" t="str">
            <v>FC/UPC-SC/APC-5M</v>
          </cell>
          <cell r="B1534" t="str">
            <v>Dây nhảy quang Single Mode FC/UPC-SC/APC 5m</v>
          </cell>
          <cell r="C1534" t="str">
            <v>sợi</v>
          </cell>
          <cell r="D1534" t="str">
            <v>VTTD</v>
          </cell>
        </row>
        <row r="1535">
          <cell r="A1535" t="str">
            <v>Fiio D03K</v>
          </cell>
          <cell r="B1535" t="str">
            <v>Bộ chuyển đổi tín hiệu Fiio D03K</v>
          </cell>
          <cell r="C1535" t="str">
            <v>cái</v>
          </cell>
          <cell r="D1535" t="str">
            <v>CCDC</v>
          </cell>
        </row>
        <row r="1536">
          <cell r="A1536" t="str">
            <v>FNFVN4724000A</v>
          </cell>
          <cell r="B1536" t="str">
            <v>GPON-ONT</v>
          </cell>
          <cell r="C1536" t="str">
            <v>cai</v>
          </cell>
          <cell r="D1536" t="str">
            <v>HHTM</v>
          </cell>
        </row>
        <row r="1537">
          <cell r="A1537" t="str">
            <v>FNFVN4724001A</v>
          </cell>
          <cell r="B1537" t="str">
            <v>GPON-ONT (NON-RF)</v>
          </cell>
          <cell r="C1537" t="str">
            <v>cai</v>
          </cell>
          <cell r="D1537" t="str">
            <v>HHTM</v>
          </cell>
        </row>
        <row r="1538">
          <cell r="A1538" t="str">
            <v>FP010010000AAA</v>
          </cell>
          <cell r="B1538" t="str">
            <v>Inverter ES1500</v>
          </cell>
          <cell r="C1538" t="str">
            <v>cái</v>
          </cell>
          <cell r="D1538" t="str">
            <v>INVER</v>
          </cell>
        </row>
        <row r="1539">
          <cell r="A1539" t="str">
            <v>FP010020000AAA</v>
          </cell>
          <cell r="B1539" t="str">
            <v>Eureka Edu-Tablet</v>
          </cell>
          <cell r="C1539" t="str">
            <v>cái</v>
          </cell>
          <cell r="D1539" t="str">
            <v>TABLET</v>
          </cell>
        </row>
        <row r="1540">
          <cell r="A1540" t="str">
            <v>FP010030000SMP</v>
          </cell>
          <cell r="B1540" t="str">
            <v>Smartphone G5 Sample</v>
          </cell>
          <cell r="C1540" t="str">
            <v>bo</v>
          </cell>
          <cell r="D1540" t="str">
            <v>HHTM</v>
          </cell>
        </row>
        <row r="1541">
          <cell r="A1541" t="str">
            <v>FQC - 04696</v>
          </cell>
          <cell r="B1541" t="str">
            <v>Win Pro 7 SP1 32-bit English 1pk DSP 3 OEI 611 DVD-</v>
          </cell>
          <cell r="C1541" t="str">
            <v>cái</v>
          </cell>
          <cell r="D1541" t="str">
            <v>HHTM</v>
          </cell>
        </row>
        <row r="1542">
          <cell r="A1542" t="str">
            <v>FSDDF120</v>
          </cell>
          <cell r="B1542" t="str">
            <v>Frame Support RS DDF 120 ohm in 19'' Rack (gá DDF)</v>
          </cell>
          <cell r="C1542" t="str">
            <v>cai</v>
          </cell>
          <cell r="D1542" t="str">
            <v>HHTM</v>
          </cell>
        </row>
        <row r="1543">
          <cell r="A1543" t="str">
            <v>G470 - 6924</v>
          </cell>
          <cell r="B1543" t="str">
            <v>Máy tính xách tay Lenovo G470</v>
          </cell>
          <cell r="C1543" t="str">
            <v>cái</v>
          </cell>
          <cell r="D1543" t="str">
            <v>HHTM</v>
          </cell>
        </row>
        <row r="1544">
          <cell r="A1544" t="str">
            <v>GC3VPLIGAW300NTW</v>
          </cell>
          <cell r="B1544" t="str">
            <v>Cụm nắp trên iGate AW300N trắng chưa in</v>
          </cell>
          <cell r="C1544" t="str">
            <v>bo</v>
          </cell>
          <cell r="D1544" t="str">
            <v>ADSL</v>
          </cell>
        </row>
        <row r="1545">
          <cell r="A1545" t="str">
            <v>GGSNHN</v>
          </cell>
          <cell r="B1545" t="str">
            <v>01 GGSN for Hanoi</v>
          </cell>
          <cell r="C1545" t="str">
            <v>cái</v>
          </cell>
          <cell r="D1545" t="str">
            <v>HHTM</v>
          </cell>
        </row>
        <row r="1546">
          <cell r="A1546" t="str">
            <v>H566ADEE</v>
          </cell>
          <cell r="B1546" t="str">
            <v>64-port ADSL2+ over POTS Service Board(with 600ohm Splitter and Protecting Function)</v>
          </cell>
          <cell r="C1546" t="str">
            <v>cái</v>
          </cell>
          <cell r="D1546" t="str">
            <v>HHTM</v>
          </cell>
        </row>
        <row r="1547">
          <cell r="A1547" t="str">
            <v>H56BB9F02F01</v>
          </cell>
          <cell r="B1547" t="str">
            <v>2.2m Front-access-maintained Assembly Cabinet(Maximum Supporting 3 Service Subracks),Sheet Metal 600*600</v>
          </cell>
          <cell r="C1547" t="str">
            <v>cai</v>
          </cell>
          <cell r="D1547" t="str">
            <v>HHTM</v>
          </cell>
        </row>
        <row r="1548">
          <cell r="A1548" t="str">
            <v>H56D00ADEE02</v>
          </cell>
          <cell r="B1548" t="str">
            <v>64-port ADSL2+ over POTS Service Board (with 600 ohm Splitter and Line Protection, Low Power)</v>
          </cell>
          <cell r="C1548" t="str">
            <v>bo</v>
          </cell>
          <cell r="D1548" t="str">
            <v>HHTM</v>
          </cell>
        </row>
        <row r="1549">
          <cell r="A1549" t="str">
            <v>H56D00SCUB01</v>
          </cell>
          <cell r="B1549" t="str">
            <v>Super Control Unit Board</v>
          </cell>
          <cell r="C1549" t="str">
            <v>cai</v>
          </cell>
          <cell r="D1549" t="str">
            <v>HHTM</v>
          </cell>
        </row>
        <row r="1550">
          <cell r="A1550" t="str">
            <v>H56KZ1UPBA01</v>
          </cell>
          <cell r="B1550" t="str">
            <v>Front-access-maintained 2000-Type 10U Backplane Subrack Components</v>
          </cell>
          <cell r="C1550" t="str">
            <v>bo</v>
          </cell>
          <cell r="D1550" t="str">
            <v>HHTM</v>
          </cell>
        </row>
        <row r="1551">
          <cell r="A1551" t="str">
            <v>H56S000SCU03</v>
          </cell>
          <cell r="B1551" t="str">
            <v>MA5600 V300R003 System Software Package</v>
          </cell>
          <cell r="C1551" t="str">
            <v>bo</v>
          </cell>
          <cell r="D1551" t="str">
            <v>HHTM</v>
          </cell>
        </row>
        <row r="1552">
          <cell r="A1552" t="str">
            <v>H5-O4GS</v>
          </cell>
          <cell r="B1552" t="str">
            <v>4-port GE Optical Interface Pinch Board(SFP)</v>
          </cell>
          <cell r="C1552" t="str">
            <v>cai</v>
          </cell>
          <cell r="D1552" t="str">
            <v>HHTM</v>
          </cell>
        </row>
        <row r="1553">
          <cell r="A1553" t="str">
            <v>H60A</v>
          </cell>
          <cell r="B1553" t="str">
            <v>Wire Solder H60A 0.8MM X1KG</v>
          </cell>
          <cell r="C1553" t="str">
            <v>kg</v>
          </cell>
          <cell r="D1553" t="str">
            <v>VTTD</v>
          </cell>
        </row>
        <row r="1554">
          <cell r="A1554" t="str">
            <v>H63A</v>
          </cell>
          <cell r="B1554" t="str">
            <v>Bar Solder H63A</v>
          </cell>
          <cell r="C1554" t="str">
            <v>bo</v>
          </cell>
          <cell r="D1554" t="str">
            <v>VTTD</v>
          </cell>
        </row>
        <row r="1555">
          <cell r="A1555" t="str">
            <v>HCAAY-50-12 (1/2</v>
          </cell>
          <cell r="B1555" t="str">
            <v>FEEDER CABLE HCAAY-50-12 1/2IN</v>
          </cell>
          <cell r="C1555" t="str">
            <v>met</v>
          </cell>
          <cell r="D1555" t="str">
            <v>HHTM</v>
          </cell>
        </row>
        <row r="1556">
          <cell r="A1556" t="str">
            <v>HQVLT1-FP0001</v>
          </cell>
          <cell r="B1556" t="str">
            <v>Smartphone Lotus S1</v>
          </cell>
          <cell r="C1556" t="str">
            <v>bo</v>
          </cell>
          <cell r="D1556" t="str">
            <v>LTS1</v>
          </cell>
        </row>
        <row r="1557">
          <cell r="A1557" t="str">
            <v>HQVLT1-IC0001</v>
          </cell>
          <cell r="B1557" t="str">
            <v>Backup battery, button battery. Vertical soldering, Diameter 3.8</v>
          </cell>
          <cell r="C1557" t="str">
            <v>cai</v>
          </cell>
          <cell r="D1557" t="str">
            <v>LTS1</v>
          </cell>
        </row>
        <row r="1558">
          <cell r="A1558" t="str">
            <v>HQVLT1-IC0002</v>
          </cell>
          <cell r="B1558" t="str">
            <v>Zener Diode</v>
          </cell>
          <cell r="C1558" t="str">
            <v>cai</v>
          </cell>
          <cell r="D1558" t="str">
            <v>LTS1</v>
          </cell>
        </row>
        <row r="1559">
          <cell r="A1559" t="str">
            <v>HQVLT1-IC0003</v>
          </cell>
          <cell r="B1559" t="str">
            <v>Zener Diode</v>
          </cell>
          <cell r="C1559" t="str">
            <v>cai</v>
          </cell>
          <cell r="D1559" t="str">
            <v>LTS1</v>
          </cell>
        </row>
        <row r="1560">
          <cell r="A1560" t="str">
            <v>HQVLT1-IC0004</v>
          </cell>
          <cell r="B1560" t="str">
            <v>Zener Diode</v>
          </cell>
          <cell r="C1560" t="str">
            <v>cai</v>
          </cell>
          <cell r="D1560" t="str">
            <v>LTS1</v>
          </cell>
        </row>
        <row r="1561">
          <cell r="A1561" t="str">
            <v>HQVLT1-IC0005</v>
          </cell>
          <cell r="B1561" t="str">
            <v>4ways LCD EMI+ESD Filter，15pF，50ohm，18V，0805</v>
          </cell>
          <cell r="C1561" t="str">
            <v>cai</v>
          </cell>
          <cell r="D1561" t="str">
            <v>LTS1</v>
          </cell>
        </row>
        <row r="1562">
          <cell r="A1562" t="str">
            <v>HQVLT1-IC0006</v>
          </cell>
          <cell r="B1562" t="str">
            <v>4CH ESD Filter,18VDC 15pF，4ways THERMISTOR</v>
          </cell>
          <cell r="C1562" t="str">
            <v>cai</v>
          </cell>
          <cell r="D1562" t="str">
            <v>LTS1</v>
          </cell>
        </row>
        <row r="1563">
          <cell r="A1563" t="str">
            <v>HQVLT1-IC0007</v>
          </cell>
          <cell r="B1563" t="str">
            <v>QBAND GPRS PA + SP6T TX MODULE</v>
          </cell>
          <cell r="C1563" t="str">
            <v>cai</v>
          </cell>
          <cell r="D1563" t="str">
            <v>LTS1</v>
          </cell>
        </row>
        <row r="1564">
          <cell r="A1564" t="str">
            <v>HQVLT1-IC0008</v>
          </cell>
          <cell r="B1564" t="str">
            <v>WCDMA BAND 1 LINEAR PA 3V,3*3</v>
          </cell>
          <cell r="C1564" t="str">
            <v>cai</v>
          </cell>
          <cell r="D1564" t="str">
            <v>LTS1</v>
          </cell>
        </row>
        <row r="1565">
          <cell r="A1565" t="str">
            <v>HQVLT1-IC0009</v>
          </cell>
          <cell r="B1565" t="str">
            <v>SAW-DUPLEX WCDMA B1 BAL RX；2016,50-100</v>
          </cell>
          <cell r="C1565" t="str">
            <v>cai</v>
          </cell>
          <cell r="D1565" t="str">
            <v>LTS1</v>
          </cell>
        </row>
        <row r="1566">
          <cell r="A1566" t="str">
            <v>HQVLT1-IC0010</v>
          </cell>
          <cell r="B1566" t="str">
            <v>MTK Baseband processor</v>
          </cell>
          <cell r="C1566" t="str">
            <v>cai</v>
          </cell>
          <cell r="D1566" t="str">
            <v>LTS1</v>
          </cell>
        </row>
        <row r="1567">
          <cell r="A1567" t="str">
            <v>HQVLT1-IC0011</v>
          </cell>
          <cell r="B1567" t="str">
            <v>1 IN 4 OUT,1814,50-150ohm, 850/900MHz DIPLEXER SAW IN FOR GSM900</v>
          </cell>
          <cell r="C1567" t="str">
            <v>cai</v>
          </cell>
          <cell r="D1567" t="str">
            <v>LTS1</v>
          </cell>
        </row>
        <row r="1568">
          <cell r="A1568" t="str">
            <v>HQVLT1-IC0012</v>
          </cell>
          <cell r="B1568" t="str">
            <v>1 IN 4 OUT,1814,50-150ohm, 1800/1900MHz DIPLEXER SAW IN FOR GSM1800</v>
          </cell>
          <cell r="C1568" t="str">
            <v>cai</v>
          </cell>
          <cell r="D1568" t="str">
            <v>LTS1</v>
          </cell>
        </row>
        <row r="1569">
          <cell r="A1569" t="str">
            <v>HQVLT1-IC0013</v>
          </cell>
          <cell r="B1569" t="str">
            <v>Othello H Radio, WCDMA+EDGE+HSPA TRANSCIVER</v>
          </cell>
          <cell r="C1569" t="str">
            <v>cai</v>
          </cell>
          <cell r="D1569" t="str">
            <v>LTS1</v>
          </cell>
        </row>
        <row r="1570">
          <cell r="A1570" t="str">
            <v>HQVLT1-IC0014</v>
          </cell>
          <cell r="B1570" t="str">
            <v>VCTCXO,26MHz FOR MT6162，2520,2.8V,2.0ppm，10pF,10Kohm,</v>
          </cell>
          <cell r="C1570" t="str">
            <v>cai</v>
          </cell>
          <cell r="D1570" t="str">
            <v>LTS1</v>
          </cell>
        </row>
        <row r="1571">
          <cell r="A1571" t="str">
            <v>HQVLT1-IC0015</v>
          </cell>
          <cell r="B1571" t="str">
            <v>LowG Sensor</v>
          </cell>
          <cell r="C1571" t="str">
            <v>cai</v>
          </cell>
          <cell r="D1571" t="str">
            <v>LTS1</v>
          </cell>
        </row>
        <row r="1572">
          <cell r="A1572" t="str">
            <v>HQVLT1-IC0016</v>
          </cell>
          <cell r="B1572" t="str">
            <v>Memory Stack IC 3 IN 1 ( 32Gb/  4Gb eMMC/ DDR2 )</v>
          </cell>
          <cell r="C1572" t="str">
            <v>cai</v>
          </cell>
          <cell r="D1572" t="str">
            <v>LTS1</v>
          </cell>
        </row>
        <row r="1573">
          <cell r="A1573" t="str">
            <v>HQVLT1-IC0019</v>
          </cell>
          <cell r="B1573" t="str">
            <v>Power Management IC</v>
          </cell>
          <cell r="C1573" t="str">
            <v>cai</v>
          </cell>
          <cell r="D1573" t="str">
            <v>LTS1</v>
          </cell>
        </row>
        <row r="1574">
          <cell r="A1574" t="str">
            <v>HQVLT1-IC0020</v>
          </cell>
          <cell r="B1574" t="str">
            <v>2.4G 2012 BANDFILTER for MT6628Q</v>
          </cell>
          <cell r="C1574" t="str">
            <v>cai</v>
          </cell>
          <cell r="D1574" t="str">
            <v>LTS1</v>
          </cell>
        </row>
        <row r="1575">
          <cell r="A1575" t="str">
            <v>HQVLT1-IC0021</v>
          </cell>
          <cell r="B1575" t="str">
            <v>LNA,1575.42MHz, 1.5*1.0*0.72, 6pinQFN,Gain 18.5db, NOISE 0.75db</v>
          </cell>
          <cell r="C1575" t="str">
            <v>cai</v>
          </cell>
          <cell r="D1575" t="str">
            <v>LTS1</v>
          </cell>
        </row>
        <row r="1576">
          <cell r="A1576" t="str">
            <v>HQVLT1-IC0022</v>
          </cell>
          <cell r="B1576" t="str">
            <v>PCTCXO，26MHz for MT6628Q，2520,0.5ppm， 2.8V，10Kohm，10pF</v>
          </cell>
          <cell r="C1576" t="str">
            <v>cai</v>
          </cell>
          <cell r="D1576" t="str">
            <v>LTS1</v>
          </cell>
        </row>
        <row r="1577">
          <cell r="A1577" t="str">
            <v>HQVLT1-IC0023</v>
          </cell>
          <cell r="B1577" t="str">
            <v>1411,50ohm，FC=1575.5MHz, IL&amp;lt;1dB</v>
          </cell>
          <cell r="C1577" t="str">
            <v>cai</v>
          </cell>
          <cell r="D1577" t="str">
            <v>LTS1</v>
          </cell>
        </row>
        <row r="1578">
          <cell r="A1578" t="str">
            <v>HQVLT1-IC0024</v>
          </cell>
          <cell r="B1578" t="str">
            <v>Audio amplifier</v>
          </cell>
          <cell r="C1578" t="str">
            <v>cai</v>
          </cell>
          <cell r="D1578" t="str">
            <v>LTS1</v>
          </cell>
        </row>
        <row r="1579">
          <cell r="A1579" t="str">
            <v>HQVLT1-IC0025</v>
          </cell>
          <cell r="B1579" t="str">
            <v>Charging OVP</v>
          </cell>
          <cell r="C1579" t="str">
            <v>cai</v>
          </cell>
          <cell r="D1579" t="str">
            <v>LTS1</v>
          </cell>
        </row>
        <row r="1580">
          <cell r="A1580" t="str">
            <v>HQVLT1-IC0026</v>
          </cell>
          <cell r="B1580" t="str">
            <v>Parallel LCM BL DC/DC</v>
          </cell>
          <cell r="C1580" t="str">
            <v>cai</v>
          </cell>
          <cell r="D1580" t="str">
            <v>LTS1</v>
          </cell>
        </row>
        <row r="1581">
          <cell r="A1581" t="str">
            <v>HQVLT1-IC0027</v>
          </cell>
          <cell r="B1581" t="str">
            <v>32.768KHzCrystal,SIZE 3215, OSC 12.5pF,±20ppm</v>
          </cell>
          <cell r="C1581" t="str">
            <v>cai</v>
          </cell>
          <cell r="D1581" t="str">
            <v>LTS1</v>
          </cell>
        </row>
        <row r="1582">
          <cell r="A1582" t="str">
            <v>HQVLT1-IC0028</v>
          </cell>
          <cell r="B1582" t="str">
            <v>Zener Diode</v>
          </cell>
          <cell r="C1582" t="str">
            <v>cai</v>
          </cell>
          <cell r="D1582" t="str">
            <v>LTS1</v>
          </cell>
        </row>
        <row r="1583">
          <cell r="A1583" t="str">
            <v>HQVLT1-IC0029</v>
          </cell>
          <cell r="B1583" t="str">
            <v>WIFI+BT+GPS+FM+FM (MT6628Q MODULE),QFN 8.3*7.4*1.2</v>
          </cell>
          <cell r="C1583" t="str">
            <v>cai</v>
          </cell>
          <cell r="D1583" t="str">
            <v>LTS1</v>
          </cell>
        </row>
        <row r="1584">
          <cell r="A1584" t="str">
            <v>HQVLT1-IC0030</v>
          </cell>
          <cell r="B1584" t="str">
            <v>WCDMA BAND 5 LINEAR PA 3V,3*3</v>
          </cell>
          <cell r="C1584" t="str">
            <v>cai</v>
          </cell>
          <cell r="D1584" t="str">
            <v>LTS1</v>
          </cell>
        </row>
        <row r="1585">
          <cell r="A1585" t="str">
            <v>HQVLT1-IC0031</v>
          </cell>
          <cell r="B1585" t="str">
            <v>SAW-DUPLEX WCDMA B5 BAL RX； 2016,50-100</v>
          </cell>
          <cell r="C1585" t="str">
            <v>cai</v>
          </cell>
          <cell r="D1585" t="str">
            <v>LTS1</v>
          </cell>
        </row>
        <row r="1586">
          <cell r="A1586" t="str">
            <v>HQVLT1-MB0001</v>
          </cell>
          <cell r="B1586" t="str">
            <v>Battery connector, Side push bouncing type, height 1.9mm</v>
          </cell>
          <cell r="C1586" t="str">
            <v>cai</v>
          </cell>
          <cell r="D1586" t="str">
            <v>LTS1</v>
          </cell>
        </row>
        <row r="1587">
          <cell r="A1587" t="str">
            <v>HQVLT1-MB0002</v>
          </cell>
          <cell r="B1587" t="str">
            <v>ZIF, 6PIN, up and bottom connector, height 1mm, 0.5pitch</v>
          </cell>
          <cell r="C1587" t="str">
            <v>cai</v>
          </cell>
          <cell r="D1587" t="str">
            <v>LTS1</v>
          </cell>
        </row>
        <row r="1588">
          <cell r="A1588" t="str">
            <v>HQVLT1-MB0003</v>
          </cell>
          <cell r="B1588" t="str">
            <v>Sensor Connector (Board to board style)</v>
          </cell>
          <cell r="C1588" t="str">
            <v>cai</v>
          </cell>
          <cell r="D1588" t="str">
            <v>LTS1</v>
          </cell>
        </row>
        <row r="1589">
          <cell r="A1589" t="str">
            <v>HQVLT1-MB0004</v>
          </cell>
          <cell r="B1589" t="str">
            <v>LCM Connector,H:0.9</v>
          </cell>
          <cell r="C1589" t="str">
            <v>cai</v>
          </cell>
          <cell r="D1589" t="str">
            <v>LTS1</v>
          </cell>
        </row>
        <row r="1590">
          <cell r="A1590" t="str">
            <v>HQVLT1-MB0005</v>
          </cell>
          <cell r="B1590" t="str">
            <v>1.6mm height SIM socket</v>
          </cell>
          <cell r="C1590" t="str">
            <v>cai</v>
          </cell>
          <cell r="D1590" t="str">
            <v>LTS1</v>
          </cell>
        </row>
        <row r="1591">
          <cell r="A1591" t="str">
            <v>HQVLT1-MB0006</v>
          </cell>
          <cell r="B1591" t="str">
            <v>1.6MM height T-FLASH socket</v>
          </cell>
          <cell r="C1591" t="str">
            <v>cai</v>
          </cell>
          <cell r="D1591" t="str">
            <v>LTS1</v>
          </cell>
        </row>
        <row r="1592">
          <cell r="A1592" t="str">
            <v>HQVLT1-MB0007</v>
          </cell>
          <cell r="B1592" t="str">
            <v>3.5mm, Total thickness 4mm min. thickness 2.4mm, slope type head jack,DIP style</v>
          </cell>
          <cell r="C1592" t="str">
            <v>cai</v>
          </cell>
          <cell r="D1592" t="str">
            <v>LTS1</v>
          </cell>
        </row>
        <row r="1593">
          <cell r="A1593" t="str">
            <v>HQVLT1-MB0008</v>
          </cell>
          <cell r="B1593" t="str">
            <v>RF testing socket,H&amp;lt;=1.5mm,2.5*2.5mm，0-3GHz</v>
          </cell>
          <cell r="C1593" t="str">
            <v>cai</v>
          </cell>
          <cell r="D1593" t="str">
            <v>LTS1</v>
          </cell>
        </row>
        <row r="1594">
          <cell r="A1594" t="str">
            <v>HQVLT1-MB0009</v>
          </cell>
          <cell r="B1594" t="str">
            <v>Height 1.5MM,RF circuit to axis connector</v>
          </cell>
          <cell r="C1594" t="str">
            <v>cai</v>
          </cell>
          <cell r="D1594" t="str">
            <v>LTS1</v>
          </cell>
        </row>
        <row r="1595">
          <cell r="A1595" t="str">
            <v>HQVLT1-MB0010</v>
          </cell>
          <cell r="B1595" t="str">
            <v>E1809 BB shielding ，material Copper-Nickel-Zinc alloy</v>
          </cell>
          <cell r="C1595" t="str">
            <v>cai</v>
          </cell>
          <cell r="D1595" t="str">
            <v>LTS1</v>
          </cell>
        </row>
        <row r="1596">
          <cell r="A1596" t="str">
            <v>HQVLT1-MB0011</v>
          </cell>
          <cell r="B1596" t="str">
            <v>E1809 RF shielding ，material Copper-Nickel-Zinc alloy</v>
          </cell>
          <cell r="C1596" t="str">
            <v>cai</v>
          </cell>
          <cell r="D1596" t="str">
            <v>LTS1</v>
          </cell>
        </row>
        <row r="1597">
          <cell r="A1597" t="str">
            <v>HQVLT1-MB0012</v>
          </cell>
          <cell r="B1597" t="str">
            <v>E1809 4in1 shielding ，material Copper-Nickel-Zinc alloy</v>
          </cell>
          <cell r="C1597" t="str">
            <v>cai</v>
          </cell>
          <cell r="D1597" t="str">
            <v>LTS1</v>
          </cell>
        </row>
        <row r="1598">
          <cell r="A1598" t="str">
            <v>HQVLT1-MB0013</v>
          </cell>
          <cell r="B1598" t="str">
            <v>Attenna metal contact,Operation height 1.5mm</v>
          </cell>
          <cell r="C1598" t="str">
            <v>cai</v>
          </cell>
          <cell r="D1598" t="str">
            <v>LTS1</v>
          </cell>
        </row>
        <row r="1599">
          <cell r="A1599" t="str">
            <v>HQVLT1-MB0014</v>
          </cell>
          <cell r="B1599" t="str">
            <v>E1809 main board</v>
          </cell>
          <cell r="C1599" t="str">
            <v>cai</v>
          </cell>
          <cell r="D1599" t="str">
            <v>LTS1</v>
          </cell>
        </row>
        <row r="1600">
          <cell r="A1600" t="str">
            <v>HQVLT1-MB0015</v>
          </cell>
          <cell r="B1600" t="str">
            <v>E1109C-SUB-PCBA</v>
          </cell>
          <cell r="C1600" t="str">
            <v>cai</v>
          </cell>
          <cell r="D1600" t="str">
            <v>LTS1</v>
          </cell>
        </row>
        <row r="1601">
          <cell r="A1601" t="str">
            <v>HQVLT1-MP0001</v>
          </cell>
          <cell r="B1601" t="str">
            <v>LCM(LCD)5.0"TFT,NT35510</v>
          </cell>
          <cell r="C1601" t="str">
            <v>cai</v>
          </cell>
          <cell r="D1601" t="str">
            <v>LTS1</v>
          </cell>
        </row>
        <row r="1602">
          <cell r="A1602" t="str">
            <v>HQVLT1-MP0002</v>
          </cell>
          <cell r="B1602" t="str">
            <v>(Camera)30+500(5.0MP dual camera)8.5*8.5*30.1mm</v>
          </cell>
          <cell r="C1602" t="str">
            <v>cai</v>
          </cell>
          <cell r="D1602" t="str">
            <v>LTS1</v>
          </cell>
        </row>
        <row r="1603">
          <cell r="A1603" t="str">
            <v>HQVLT1-MP0003</v>
          </cell>
          <cell r="B1603" t="str">
            <v>(Black capacitive touch panel)</v>
          </cell>
          <cell r="C1603" t="str">
            <v>cai</v>
          </cell>
          <cell r="D1603" t="str">
            <v>LTS1</v>
          </cell>
        </row>
        <row r="1604">
          <cell r="A1604" t="str">
            <v>HQVLT1-MP0004</v>
          </cell>
          <cell r="B1604" t="str">
            <v>(deep gun color back shell components--back shell+flashlight lens)</v>
          </cell>
          <cell r="C1604" t="str">
            <v>cai</v>
          </cell>
          <cell r="D1604" t="str">
            <v>LTS1</v>
          </cell>
        </row>
        <row r="1605">
          <cell r="A1605" t="str">
            <v>HQVLT1-MP0005</v>
          </cell>
          <cell r="B1605" t="str">
            <v>(dark blue battery shell components--bright silver camera garnish)</v>
          </cell>
          <cell r="C1605" t="str">
            <v>cai</v>
          </cell>
          <cell r="D1605" t="str">
            <v>LTS1</v>
          </cell>
        </row>
        <row r="1606">
          <cell r="A1606" t="str">
            <v>HQVLT1-MP0006</v>
          </cell>
          <cell r="B1606" t="str">
            <v>(deep gun coolor upper shell 7 light split zinc alloy)</v>
          </cell>
          <cell r="C1606" t="str">
            <v>cai</v>
          </cell>
          <cell r="D1606" t="str">
            <v>LTS1</v>
          </cell>
        </row>
        <row r="1607">
          <cell r="A1607" t="str">
            <v>HQVLT1-MP0007</v>
          </cell>
          <cell r="B1607" t="str">
            <v>GPS (Ceramic antenna )</v>
          </cell>
          <cell r="C1607" t="str">
            <v>cai</v>
          </cell>
          <cell r="D1607" t="str">
            <v>LTS1</v>
          </cell>
        </row>
        <row r="1608">
          <cell r="A1608" t="str">
            <v>HQVLT1-MP0008</v>
          </cell>
          <cell r="B1608" t="str">
            <v>Main FPC antenna)</v>
          </cell>
          <cell r="C1608" t="str">
            <v>cai</v>
          </cell>
          <cell r="D1608" t="str">
            <v>LTS1</v>
          </cell>
        </row>
        <row r="1609">
          <cell r="A1609" t="str">
            <v>HQVLT1-MP0009</v>
          </cell>
          <cell r="B1609" t="str">
            <v>wifi antenna（FPC）</v>
          </cell>
          <cell r="C1609" t="str">
            <v>cai</v>
          </cell>
          <cell r="D1609" t="str">
            <v>LTS1</v>
          </cell>
        </row>
        <row r="1610">
          <cell r="A1610" t="str">
            <v>HQVLT1-MP0010</v>
          </cell>
          <cell r="B1610" t="str">
            <v>(black camera len)（5MP）</v>
          </cell>
          <cell r="C1610" t="str">
            <v>cai</v>
          </cell>
          <cell r="D1610" t="str">
            <v>LTS1</v>
          </cell>
        </row>
        <row r="1611">
          <cell r="A1611" t="str">
            <v>HQVLT1-MP0011</v>
          </cell>
          <cell r="B1611" t="str">
            <v>(dark gun color power key)</v>
          </cell>
          <cell r="C1611" t="str">
            <v>cai</v>
          </cell>
          <cell r="D1611" t="str">
            <v>LTS1</v>
          </cell>
        </row>
        <row r="1612">
          <cell r="A1612" t="str">
            <v>HQVLT1-MP0012</v>
          </cell>
          <cell r="B1612" t="str">
            <v>(dark gun color volume key)</v>
          </cell>
          <cell r="C1612" t="str">
            <v>cai</v>
          </cell>
          <cell r="D1612" t="str">
            <v>LTS1</v>
          </cell>
        </row>
        <row r="1613">
          <cell r="A1613" t="str">
            <v>HQVLT1-MP0013</v>
          </cell>
          <cell r="B1613" t="str">
            <v>(speaker holder)</v>
          </cell>
          <cell r="C1613" t="str">
            <v>cai</v>
          </cell>
          <cell r="D1613" t="str">
            <v>LTS1</v>
          </cell>
        </row>
        <row r="1614">
          <cell r="A1614" t="str">
            <v>HQVLT1-MP0014</v>
          </cell>
          <cell r="B1614" t="str">
            <v>Screw M1.4*2.0*2.6mmF(screw black zinc plating)</v>
          </cell>
          <cell r="C1614" t="str">
            <v>cai</v>
          </cell>
          <cell r="D1614" t="str">
            <v>LTS1</v>
          </cell>
        </row>
        <row r="1615">
          <cell r="A1615" t="str">
            <v>HQVLT1-MP0015</v>
          </cell>
          <cell r="B1615" t="str">
            <v>Screw M1.4*3.0*2.6mmF(screw point tape)</v>
          </cell>
          <cell r="C1615" t="str">
            <v>cai</v>
          </cell>
          <cell r="D1615" t="str">
            <v>LTS1</v>
          </cell>
        </row>
        <row r="1616">
          <cell r="A1616" t="str">
            <v>HQVLT1-MP0016</v>
          </cell>
          <cell r="B1616" t="str">
            <v>M1.4*3.0*2.6mm(self-tapping screw)</v>
          </cell>
          <cell r="C1616" t="str">
            <v>cai</v>
          </cell>
          <cell r="D1616" t="str">
            <v>LTS1</v>
          </cell>
        </row>
        <row r="1617">
          <cell r="A1617" t="str">
            <v>HQVLT1-MP0017</v>
          </cell>
          <cell r="B1617" t="str">
            <v>(plate holder)</v>
          </cell>
          <cell r="C1617" t="str">
            <v>cai</v>
          </cell>
          <cell r="D1617" t="str">
            <v>LTS1</v>
          </cell>
        </row>
        <row r="1618">
          <cell r="A1618" t="str">
            <v>HQVLT1-MP0018</v>
          </cell>
          <cell r="B1618" t="str">
            <v>Speaker 15*11*3.7mm (Shrapnel type)AAC  Q1</v>
          </cell>
          <cell r="C1618" t="str">
            <v>cai</v>
          </cell>
          <cell r="D1618" t="str">
            <v>LTS1</v>
          </cell>
        </row>
        <row r="1619">
          <cell r="A1619" t="str">
            <v>HQVLT1-MP0019</v>
          </cell>
          <cell r="B1619" t="str">
            <v>Receiver 1206(operational altitude)2.6 (wire length)10, back tape, front without tape AAC</v>
          </cell>
          <cell r="C1619" t="str">
            <v>cai</v>
          </cell>
          <cell r="D1619" t="str">
            <v>LTS1</v>
          </cell>
        </row>
        <row r="1620">
          <cell r="A1620" t="str">
            <v>HQVLT1-MP0020</v>
          </cell>
          <cell r="B1620" t="str">
            <v>Microphone-42±3dBφ4.0*1.5 (wire length)8mm</v>
          </cell>
          <cell r="C1620" t="str">
            <v>cai</v>
          </cell>
          <cell r="D1620" t="str">
            <v>LTS1</v>
          </cell>
        </row>
        <row r="1621">
          <cell r="A1621" t="str">
            <v>HQVLT1-MP0021</v>
          </cell>
          <cell r="B1621" t="str">
            <v>Small board connection FPC</v>
          </cell>
          <cell r="C1621" t="str">
            <v>cai</v>
          </cell>
          <cell r="D1621" t="str">
            <v>LTS1</v>
          </cell>
        </row>
        <row r="1622">
          <cell r="A1622" t="str">
            <v>HQVLT1-MP0022</v>
          </cell>
          <cell r="B1622" t="str">
            <v>Distance sensor FPC</v>
          </cell>
          <cell r="C1622" t="str">
            <v>cai</v>
          </cell>
          <cell r="D1622" t="str">
            <v>LTS1</v>
          </cell>
        </row>
        <row r="1623">
          <cell r="A1623" t="str">
            <v>HQVLT1-MP0023</v>
          </cell>
          <cell r="B1623" t="str">
            <v>Flashlight FPC</v>
          </cell>
          <cell r="C1623" t="str">
            <v>cai</v>
          </cell>
          <cell r="D1623" t="str">
            <v>LTS1</v>
          </cell>
        </row>
        <row r="1624">
          <cell r="A1624" t="str">
            <v>HQVLT1-MP0024</v>
          </cell>
          <cell r="B1624" t="str">
            <v>Volume key FPC</v>
          </cell>
          <cell r="C1624" t="str">
            <v>cai</v>
          </cell>
          <cell r="D1624" t="str">
            <v>LTS1</v>
          </cell>
        </row>
        <row r="1625">
          <cell r="A1625" t="str">
            <v>HQVLT1-MP0025</v>
          </cell>
          <cell r="B1625" t="str">
            <v>Power key FPC</v>
          </cell>
          <cell r="C1625" t="str">
            <v>cai</v>
          </cell>
          <cell r="D1625" t="str">
            <v>LTS1</v>
          </cell>
        </row>
        <row r="1626">
          <cell r="A1626" t="str">
            <v>HQVLT1-MP0026</v>
          </cell>
          <cell r="B1626" t="str">
            <v>Motor Φ8*3.4, (wire length)8mm（back tape）</v>
          </cell>
          <cell r="C1626" t="str">
            <v>cai</v>
          </cell>
          <cell r="D1626" t="str">
            <v>LTS1</v>
          </cell>
        </row>
        <row r="1627">
          <cell r="A1627" t="str">
            <v>HQVLT1-MP0027</v>
          </cell>
          <cell r="B1627" t="str">
            <v>(Rf coaxial electric)</v>
          </cell>
          <cell r="C1627" t="str">
            <v>cai</v>
          </cell>
          <cell r="D1627" t="str">
            <v>LTS1</v>
          </cell>
        </row>
        <row r="1628">
          <cell r="A1628" t="str">
            <v>HQVLT1-MP0028</v>
          </cell>
          <cell r="B1628" t="str">
            <v>(Speaker anti-dust mesh)11.6*6.44*0.15mm black 300# nylon net</v>
          </cell>
          <cell r="C1628" t="str">
            <v>cai</v>
          </cell>
          <cell r="D1628" t="str">
            <v>LTS1</v>
          </cell>
        </row>
        <row r="1629">
          <cell r="A1629" t="str">
            <v>HQVLT1-MP0029</v>
          </cell>
          <cell r="B1629" t="str">
            <v>(Receiver net) 20.0*4.6*0.15mm (Black steel sheet)</v>
          </cell>
          <cell r="C1629" t="str">
            <v>cai</v>
          </cell>
          <cell r="D1629" t="str">
            <v>LTS1</v>
          </cell>
        </row>
        <row r="1630">
          <cell r="A1630" t="str">
            <v>HQVLT1-MP0030</v>
          </cell>
          <cell r="B1630" t="str">
            <v>(Conduction sponge) 5*3*1.5mm</v>
          </cell>
          <cell r="C1630" t="str">
            <v>cai</v>
          </cell>
          <cell r="D1630" t="str">
            <v>LTS1</v>
          </cell>
        </row>
        <row r="1631">
          <cell r="A1631" t="str">
            <v>HQVLT1-MP0031</v>
          </cell>
          <cell r="B1631" t="str">
            <v>(Photosensitive seal set)RUBBER（black ）</v>
          </cell>
          <cell r="C1631" t="str">
            <v>cai</v>
          </cell>
          <cell r="D1631" t="str">
            <v>LTS1</v>
          </cell>
        </row>
        <row r="1632">
          <cell r="A1632" t="str">
            <v>HQVLT1-MP0032</v>
          </cell>
          <cell r="B1632" t="str">
            <v>(Flashlight film)7.0*4.50*0.2mm</v>
          </cell>
          <cell r="C1632" t="str">
            <v>cai</v>
          </cell>
          <cell r="D1632" t="str">
            <v>LTS1</v>
          </cell>
        </row>
        <row r="1633">
          <cell r="A1633" t="str">
            <v>HQVLT1-MP0033</v>
          </cell>
          <cell r="B1633" t="str">
            <v>Mainboard main PVC28*6.5*0.1mm（ black PVC）</v>
          </cell>
          <cell r="C1633" t="str">
            <v>cai</v>
          </cell>
          <cell r="D1633" t="str">
            <v>LTS1</v>
          </cell>
        </row>
        <row r="1634">
          <cell r="A1634" t="str">
            <v>HQVLT1-MP0034</v>
          </cell>
          <cell r="B1634" t="str">
            <v>(Flash positioning sheet) 8.29*7.95*0.18mm</v>
          </cell>
          <cell r="C1634" t="str">
            <v>cai</v>
          </cell>
          <cell r="D1634" t="str">
            <v>LTS1</v>
          </cell>
        </row>
        <row r="1635">
          <cell r="A1635" t="str">
            <v>HQVLT1-MP0035</v>
          </cell>
          <cell r="B1635" t="str">
            <v>(Chip positioning tape)10.0*5.0*0.15mm</v>
          </cell>
          <cell r="C1635" t="str">
            <v>cai</v>
          </cell>
          <cell r="D1635" t="str">
            <v>LTS1</v>
          </cell>
        </row>
        <row r="1636">
          <cell r="A1636" t="str">
            <v>HQVLT1-MP0036</v>
          </cell>
          <cell r="B1636" t="str">
            <v>(Earphone seat insulation sticker)14.0*11.0*0.05mm（Yellow high temperature tape）</v>
          </cell>
          <cell r="C1636" t="str">
            <v>cai</v>
          </cell>
          <cell r="D1636" t="str">
            <v>LTS1</v>
          </cell>
        </row>
        <row r="1637">
          <cell r="A1637" t="str">
            <v>HQVLT1-MP0037</v>
          </cell>
          <cell r="B1637" t="str">
            <v>(Rf line tape)2.0*29.0*0.15mm</v>
          </cell>
          <cell r="C1637" t="str">
            <v>cai</v>
          </cell>
          <cell r="D1637" t="str">
            <v>LTS1</v>
          </cell>
        </row>
        <row r="1638">
          <cell r="A1638" t="str">
            <v>HQVLT1-MP0038</v>
          </cell>
          <cell r="B1638" t="str">
            <v>(Sump tape)（2）2.0*5.0*0.15mm</v>
          </cell>
          <cell r="C1638" t="str">
            <v>cai</v>
          </cell>
          <cell r="D1638" t="str">
            <v>LTS1</v>
          </cell>
        </row>
        <row r="1639">
          <cell r="A1639" t="str">
            <v>HQVLT1-MP0039</v>
          </cell>
          <cell r="B1639" t="str">
            <v>(small board FPC Welding plate insulation sticker ) 26.0*11.0*0.05mm(Yellow high temperature tape)</v>
          </cell>
          <cell r="C1639" t="str">
            <v>cai</v>
          </cell>
          <cell r="D1639" t="str">
            <v>LTS1</v>
          </cell>
        </row>
        <row r="1640">
          <cell r="A1640" t="str">
            <v>HQVLT1-MP0040</v>
          </cell>
          <cell r="B1640" t="str">
            <v>(receiver net tape)4.6*20.0*0.05mm</v>
          </cell>
          <cell r="C1640" t="str">
            <v>cai</v>
          </cell>
          <cell r="D1640" t="str">
            <v>LTS1</v>
          </cell>
        </row>
        <row r="1641">
          <cell r="A1641" t="str">
            <v>HQVLT1-MP0041</v>
          </cell>
          <cell r="B1641" t="str">
            <v>( steel sheet holder tape) (5.0*2.0*0.15mm</v>
          </cell>
          <cell r="C1641" t="str">
            <v>cai</v>
          </cell>
          <cell r="D1641" t="str">
            <v>LTS1</v>
          </cell>
        </row>
        <row r="1642">
          <cell r="A1642" t="str">
            <v>HQVLT1-MP0042</v>
          </cell>
          <cell r="B1642" t="str">
            <v>(distance sensor FPC positing tape)5.0*2.50*0.15mm</v>
          </cell>
          <cell r="C1642" t="str">
            <v>cai</v>
          </cell>
          <cell r="D1642" t="str">
            <v>LTS1</v>
          </cell>
        </row>
        <row r="1643">
          <cell r="A1643" t="str">
            <v>HQVLT1-MP0043</v>
          </cell>
          <cell r="B1643" t="str">
            <v>(Motherboard spare battery insulation sticker)5.0*6.0*0.1mm</v>
          </cell>
          <cell r="C1643" t="str">
            <v>cai</v>
          </cell>
          <cell r="D1643" t="str">
            <v>LTS1</v>
          </cell>
        </row>
        <row r="1644">
          <cell r="A1644" t="str">
            <v>HQVLT1-MP0044</v>
          </cell>
          <cell r="B1644" t="str">
            <v>(Microphone insulation sticker) 3.0*6.0*0.1mm</v>
          </cell>
          <cell r="C1644" t="str">
            <v>cai</v>
          </cell>
          <cell r="D1644" t="str">
            <v>LTS1</v>
          </cell>
        </row>
        <row r="1645">
          <cell r="A1645" t="str">
            <v>HQVLT1-MP0045</v>
          </cell>
          <cell r="B1645" t="str">
            <v>(back shell tape)（1）5.0*8.0*0.32mm</v>
          </cell>
          <cell r="C1645" t="str">
            <v>cai</v>
          </cell>
          <cell r="D1645" t="str">
            <v>LTS1</v>
          </cell>
        </row>
        <row r="1646">
          <cell r="A1646" t="str">
            <v>HQVLT1-MP0046</v>
          </cell>
          <cell r="B1646" t="str">
            <v>(camera lens tape)14.3*29.7*0.15mm（ T4000）</v>
          </cell>
          <cell r="C1646" t="str">
            <v>cai</v>
          </cell>
          <cell r="D1646" t="str">
            <v>LTS1</v>
          </cell>
        </row>
        <row r="1647">
          <cell r="A1647" t="str">
            <v>HQVLT1-MP0047</v>
          </cell>
          <cell r="B1647" t="str">
            <v>(Test point insulation sticker) 6.05*12.95*0.05mm(Yellow high temperature tape)</v>
          </cell>
          <cell r="C1647" t="str">
            <v>cai</v>
          </cell>
          <cell r="D1647" t="str">
            <v>LTS1</v>
          </cell>
        </row>
        <row r="1648">
          <cell r="A1648" t="str">
            <v>HQVLT1-MP0048</v>
          </cell>
          <cell r="B1648" t="str">
            <v>TP(tape) 74.10*5.20*0.15mm</v>
          </cell>
          <cell r="C1648" t="str">
            <v>cai</v>
          </cell>
          <cell r="D1648" t="str">
            <v>LTS1</v>
          </cell>
        </row>
        <row r="1649">
          <cell r="A1649" t="str">
            <v>HQVLT1-MP0049</v>
          </cell>
          <cell r="B1649" t="str">
            <v>TP(tape) 74.10*8.28*0.15mm</v>
          </cell>
          <cell r="C1649" t="str">
            <v>cai</v>
          </cell>
          <cell r="D1649" t="str">
            <v>LTS1</v>
          </cell>
        </row>
        <row r="1650">
          <cell r="A1650" t="str">
            <v>HQVLT1-MP0050</v>
          </cell>
          <cell r="B1650" t="str">
            <v>TP(tape)74.10*127.96*0.15mm</v>
          </cell>
          <cell r="C1650" t="str">
            <v>cai</v>
          </cell>
          <cell r="D1650" t="str">
            <v>LTS1</v>
          </cell>
        </row>
        <row r="1651">
          <cell r="A1651" t="str">
            <v>HQVLT1-MP0051</v>
          </cell>
          <cell r="B1651" t="str">
            <v>(Motherboard coupling interface preloading foam)5*3.6*0.5mm</v>
          </cell>
          <cell r="C1651" t="str">
            <v>cai</v>
          </cell>
          <cell r="D1651" t="str">
            <v>LTS1</v>
          </cell>
        </row>
        <row r="1652">
          <cell r="A1652" t="str">
            <v>HQVLT1-MP0052</v>
          </cell>
          <cell r="B1652" t="str">
            <v>(speaker holder preloading foam)10.0*7.0*0.5mm</v>
          </cell>
          <cell r="C1652" t="str">
            <v>cai</v>
          </cell>
          <cell r="D1652" t="str">
            <v>LTS1</v>
          </cell>
        </row>
        <row r="1653">
          <cell r="A1653" t="str">
            <v>HQVLT1-MP0053</v>
          </cell>
          <cell r="B1653" t="str">
            <v>(Sheet steel holder left foam)107.0*29.0*0.50mm</v>
          </cell>
          <cell r="C1653" t="str">
            <v>cai</v>
          </cell>
          <cell r="D1653" t="str">
            <v>LTS1</v>
          </cell>
        </row>
        <row r="1654">
          <cell r="A1654" t="str">
            <v>HQVLT1-MP0054</v>
          </cell>
          <cell r="B1654" t="str">
            <v>(Sheet steel holder right foam)110.0*17.0*0.50mm</v>
          </cell>
          <cell r="C1654" t="str">
            <v>cai</v>
          </cell>
          <cell r="D1654" t="str">
            <v>LTS1</v>
          </cell>
        </row>
        <row r="1655">
          <cell r="A1655" t="str">
            <v>HQVLT1-MP0055</v>
          </cell>
          <cell r="B1655" t="str">
            <v>GPS form12.5*12.75*0.5mm</v>
          </cell>
          <cell r="C1655" t="str">
            <v>cai</v>
          </cell>
          <cell r="D1655" t="str">
            <v>LTS1</v>
          </cell>
        </row>
        <row r="1656">
          <cell r="A1656" t="str">
            <v>HQVLT1-MP0056</v>
          </cell>
          <cell r="B1656" t="str">
            <v>Speaker seal foam（2）12.5*16.0*0.5mm</v>
          </cell>
          <cell r="C1656" t="str">
            <v>cai</v>
          </cell>
          <cell r="D1656" t="str">
            <v>LTS1</v>
          </cell>
        </row>
        <row r="1657">
          <cell r="A1657" t="str">
            <v>HQVLT1-MP0057</v>
          </cell>
          <cell r="B1657" t="str">
            <v>Speaker seal foam（1）12.9*59.4*0.5mm</v>
          </cell>
          <cell r="C1657" t="str">
            <v>cai</v>
          </cell>
          <cell r="D1657" t="str">
            <v>LTS1</v>
          </cell>
        </row>
        <row r="1658">
          <cell r="A1658" t="str">
            <v>HQVLT1-MP0060</v>
          </cell>
          <cell r="B1658" t="str">
            <v>Sheet steel holder foam46.0*21.0*0.3mm</v>
          </cell>
          <cell r="C1658" t="str">
            <v>cai</v>
          </cell>
          <cell r="D1658" t="str">
            <v>LTS1</v>
          </cell>
        </row>
        <row r="1659">
          <cell r="A1659" t="str">
            <v>HQVLT1-MP0061</v>
          </cell>
          <cell r="B1659" t="str">
            <v>Battery cover foam 48.0*22.0*0.3mm</v>
          </cell>
          <cell r="C1659" t="str">
            <v>cai</v>
          </cell>
          <cell r="D1659" t="str">
            <v>LTS1</v>
          </cell>
        </row>
        <row r="1660">
          <cell r="A1660" t="str">
            <v>HQVLT1-MP0062</v>
          </cell>
          <cell r="B1660" t="str">
            <v>Camera foam front 5.1*5.1*0.5mm</v>
          </cell>
          <cell r="C1660" t="str">
            <v>cai</v>
          </cell>
          <cell r="D1660" t="str">
            <v>LTS1</v>
          </cell>
        </row>
        <row r="1661">
          <cell r="A1661" t="str">
            <v>HQVLT1-MP0063</v>
          </cell>
          <cell r="B1661" t="str">
            <v>LCD FPC preloading foam6.6*11.6*0.3mm</v>
          </cell>
          <cell r="C1661" t="str">
            <v>cai</v>
          </cell>
          <cell r="D1661" t="str">
            <v>LTS1</v>
          </cell>
        </row>
        <row r="1662">
          <cell r="A1662" t="str">
            <v>HQVLT1-MP0065</v>
          </cell>
          <cell r="B1662" t="str">
            <v>LCM foam 71.3*120.3*0.5mm</v>
          </cell>
          <cell r="C1662" t="str">
            <v>cai</v>
          </cell>
          <cell r="D1662" t="str">
            <v>LTS1</v>
          </cell>
        </row>
        <row r="1663">
          <cell r="A1663" t="str">
            <v>HQVLT1-MP0066</v>
          </cell>
          <cell r="B1663" t="str">
            <v>TP FPC anti-static21.64*9.06*0.1mm</v>
          </cell>
          <cell r="C1663" t="str">
            <v>cai</v>
          </cell>
          <cell r="D1663" t="str">
            <v>LTS1</v>
          </cell>
        </row>
        <row r="1664">
          <cell r="A1664" t="str">
            <v>HQVLT1-MP0067</v>
          </cell>
          <cell r="B1664" t="str">
            <v>Small board grounded conductive fabric20.0*10.0*0.1mm</v>
          </cell>
          <cell r="C1664" t="str">
            <v>cai</v>
          </cell>
          <cell r="D1664" t="str">
            <v>LTS1</v>
          </cell>
        </row>
        <row r="1665">
          <cell r="A1665" t="str">
            <v>HQVLT1-MP0068</v>
          </cell>
          <cell r="B1665" t="str">
            <v>Motherboard rf coaxial grounded conductive fabric 11.0*5.0*0.05mm</v>
          </cell>
          <cell r="C1665" t="str">
            <v>cai</v>
          </cell>
          <cell r="D1665" t="str">
            <v>LTS1</v>
          </cell>
        </row>
        <row r="1666">
          <cell r="A1666" t="str">
            <v>HQVLT1-MP0069</v>
          </cell>
          <cell r="B1666" t="str">
            <v>Speaker grounded conductive fabric35.01*7.0*0.05mm</v>
          </cell>
          <cell r="C1666" t="str">
            <v>cai</v>
          </cell>
          <cell r="D1666" t="str">
            <v>LTS1</v>
          </cell>
        </row>
        <row r="1667">
          <cell r="A1667" t="str">
            <v>HQVLT1-MP0070</v>
          </cell>
          <cell r="B1667" t="str">
            <v>Motherboard shielding cover conductive fabric46.0*24.0*0.05mm</v>
          </cell>
          <cell r="C1667" t="str">
            <v>cai</v>
          </cell>
          <cell r="D1667" t="str">
            <v>LTS1</v>
          </cell>
        </row>
        <row r="1668">
          <cell r="A1668" t="str">
            <v>HQVLT1-MP0072</v>
          </cell>
          <cell r="B1668" t="str">
            <v>Sealing sticker</v>
          </cell>
          <cell r="C1668" t="str">
            <v>cai</v>
          </cell>
          <cell r="D1668" t="str">
            <v>LTS1</v>
          </cell>
        </row>
        <row r="1669">
          <cell r="A1669" t="str">
            <v>HQVLT1-MP0073</v>
          </cell>
          <cell r="B1669" t="str">
            <v>IMEI sticker</v>
          </cell>
          <cell r="C1669" t="str">
            <v>cai</v>
          </cell>
          <cell r="D1669" t="str">
            <v>LTS1</v>
          </cell>
        </row>
        <row r="1670">
          <cell r="A1670" t="str">
            <v>HQVLT1-MP0074</v>
          </cell>
          <cell r="B1670" t="str">
            <v>Tear invalid  φ2.6mm  (A)</v>
          </cell>
          <cell r="C1670" t="str">
            <v>cai</v>
          </cell>
          <cell r="D1670" t="str">
            <v>LTS1</v>
          </cell>
        </row>
        <row r="1671">
          <cell r="A1671" t="str">
            <v>HQVLT1-MP0075</v>
          </cell>
          <cell r="B1671" t="str">
            <v>TP protect film 141.79*74.05*0.1mm（three layer）</v>
          </cell>
          <cell r="C1671" t="str">
            <v>cai</v>
          </cell>
          <cell r="D1671" t="str">
            <v>LTS1</v>
          </cell>
        </row>
        <row r="1672">
          <cell r="A1672" t="str">
            <v>HQVLT1-MP0076</v>
          </cell>
          <cell r="B1672" t="str">
            <v>TP Chip sticker16.5*10.5*0.05mm（ black PVC）</v>
          </cell>
          <cell r="C1672" t="str">
            <v>cai</v>
          </cell>
          <cell r="D1672" t="str">
            <v>LTS1</v>
          </cell>
        </row>
        <row r="1673">
          <cell r="A1673" t="str">
            <v>HQVLT1-MP0077</v>
          </cell>
          <cell r="B1673" t="str">
            <v>Distance sensor  FPC sticker 8.0*10.0*0.05mm</v>
          </cell>
          <cell r="C1673" t="str">
            <v>cai</v>
          </cell>
          <cell r="D1673" t="str">
            <v>LTS1</v>
          </cell>
        </row>
        <row r="1674">
          <cell r="A1674" t="str">
            <v>HQVLT1-MP0078</v>
          </cell>
          <cell r="B1674" t="str">
            <v>Battery housing sticker 80.05*65.05*0.10mm</v>
          </cell>
          <cell r="C1674" t="str">
            <v>cai</v>
          </cell>
          <cell r="D1674" t="str">
            <v>LTS1</v>
          </cell>
        </row>
        <row r="1675">
          <cell r="A1675" t="str">
            <v>HQVLT1-MP0079</v>
          </cell>
          <cell r="B1675" t="str">
            <v>PO bag 21.2*10cm ( Antistatic) grinding sand material</v>
          </cell>
          <cell r="C1675" t="str">
            <v>cai</v>
          </cell>
          <cell r="D1675" t="str">
            <v>LTS1</v>
          </cell>
        </row>
        <row r="1676">
          <cell r="A1676" t="str">
            <v>HQVLT1-MP0080</v>
          </cell>
          <cell r="B1676" t="str">
            <v>Shrink film（POF）27*16cm</v>
          </cell>
          <cell r="C1676" t="str">
            <v>cai</v>
          </cell>
          <cell r="D1676" t="str">
            <v>LTS1</v>
          </cell>
        </row>
        <row r="1677">
          <cell r="A1677" t="str">
            <v>HQVLT1-MP0081</v>
          </cell>
          <cell r="B1677" t="str">
            <v>Mobile phone protective sleeve （gray TPU）</v>
          </cell>
          <cell r="C1677" t="str">
            <v>cai</v>
          </cell>
          <cell r="D1677" t="str">
            <v>LTS1</v>
          </cell>
        </row>
        <row r="1678">
          <cell r="A1678" t="str">
            <v>HQVLT1-MP0085</v>
          </cell>
          <cell r="B1678" t="str">
            <v>(4g) desiccant</v>
          </cell>
          <cell r="C1678" t="str">
            <v>cai</v>
          </cell>
          <cell r="D1678" t="str">
            <v>LTS1</v>
          </cell>
        </row>
        <row r="1679">
          <cell r="A1679" t="str">
            <v>HQVLT1-MP0086</v>
          </cell>
          <cell r="B1679" t="str">
            <v>USB cable 1m,4 black K403 Aluminum foil + textile net</v>
          </cell>
          <cell r="C1679" t="str">
            <v>cai</v>
          </cell>
          <cell r="D1679" t="str">
            <v>LTS1</v>
          </cell>
        </row>
        <row r="1680">
          <cell r="A1680" t="str">
            <v>HQVLT1-MP0087</v>
          </cell>
          <cell r="B1680" t="str">
            <v>Li-battery 3.7V 2200mah</v>
          </cell>
          <cell r="C1680" t="str">
            <v>cai</v>
          </cell>
          <cell r="D1680" t="str">
            <v>LTS1</v>
          </cell>
        </row>
        <row r="1681">
          <cell r="A1681" t="str">
            <v>HQVLT1-MP0088</v>
          </cell>
          <cell r="B1681" t="str">
            <v>Adaptor EURP-Plug DC5.0V AC 100-240V 600MA</v>
          </cell>
          <cell r="C1681" t="str">
            <v>cai</v>
          </cell>
          <cell r="D1681" t="str">
            <v>LTS1</v>
          </cell>
        </row>
        <row r="1682">
          <cell r="A1682" t="str">
            <v>HQVLT1-MP0089</v>
          </cell>
          <cell r="B1682" t="str">
            <v>Earphone 3.5mm anti-interference （plug:14mm）</v>
          </cell>
          <cell r="C1682" t="str">
            <v>cai</v>
          </cell>
          <cell r="D1682" t="str">
            <v>LTS1</v>
          </cell>
        </row>
        <row r="1683">
          <cell r="A1683" t="str">
            <v>HQVLT1-MP0090</v>
          </cell>
          <cell r="B1683" t="str">
            <v>Stainless Steel Foil-Lotus</v>
          </cell>
          <cell r="C1683" t="str">
            <v>cai</v>
          </cell>
          <cell r="D1683" t="str">
            <v>LTS1</v>
          </cell>
        </row>
        <row r="1684">
          <cell r="A1684" t="str">
            <v>HQVLT1-MP0091</v>
          </cell>
          <cell r="B1684" t="str">
            <v>Double side adhesive tape for Lotus logo</v>
          </cell>
          <cell r="C1684" t="str">
            <v>cai</v>
          </cell>
          <cell r="D1684" t="str">
            <v>LTS1</v>
          </cell>
        </row>
        <row r="1685">
          <cell r="A1685" t="str">
            <v>HQVLT1-MP0092</v>
          </cell>
          <cell r="B1685" t="str">
            <v>Băng dính dẫn điện</v>
          </cell>
          <cell r="C1685" t="str">
            <v>cai</v>
          </cell>
          <cell r="D1685" t="str">
            <v>LTS1</v>
          </cell>
        </row>
        <row r="1686">
          <cell r="A1686" t="str">
            <v>HQVLT1-MP0093</v>
          </cell>
          <cell r="B1686" t="str">
            <v>Decan IMEI MZ0102 60x30mm</v>
          </cell>
          <cell r="C1686" t="str">
            <v>cai</v>
          </cell>
          <cell r="D1686" t="str">
            <v>LTS1</v>
          </cell>
        </row>
        <row r="1687">
          <cell r="A1687" t="str">
            <v>HQVLT1-MP00B19</v>
          </cell>
          <cell r="B1687" t="str">
            <v>ACC 0611 of receiver</v>
          </cell>
          <cell r="C1687" t="str">
            <v>cai</v>
          </cell>
          <cell r="D1687" t="str">
            <v>LTS1</v>
          </cell>
        </row>
        <row r="1688">
          <cell r="A1688" t="str">
            <v>HQVLT1-MP00C19</v>
          </cell>
          <cell r="B1688" t="str">
            <v>Senner receiver</v>
          </cell>
          <cell r="C1688" t="str">
            <v>cai</v>
          </cell>
          <cell r="D1688" t="str">
            <v>LTS1</v>
          </cell>
        </row>
        <row r="1689">
          <cell r="A1689" t="str">
            <v>HQVLT1-PK0001</v>
          </cell>
          <cell r="B1689" t="str">
            <v>Sách HDSD Smartphone Vivas Lotus S1</v>
          </cell>
          <cell r="C1689" t="str">
            <v>cai</v>
          </cell>
          <cell r="D1689" t="str">
            <v>LTS1</v>
          </cell>
        </row>
        <row r="1690">
          <cell r="A1690" t="str">
            <v>HQVLT1-PK0002</v>
          </cell>
          <cell r="B1690" t="str">
            <v>Phiếu bảo hành Smartphone Vivas Lotus S1</v>
          </cell>
          <cell r="C1690" t="str">
            <v>cai</v>
          </cell>
          <cell r="D1690" t="str">
            <v>LTS1</v>
          </cell>
        </row>
        <row r="1691">
          <cell r="A1691" t="str">
            <v>HQVLT1-PK0003</v>
          </cell>
          <cell r="B1691" t="str">
            <v>Hộp điện thoại Smartphone Vivas Lotus S1</v>
          </cell>
          <cell r="C1691" t="str">
            <v>cai</v>
          </cell>
          <cell r="D1691" t="str">
            <v>LTS1</v>
          </cell>
        </row>
        <row r="1692">
          <cell r="A1692" t="str">
            <v>HQVLT1-PK0004</v>
          </cell>
          <cell r="B1692" t="str">
            <v>Hộp carton Master box 3 lớp sóng A đựng 30 hộp Smartphone Lotus S1</v>
          </cell>
          <cell r="C1692" t="str">
            <v>cai</v>
          </cell>
          <cell r="D1692" t="str">
            <v>LTS1</v>
          </cell>
        </row>
        <row r="1693">
          <cell r="A1693" t="str">
            <v>HQVLT1-PK0005</v>
          </cell>
          <cell r="B1693" t="str">
            <v>Tem Đề-can chống mở hộp điện thoại Smartphone Vivas Lotus S1</v>
          </cell>
          <cell r="C1693" t="str">
            <v>cai</v>
          </cell>
          <cell r="D1693" t="str">
            <v>LTS1</v>
          </cell>
        </row>
        <row r="1694">
          <cell r="A1694" t="str">
            <v>HQVLT1-PK0006</v>
          </cell>
          <cell r="B1694" t="str">
            <v>Phủ UV định hình</v>
          </cell>
          <cell r="C1694" t="str">
            <v>cai</v>
          </cell>
          <cell r="D1694" t="str">
            <v>LTS1</v>
          </cell>
        </row>
        <row r="1695">
          <cell r="A1695" t="str">
            <v>HQVLT1-PK0007</v>
          </cell>
          <cell r="B1695" t="str">
            <v>Bản kẽm in</v>
          </cell>
          <cell r="C1695" t="str">
            <v>cai</v>
          </cell>
          <cell r="D1695" t="str">
            <v>LTS1</v>
          </cell>
        </row>
        <row r="1696">
          <cell r="A1696" t="str">
            <v>HQVLT1-RCL0001</v>
          </cell>
          <cell r="B1696" t="str">
            <v>RES,0R±5%,1/16W,0402</v>
          </cell>
          <cell r="C1696" t="str">
            <v>cai</v>
          </cell>
          <cell r="D1696" t="str">
            <v>LTS1</v>
          </cell>
        </row>
        <row r="1697">
          <cell r="A1697" t="str">
            <v>HQVLT1-RCL0002</v>
          </cell>
          <cell r="B1697" t="str">
            <v>RES,0.02R±1%,1/8W,0805</v>
          </cell>
          <cell r="C1697" t="str">
            <v>cai</v>
          </cell>
          <cell r="D1697" t="str">
            <v>LTS1</v>
          </cell>
        </row>
        <row r="1698">
          <cell r="A1698" t="str">
            <v>HQVLT1-RCL0003</v>
          </cell>
          <cell r="B1698" t="str">
            <v>RES,0.2R±1%,1/8W,0805</v>
          </cell>
          <cell r="C1698" t="str">
            <v>cai</v>
          </cell>
          <cell r="D1698" t="str">
            <v>LTS1</v>
          </cell>
        </row>
        <row r="1699">
          <cell r="A1699" t="str">
            <v>HQVLT1-RCL0005</v>
          </cell>
          <cell r="B1699" t="str">
            <v>RES,10R±5%,1/10W,0603</v>
          </cell>
          <cell r="C1699" t="str">
            <v>cai</v>
          </cell>
          <cell r="D1699" t="str">
            <v>LTS1</v>
          </cell>
        </row>
        <row r="1700">
          <cell r="A1700" t="str">
            <v>HQVLT1-RCL0006</v>
          </cell>
          <cell r="B1700" t="str">
            <v>RES,15R±5%,1/16W,0603</v>
          </cell>
          <cell r="C1700" t="str">
            <v>cai</v>
          </cell>
          <cell r="D1700" t="str">
            <v>LTS1</v>
          </cell>
        </row>
        <row r="1701">
          <cell r="A1701" t="str">
            <v>HQVLT1-RCL0007</v>
          </cell>
          <cell r="B1701" t="str">
            <v>RES,27R±5%,1/16W,0402</v>
          </cell>
          <cell r="C1701" t="str">
            <v>cai</v>
          </cell>
          <cell r="D1701" t="str">
            <v>LTS1</v>
          </cell>
        </row>
        <row r="1702">
          <cell r="A1702" t="str">
            <v>HQVLT1-RCL0008</v>
          </cell>
          <cell r="B1702" t="str">
            <v>RES,33R±5%,1/16W,0402</v>
          </cell>
          <cell r="C1702" t="str">
            <v>cai</v>
          </cell>
          <cell r="D1702" t="str">
            <v>LTS1</v>
          </cell>
        </row>
        <row r="1703">
          <cell r="A1703" t="str">
            <v>HQVLT1-RCL0009</v>
          </cell>
          <cell r="B1703" t="str">
            <v>RES,36R±5%,1/16W,0402</v>
          </cell>
          <cell r="C1703" t="str">
            <v>cai</v>
          </cell>
          <cell r="D1703" t="str">
            <v>LTS1</v>
          </cell>
        </row>
        <row r="1704">
          <cell r="A1704" t="str">
            <v>HQVLT1-RCL0010</v>
          </cell>
          <cell r="B1704" t="str">
            <v>RES,51R±5%,1/16W,0402</v>
          </cell>
          <cell r="C1704" t="str">
            <v>cai</v>
          </cell>
          <cell r="D1704" t="str">
            <v>LTS1</v>
          </cell>
        </row>
        <row r="1705">
          <cell r="A1705" t="str">
            <v>HQVLT1-RCL0011</v>
          </cell>
          <cell r="B1705" t="str">
            <v>RES,220K±5%,1/16W,0402</v>
          </cell>
          <cell r="C1705" t="str">
            <v>cai</v>
          </cell>
          <cell r="D1705" t="str">
            <v>LTS1</v>
          </cell>
        </row>
        <row r="1706">
          <cell r="A1706" t="str">
            <v>HQVLT1-RCL0012</v>
          </cell>
          <cell r="B1706" t="str">
            <v>RES,1K±5%,1/16W,0402</v>
          </cell>
          <cell r="C1706" t="str">
            <v>cai</v>
          </cell>
          <cell r="D1706" t="str">
            <v>LTS1</v>
          </cell>
        </row>
        <row r="1707">
          <cell r="A1707" t="str">
            <v>HQVLT1-RCL0013</v>
          </cell>
          <cell r="B1707" t="str">
            <v>RES,1.5K±5%,1/16W,0402</v>
          </cell>
          <cell r="C1707" t="str">
            <v>cai</v>
          </cell>
          <cell r="D1707" t="str">
            <v>LTS1</v>
          </cell>
        </row>
        <row r="1708">
          <cell r="A1708" t="str">
            <v>HQVLT1-RCL0014</v>
          </cell>
          <cell r="B1708" t="str">
            <v>RES,4.7K±5%,1/16W,0402</v>
          </cell>
          <cell r="C1708" t="str">
            <v>cai</v>
          </cell>
          <cell r="D1708" t="str">
            <v>LTS1</v>
          </cell>
        </row>
        <row r="1709">
          <cell r="A1709" t="str">
            <v>HQVLT1-RCL0015</v>
          </cell>
          <cell r="B1709" t="str">
            <v>RES,5.1K±5%,1/16W,0402</v>
          </cell>
          <cell r="C1709" t="str">
            <v>cai</v>
          </cell>
          <cell r="D1709" t="str">
            <v>LTS1</v>
          </cell>
        </row>
        <row r="1710">
          <cell r="A1710" t="str">
            <v>HQVLT1-RCL0016</v>
          </cell>
          <cell r="B1710" t="str">
            <v>RES,10K±5%,1/16W,0402</v>
          </cell>
          <cell r="C1710" t="str">
            <v>cai</v>
          </cell>
          <cell r="D1710" t="str">
            <v>LTS1</v>
          </cell>
        </row>
        <row r="1711">
          <cell r="A1711" t="str">
            <v>HQVLT1-RCL0017</v>
          </cell>
          <cell r="B1711" t="str">
            <v>RES,20K±5%,1/16W,0402</v>
          </cell>
          <cell r="C1711" t="str">
            <v>cai</v>
          </cell>
          <cell r="D1711" t="str">
            <v>LTS1</v>
          </cell>
        </row>
        <row r="1712">
          <cell r="A1712" t="str">
            <v>HQVLT1-RCL0018</v>
          </cell>
          <cell r="B1712" t="str">
            <v>RES,24K±1%,1/16W,0402</v>
          </cell>
          <cell r="C1712" t="str">
            <v>cai</v>
          </cell>
          <cell r="D1712" t="str">
            <v>LTS1</v>
          </cell>
        </row>
        <row r="1713">
          <cell r="A1713" t="str">
            <v>HQVLT1-RCL0019</v>
          </cell>
          <cell r="B1713" t="str">
            <v>RES,39K±5%,1/16W,0402</v>
          </cell>
          <cell r="C1713" t="str">
            <v>cai</v>
          </cell>
          <cell r="D1713" t="str">
            <v>LTS1</v>
          </cell>
        </row>
        <row r="1714">
          <cell r="A1714" t="str">
            <v>HQVLT1-RCL0020</v>
          </cell>
          <cell r="B1714" t="str">
            <v>RES,47K±5%,1/16W,0402</v>
          </cell>
          <cell r="C1714" t="str">
            <v>cai</v>
          </cell>
          <cell r="D1714" t="str">
            <v>LTS1</v>
          </cell>
        </row>
        <row r="1715">
          <cell r="A1715" t="str">
            <v>HQVLT1-RCL0021</v>
          </cell>
          <cell r="B1715" t="str">
            <v>RES,82K±5%,1/16W,0402</v>
          </cell>
          <cell r="C1715" t="str">
            <v>cai</v>
          </cell>
          <cell r="D1715" t="str">
            <v>LTS1</v>
          </cell>
        </row>
        <row r="1716">
          <cell r="A1716" t="str">
            <v>HQVLT1-RCL0022</v>
          </cell>
          <cell r="B1716" t="str">
            <v>RES,100K±5%,1/16W,0402</v>
          </cell>
          <cell r="C1716" t="str">
            <v>cai</v>
          </cell>
          <cell r="D1716" t="str">
            <v>LTS1</v>
          </cell>
        </row>
        <row r="1717">
          <cell r="A1717" t="str">
            <v>HQVLT1-RCL0023</v>
          </cell>
          <cell r="B1717" t="str">
            <v>RES,200K±5%,1/16W,0402</v>
          </cell>
          <cell r="C1717" t="str">
            <v>cai</v>
          </cell>
          <cell r="D1717" t="str">
            <v>LTS1</v>
          </cell>
        </row>
        <row r="1718">
          <cell r="A1718" t="str">
            <v>HQVLT1-RCL0024</v>
          </cell>
          <cell r="B1718" t="str">
            <v>RES,470K±5%,1/16W,0402</v>
          </cell>
          <cell r="C1718" t="str">
            <v>cai</v>
          </cell>
          <cell r="D1718" t="str">
            <v>LTS1</v>
          </cell>
        </row>
        <row r="1719">
          <cell r="A1719" t="str">
            <v>HQVLT1-RCL0025</v>
          </cell>
          <cell r="B1719" t="str">
            <v>RES,1M±5%,1/16W,0402</v>
          </cell>
          <cell r="C1719" t="str">
            <v>cai</v>
          </cell>
          <cell r="D1719" t="str">
            <v>LTS1</v>
          </cell>
        </row>
        <row r="1720">
          <cell r="A1720" t="str">
            <v>HQVLT1-RCL0026</v>
          </cell>
          <cell r="B1720" t="str">
            <v>NTC,100K±5%,1/16W,0402</v>
          </cell>
          <cell r="C1720" t="str">
            <v>cai</v>
          </cell>
          <cell r="D1720" t="str">
            <v>LTS1</v>
          </cell>
        </row>
        <row r="1721">
          <cell r="A1721" t="str">
            <v>HQVLT1-RCL0027</v>
          </cell>
          <cell r="B1721" t="str">
            <v>CAP,0.5pF±0.25pF,50V,0402</v>
          </cell>
          <cell r="C1721" t="str">
            <v>cai</v>
          </cell>
          <cell r="D1721" t="str">
            <v>LTS1</v>
          </cell>
        </row>
        <row r="1722">
          <cell r="A1722" t="str">
            <v>HQVLT1-RCL0028</v>
          </cell>
          <cell r="B1722" t="str">
            <v>CAP,3pF±0.25pF,50V,0402</v>
          </cell>
          <cell r="C1722" t="str">
            <v>cai</v>
          </cell>
          <cell r="D1722" t="str">
            <v>LTS1</v>
          </cell>
        </row>
        <row r="1723">
          <cell r="A1723" t="str">
            <v>HQVLT1-RCL0029</v>
          </cell>
          <cell r="B1723" t="str">
            <v>CAP,4.7pF±0.25pF,50V,0402</v>
          </cell>
          <cell r="C1723" t="str">
            <v>cai</v>
          </cell>
          <cell r="D1723" t="str">
            <v>LTS1</v>
          </cell>
        </row>
        <row r="1724">
          <cell r="A1724" t="str">
            <v>HQVLT1-RCL0030</v>
          </cell>
          <cell r="B1724" t="str">
            <v>CAP,8.2pF±0.5pF,50V,0402</v>
          </cell>
          <cell r="C1724" t="str">
            <v>cai</v>
          </cell>
          <cell r="D1724" t="str">
            <v>LTS1</v>
          </cell>
        </row>
        <row r="1725">
          <cell r="A1725" t="str">
            <v>HQVLT1-RCL0031</v>
          </cell>
          <cell r="B1725" t="str">
            <v>CAP,10pF±0.5pF,50V,0402</v>
          </cell>
          <cell r="C1725" t="str">
            <v>cai</v>
          </cell>
          <cell r="D1725" t="str">
            <v>LTS1</v>
          </cell>
        </row>
        <row r="1726">
          <cell r="A1726" t="str">
            <v>HQVLT1-RCL0032</v>
          </cell>
          <cell r="B1726" t="str">
            <v>CAP,15pF±5%,50V,0402</v>
          </cell>
          <cell r="C1726" t="str">
            <v>cai</v>
          </cell>
          <cell r="D1726" t="str">
            <v>LTS1</v>
          </cell>
        </row>
        <row r="1727">
          <cell r="A1727" t="str">
            <v>HQVLT1-RCL0033</v>
          </cell>
          <cell r="B1727" t="str">
            <v>CAP,18pF±5%,50V,0402</v>
          </cell>
          <cell r="C1727" t="str">
            <v>cai</v>
          </cell>
          <cell r="D1727" t="str">
            <v>LTS1</v>
          </cell>
        </row>
        <row r="1728">
          <cell r="A1728" t="str">
            <v>HQVLT1-RCL0034</v>
          </cell>
          <cell r="B1728" t="str">
            <v>CAP,22pF±5%,50V,0402</v>
          </cell>
          <cell r="C1728" t="str">
            <v>cai</v>
          </cell>
          <cell r="D1728" t="str">
            <v>LTS1</v>
          </cell>
        </row>
        <row r="1729">
          <cell r="A1729" t="str">
            <v>HQVLT1-RCL0035</v>
          </cell>
          <cell r="B1729" t="str">
            <v>CAP,33pF±5%,50V,0402</v>
          </cell>
          <cell r="C1729" t="str">
            <v>cai</v>
          </cell>
          <cell r="D1729" t="str">
            <v>LTS1</v>
          </cell>
        </row>
        <row r="1730">
          <cell r="A1730" t="str">
            <v>HQVLT1-RCL0036</v>
          </cell>
          <cell r="B1730" t="str">
            <v>CAP,39pF±5%,50V,0402</v>
          </cell>
          <cell r="C1730" t="str">
            <v>cai</v>
          </cell>
          <cell r="D1730" t="str">
            <v>LTS1</v>
          </cell>
        </row>
        <row r="1731">
          <cell r="A1731" t="str">
            <v>HQVLT1-RCL0037</v>
          </cell>
          <cell r="B1731" t="str">
            <v>CAP,47pF±5%,50V,0402</v>
          </cell>
          <cell r="C1731" t="str">
            <v>cai</v>
          </cell>
          <cell r="D1731" t="str">
            <v>LTS1</v>
          </cell>
        </row>
        <row r="1732">
          <cell r="A1732" t="str">
            <v>HQVLT1-RCL0038</v>
          </cell>
          <cell r="B1732" t="str">
            <v>CAP,56pF±5%,50V,0402</v>
          </cell>
          <cell r="C1732" t="str">
            <v>cai</v>
          </cell>
          <cell r="D1732" t="str">
            <v>LTS1</v>
          </cell>
        </row>
        <row r="1733">
          <cell r="A1733" t="str">
            <v>HQVLT1-RCL0039</v>
          </cell>
          <cell r="B1733" t="str">
            <v>CAP,82pF±5%,50V,0402</v>
          </cell>
          <cell r="C1733" t="str">
            <v>cai</v>
          </cell>
          <cell r="D1733" t="str">
            <v>LTS1</v>
          </cell>
        </row>
        <row r="1734">
          <cell r="A1734" t="str">
            <v>HQVLT1-RCL0040</v>
          </cell>
          <cell r="B1734" t="str">
            <v>CAP,100pF±5%,50V,0402</v>
          </cell>
          <cell r="C1734" t="str">
            <v>cai</v>
          </cell>
          <cell r="D1734" t="str">
            <v>LTS1</v>
          </cell>
        </row>
        <row r="1735">
          <cell r="A1735" t="str">
            <v>HQVLT1-RCL0041</v>
          </cell>
          <cell r="B1735" t="str">
            <v>CAP,1nF±10%,50V,0402</v>
          </cell>
          <cell r="C1735" t="str">
            <v>cai</v>
          </cell>
          <cell r="D1735" t="str">
            <v>LTS1</v>
          </cell>
        </row>
        <row r="1736">
          <cell r="A1736" t="str">
            <v>HQVLT1-RCL0042</v>
          </cell>
          <cell r="B1736" t="str">
            <v>CAP,1nF±5%,50V,0603</v>
          </cell>
          <cell r="C1736" t="str">
            <v>cai</v>
          </cell>
          <cell r="D1736" t="str">
            <v>LTS1</v>
          </cell>
        </row>
        <row r="1737">
          <cell r="A1737" t="str">
            <v>HQVLT1-RCL0043</v>
          </cell>
          <cell r="B1737" t="str">
            <v>CAP,10nF±10%,16V,0402</v>
          </cell>
          <cell r="C1737" t="str">
            <v>cai</v>
          </cell>
          <cell r="D1737" t="str">
            <v>LTS1</v>
          </cell>
        </row>
        <row r="1738">
          <cell r="A1738" t="str">
            <v>HQVLT1-RCL0044</v>
          </cell>
          <cell r="B1738" t="str">
            <v>CAP,100nF±10%,10V,0402</v>
          </cell>
          <cell r="C1738" t="str">
            <v>cai</v>
          </cell>
          <cell r="D1738" t="str">
            <v>LTS1</v>
          </cell>
        </row>
        <row r="1739">
          <cell r="A1739" t="str">
            <v>HQVLT1-RCL0045</v>
          </cell>
          <cell r="B1739" t="str">
            <v>CAP,1uF±10%,6.3V,0402</v>
          </cell>
          <cell r="C1739" t="str">
            <v>cai</v>
          </cell>
          <cell r="D1739" t="str">
            <v>LTS1</v>
          </cell>
        </row>
        <row r="1740">
          <cell r="A1740" t="str">
            <v>HQVLT1-RCL0046</v>
          </cell>
          <cell r="B1740" t="str">
            <v>CAP,1uF±20%,50V,0805,H0.85</v>
          </cell>
          <cell r="C1740" t="str">
            <v>cai</v>
          </cell>
          <cell r="D1740" t="str">
            <v>LTS1</v>
          </cell>
        </row>
        <row r="1741">
          <cell r="A1741" t="str">
            <v>HQVLT1-RCL0047</v>
          </cell>
          <cell r="B1741" t="str">
            <v>CAP,2.2uF±10%,6.3V,0603</v>
          </cell>
          <cell r="C1741" t="str">
            <v>cai</v>
          </cell>
          <cell r="D1741" t="str">
            <v>LTS1</v>
          </cell>
        </row>
        <row r="1742">
          <cell r="A1742" t="str">
            <v>HQVLT1-RCL0048</v>
          </cell>
          <cell r="B1742" t="str">
            <v>CAP,4.7uF±10%,6.3V,0603</v>
          </cell>
          <cell r="C1742" t="str">
            <v>cai</v>
          </cell>
          <cell r="D1742" t="str">
            <v>LTS1</v>
          </cell>
        </row>
        <row r="1743">
          <cell r="A1743" t="str">
            <v>HQVLT1-RCL0049</v>
          </cell>
          <cell r="B1743" t="str">
            <v>CAP,10uF±10%,6.3V,0805,H0.85mm</v>
          </cell>
          <cell r="C1743" t="str">
            <v>cai</v>
          </cell>
          <cell r="D1743" t="str">
            <v>LTS1</v>
          </cell>
        </row>
        <row r="1744">
          <cell r="A1744" t="str">
            <v>HQVLT1-RCL0050</v>
          </cell>
          <cell r="B1744" t="str">
            <v>CAP,22uF±20%,6.3V,0805,H0.85mm</v>
          </cell>
          <cell r="C1744" t="str">
            <v>cai</v>
          </cell>
          <cell r="D1744" t="str">
            <v>LTS1</v>
          </cell>
        </row>
        <row r="1745">
          <cell r="A1745" t="str">
            <v>HQVLT1-RCL0051</v>
          </cell>
          <cell r="B1745" t="str">
            <v>TAN,100uF±20%,6.3V,1206</v>
          </cell>
          <cell r="C1745" t="str">
            <v>cai</v>
          </cell>
          <cell r="D1745" t="str">
            <v>LTS1</v>
          </cell>
        </row>
        <row r="1746">
          <cell r="A1746" t="str">
            <v>HQVLT1-RCL0052</v>
          </cell>
          <cell r="B1746" t="str">
            <v>IND,2.4nH±0.3nH,300mA,0402</v>
          </cell>
          <cell r="C1746" t="str">
            <v>cai</v>
          </cell>
          <cell r="D1746" t="str">
            <v>LTS1</v>
          </cell>
        </row>
        <row r="1747">
          <cell r="A1747" t="str">
            <v>HQVLT1-RCL0053</v>
          </cell>
          <cell r="B1747" t="str">
            <v>IND,2.7nH±0.3nH,300mA,0402</v>
          </cell>
          <cell r="C1747" t="str">
            <v>cai</v>
          </cell>
          <cell r="D1747" t="str">
            <v>LTS1</v>
          </cell>
        </row>
        <row r="1748">
          <cell r="A1748" t="str">
            <v>HQVLT1-RCL0054</v>
          </cell>
          <cell r="B1748" t="str">
            <v>IND,3.3nH±0.3nH,300mA,0402</v>
          </cell>
          <cell r="C1748" t="str">
            <v>cai</v>
          </cell>
          <cell r="D1748" t="str">
            <v>LTS1</v>
          </cell>
        </row>
        <row r="1749">
          <cell r="A1749" t="str">
            <v>HQVLT1-RCL0055</v>
          </cell>
          <cell r="B1749" t="str">
            <v>IND,4.7nH±0.3nH,300mA,0402</v>
          </cell>
          <cell r="C1749" t="str">
            <v>cai</v>
          </cell>
          <cell r="D1749" t="str">
            <v>LTS1</v>
          </cell>
        </row>
        <row r="1750">
          <cell r="A1750" t="str">
            <v>HQVLT1-RCL0056</v>
          </cell>
          <cell r="B1750" t="str">
            <v>IND,5.6nH±0.3nH,300mA,0402</v>
          </cell>
          <cell r="C1750" t="str">
            <v>cai</v>
          </cell>
          <cell r="D1750" t="str">
            <v>LTS1</v>
          </cell>
        </row>
        <row r="1751">
          <cell r="A1751" t="str">
            <v>HQVLT1-RCL0057</v>
          </cell>
          <cell r="B1751" t="str">
            <v>IND,6.2nH±0.3nH,300mA,0402</v>
          </cell>
          <cell r="C1751" t="str">
            <v>cai</v>
          </cell>
          <cell r="D1751" t="str">
            <v>LTS1</v>
          </cell>
        </row>
        <row r="1752">
          <cell r="A1752" t="str">
            <v>HQVLT1-RCL0058</v>
          </cell>
          <cell r="B1752" t="str">
            <v>IND,22nH±5%,200mA,0402</v>
          </cell>
          <cell r="C1752" t="str">
            <v>cai</v>
          </cell>
          <cell r="D1752" t="str">
            <v>LTS1</v>
          </cell>
        </row>
        <row r="1753">
          <cell r="A1753" t="str">
            <v>HQVLT1-RCL0059</v>
          </cell>
          <cell r="B1753" t="str">
            <v>IND,27nH±5%,200mA,0402</v>
          </cell>
          <cell r="C1753" t="str">
            <v>cai</v>
          </cell>
          <cell r="D1753" t="str">
            <v>LTS1</v>
          </cell>
        </row>
        <row r="1754">
          <cell r="A1754" t="str">
            <v>HQVLT1-RCL0060</v>
          </cell>
          <cell r="B1754" t="str">
            <v>IND,33nH±5%,200mA,0402</v>
          </cell>
          <cell r="C1754" t="str">
            <v>cai</v>
          </cell>
          <cell r="D1754" t="str">
            <v>LTS1</v>
          </cell>
        </row>
        <row r="1755">
          <cell r="A1755" t="str">
            <v>HQVLT1-RCL0062</v>
          </cell>
          <cell r="B1755" t="str">
            <v>IND,100nH±5%,100mA,0402</v>
          </cell>
          <cell r="C1755" t="str">
            <v>cai</v>
          </cell>
          <cell r="D1755" t="str">
            <v>LTS1</v>
          </cell>
        </row>
        <row r="1756">
          <cell r="A1756" t="str">
            <v>HQVLT1-RCL0063</v>
          </cell>
          <cell r="B1756" t="str">
            <v>IND,1uH±5%,25mA,0603</v>
          </cell>
          <cell r="C1756" t="str">
            <v>cai</v>
          </cell>
          <cell r="D1756" t="str">
            <v>LTS1</v>
          </cell>
        </row>
        <row r="1757">
          <cell r="A1757" t="str">
            <v>HQVLT1-RCL0064</v>
          </cell>
          <cell r="B1757" t="str">
            <v>IND,2.2uH±20%,2A,2.5*2,H:1.2mm</v>
          </cell>
          <cell r="C1757" t="str">
            <v>cai</v>
          </cell>
          <cell r="D1757" t="str">
            <v>LTS1</v>
          </cell>
        </row>
        <row r="1758">
          <cell r="A1758" t="str">
            <v>HQVLT1-RCL0065</v>
          </cell>
          <cell r="B1758" t="str">
            <v>IND,2.2uH±20%,800mA,0805</v>
          </cell>
          <cell r="C1758" t="str">
            <v>cai</v>
          </cell>
          <cell r="D1758" t="str">
            <v>LTS1</v>
          </cell>
        </row>
        <row r="1759">
          <cell r="A1759" t="str">
            <v>HQVLT1-RCL0066</v>
          </cell>
          <cell r="B1759" t="str">
            <v>IND,4.7uH±20%,1200mA,2.5*2,H:1.2mm</v>
          </cell>
          <cell r="C1759" t="str">
            <v>cai</v>
          </cell>
          <cell r="D1759" t="str">
            <v>LTS1</v>
          </cell>
        </row>
        <row r="1760">
          <cell r="A1760" t="str">
            <v>HQVLT1-RCL0067</v>
          </cell>
          <cell r="B1760" t="str">
            <v>IND,22uH±20%,300mA,3*3,H:1.0mm</v>
          </cell>
          <cell r="C1760" t="str">
            <v>cai</v>
          </cell>
          <cell r="D1760" t="str">
            <v>LTS1</v>
          </cell>
        </row>
        <row r="1761">
          <cell r="A1761" t="str">
            <v>HQVLT1-RCL0068</v>
          </cell>
          <cell r="B1761" t="str">
            <v>Bead,75R/68R,100MHz,0402</v>
          </cell>
          <cell r="C1761" t="str">
            <v>cai</v>
          </cell>
          <cell r="D1761" t="str">
            <v>LTS1</v>
          </cell>
        </row>
        <row r="1762">
          <cell r="A1762" t="str">
            <v>HQVLT1-RCL0069</v>
          </cell>
          <cell r="B1762" t="str">
            <v>Bead,220R,100MHz,0603,DCR=0.15R,1000mA</v>
          </cell>
          <cell r="C1762" t="str">
            <v>cai</v>
          </cell>
          <cell r="D1762" t="str">
            <v>LTS1</v>
          </cell>
        </row>
        <row r="1763">
          <cell r="A1763" t="str">
            <v>HQVLT1-RCL0070</v>
          </cell>
          <cell r="B1763" t="str">
            <v>VAR,18VDC,10pF,0402</v>
          </cell>
          <cell r="C1763" t="str">
            <v>cai</v>
          </cell>
          <cell r="D1763" t="str">
            <v>LTS1</v>
          </cell>
        </row>
        <row r="1764">
          <cell r="A1764" t="str">
            <v>HQVLT1-RCL0071</v>
          </cell>
          <cell r="B1764" t="str">
            <v>Bi-TVS,0402,5V,&amp;lt;10pF</v>
          </cell>
          <cell r="C1764" t="str">
            <v>cai</v>
          </cell>
          <cell r="D1764" t="str">
            <v>LTS1</v>
          </cell>
        </row>
        <row r="1765">
          <cell r="A1765" t="str">
            <v>HQVLT1-RCL0072</v>
          </cell>
          <cell r="B1765" t="str">
            <v>Bi_TVS,0402,5V,35pF</v>
          </cell>
          <cell r="C1765" t="str">
            <v>cai</v>
          </cell>
          <cell r="D1765" t="str">
            <v>LTS1</v>
          </cell>
        </row>
        <row r="1766">
          <cell r="A1766" t="str">
            <v>HQVLT1-RCL0073</v>
          </cell>
          <cell r="B1766" t="str">
            <v>RES,0R±5%,1/16W,0603</v>
          </cell>
          <cell r="C1766" t="str">
            <v>cai</v>
          </cell>
          <cell r="D1766" t="str">
            <v>LTS1</v>
          </cell>
        </row>
        <row r="1767">
          <cell r="A1767" t="str">
            <v>HQVLT1-RCL0074</v>
          </cell>
          <cell r="B1767" t="str">
            <v>RES,243R±1%,1/16W,0402</v>
          </cell>
          <cell r="C1767" t="str">
            <v>cai</v>
          </cell>
          <cell r="D1767" t="str">
            <v>LTS1</v>
          </cell>
        </row>
        <row r="1768">
          <cell r="A1768" t="str">
            <v>HQVLT1-RCL0075</v>
          </cell>
          <cell r="B1768" t="str">
            <v>RES,8.2K±1%,1/16W,0402</v>
          </cell>
          <cell r="C1768" t="str">
            <v>cai</v>
          </cell>
          <cell r="D1768" t="str">
            <v>LTS1</v>
          </cell>
        </row>
        <row r="1769">
          <cell r="A1769" t="str">
            <v>HQVLT1-RCL0076</v>
          </cell>
          <cell r="B1769" t="str">
            <v>RES,221K±5%,1/16W,0402</v>
          </cell>
          <cell r="C1769" t="str">
            <v>cai</v>
          </cell>
          <cell r="D1769" t="str">
            <v>LTS1</v>
          </cell>
        </row>
        <row r="1770">
          <cell r="A1770" t="str">
            <v>HQVLT1-RCL0077</v>
          </cell>
          <cell r="B1770" t="str">
            <v>CAP,2.2uF±20%,6.3V,0402</v>
          </cell>
          <cell r="C1770" t="str">
            <v>cai</v>
          </cell>
          <cell r="D1770" t="str">
            <v>LTS1</v>
          </cell>
        </row>
        <row r="1771">
          <cell r="A1771" t="str">
            <v>HQVLT1-RCL0078</v>
          </cell>
          <cell r="B1771" t="str">
            <v>CAP,4.7uF±20%,6.3V,0402</v>
          </cell>
          <cell r="C1771" t="str">
            <v>cai</v>
          </cell>
          <cell r="D1771" t="str">
            <v>LTS1</v>
          </cell>
        </row>
        <row r="1772">
          <cell r="A1772" t="str">
            <v>HQVLT1-RCL0079</v>
          </cell>
          <cell r="B1772" t="str">
            <v>IND,1.2nH±0.3nH,300mA,0402</v>
          </cell>
          <cell r="C1772" t="str">
            <v>cai</v>
          </cell>
          <cell r="D1772" t="str">
            <v>LTS1</v>
          </cell>
        </row>
        <row r="1773">
          <cell r="A1773" t="str">
            <v>HQVLT1-RCL0080</v>
          </cell>
          <cell r="B1773" t="str">
            <v>IND,3.9nH±0.3nH,300mA,0402</v>
          </cell>
          <cell r="C1773" t="str">
            <v>cai</v>
          </cell>
          <cell r="D1773" t="str">
            <v>LTS1</v>
          </cell>
        </row>
        <row r="1774">
          <cell r="A1774" t="str">
            <v>HQVLT1-RCL0081</v>
          </cell>
          <cell r="B1774" t="str">
            <v>IND,39nH±5%,150mA,0402</v>
          </cell>
          <cell r="C1774" t="str">
            <v>cai</v>
          </cell>
          <cell r="D1774" t="str">
            <v>LTS1</v>
          </cell>
        </row>
        <row r="1775">
          <cell r="A1775" t="str">
            <v>HQVLT1-RCL0082</v>
          </cell>
          <cell r="B1775" t="str">
            <v>IND,1.5nH±0.3nH,300mA,0402</v>
          </cell>
          <cell r="C1775" t="str">
            <v>cai</v>
          </cell>
          <cell r="D1775" t="str">
            <v>LTS1</v>
          </cell>
        </row>
        <row r="1776">
          <cell r="A1776" t="str">
            <v>HQVLT1-RCL0083</v>
          </cell>
          <cell r="B1776" t="str">
            <v>IND,3nH±0.3nH,300mA,0402</v>
          </cell>
          <cell r="C1776" t="str">
            <v>cai</v>
          </cell>
          <cell r="D1776" t="str">
            <v>LTS1</v>
          </cell>
        </row>
        <row r="1777">
          <cell r="A1777" t="str">
            <v>HQVLT1-RCL0084</v>
          </cell>
          <cell r="B1777" t="str">
            <v>IND,9.1nH±0.3nH,250mA,0402</v>
          </cell>
          <cell r="C1777" t="str">
            <v>cai</v>
          </cell>
          <cell r="D1777" t="str">
            <v>LTS1</v>
          </cell>
        </row>
        <row r="1778">
          <cell r="A1778" t="str">
            <v>HQVLT1-RCL0085</v>
          </cell>
          <cell r="B1778" t="str">
            <v>IND,47nH±5%,100mA,0402</v>
          </cell>
          <cell r="C1778" t="str">
            <v>cai</v>
          </cell>
          <cell r="D1778" t="str">
            <v>LTS1</v>
          </cell>
        </row>
        <row r="1779">
          <cell r="A1779" t="str">
            <v>HQVLT1-SP0001</v>
          </cell>
          <cell r="B1779" t="str">
            <v>Bảng mạch Lotus S1 đã lắp</v>
          </cell>
          <cell r="C1779" t="str">
            <v>cai</v>
          </cell>
          <cell r="D1779" t="str">
            <v>LTS1</v>
          </cell>
        </row>
        <row r="1780">
          <cell r="A1780" t="str">
            <v>HTMANG</v>
          </cell>
          <cell r="B1780" t="str">
            <v>Đồng hồ test mạng</v>
          </cell>
          <cell r="C1780" t="str">
            <v>cai</v>
          </cell>
          <cell r="D1780" t="str">
            <v>CCDC</v>
          </cell>
        </row>
        <row r="1781">
          <cell r="A1781" t="str">
            <v>J1/2R</v>
          </cell>
          <cell r="B1781" t="str">
            <v>Jumper 1/2R</v>
          </cell>
          <cell r="C1781" t="str">
            <v>met</v>
          </cell>
          <cell r="D1781" t="str">
            <v>HHTM</v>
          </cell>
        </row>
        <row r="1782">
          <cell r="A1782" t="str">
            <v>JIG1</v>
          </cell>
          <cell r="B1782" t="str">
            <v>Jig đo kiểm PCBA cho model ADSL V1-1(Jig 1)</v>
          </cell>
          <cell r="C1782" t="str">
            <v>cai</v>
          </cell>
          <cell r="D1782" t="str">
            <v>CCDC</v>
          </cell>
        </row>
        <row r="1783">
          <cell r="A1783" t="str">
            <v>JIG2</v>
          </cell>
          <cell r="B1783" t="str">
            <v>Jig đo kiểm PCBA cho model ADSL V1-1(Jig 2)</v>
          </cell>
          <cell r="C1783" t="str">
            <v>cai</v>
          </cell>
          <cell r="D1783" t="str">
            <v>CCDC</v>
          </cell>
        </row>
        <row r="1784">
          <cell r="A1784" t="str">
            <v>KCL</v>
          </cell>
          <cell r="B1784" t="str">
            <v>Supporting tray for Node B module in rack 19"</v>
          </cell>
          <cell r="C1784" t="str">
            <v>cai</v>
          </cell>
          <cell r="D1784" t="str">
            <v>HHTM</v>
          </cell>
        </row>
        <row r="1785">
          <cell r="A1785" t="str">
            <v>KEPCAP-DC</v>
          </cell>
          <cell r="B1785" t="str">
            <v>Kẹp cáp 1/2 cho DC outdoor cabe &amp; cáp quang outdoor</v>
          </cell>
          <cell r="C1785" t="str">
            <v>bo</v>
          </cell>
          <cell r="D1785" t="str">
            <v>HHTM</v>
          </cell>
        </row>
        <row r="1786">
          <cell r="A1786" t="str">
            <v>KM01</v>
          </cell>
          <cell r="B1786" t="str">
            <v>Kìm mạng</v>
          </cell>
          <cell r="C1786" t="str">
            <v>cai</v>
          </cell>
          <cell r="D1786" t="str">
            <v>CCDC</v>
          </cell>
        </row>
        <row r="1787">
          <cell r="A1787" t="str">
            <v>KNBOP</v>
          </cell>
          <cell r="B1787" t="str">
            <v>Khuôn in (736x736x40mm) - Mặt BOP</v>
          </cell>
          <cell r="C1787" t="str">
            <v>cai</v>
          </cell>
          <cell r="D1787" t="str">
            <v>CCDC</v>
          </cell>
        </row>
        <row r="1788">
          <cell r="A1788" t="str">
            <v>KNTOP</v>
          </cell>
          <cell r="B1788" t="str">
            <v>Khuôn in (736x736x40mm) - Mặt TOP</v>
          </cell>
          <cell r="C1788" t="str">
            <v>cai</v>
          </cell>
          <cell r="D1788" t="str">
            <v>CCDC</v>
          </cell>
        </row>
        <row r="1789">
          <cell r="A1789" t="str">
            <v>KQLH</v>
          </cell>
          <cell r="B1789" t="str">
            <v>Khuôn qua lò hàn</v>
          </cell>
          <cell r="C1789" t="str">
            <v>cai</v>
          </cell>
          <cell r="D1789" t="str">
            <v>CCDC</v>
          </cell>
        </row>
        <row r="1790">
          <cell r="A1790" t="str">
            <v>KR100B</v>
          </cell>
          <cell r="B1790" t="str">
            <v>Remote control KR100 (black)</v>
          </cell>
          <cell r="C1790" t="str">
            <v>cái</v>
          </cell>
          <cell r="D1790" t="str">
            <v>HHTM</v>
          </cell>
        </row>
        <row r="1791">
          <cell r="A1791" t="str">
            <v>KR100W</v>
          </cell>
          <cell r="B1791" t="str">
            <v>Remote control KR100 (white)</v>
          </cell>
          <cell r="C1791" t="str">
            <v>cái</v>
          </cell>
          <cell r="D1791" t="str">
            <v>HHTM</v>
          </cell>
        </row>
        <row r="1792">
          <cell r="A1792" t="str">
            <v>KR300</v>
          </cell>
          <cell r="B1792" t="str">
            <v>Remote control KR300</v>
          </cell>
          <cell r="C1792" t="str">
            <v>cái</v>
          </cell>
          <cell r="D1792" t="str">
            <v>HHTM</v>
          </cell>
        </row>
        <row r="1793">
          <cell r="A1793" t="str">
            <v>LC03-059-4000</v>
          </cell>
          <cell r="B1793" t="str">
            <v>Jumper 4M, 1/2” flex cable with connector 7/16 male and connector 7/16 right angle male</v>
          </cell>
          <cell r="C1793" t="str">
            <v>cái</v>
          </cell>
          <cell r="D1793" t="str">
            <v>HHTM</v>
          </cell>
        </row>
        <row r="1794">
          <cell r="A1794" t="str">
            <v>LC03-059-6000</v>
          </cell>
          <cell r="B1794" t="str">
            <v>Jumper 6M, 1/2” flex cable with connector 7/16 male and connector 7/16 right angle male</v>
          </cell>
          <cell r="C1794" t="str">
            <v>cai</v>
          </cell>
          <cell r="D1794" t="str">
            <v>HHTM</v>
          </cell>
        </row>
        <row r="1795">
          <cell r="A1795" t="str">
            <v>LICOSN3500</v>
          </cell>
          <cell r="B1795" t="str">
            <v>Per OSN3500 NE License</v>
          </cell>
          <cell r="C1795" t="str">
            <v>dv</v>
          </cell>
          <cell r="D1795" t="str">
            <v>HHTM</v>
          </cell>
        </row>
        <row r="1796">
          <cell r="A1796" t="str">
            <v>LN200</v>
          </cell>
          <cell r="B1796" t="str">
            <v>Lạt nhựa 200</v>
          </cell>
          <cell r="C1796" t="str">
            <v>cai</v>
          </cell>
          <cell r="D1796" t="str">
            <v>HHTM</v>
          </cell>
        </row>
        <row r="1797">
          <cell r="A1797" t="str">
            <v>LN300</v>
          </cell>
          <cell r="B1797" t="str">
            <v>Lạt nhựa 300</v>
          </cell>
          <cell r="C1797" t="str">
            <v>cai</v>
          </cell>
          <cell r="D1797" t="str">
            <v>HHTM</v>
          </cell>
        </row>
        <row r="1798">
          <cell r="A1798" t="str">
            <v>M2000HN</v>
          </cell>
          <cell r="B1798" t="str">
            <v>01 M2000 for Hanoi</v>
          </cell>
          <cell r="C1798" t="str">
            <v>cái</v>
          </cell>
          <cell r="D1798" t="str">
            <v>HHTM</v>
          </cell>
        </row>
        <row r="1799">
          <cell r="A1799" t="str">
            <v>M95-40MX4RNC</v>
          </cell>
          <cell r="B1799" t="str">
            <v>RS MKEM 95 black cable  (Cáp Accu đen M95) (40m*4/RNC)</v>
          </cell>
          <cell r="C1799" t="str">
            <v>bo</v>
          </cell>
          <cell r="D1799" t="str">
            <v>HHTM</v>
          </cell>
        </row>
        <row r="1800">
          <cell r="A1800" t="str">
            <v>MC001010001AAE</v>
          </cell>
          <cell r="B1800" t="str">
            <v>Cốt đồng mạ trắng 10-6</v>
          </cell>
          <cell r="C1800" t="str">
            <v>cái</v>
          </cell>
          <cell r="D1800" t="str">
            <v>INVER</v>
          </cell>
        </row>
        <row r="1801">
          <cell r="A1801" t="str">
            <v>MC001010002AAE</v>
          </cell>
          <cell r="B1801" t="str">
            <v>Cốt đồng mạ trắng 10-8</v>
          </cell>
          <cell r="C1801" t="str">
            <v>cái</v>
          </cell>
          <cell r="D1801" t="str">
            <v>INVER</v>
          </cell>
        </row>
        <row r="1802">
          <cell r="A1802" t="str">
            <v>MC002010001AAE</v>
          </cell>
          <cell r="B1802" t="str">
            <v>Gen co nhiệt 10mm</v>
          </cell>
          <cell r="C1802" t="str">
            <v>mét</v>
          </cell>
          <cell r="D1802" t="str">
            <v>INVER</v>
          </cell>
        </row>
        <row r="1803">
          <cell r="A1803" t="str">
            <v>MC002010002AAE</v>
          </cell>
          <cell r="B1803" t="str">
            <v>Gen co nhiệt 2 mm</v>
          </cell>
          <cell r="C1803" t="str">
            <v>mét</v>
          </cell>
          <cell r="D1803" t="str">
            <v>INVER</v>
          </cell>
        </row>
        <row r="1804">
          <cell r="A1804" t="str">
            <v>MC002010003AAE</v>
          </cell>
          <cell r="B1804" t="str">
            <v>Gen co nhiệt 4 mm</v>
          </cell>
          <cell r="C1804" t="str">
            <v>mét</v>
          </cell>
          <cell r="D1804" t="str">
            <v>INVER</v>
          </cell>
        </row>
        <row r="1805">
          <cell r="A1805" t="str">
            <v>MC002010004AAE</v>
          </cell>
          <cell r="B1805" t="str">
            <v>Gen co 6</v>
          </cell>
          <cell r="C1805" t="str">
            <v>mét</v>
          </cell>
          <cell r="D1805" t="str">
            <v>INVER</v>
          </cell>
        </row>
        <row r="1806">
          <cell r="A1806" t="str">
            <v>MC002010005AAE</v>
          </cell>
          <cell r="B1806" t="str">
            <v>Gen co 6,4</v>
          </cell>
          <cell r="C1806" t="str">
            <v>cai</v>
          </cell>
          <cell r="D1806" t="str">
            <v>INVER</v>
          </cell>
        </row>
        <row r="1807">
          <cell r="A1807" t="str">
            <v>MC002010006AAE</v>
          </cell>
          <cell r="B1807" t="str">
            <v>Gen co 7</v>
          </cell>
          <cell r="C1807" t="str">
            <v>cai</v>
          </cell>
          <cell r="D1807" t="str">
            <v>INVER</v>
          </cell>
        </row>
        <row r="1808">
          <cell r="A1808" t="str">
            <v>MC002010007AAE</v>
          </cell>
          <cell r="B1808" t="str">
            <v>Gen co 8</v>
          </cell>
          <cell r="C1808" t="str">
            <v>hop</v>
          </cell>
          <cell r="D1808" t="str">
            <v>INVER</v>
          </cell>
        </row>
        <row r="1809">
          <cell r="A1809" t="str">
            <v>MC002010008AAE</v>
          </cell>
          <cell r="B1809" t="str">
            <v>Gen co 16</v>
          </cell>
          <cell r="C1809" t="str">
            <v>hop</v>
          </cell>
          <cell r="D1809" t="str">
            <v>INVER</v>
          </cell>
        </row>
        <row r="1810">
          <cell r="A1810" t="str">
            <v>MC002020001AAE</v>
          </cell>
          <cell r="B1810" t="str">
            <v>Gen dệt 4 mm</v>
          </cell>
          <cell r="C1810" t="str">
            <v>mét</v>
          </cell>
          <cell r="D1810" t="str">
            <v>INVER</v>
          </cell>
        </row>
        <row r="1811">
          <cell r="A1811" t="str">
            <v>MC003010001AAB</v>
          </cell>
          <cell r="B1811" t="str">
            <v>Vít PCBA LCD M2x6</v>
          </cell>
          <cell r="C1811" t="str">
            <v>bộ</v>
          </cell>
          <cell r="D1811" t="str">
            <v>INVER</v>
          </cell>
        </row>
        <row r="1812">
          <cell r="A1812" t="str">
            <v>MC003020001AAB</v>
          </cell>
          <cell r="B1812" t="str">
            <v>Vít bắt cọc đồng M3x6</v>
          </cell>
          <cell r="C1812" t="str">
            <v>bộ</v>
          </cell>
          <cell r="D1812" t="str">
            <v>INVER</v>
          </cell>
        </row>
        <row r="1813">
          <cell r="A1813" t="str">
            <v>MC003020002AAB</v>
          </cell>
          <cell r="B1813" t="str">
            <v>Vít cọc PCBA M3x10</v>
          </cell>
          <cell r="C1813" t="str">
            <v>bộ</v>
          </cell>
          <cell r="D1813" t="str">
            <v>INVER</v>
          </cell>
        </row>
        <row r="1814">
          <cell r="A1814" t="str">
            <v>MC003020003AAB</v>
          </cell>
          <cell r="B1814" t="str">
            <v>Vít M3x10 răng to</v>
          </cell>
          <cell r="C1814" t="str">
            <v>bộ</v>
          </cell>
          <cell r="D1814" t="str">
            <v>INVER</v>
          </cell>
        </row>
        <row r="1815">
          <cell r="A1815" t="str">
            <v>MC003020004AAB</v>
          </cell>
          <cell r="B1815" t="str">
            <v>Vít ổ cắm AC vào M3x15</v>
          </cell>
          <cell r="C1815" t="str">
            <v>bộ</v>
          </cell>
          <cell r="D1815" t="str">
            <v>INVER</v>
          </cell>
        </row>
        <row r="1816">
          <cell r="A1816" t="str">
            <v>MC003020005AAB</v>
          </cell>
          <cell r="B1816" t="str">
            <v>Vít M3x5</v>
          </cell>
          <cell r="C1816" t="str">
            <v>bộ</v>
          </cell>
          <cell r="D1816" t="str">
            <v>INVER</v>
          </cell>
        </row>
        <row r="1817">
          <cell r="A1817" t="str">
            <v>MC003030001AAB</v>
          </cell>
          <cell r="B1817" t="str">
            <v>Vít quạt M4x15</v>
          </cell>
          <cell r="C1817" t="str">
            <v>bộ</v>
          </cell>
          <cell r="D1817" t="str">
            <v>INVER</v>
          </cell>
        </row>
        <row r="1818">
          <cell r="A1818" t="str">
            <v>MC003040001AAE</v>
          </cell>
          <cell r="B1818" t="str">
            <v>Vít M5x10</v>
          </cell>
          <cell r="C1818" t="str">
            <v>bộ</v>
          </cell>
          <cell r="D1818" t="str">
            <v>INVER</v>
          </cell>
        </row>
        <row r="1819">
          <cell r="A1819" t="str">
            <v>MC003050001AAE</v>
          </cell>
          <cell r="B1819" t="str">
            <v>Ốc 5-10 đầu dù to, ecu, đệm vênh bằng inox</v>
          </cell>
          <cell r="C1819" t="str">
            <v>bộ</v>
          </cell>
          <cell r="D1819" t="str">
            <v>INVER</v>
          </cell>
        </row>
        <row r="1820">
          <cell r="A1820" t="str">
            <v>MC003060001AAH</v>
          </cell>
          <cell r="B1820" t="str">
            <v>1.4x2.5CB screw</v>
          </cell>
          <cell r="C1820" t="str">
            <v>cái</v>
          </cell>
          <cell r="D1820" t="str">
            <v>TABLET</v>
          </cell>
        </row>
        <row r="1821">
          <cell r="A1821" t="str">
            <v>MC003060002AAH</v>
          </cell>
          <cell r="B1821" t="str">
            <v>1.4x3KB screw</v>
          </cell>
          <cell r="C1821" t="str">
            <v>cái</v>
          </cell>
          <cell r="D1821" t="str">
            <v>TABLET</v>
          </cell>
        </row>
        <row r="1822">
          <cell r="A1822" t="str">
            <v>MC003060003AAH</v>
          </cell>
          <cell r="B1822" t="str">
            <v>1.4x4 PB screw</v>
          </cell>
          <cell r="C1822" t="str">
            <v>cái</v>
          </cell>
          <cell r="D1822" t="str">
            <v>TABLET</v>
          </cell>
        </row>
        <row r="1823">
          <cell r="A1823" t="str">
            <v>MC003060004AAH</v>
          </cell>
          <cell r="B1823" t="str">
            <v>M1.4 machine screw</v>
          </cell>
          <cell r="C1823" t="str">
            <v>cái</v>
          </cell>
          <cell r="D1823" t="str">
            <v>TABLET</v>
          </cell>
        </row>
        <row r="1824">
          <cell r="A1824" t="str">
            <v>MC003060005AAH</v>
          </cell>
          <cell r="B1824" t="str">
            <v>M2.0 machine screw, M2x3.0</v>
          </cell>
          <cell r="C1824" t="str">
            <v>cái</v>
          </cell>
          <cell r="D1824" t="str">
            <v>TABLET</v>
          </cell>
        </row>
        <row r="1825">
          <cell r="A1825" t="str">
            <v>MC003060006AAH</v>
          </cell>
          <cell r="B1825" t="str">
            <v>M1.4x2.0 machine screw</v>
          </cell>
          <cell r="C1825" t="str">
            <v>cái</v>
          </cell>
          <cell r="D1825" t="str">
            <v>TABLET</v>
          </cell>
        </row>
        <row r="1826">
          <cell r="A1826" t="str">
            <v>MC003070001AAH</v>
          </cell>
          <cell r="B1826" t="str">
            <v>LCD frame, stainless steel, thickness 0.8</v>
          </cell>
          <cell r="C1826" t="str">
            <v>cái</v>
          </cell>
          <cell r="D1826" t="str">
            <v>TABLET</v>
          </cell>
        </row>
        <row r="1827">
          <cell r="A1827" t="str">
            <v>MC004010001AAB</v>
          </cell>
          <cell r="B1827" t="str">
            <v>Longđen M3</v>
          </cell>
          <cell r="C1827" t="str">
            <v>cái</v>
          </cell>
          <cell r="D1827" t="str">
            <v>INVER</v>
          </cell>
        </row>
        <row r="1828">
          <cell r="A1828" t="str">
            <v>MC004020001AAB</v>
          </cell>
          <cell r="B1828" t="str">
            <v>Đai ốc M4</v>
          </cell>
          <cell r="C1828" t="str">
            <v>cái</v>
          </cell>
          <cell r="D1828" t="str">
            <v>INVER</v>
          </cell>
        </row>
        <row r="1829">
          <cell r="A1829" t="str">
            <v>MC005010001AAB</v>
          </cell>
          <cell r="B1829" t="str">
            <v>Lưới quạt</v>
          </cell>
          <cell r="C1829" t="str">
            <v>cái</v>
          </cell>
          <cell r="D1829" t="str">
            <v>INVER</v>
          </cell>
        </row>
        <row r="1830">
          <cell r="A1830" t="str">
            <v>MC006010001AAB</v>
          </cell>
          <cell r="B1830" t="str">
            <v>Chân đồng đỡ bản mạch</v>
          </cell>
          <cell r="C1830" t="str">
            <v>cái</v>
          </cell>
          <cell r="D1830" t="str">
            <v>INVER</v>
          </cell>
        </row>
        <row r="1831">
          <cell r="A1831" t="str">
            <v>MC007010001AAB</v>
          </cell>
          <cell r="B1831" t="str">
            <v>Tấm tản nhiệt 145x55x35 mm</v>
          </cell>
          <cell r="C1831" t="str">
            <v>cái</v>
          </cell>
          <cell r="D1831" t="str">
            <v>INVER</v>
          </cell>
        </row>
        <row r="1832">
          <cell r="A1832" t="str">
            <v>MC007010002AAB</v>
          </cell>
          <cell r="B1832" t="str">
            <v>Tấm tản nhiệt 170x55x35mm</v>
          </cell>
          <cell r="C1832" t="str">
            <v>cái</v>
          </cell>
          <cell r="D1832" t="str">
            <v>INVER</v>
          </cell>
        </row>
        <row r="1833">
          <cell r="A1833" t="str">
            <v>MC008010001AAB</v>
          </cell>
          <cell r="B1833" t="str">
            <v>Bộ gá acquy</v>
          </cell>
          <cell r="C1833" t="str">
            <v>bộ</v>
          </cell>
          <cell r="D1833" t="str">
            <v>HHTM</v>
          </cell>
        </row>
        <row r="1834">
          <cell r="A1834" t="str">
            <v>MHTB</v>
          </cell>
          <cell r="B1834" t="str">
            <v>Mặt hộp thiết bị</v>
          </cell>
          <cell r="C1834" t="str">
            <v>cai</v>
          </cell>
          <cell r="D1834" t="str">
            <v>ADSL</v>
          </cell>
        </row>
        <row r="1835">
          <cell r="A1835" t="str">
            <v>MICROSD8GB</v>
          </cell>
          <cell r="B1835" t="str">
            <v>Thẻ nhớ Micro SD 8GB SanDisk</v>
          </cell>
          <cell r="C1835" t="str">
            <v>cái</v>
          </cell>
          <cell r="D1835" t="str">
            <v>HHTM</v>
          </cell>
        </row>
        <row r="1836">
          <cell r="A1836" t="str">
            <v>MSP430</v>
          </cell>
          <cell r="B1836" t="str">
            <v>Mạch nạp cho vi điều khiển MSP430</v>
          </cell>
          <cell r="C1836" t="str">
            <v>cái</v>
          </cell>
          <cell r="D1836" t="str">
            <v>CCDC</v>
          </cell>
        </row>
        <row r="1837">
          <cell r="A1837" t="str">
            <v>N2SLO1(S-1.1,LC)</v>
          </cell>
          <cell r="B1837" t="str">
            <v>8xSTM-1 Optical Interface Board(S-1.1,LC)</v>
          </cell>
          <cell r="C1837" t="str">
            <v>cái</v>
          </cell>
          <cell r="D1837" t="str">
            <v>HHTM</v>
          </cell>
        </row>
        <row r="1838">
          <cell r="A1838" t="str">
            <v>NDSI0R2DOC08</v>
          </cell>
          <cell r="B1838" t="str">
            <v>iManager U2000 Product Documentation</v>
          </cell>
          <cell r="C1838" t="str">
            <v>bộ</v>
          </cell>
          <cell r="D1838" t="str">
            <v>HHTM</v>
          </cell>
        </row>
        <row r="1839">
          <cell r="A1839" t="str">
            <v>NDSPOPWARE02</v>
          </cell>
          <cell r="B1839" t="str">
            <v>Server system Software for Single Windows( 1*OS,1*DB,1*Anti-virus),English</v>
          </cell>
          <cell r="C1839" t="str">
            <v>bộ</v>
          </cell>
          <cell r="D1839" t="str">
            <v>HHTM</v>
          </cell>
        </row>
        <row r="1840">
          <cell r="A1840" t="str">
            <v>NM - SF50+</v>
          </cell>
          <cell r="B1840" t="str">
            <v>ADAPTER / N-M / SMA-F / RoHS</v>
          </cell>
          <cell r="C1840" t="str">
            <v>cai</v>
          </cell>
          <cell r="D1840" t="str">
            <v>CCDC</v>
          </cell>
        </row>
        <row r="1841">
          <cell r="A1841" t="str">
            <v>NM-NM HCF 1/2 2.0M</v>
          </cell>
          <cell r="B1841" t="str">
            <v>Jumper N_M to N_M connector, 1/2 SUPERFLEXIBLE COAXIAL CABLE, 2M LENGTH</v>
          </cell>
          <cell r="C1841" t="str">
            <v>cái</v>
          </cell>
          <cell r="D1841" t="str">
            <v>AP</v>
          </cell>
        </row>
        <row r="1842">
          <cell r="A1842" t="str">
            <v>NPCSERV07</v>
          </cell>
          <cell r="B1842" t="str">
            <v>Common Scale PC Server ,2CPU*2.66GHZ or above,32G,8*300G</v>
          </cell>
          <cell r="C1842" t="str">
            <v>bộ</v>
          </cell>
          <cell r="D1842" t="str">
            <v>HHTM</v>
          </cell>
        </row>
        <row r="1843">
          <cell r="A1843" t="str">
            <v>NS1S000LIC01</v>
          </cell>
          <cell r="B1843" t="str">
            <v>ADSL Port License for NE Management,based on per ADSL Port</v>
          </cell>
          <cell r="C1843" t="str">
            <v>cai</v>
          </cell>
          <cell r="D1843" t="str">
            <v>HHTM</v>
          </cell>
        </row>
        <row r="1844">
          <cell r="A1844" t="str">
            <v>ONT.01.4NU.1F</v>
          </cell>
          <cell r="B1844" t="str">
            <v>Modem ONT iGate GW040</v>
          </cell>
          <cell r="C1844" t="str">
            <v>bộ</v>
          </cell>
          <cell r="D1844" t="str">
            <v>ONT</v>
          </cell>
        </row>
        <row r="1845">
          <cell r="A1845" t="str">
            <v>PC3VMOAD5V2A</v>
          </cell>
          <cell r="B1845" t="str">
            <v>Dây nguồn DC cho adaptor modem</v>
          </cell>
          <cell r="C1845" t="str">
            <v>cai</v>
          </cell>
          <cell r="D1845" t="str">
            <v>ADSL</v>
          </cell>
        </row>
        <row r="1846">
          <cell r="A1846" t="str">
            <v>PK001010001AAB</v>
          </cell>
          <cell r="B1846" t="str">
            <v>Nắp trên vỏ EcoStore</v>
          </cell>
          <cell r="C1846" t="str">
            <v>cái</v>
          </cell>
          <cell r="D1846" t="str">
            <v>INVER</v>
          </cell>
        </row>
        <row r="1847">
          <cell r="A1847" t="str">
            <v>PK001010002AAB</v>
          </cell>
          <cell r="B1847" t="str">
            <v>Nắp dưới vỏ EcoStore</v>
          </cell>
          <cell r="C1847" t="str">
            <v>cái</v>
          </cell>
          <cell r="D1847" t="str">
            <v>INVER</v>
          </cell>
        </row>
        <row r="1848">
          <cell r="A1848" t="str">
            <v>PK001020001AAB</v>
          </cell>
          <cell r="B1848" t="str">
            <v>Vỏ tủ combo</v>
          </cell>
          <cell r="C1848" t="str">
            <v>cái</v>
          </cell>
          <cell r="D1848" t="str">
            <v>HHTM</v>
          </cell>
        </row>
        <row r="1849">
          <cell r="A1849" t="str">
            <v>PK001030001AAB</v>
          </cell>
          <cell r="B1849" t="str">
            <v>Tem nhôm (nhỏ)</v>
          </cell>
          <cell r="C1849" t="str">
            <v>cái</v>
          </cell>
          <cell r="D1849" t="str">
            <v>INVER</v>
          </cell>
        </row>
        <row r="1850">
          <cell r="A1850" t="str">
            <v>PK001030002AAB</v>
          </cell>
          <cell r="B1850" t="str">
            <v>Tem nhôm (to)</v>
          </cell>
          <cell r="C1850" t="str">
            <v>cái</v>
          </cell>
          <cell r="D1850" t="str">
            <v>HHTM</v>
          </cell>
        </row>
        <row r="1851">
          <cell r="A1851" t="str">
            <v>PK002010001AAG</v>
          </cell>
          <cell r="B1851" t="str">
            <v>Hộp bìa Ecostore</v>
          </cell>
          <cell r="C1851" t="str">
            <v>cái</v>
          </cell>
          <cell r="D1851" t="str">
            <v>INVER</v>
          </cell>
        </row>
        <row r="1852">
          <cell r="A1852" t="str">
            <v>PK002010002AAL</v>
          </cell>
          <cell r="B1852" t="str">
            <v>Hộp carton 5 lớp sóng A/B</v>
          </cell>
          <cell r="C1852" t="str">
            <v>cái</v>
          </cell>
          <cell r="D1852" t="str">
            <v>INVER</v>
          </cell>
        </row>
        <row r="1853">
          <cell r="A1853" t="str">
            <v>PK002010003AAL</v>
          </cell>
          <cell r="B1853" t="str">
            <v>Hộp carton 3 lớp sóng A cho tủ combo + đệm</v>
          </cell>
          <cell r="C1853" t="str">
            <v>bộ</v>
          </cell>
          <cell r="D1853" t="str">
            <v>HHTM</v>
          </cell>
        </row>
        <row r="1854">
          <cell r="A1854" t="str">
            <v>PK002020001AAN</v>
          </cell>
          <cell r="B1854" t="str">
            <v>Hộp bìa Eureka Edu-Tablet</v>
          </cell>
          <cell r="C1854" t="str">
            <v>cái</v>
          </cell>
          <cell r="D1854" t="str">
            <v>TABLET</v>
          </cell>
        </row>
        <row r="1855">
          <cell r="A1855" t="str">
            <v>PK002020002AAN</v>
          </cell>
          <cell r="B1855" t="str">
            <v>Hộp carton sóng D cho 10 Eureka Edu-Tablet</v>
          </cell>
          <cell r="C1855" t="str">
            <v>cái</v>
          </cell>
          <cell r="D1855" t="str">
            <v>TABLET</v>
          </cell>
        </row>
        <row r="1856">
          <cell r="A1856" t="str">
            <v>PK003010001AAG</v>
          </cell>
          <cell r="B1856" t="str">
            <v>Xốp (nhỏ)</v>
          </cell>
          <cell r="C1856" t="str">
            <v>cái</v>
          </cell>
          <cell r="D1856" t="str">
            <v>INVER</v>
          </cell>
        </row>
        <row r="1857">
          <cell r="A1857" t="str">
            <v>PK003010002AAG</v>
          </cell>
          <cell r="B1857" t="str">
            <v>Xốp (to)</v>
          </cell>
          <cell r="C1857" t="str">
            <v>cái</v>
          </cell>
          <cell r="D1857" t="str">
            <v>INVER</v>
          </cell>
        </row>
        <row r="1858">
          <cell r="A1858" t="str">
            <v>PK003010003AAI</v>
          </cell>
          <cell r="B1858" t="str">
            <v>Xốp miếng lớn</v>
          </cell>
          <cell r="C1858" t="str">
            <v>cái</v>
          </cell>
          <cell r="D1858" t="str">
            <v>INVER</v>
          </cell>
        </row>
        <row r="1859">
          <cell r="A1859" t="str">
            <v>PK003010004AAH</v>
          </cell>
          <cell r="B1859" t="str">
            <v>Sponge, 4.2x4.2x1.5</v>
          </cell>
          <cell r="C1859" t="str">
            <v>cái</v>
          </cell>
          <cell r="D1859" t="str">
            <v>TABLET</v>
          </cell>
        </row>
        <row r="1860">
          <cell r="A1860" t="str">
            <v>PK004010001AAG</v>
          </cell>
          <cell r="B1860" t="str">
            <v>Túi Nylon (nhỏ)</v>
          </cell>
          <cell r="C1860" t="str">
            <v>cái</v>
          </cell>
          <cell r="D1860" t="str">
            <v>INVER</v>
          </cell>
        </row>
        <row r="1861">
          <cell r="A1861" t="str">
            <v>PK004010002AAG</v>
          </cell>
          <cell r="B1861" t="str">
            <v>Túi Nylon (to)</v>
          </cell>
          <cell r="C1861" t="str">
            <v>cái</v>
          </cell>
          <cell r="D1861" t="str">
            <v>INVER</v>
          </cell>
        </row>
        <row r="1862">
          <cell r="A1862" t="str">
            <v>PK004010003AAH</v>
          </cell>
          <cell r="B1862" t="str">
            <v>Back Case</v>
          </cell>
          <cell r="C1862" t="str">
            <v>cái</v>
          </cell>
          <cell r="D1862" t="str">
            <v>TABLET</v>
          </cell>
        </row>
        <row r="1863">
          <cell r="A1863" t="str">
            <v>PK004010004AAH</v>
          </cell>
          <cell r="B1863" t="str">
            <v>Front Case</v>
          </cell>
          <cell r="C1863" t="str">
            <v>cái</v>
          </cell>
          <cell r="D1863" t="str">
            <v>TABLET</v>
          </cell>
        </row>
        <row r="1864">
          <cell r="A1864" t="str">
            <v>PK004010005AAH</v>
          </cell>
          <cell r="B1864" t="str">
            <v>Plastic Foam, thickness 0.3, single-sided adhesive 50.7x23.5</v>
          </cell>
          <cell r="C1864" t="str">
            <v>cái</v>
          </cell>
          <cell r="D1864" t="str">
            <v>TABLET</v>
          </cell>
        </row>
        <row r="1865">
          <cell r="A1865" t="str">
            <v>PK005010001AAI</v>
          </cell>
          <cell r="B1865" t="str">
            <v>Sách HDSD Ecostore</v>
          </cell>
          <cell r="C1865" t="str">
            <v>quyển</v>
          </cell>
          <cell r="D1865" t="str">
            <v>INVER</v>
          </cell>
        </row>
        <row r="1866">
          <cell r="A1866" t="str">
            <v>PK005010002AAN</v>
          </cell>
          <cell r="B1866" t="str">
            <v>Sách HDSD Eureka Edu-Tablet</v>
          </cell>
          <cell r="C1866" t="str">
            <v>cai</v>
          </cell>
          <cell r="D1866" t="str">
            <v>TABLET</v>
          </cell>
        </row>
        <row r="1867">
          <cell r="A1867" t="str">
            <v>PK005010003AAS</v>
          </cell>
          <cell r="B1867" t="str">
            <v>Sách HDSD VNPT Technology Smart box</v>
          </cell>
          <cell r="C1867" t="str">
            <v>cái</v>
          </cell>
          <cell r="D1867" t="str">
            <v>SMB</v>
          </cell>
        </row>
        <row r="1868">
          <cell r="A1868" t="str">
            <v>PK006010001AAI</v>
          </cell>
          <cell r="B1868" t="str">
            <v>Tem bảo hành Ecostore</v>
          </cell>
          <cell r="C1868" t="str">
            <v>cái</v>
          </cell>
          <cell r="D1868" t="str">
            <v>INVER</v>
          </cell>
        </row>
        <row r="1869">
          <cell r="A1869" t="str">
            <v>PK006010002AAN</v>
          </cell>
          <cell r="B1869" t="str">
            <v>Tem bảo hành Eureka Edu-Tablet</v>
          </cell>
          <cell r="C1869" t="str">
            <v>cái</v>
          </cell>
          <cell r="D1869" t="str">
            <v>TABLET</v>
          </cell>
        </row>
        <row r="1870">
          <cell r="A1870" t="str">
            <v>PK006010003AAS</v>
          </cell>
          <cell r="B1870" t="str">
            <v>Tem bảo hành chính hãng VNPT Technology Smart box</v>
          </cell>
          <cell r="C1870" t="str">
            <v>cái</v>
          </cell>
          <cell r="D1870" t="str">
            <v>SMB</v>
          </cell>
        </row>
        <row r="1871">
          <cell r="A1871" t="str">
            <v>PK006020001AAI</v>
          </cell>
          <cell r="B1871" t="str">
            <v>Phiếu bảo hành Ecostore</v>
          </cell>
          <cell r="C1871" t="str">
            <v>cái</v>
          </cell>
          <cell r="D1871" t="str">
            <v>INVER</v>
          </cell>
        </row>
        <row r="1872">
          <cell r="A1872" t="str">
            <v>PK006020002AAN</v>
          </cell>
          <cell r="B1872" t="str">
            <v>Phiếu bảo hành Eureka Edu-Tablet</v>
          </cell>
          <cell r="C1872" t="str">
            <v>cái</v>
          </cell>
          <cell r="D1872" t="str">
            <v>TABLET</v>
          </cell>
        </row>
        <row r="1873">
          <cell r="A1873" t="str">
            <v>PK006020003AAS</v>
          </cell>
          <cell r="B1873" t="str">
            <v>Thẻ bảo hành VNPT Technology Smart box</v>
          </cell>
          <cell r="C1873" t="str">
            <v>cái</v>
          </cell>
          <cell r="D1873" t="str">
            <v>SMB</v>
          </cell>
        </row>
        <row r="1874">
          <cell r="A1874" t="str">
            <v>PK006030001AAI</v>
          </cell>
          <cell r="B1874" t="str">
            <v>Kẹp file giới thiệu sản phẩm</v>
          </cell>
          <cell r="C1874" t="str">
            <v>quyển</v>
          </cell>
          <cell r="D1874" t="str">
            <v>CCDC</v>
          </cell>
        </row>
        <row r="1875">
          <cell r="A1875" t="str">
            <v>PK006040001AAH</v>
          </cell>
          <cell r="B1875" t="str">
            <v>Adaptor label</v>
          </cell>
          <cell r="C1875" t="str">
            <v>cái</v>
          </cell>
          <cell r="D1875" t="str">
            <v>TABLET</v>
          </cell>
        </row>
        <row r="1876">
          <cell r="A1876" t="str">
            <v>PK006040002AAS</v>
          </cell>
          <cell r="B1876" t="str">
            <v>Decal chống mở VNPT Technology Smart box</v>
          </cell>
          <cell r="C1876" t="str">
            <v>cái</v>
          </cell>
          <cell r="D1876" t="str">
            <v>SMB</v>
          </cell>
        </row>
        <row r="1877">
          <cell r="A1877" t="str">
            <v>PK006040003AAS</v>
          </cell>
          <cell r="B1877" t="str">
            <v>Decal ICT VNPT Technology Smart box</v>
          </cell>
          <cell r="C1877" t="str">
            <v>cái</v>
          </cell>
          <cell r="D1877" t="str">
            <v>SMB</v>
          </cell>
        </row>
        <row r="1878">
          <cell r="A1878" t="str">
            <v>PK007010001AAH</v>
          </cell>
          <cell r="B1878" t="str">
            <v>Leather Case</v>
          </cell>
          <cell r="C1878" t="str">
            <v>cái</v>
          </cell>
          <cell r="D1878" t="str">
            <v>TABLET</v>
          </cell>
        </row>
        <row r="1879">
          <cell r="A1879" t="str">
            <v>PL001010001AAA</v>
          </cell>
          <cell r="B1879" t="str">
            <v>Cách điện Transitor TO-220AB</v>
          </cell>
          <cell r="C1879" t="str">
            <v>cái</v>
          </cell>
          <cell r="D1879" t="str">
            <v>INVER</v>
          </cell>
        </row>
        <row r="1880">
          <cell r="A1880" t="str">
            <v>PL002010001AAA</v>
          </cell>
          <cell r="B1880" t="str">
            <v>Màn LCD 16 ký tự 2 dòng, chân 1 hàng</v>
          </cell>
          <cell r="C1880" t="str">
            <v>cái</v>
          </cell>
          <cell r="D1880" t="str">
            <v>INVER</v>
          </cell>
        </row>
        <row r="1881">
          <cell r="A1881" t="str">
            <v>PL003010001AAB</v>
          </cell>
          <cell r="B1881" t="str">
            <v>Tấm mica bảo vệ màn hình Ecostore</v>
          </cell>
          <cell r="C1881" t="str">
            <v>cái</v>
          </cell>
          <cell r="D1881" t="str">
            <v>INVER</v>
          </cell>
        </row>
        <row r="1882">
          <cell r="A1882" t="str">
            <v>PL003010002AAH</v>
          </cell>
          <cell r="B1882" t="str">
            <v>Thin and clear film LCD Protection Sheet</v>
          </cell>
          <cell r="C1882" t="str">
            <v>cái</v>
          </cell>
          <cell r="D1882" t="str">
            <v>TABLET</v>
          </cell>
        </row>
        <row r="1883">
          <cell r="A1883" t="str">
            <v>PL004010001AAB</v>
          </cell>
          <cell r="B1883" t="str">
            <v>Mặt nhựa ecostore</v>
          </cell>
          <cell r="C1883" t="str">
            <v>cái</v>
          </cell>
          <cell r="D1883" t="str">
            <v>INVER</v>
          </cell>
        </row>
        <row r="1884">
          <cell r="A1884" t="str">
            <v>PL005010001AAC</v>
          </cell>
          <cell r="B1884" t="str">
            <v>Insulator DongAh-6050611094</v>
          </cell>
          <cell r="C1884" t="str">
            <v>cái</v>
          </cell>
          <cell r="D1884" t="str">
            <v>INVER</v>
          </cell>
        </row>
        <row r="1885">
          <cell r="A1885" t="str">
            <v>PL005010002AAC</v>
          </cell>
          <cell r="B1885" t="str">
            <v>Cool sheet DongAh-6050611591</v>
          </cell>
          <cell r="C1885" t="str">
            <v>cái</v>
          </cell>
          <cell r="D1885" t="str">
            <v>INVER</v>
          </cell>
        </row>
        <row r="1886">
          <cell r="A1886" t="str">
            <v>PL005010003AAH</v>
          </cell>
          <cell r="B1886" t="str">
            <v>EMI Shielding Material 6mm*6mm*7mm</v>
          </cell>
          <cell r="C1886" t="str">
            <v>cái</v>
          </cell>
          <cell r="D1886" t="str">
            <v>TABLET</v>
          </cell>
        </row>
        <row r="1887">
          <cell r="A1887" t="str">
            <v>PL006010001AAA</v>
          </cell>
          <cell r="B1887" t="str">
            <v>Đế cầu chì</v>
          </cell>
          <cell r="C1887" t="str">
            <v>cái</v>
          </cell>
          <cell r="D1887" t="str">
            <v>INVER</v>
          </cell>
        </row>
        <row r="1888">
          <cell r="A1888" t="str">
            <v>PL006020001AAA</v>
          </cell>
          <cell r="B1888" t="str">
            <v>Đế cắm IC 14 chân</v>
          </cell>
          <cell r="C1888" t="str">
            <v>cái</v>
          </cell>
          <cell r="D1888" t="str">
            <v>INVER</v>
          </cell>
        </row>
        <row r="1889">
          <cell r="A1889" t="str">
            <v>PL006020002AAA</v>
          </cell>
          <cell r="B1889" t="str">
            <v>Đế cắm IC 20 chân</v>
          </cell>
          <cell r="C1889" t="str">
            <v>cái</v>
          </cell>
          <cell r="D1889" t="str">
            <v>INVER</v>
          </cell>
        </row>
        <row r="1890">
          <cell r="A1890" t="str">
            <v>PL007010001AAI</v>
          </cell>
          <cell r="B1890" t="str">
            <v>Lạt buộc nhỏ</v>
          </cell>
          <cell r="C1890" t="str">
            <v>cái</v>
          </cell>
          <cell r="D1890" t="str">
            <v>INVER</v>
          </cell>
        </row>
        <row r="1891">
          <cell r="A1891" t="str">
            <v>PL007010002AAI</v>
          </cell>
          <cell r="B1891" t="str">
            <v>Lạt buộc to</v>
          </cell>
          <cell r="C1891" t="str">
            <v>cái</v>
          </cell>
          <cell r="D1891" t="str">
            <v>INVER</v>
          </cell>
        </row>
        <row r="1892">
          <cell r="A1892" t="str">
            <v>PLATSW</v>
          </cell>
          <cell r="B1892" t="str">
            <v>Common platform Software (Windows Server &amp; Windows Client)(0~2000NEs)</v>
          </cell>
          <cell r="C1892" t="str">
            <v>bộ</v>
          </cell>
          <cell r="D1892" t="str">
            <v>HHTM</v>
          </cell>
        </row>
        <row r="1893">
          <cell r="A1893" t="str">
            <v>PM020010001AAI</v>
          </cell>
          <cell r="B1893" t="str">
            <v>Kìm cắt Bossi</v>
          </cell>
          <cell r="C1893" t="str">
            <v>cái</v>
          </cell>
          <cell r="D1893" t="str">
            <v>CCDC</v>
          </cell>
        </row>
        <row r="1894">
          <cell r="A1894" t="str">
            <v>PM020010002AAI</v>
          </cell>
          <cell r="B1894" t="str">
            <v>Kìm dẹt Bossi</v>
          </cell>
          <cell r="C1894" t="str">
            <v>cái</v>
          </cell>
          <cell r="D1894" t="str">
            <v>CCDC</v>
          </cell>
        </row>
        <row r="1895">
          <cell r="A1895" t="str">
            <v>PM020010003AAI</v>
          </cell>
          <cell r="B1895" t="str">
            <v>Kìm điện Bossi</v>
          </cell>
          <cell r="C1895" t="str">
            <v>cái</v>
          </cell>
          <cell r="D1895" t="str">
            <v>CCDC</v>
          </cell>
        </row>
        <row r="1896">
          <cell r="A1896" t="str">
            <v>PM020010004AAI</v>
          </cell>
          <cell r="B1896" t="str">
            <v>Kìm cắt Medifa</v>
          </cell>
          <cell r="C1896" t="str">
            <v>cái</v>
          </cell>
          <cell r="D1896" t="str">
            <v>CCDC</v>
          </cell>
        </row>
        <row r="1897">
          <cell r="A1897" t="str">
            <v>PM020010005AAI</v>
          </cell>
          <cell r="B1897" t="str">
            <v>Pan gắp</v>
          </cell>
          <cell r="C1897" t="str">
            <v>cái</v>
          </cell>
          <cell r="D1897" t="str">
            <v>CCDC</v>
          </cell>
        </row>
        <row r="1898">
          <cell r="A1898" t="str">
            <v>PM020010006AAI</v>
          </cell>
          <cell r="B1898" t="str">
            <v>Dao trổ to</v>
          </cell>
          <cell r="C1898" t="str">
            <v>cái</v>
          </cell>
          <cell r="D1898" t="str">
            <v>VTTD</v>
          </cell>
        </row>
        <row r="1899">
          <cell r="A1899" t="str">
            <v>PM020010007AAI</v>
          </cell>
          <cell r="B1899" t="str">
            <v>Kéo cắt dây điện</v>
          </cell>
          <cell r="C1899" t="str">
            <v>cái</v>
          </cell>
          <cell r="D1899" t="str">
            <v>CCDC</v>
          </cell>
        </row>
        <row r="1900">
          <cell r="A1900" t="str">
            <v>PM020010008AAI</v>
          </cell>
          <cell r="B1900" t="str">
            <v>Ống hút thiếc</v>
          </cell>
          <cell r="C1900" t="str">
            <v>cái</v>
          </cell>
          <cell r="D1900" t="str">
            <v>CCDC</v>
          </cell>
        </row>
        <row r="1901">
          <cell r="A1901" t="str">
            <v>PM020010009AAI</v>
          </cell>
          <cell r="B1901" t="str">
            <v>Mỏ hàn xung</v>
          </cell>
          <cell r="C1901" t="str">
            <v>cái</v>
          </cell>
          <cell r="D1901" t="str">
            <v>CCDC</v>
          </cell>
        </row>
        <row r="1902">
          <cell r="A1902" t="str">
            <v>PM020010010AAI</v>
          </cell>
          <cell r="B1902" t="str">
            <v>Súng phun keo nóng</v>
          </cell>
          <cell r="C1902" t="str">
            <v>cái</v>
          </cell>
          <cell r="D1902" t="str">
            <v>CCDC</v>
          </cell>
        </row>
        <row r="1903">
          <cell r="A1903" t="str">
            <v>PM020010011AAI</v>
          </cell>
          <cell r="B1903" t="str">
            <v>Amper kim MT81</v>
          </cell>
          <cell r="C1903" t="str">
            <v>cái</v>
          </cell>
          <cell r="D1903" t="str">
            <v>CCDC</v>
          </cell>
        </row>
        <row r="1904">
          <cell r="A1904" t="str">
            <v>PM020010012AAI</v>
          </cell>
          <cell r="B1904" t="str">
            <v>Thước dây</v>
          </cell>
          <cell r="C1904" t="str">
            <v>cái</v>
          </cell>
          <cell r="D1904" t="str">
            <v>CCDC</v>
          </cell>
        </row>
        <row r="1905">
          <cell r="A1905" t="str">
            <v>PM020010013AAI</v>
          </cell>
          <cell r="B1905" t="str">
            <v>Vặn vít 4 cạnh Topwin 505 5mm</v>
          </cell>
          <cell r="C1905" t="str">
            <v>cái</v>
          </cell>
          <cell r="D1905" t="str">
            <v>CCDC</v>
          </cell>
        </row>
        <row r="1906">
          <cell r="A1906" t="str">
            <v>PM020010014AAI</v>
          </cell>
          <cell r="B1906" t="str">
            <v>Vặn vít 4 cạnh Topwin 505 3mm</v>
          </cell>
          <cell r="C1906" t="str">
            <v>cái</v>
          </cell>
          <cell r="D1906" t="str">
            <v>CCDC</v>
          </cell>
        </row>
        <row r="1907">
          <cell r="A1907" t="str">
            <v>PM020010015AAI</v>
          </cell>
          <cell r="B1907" t="str">
            <v>Vặn vít 2 cạnh Topwin 505 5mm</v>
          </cell>
          <cell r="C1907" t="str">
            <v>cái</v>
          </cell>
          <cell r="D1907" t="str">
            <v>CCDC</v>
          </cell>
        </row>
        <row r="1908">
          <cell r="A1908" t="str">
            <v>PM020010016AAI</v>
          </cell>
          <cell r="B1908" t="str">
            <v>Văn vít 2 cạnh Topwin 505 3mm</v>
          </cell>
          <cell r="C1908" t="str">
            <v>cái</v>
          </cell>
          <cell r="D1908" t="str">
            <v>CCDC</v>
          </cell>
        </row>
        <row r="1909">
          <cell r="A1909" t="str">
            <v>PM020010017AAI</v>
          </cell>
          <cell r="B1909" t="str">
            <v>Cle choòng 8</v>
          </cell>
          <cell r="C1909" t="str">
            <v>cái</v>
          </cell>
          <cell r="D1909" t="str">
            <v>CCDC</v>
          </cell>
        </row>
        <row r="1910">
          <cell r="A1910" t="str">
            <v>PM020010018AAI</v>
          </cell>
          <cell r="B1910" t="str">
            <v>Cle choòng 10</v>
          </cell>
          <cell r="C1910" t="str">
            <v>cái</v>
          </cell>
          <cell r="D1910" t="str">
            <v>CCDC</v>
          </cell>
        </row>
        <row r="1911">
          <cell r="A1911" t="str">
            <v>PM020010019AAI</v>
          </cell>
          <cell r="B1911" t="str">
            <v>Lọ đựng dung dịch tẩy rửa mạnh</v>
          </cell>
          <cell r="C1911" t="str">
            <v>cái</v>
          </cell>
          <cell r="D1911" t="str">
            <v>CCDC</v>
          </cell>
        </row>
        <row r="1912">
          <cell r="A1912" t="str">
            <v>PM020010020AAI</v>
          </cell>
          <cell r="B1912" t="str">
            <v>Bộ văn vít đầu sao</v>
          </cell>
          <cell r="C1912" t="str">
            <v>bộ</v>
          </cell>
          <cell r="D1912" t="str">
            <v>CCDC</v>
          </cell>
        </row>
        <row r="1913">
          <cell r="A1913" t="str">
            <v>PM020010021AAI</v>
          </cell>
          <cell r="B1913" t="str">
            <v>Bộ văn vít 6 cạnh</v>
          </cell>
          <cell r="C1913" t="str">
            <v>bộ</v>
          </cell>
          <cell r="D1913" t="str">
            <v>CCDC</v>
          </cell>
        </row>
        <row r="1914">
          <cell r="A1914" t="str">
            <v>PM020010022AAI</v>
          </cell>
          <cell r="B1914" t="str">
            <v>Bàn chải răng</v>
          </cell>
          <cell r="C1914" t="str">
            <v>cái</v>
          </cell>
          <cell r="D1914" t="str">
            <v>VTTD</v>
          </cell>
        </row>
        <row r="1915">
          <cell r="A1915" t="str">
            <v>PM020010023AAI</v>
          </cell>
          <cell r="B1915" t="str">
            <v>Máy đánh bóng</v>
          </cell>
          <cell r="C1915" t="str">
            <v>cái</v>
          </cell>
          <cell r="D1915" t="str">
            <v>CCDC</v>
          </cell>
        </row>
        <row r="1916">
          <cell r="A1916" t="str">
            <v>PM020010024AAI</v>
          </cell>
          <cell r="B1916" t="str">
            <v>Khăn lau</v>
          </cell>
          <cell r="C1916" t="str">
            <v>cái</v>
          </cell>
          <cell r="D1916" t="str">
            <v>VTTD</v>
          </cell>
        </row>
        <row r="1917">
          <cell r="A1917" t="str">
            <v>PM020010025AAI</v>
          </cell>
          <cell r="B1917" t="str">
            <v>Keo dán nhựa</v>
          </cell>
          <cell r="C1917" t="str">
            <v>lọ</v>
          </cell>
          <cell r="D1917" t="str">
            <v>VTTD</v>
          </cell>
        </row>
        <row r="1918">
          <cell r="A1918" t="str">
            <v>PM020010026AAI</v>
          </cell>
          <cell r="B1918" t="str">
            <v>Đầu mỏ hàn</v>
          </cell>
          <cell r="C1918" t="str">
            <v>cái</v>
          </cell>
          <cell r="D1918" t="str">
            <v>CCDC</v>
          </cell>
        </row>
        <row r="1919">
          <cell r="A1919" t="str">
            <v>PM020010028AAK</v>
          </cell>
          <cell r="B1919" t="str">
            <v>Soldering Station</v>
          </cell>
          <cell r="C1919" t="str">
            <v>cái</v>
          </cell>
          <cell r="D1919" t="str">
            <v>CCDC</v>
          </cell>
        </row>
        <row r="1920">
          <cell r="A1920" t="str">
            <v>PM020010030AAK</v>
          </cell>
          <cell r="B1920" t="str">
            <v>ScrewDrivers with Power controller</v>
          </cell>
          <cell r="C1920" t="str">
            <v>cái</v>
          </cell>
          <cell r="D1920" t="str">
            <v>CCDC</v>
          </cell>
        </row>
        <row r="1921">
          <cell r="A1921" t="str">
            <v>PM020010031AAK</v>
          </cell>
          <cell r="B1921" t="str">
            <v>Spring Balancer</v>
          </cell>
          <cell r="C1921" t="str">
            <v>cái</v>
          </cell>
          <cell r="D1921" t="str">
            <v>CCDC</v>
          </cell>
        </row>
        <row r="1922">
          <cell r="A1922" t="str">
            <v>PM020010033AAK</v>
          </cell>
          <cell r="B1922" t="str">
            <v>DC Power supply</v>
          </cell>
          <cell r="C1922" t="str">
            <v>cái</v>
          </cell>
          <cell r="D1922" t="str">
            <v>CCDC</v>
          </cell>
        </row>
        <row r="1923">
          <cell r="A1923" t="str">
            <v>PM020010034AAK</v>
          </cell>
          <cell r="B1923" t="str">
            <v>Smoke absorber</v>
          </cell>
          <cell r="C1923" t="str">
            <v>cái</v>
          </cell>
          <cell r="D1923" t="str">
            <v>CCDC</v>
          </cell>
        </row>
        <row r="1924">
          <cell r="A1924" t="str">
            <v>PM020010035AAK</v>
          </cell>
          <cell r="B1924" t="str">
            <v>PCB Cleaner</v>
          </cell>
          <cell r="C1924" t="str">
            <v>cái</v>
          </cell>
          <cell r="D1924" t="str">
            <v>CCDC</v>
          </cell>
        </row>
        <row r="1925">
          <cell r="A1925" t="str">
            <v>PM020010036AAK</v>
          </cell>
          <cell r="B1925" t="str">
            <v>Flux pen</v>
          </cell>
          <cell r="C1925" t="str">
            <v>cái</v>
          </cell>
          <cell r="D1925" t="str">
            <v>VTTD</v>
          </cell>
        </row>
        <row r="1926">
          <cell r="A1926" t="str">
            <v>PM020010037AAK</v>
          </cell>
          <cell r="B1926" t="str">
            <v>Băng dính chịu nhiệt 1 cm</v>
          </cell>
          <cell r="C1926" t="str">
            <v>cuộn</v>
          </cell>
          <cell r="D1926" t="str">
            <v>VTTD</v>
          </cell>
        </row>
        <row r="1927">
          <cell r="A1927" t="str">
            <v>PM020010038AAK</v>
          </cell>
          <cell r="B1927" t="str">
            <v>Solder wire - lead free WI-08 500g</v>
          </cell>
          <cell r="C1927" t="str">
            <v>cuộn</v>
          </cell>
          <cell r="D1927" t="str">
            <v>VTTD</v>
          </cell>
        </row>
        <row r="1928">
          <cell r="A1928" t="str">
            <v>PM020010039AAK</v>
          </cell>
          <cell r="B1928" t="str">
            <v>Solder wire - lead free WI-04 250g</v>
          </cell>
          <cell r="C1928" t="str">
            <v>cuộn</v>
          </cell>
          <cell r="D1928" t="str">
            <v>VTTD</v>
          </cell>
        </row>
        <row r="1929">
          <cell r="A1929" t="str">
            <v>PM020010040AAK</v>
          </cell>
          <cell r="B1929" t="str">
            <v>Băng dính in thử kem thiếc</v>
          </cell>
          <cell r="C1929" t="str">
            <v>cuộn</v>
          </cell>
          <cell r="D1929" t="str">
            <v>VTTD</v>
          </cell>
        </row>
        <row r="1930">
          <cell r="A1930" t="str">
            <v>PM020010041AAK</v>
          </cell>
          <cell r="B1930" t="str">
            <v>Băng dính gắn thử linh kiện</v>
          </cell>
          <cell r="C1930" t="str">
            <v>cuộn</v>
          </cell>
          <cell r="D1930" t="str">
            <v>VTTD</v>
          </cell>
        </row>
        <row r="1931">
          <cell r="A1931" t="str">
            <v>PM020010042AAK</v>
          </cell>
          <cell r="B1931" t="str">
            <v>Giấy lau không bụi</v>
          </cell>
          <cell r="C1931" t="str">
            <v>cái</v>
          </cell>
          <cell r="D1931" t="str">
            <v>VTTD</v>
          </cell>
        </row>
        <row r="1932">
          <cell r="A1932" t="str">
            <v>PM020010043AAK</v>
          </cell>
          <cell r="B1932" t="str">
            <v>ESD Rubber mat</v>
          </cell>
          <cell r="C1932" t="str">
            <v>cái</v>
          </cell>
          <cell r="D1932" t="str">
            <v>CCDC</v>
          </cell>
        </row>
        <row r="1933">
          <cell r="A1933" t="str">
            <v>PM020010044AAK</v>
          </cell>
          <cell r="B1933" t="str">
            <v>Wristrap with cord</v>
          </cell>
          <cell r="C1933" t="str">
            <v>cái</v>
          </cell>
          <cell r="D1933" t="str">
            <v>CCDC</v>
          </cell>
        </row>
        <row r="1934">
          <cell r="A1934" t="str">
            <v>PM020010045AAK</v>
          </cell>
          <cell r="B1934" t="str">
            <v>PCB rack</v>
          </cell>
          <cell r="C1934" t="str">
            <v>cái</v>
          </cell>
          <cell r="D1934" t="str">
            <v>CCDC</v>
          </cell>
        </row>
        <row r="1935">
          <cell r="A1935" t="str">
            <v>PM020010046AAK</v>
          </cell>
          <cell r="B1935" t="str">
            <v>Áo blouse chống tĩnh điện</v>
          </cell>
          <cell r="C1935" t="str">
            <v>cái</v>
          </cell>
          <cell r="D1935" t="str">
            <v>CCDC</v>
          </cell>
        </row>
        <row r="1936">
          <cell r="A1936" t="str">
            <v>PM020010046AAW</v>
          </cell>
          <cell r="B1936" t="str">
            <v>Áo blouse chống tĩnh điện trắng</v>
          </cell>
          <cell r="C1936" t="str">
            <v>cái</v>
          </cell>
          <cell r="D1936" t="str">
            <v>CCDC</v>
          </cell>
        </row>
        <row r="1937">
          <cell r="A1937" t="str">
            <v>PM020010047AAK</v>
          </cell>
          <cell r="B1937" t="str">
            <v>Giày chống tĩnh điện</v>
          </cell>
          <cell r="C1937" t="str">
            <v>đôi</v>
          </cell>
          <cell r="D1937" t="str">
            <v>CCDC</v>
          </cell>
        </row>
        <row r="1938">
          <cell r="A1938" t="str">
            <v>PM020010048AAK</v>
          </cell>
          <cell r="B1938" t="str">
            <v>Mũ chống tĩnh điện</v>
          </cell>
          <cell r="C1938" t="str">
            <v>cái</v>
          </cell>
          <cell r="D1938" t="str">
            <v>CCDC</v>
          </cell>
        </row>
        <row r="1939">
          <cell r="A1939" t="str">
            <v>PM020010048AAW</v>
          </cell>
          <cell r="B1939" t="str">
            <v>Mũ chống tĩnh điện trắng</v>
          </cell>
          <cell r="C1939" t="str">
            <v>cái</v>
          </cell>
          <cell r="D1939" t="str">
            <v>CCDC</v>
          </cell>
        </row>
        <row r="1940">
          <cell r="A1940" t="str">
            <v>PM020010049AAK</v>
          </cell>
          <cell r="B1940" t="str">
            <v>Giày chống tĩnh điện loại cũ</v>
          </cell>
          <cell r="C1940" t="str">
            <v>đôi</v>
          </cell>
          <cell r="D1940" t="str">
            <v>CCDC</v>
          </cell>
        </row>
        <row r="1941">
          <cell r="A1941" t="str">
            <v>PM020010050AAK</v>
          </cell>
          <cell r="B1941" t="str">
            <v>Giày chống tĩnh điện cho nv kho</v>
          </cell>
          <cell r="C1941" t="str">
            <v>đôi</v>
          </cell>
          <cell r="D1941" t="str">
            <v>CCDC</v>
          </cell>
        </row>
        <row r="1942">
          <cell r="A1942" t="str">
            <v>PM020010051AAK</v>
          </cell>
          <cell r="B1942" t="str">
            <v>Găng tay ngón</v>
          </cell>
          <cell r="C1942" t="str">
            <v>túi</v>
          </cell>
          <cell r="D1942" t="str">
            <v>VTTD</v>
          </cell>
        </row>
        <row r="1943">
          <cell r="A1943" t="str">
            <v>PM020010052AAI</v>
          </cell>
          <cell r="B1943" t="str">
            <v>Găng tay dệt kim</v>
          </cell>
          <cell r="C1943" t="str">
            <v>đôi</v>
          </cell>
          <cell r="D1943" t="str">
            <v>CCDC</v>
          </cell>
        </row>
        <row r="1944">
          <cell r="A1944" t="str">
            <v>PM020010053AAI</v>
          </cell>
          <cell r="B1944" t="str">
            <v>Găng tay sợi</v>
          </cell>
          <cell r="C1944" t="str">
            <v>đôi</v>
          </cell>
          <cell r="D1944" t="str">
            <v>CCDC</v>
          </cell>
        </row>
        <row r="1945">
          <cell r="A1945" t="str">
            <v>PM020010054AAI</v>
          </cell>
          <cell r="B1945" t="str">
            <v>Băng dính nền</v>
          </cell>
          <cell r="C1945" t="str">
            <v>cuộn</v>
          </cell>
          <cell r="D1945" t="str">
            <v>VTTD</v>
          </cell>
        </row>
        <row r="1946">
          <cell r="A1946" t="str">
            <v>PM020010055AAI</v>
          </cell>
          <cell r="B1946" t="str">
            <v>Băng dính bé</v>
          </cell>
          <cell r="C1946" t="str">
            <v>cuộn</v>
          </cell>
          <cell r="D1946" t="str">
            <v>VTTD</v>
          </cell>
        </row>
        <row r="1947">
          <cell r="A1947" t="str">
            <v>PM020010056AAI</v>
          </cell>
          <cell r="B1947" t="str">
            <v>Băng dính trong 5cm</v>
          </cell>
          <cell r="C1947" t="str">
            <v>cuộn</v>
          </cell>
          <cell r="D1947" t="str">
            <v>VTTD</v>
          </cell>
        </row>
        <row r="1948">
          <cell r="A1948" t="str">
            <v>PM020010057AAI</v>
          </cell>
          <cell r="B1948" t="str">
            <v>Máy cắt băng dính to</v>
          </cell>
          <cell r="C1948" t="str">
            <v>cái</v>
          </cell>
          <cell r="D1948" t="str">
            <v>CCDC</v>
          </cell>
        </row>
        <row r="1949">
          <cell r="A1949" t="str">
            <v>PM020010058AAI</v>
          </cell>
          <cell r="B1949" t="str">
            <v>Máy cắt băng dính bé</v>
          </cell>
          <cell r="C1949" t="str">
            <v>cái</v>
          </cell>
          <cell r="D1949" t="str">
            <v>CCDC</v>
          </cell>
        </row>
        <row r="1950">
          <cell r="A1950" t="str">
            <v>PM020010059AAI</v>
          </cell>
          <cell r="B1950" t="str">
            <v>Băng dính giấy 2cm</v>
          </cell>
          <cell r="C1950" t="str">
            <v>cuộn</v>
          </cell>
          <cell r="D1950" t="str">
            <v>VTTD</v>
          </cell>
        </row>
        <row r="1951">
          <cell r="A1951" t="str">
            <v>PM020010060AAI</v>
          </cell>
          <cell r="B1951" t="str">
            <v>Dập ghim</v>
          </cell>
          <cell r="C1951" t="str">
            <v>cái</v>
          </cell>
          <cell r="D1951" t="str">
            <v>CCDC</v>
          </cell>
        </row>
        <row r="1952">
          <cell r="A1952" t="str">
            <v>PM020010061AAI</v>
          </cell>
          <cell r="B1952" t="str">
            <v>Keo 502</v>
          </cell>
          <cell r="C1952" t="str">
            <v>hộp</v>
          </cell>
          <cell r="D1952" t="str">
            <v>VTTD</v>
          </cell>
        </row>
        <row r="1953">
          <cell r="A1953" t="str">
            <v>PM020010062AAI</v>
          </cell>
          <cell r="B1953" t="str">
            <v>Đồng hồ vạn năng KYORITSU 1011</v>
          </cell>
          <cell r="C1953" t="str">
            <v>cái</v>
          </cell>
          <cell r="D1953" t="str">
            <v>CCDC</v>
          </cell>
        </row>
        <row r="1954">
          <cell r="A1954" t="str">
            <v>PM020010063AAI</v>
          </cell>
          <cell r="B1954" t="str">
            <v>Thẻ nhớ Micro SD 4GB</v>
          </cell>
          <cell r="C1954" t="str">
            <v>cái</v>
          </cell>
          <cell r="D1954" t="str">
            <v>CCDC</v>
          </cell>
        </row>
        <row r="1955">
          <cell r="A1955" t="str">
            <v>PM020010064AAI</v>
          </cell>
          <cell r="B1955" t="str">
            <v>USB Flash 4.04GB</v>
          </cell>
          <cell r="C1955" t="str">
            <v>cái</v>
          </cell>
          <cell r="D1955" t="str">
            <v>CCDC</v>
          </cell>
        </row>
        <row r="1956">
          <cell r="A1956" t="str">
            <v>PM020010065AAI</v>
          </cell>
          <cell r="B1956" t="str">
            <v>Băng dính 2 mặt nhỏ</v>
          </cell>
          <cell r="C1956" t="str">
            <v>cái</v>
          </cell>
          <cell r="D1956" t="str">
            <v>VTTD</v>
          </cell>
        </row>
        <row r="1957">
          <cell r="A1957" t="str">
            <v>PM020010066AAI</v>
          </cell>
          <cell r="B1957" t="str">
            <v>Chuột quang có dây Mitsumi USB</v>
          </cell>
          <cell r="C1957" t="str">
            <v>cái</v>
          </cell>
          <cell r="D1957" t="str">
            <v>CCDC</v>
          </cell>
        </row>
        <row r="1958">
          <cell r="A1958" t="str">
            <v>PM020010067AAI</v>
          </cell>
          <cell r="B1958" t="str">
            <v>Cồn tuyệt đối</v>
          </cell>
          <cell r="C1958" t="str">
            <v>lít</v>
          </cell>
          <cell r="D1958" t="str">
            <v>VTTD</v>
          </cell>
        </row>
        <row r="1959">
          <cell r="A1959" t="str">
            <v>PM020010068AAI</v>
          </cell>
          <cell r="B1959" t="str">
            <v>Quạt hút công nghiệp 130W</v>
          </cell>
          <cell r="C1959" t="str">
            <v>cái</v>
          </cell>
          <cell r="D1959" t="str">
            <v>CCDC</v>
          </cell>
        </row>
        <row r="1960">
          <cell r="A1960" t="str">
            <v>PM020010069AAI</v>
          </cell>
          <cell r="B1960" t="str">
            <v>Mỏ hàn thiếc 60W</v>
          </cell>
          <cell r="C1960" t="str">
            <v>cái</v>
          </cell>
          <cell r="D1960" t="str">
            <v>CCDC</v>
          </cell>
        </row>
        <row r="1961">
          <cell r="A1961" t="str">
            <v>PM020010070AAI</v>
          </cell>
          <cell r="B1961" t="str">
            <v>Nilon bao giầy</v>
          </cell>
          <cell r="C1961" t="str">
            <v>cuộn</v>
          </cell>
          <cell r="D1961" t="str">
            <v>VTTD</v>
          </cell>
        </row>
        <row r="1962">
          <cell r="A1962" t="str">
            <v>PM020010071AAI</v>
          </cell>
          <cell r="B1962" t="str">
            <v>99.5% alcohol</v>
          </cell>
          <cell r="C1962" t="str">
            <v>kg</v>
          </cell>
          <cell r="D1962" t="str">
            <v>VTTD</v>
          </cell>
        </row>
        <row r="1963">
          <cell r="A1963" t="str">
            <v>PM020010072AAI</v>
          </cell>
          <cell r="B1963" t="str">
            <v>Sơn công nghiệp</v>
          </cell>
          <cell r="C1963" t="str">
            <v>kg</v>
          </cell>
          <cell r="D1963" t="str">
            <v>VTTD</v>
          </cell>
        </row>
        <row r="1964">
          <cell r="A1964" t="str">
            <v>PM020010073AAI</v>
          </cell>
          <cell r="B1964" t="str">
            <v>Máy tính Casio</v>
          </cell>
          <cell r="C1964" t="str">
            <v>cái</v>
          </cell>
          <cell r="D1964" t="str">
            <v>CCDC</v>
          </cell>
        </row>
        <row r="1965">
          <cell r="A1965" t="str">
            <v>PM020010074AAI</v>
          </cell>
          <cell r="B1965" t="str">
            <v>Băng dính chịu nhiệt 1,5 cm (isolation sticker)</v>
          </cell>
          <cell r="C1965" t="str">
            <v>kg</v>
          </cell>
          <cell r="D1965" t="str">
            <v>VTTD</v>
          </cell>
        </row>
        <row r="1966">
          <cell r="A1966" t="str">
            <v>PM020010075AAI</v>
          </cell>
          <cell r="B1966" t="str">
            <v>Băng dính 2 mặt to</v>
          </cell>
          <cell r="C1966" t="str">
            <v>cuộn</v>
          </cell>
          <cell r="D1966" t="str">
            <v>VTTD</v>
          </cell>
        </row>
        <row r="1967">
          <cell r="A1967" t="str">
            <v>PM020010076AAI</v>
          </cell>
          <cell r="B1967" t="str">
            <v>Que đo của đồng hồ vạn năng</v>
          </cell>
          <cell r="C1967" t="str">
            <v>cái</v>
          </cell>
          <cell r="D1967" t="str">
            <v>CCDC</v>
          </cell>
        </row>
        <row r="1968">
          <cell r="A1968" t="str">
            <v>PM020010077AAI</v>
          </cell>
          <cell r="B1968" t="str">
            <v>Cle choong 13</v>
          </cell>
          <cell r="C1968" t="str">
            <v>cái</v>
          </cell>
          <cell r="D1968" t="str">
            <v>CCDC</v>
          </cell>
        </row>
        <row r="1969">
          <cell r="A1969" t="str">
            <v>PM020010078AAI</v>
          </cell>
          <cell r="B1969" t="str">
            <v>Keo ALTECO 110</v>
          </cell>
          <cell r="C1969" t="str">
            <v>thanh</v>
          </cell>
          <cell r="D1969" t="str">
            <v>VTTD</v>
          </cell>
        </row>
        <row r="1970">
          <cell r="A1970" t="str">
            <v>PM020010079AAI</v>
          </cell>
          <cell r="B1970" t="str">
            <v>Đồng hồ đo độ ẩm và nhiệt độ phân dải dài TigerDirect HMAMT116</v>
          </cell>
          <cell r="C1970" t="str">
            <v>cái</v>
          </cell>
          <cell r="D1970" t="str">
            <v>CCDC</v>
          </cell>
        </row>
        <row r="1971">
          <cell r="A1971" t="str">
            <v>PM020010080AAI</v>
          </cell>
          <cell r="B1971" t="str">
            <v>Ổ cắm Lioa 6 chấu dây 5m</v>
          </cell>
          <cell r="C1971" t="str">
            <v>cái</v>
          </cell>
          <cell r="D1971" t="str">
            <v>CCDC</v>
          </cell>
        </row>
        <row r="1972">
          <cell r="A1972" t="str">
            <v>PM020010081AAI</v>
          </cell>
          <cell r="B1972" t="str">
            <v>Khẩu trang y tế</v>
          </cell>
          <cell r="C1972" t="str">
            <v>cái</v>
          </cell>
          <cell r="D1972" t="str">
            <v>VTTD</v>
          </cell>
        </row>
        <row r="1973">
          <cell r="A1973" t="str">
            <v>PM020010082AAI</v>
          </cell>
          <cell r="B1973" t="str">
            <v>Dầu RP7</v>
          </cell>
          <cell r="C1973" t="str">
            <v>hop</v>
          </cell>
          <cell r="D1973" t="str">
            <v>VTTD</v>
          </cell>
        </row>
        <row r="1974">
          <cell r="A1974" t="str">
            <v>PM020010083AAI</v>
          </cell>
          <cell r="B1974" t="str">
            <v>N-Hexane C6H14 0,5l</v>
          </cell>
          <cell r="C1974" t="str">
            <v>lo</v>
          </cell>
          <cell r="D1974" t="str">
            <v>VTTD</v>
          </cell>
        </row>
        <row r="1975">
          <cell r="A1975" t="str">
            <v>PM020010084AAI</v>
          </cell>
          <cell r="B1975" t="str">
            <v>Chuột quang Ensoho cổng USB</v>
          </cell>
          <cell r="C1975" t="str">
            <v>cái</v>
          </cell>
          <cell r="D1975" t="str">
            <v>CCDC</v>
          </cell>
        </row>
        <row r="1976">
          <cell r="A1976" t="str">
            <v>PM020010085AAI</v>
          </cell>
          <cell r="B1976" t="str">
            <v>Tai nghe Clovis AM1</v>
          </cell>
          <cell r="C1976" t="str">
            <v>cái</v>
          </cell>
          <cell r="D1976" t="str">
            <v>CCDC</v>
          </cell>
        </row>
        <row r="1977">
          <cell r="A1977" t="str">
            <v>PM020010086AAI</v>
          </cell>
          <cell r="B1977" t="str">
            <v>Ổ cắm Lioa 6 chấu dây 3m</v>
          </cell>
          <cell r="C1977" t="str">
            <v>cái</v>
          </cell>
          <cell r="D1977" t="str">
            <v>CCDC</v>
          </cell>
        </row>
        <row r="1978">
          <cell r="A1978" t="str">
            <v>PM020010087AAI</v>
          </cell>
          <cell r="B1978" t="str">
            <v>Thẻ nhớ Adata SDHC 8Gb class4</v>
          </cell>
          <cell r="C1978" t="str">
            <v>cai</v>
          </cell>
          <cell r="D1978" t="str">
            <v>CCDC</v>
          </cell>
        </row>
        <row r="1979">
          <cell r="A1979" t="str">
            <v>PM020010088AAI</v>
          </cell>
          <cell r="B1979" t="str">
            <v>Tô vít Ф6*150</v>
          </cell>
          <cell r="C1979" t="str">
            <v>cái</v>
          </cell>
          <cell r="D1979" t="str">
            <v>CCDC</v>
          </cell>
        </row>
        <row r="1980">
          <cell r="A1980" t="str">
            <v>PM020010089AAI</v>
          </cell>
          <cell r="B1980" t="str">
            <v>Tô vít Ф4*100 PAT.15620</v>
          </cell>
          <cell r="C1980" t="str">
            <v>cái</v>
          </cell>
          <cell r="D1980" t="str">
            <v>CCDC</v>
          </cell>
        </row>
        <row r="1981">
          <cell r="A1981" t="str">
            <v>PM020010090AAI</v>
          </cell>
          <cell r="B1981" t="str">
            <v>Khoan Ф2</v>
          </cell>
          <cell r="C1981" t="str">
            <v>cái</v>
          </cell>
          <cell r="D1981" t="str">
            <v>CCDC</v>
          </cell>
        </row>
        <row r="1982">
          <cell r="A1982" t="str">
            <v>PM020010091AAI</v>
          </cell>
          <cell r="B1982" t="str">
            <v>Khoan Ф2,5</v>
          </cell>
          <cell r="C1982" t="str">
            <v>cái</v>
          </cell>
          <cell r="D1982" t="str">
            <v>CCDC</v>
          </cell>
        </row>
        <row r="1983">
          <cell r="A1983" t="str">
            <v>PM020010092AAI</v>
          </cell>
          <cell r="B1983" t="str">
            <v>Khoan Ф3</v>
          </cell>
          <cell r="C1983" t="str">
            <v>cái</v>
          </cell>
          <cell r="D1983" t="str">
            <v>CCDC</v>
          </cell>
        </row>
        <row r="1984">
          <cell r="A1984" t="str">
            <v>PM020010093AAI</v>
          </cell>
          <cell r="B1984" t="str">
            <v>Taro Ф2,5</v>
          </cell>
          <cell r="C1984" t="str">
            <v>cái</v>
          </cell>
          <cell r="D1984" t="str">
            <v>CCDC</v>
          </cell>
        </row>
        <row r="1985">
          <cell r="A1985" t="str">
            <v>PM020010094AAI</v>
          </cell>
          <cell r="B1985" t="str">
            <v>Taro Ф3</v>
          </cell>
          <cell r="C1985" t="str">
            <v>cái</v>
          </cell>
          <cell r="D1985" t="str">
            <v>CCDC</v>
          </cell>
        </row>
        <row r="1986">
          <cell r="A1986" t="str">
            <v>PM020010095AAI</v>
          </cell>
          <cell r="B1986" t="str">
            <v>Búa cao su</v>
          </cell>
          <cell r="C1986" t="str">
            <v>cái</v>
          </cell>
          <cell r="D1986" t="str">
            <v>CCDC</v>
          </cell>
        </row>
        <row r="1987">
          <cell r="A1987" t="str">
            <v>PM020010096AAI</v>
          </cell>
          <cell r="B1987" t="str">
            <v>USB Flash mini HP 4Gb</v>
          </cell>
          <cell r="C1987" t="str">
            <v>cai</v>
          </cell>
          <cell r="D1987" t="str">
            <v>CCDC</v>
          </cell>
        </row>
        <row r="1988">
          <cell r="A1988" t="str">
            <v>PM020010097AAI</v>
          </cell>
          <cell r="B1988" t="str">
            <v>Tivi LED full HD Sharp 22'' LC-22DC30M</v>
          </cell>
          <cell r="C1988" t="str">
            <v>cai</v>
          </cell>
          <cell r="D1988" t="str">
            <v>CCDC</v>
          </cell>
        </row>
        <row r="1989">
          <cell r="A1989" t="str">
            <v>PM020010098AAI</v>
          </cell>
          <cell r="B1989" t="str">
            <v>Dây đồng hút thiếc</v>
          </cell>
          <cell r="C1989" t="str">
            <v>cuộn</v>
          </cell>
          <cell r="D1989" t="str">
            <v>VTTD</v>
          </cell>
        </row>
        <row r="1990">
          <cell r="A1990" t="str">
            <v>PM020010099AAI</v>
          </cell>
          <cell r="B1990" t="str">
            <v>Thiếc có chì Electroloy 63/37 1000g</v>
          </cell>
          <cell r="C1990" t="str">
            <v>cuộn</v>
          </cell>
          <cell r="D1990" t="str">
            <v>VTTD</v>
          </cell>
        </row>
        <row r="1991">
          <cell r="A1991" t="str">
            <v>PM020010100AAI</v>
          </cell>
          <cell r="B1991" t="str">
            <v>Thiếc có chì Promosol 63/37 500g</v>
          </cell>
          <cell r="C1991" t="str">
            <v>cuộn</v>
          </cell>
          <cell r="D1991" t="str">
            <v>VTTD</v>
          </cell>
        </row>
        <row r="1992">
          <cell r="A1992" t="str">
            <v>PM020010101AAK</v>
          </cell>
          <cell r="B1992" t="str">
            <v>Kem hàn - Solder paste</v>
          </cell>
          <cell r="C1992" t="str">
            <v>kg</v>
          </cell>
          <cell r="D1992" t="str">
            <v>VTTD</v>
          </cell>
        </row>
        <row r="1993">
          <cell r="A1993" t="str">
            <v>PM020010102AAI</v>
          </cell>
          <cell r="B1993" t="str">
            <v>Giẻ lau máy</v>
          </cell>
          <cell r="C1993" t="str">
            <v>kg</v>
          </cell>
          <cell r="D1993" t="str">
            <v>VTTD</v>
          </cell>
        </row>
        <row r="1994">
          <cell r="A1994" t="str">
            <v>PM020010103AAO</v>
          </cell>
          <cell r="B1994" t="str">
            <v>Giầy chống tĩnh điện 4 lỗ xanh</v>
          </cell>
          <cell r="C1994" t="str">
            <v>đôi</v>
          </cell>
          <cell r="D1994" t="str">
            <v>CCDC</v>
          </cell>
        </row>
        <row r="1995">
          <cell r="A1995" t="str">
            <v>PM020010104AAO</v>
          </cell>
          <cell r="B1995" t="str">
            <v>Găng tay kẻ sọc, không hạt</v>
          </cell>
          <cell r="C1995" t="str">
            <v>đôi</v>
          </cell>
          <cell r="D1995" t="str">
            <v>CCDC</v>
          </cell>
        </row>
        <row r="1996">
          <cell r="A1996" t="str">
            <v>PM020010105AAO</v>
          </cell>
          <cell r="B1996" t="str">
            <v>Vòng đeo tay chống tĩnh điện</v>
          </cell>
          <cell r="C1996" t="str">
            <v>cái</v>
          </cell>
          <cell r="D1996" t="str">
            <v>CCDC</v>
          </cell>
        </row>
        <row r="1997">
          <cell r="A1997" t="str">
            <v>PM020010106AAP</v>
          </cell>
          <cell r="B1997" t="str">
            <v>Kem hàn M705-GRN360-K2-V</v>
          </cell>
          <cell r="C1997" t="str">
            <v>lo</v>
          </cell>
          <cell r="D1997" t="str">
            <v>VTTD</v>
          </cell>
        </row>
        <row r="1998">
          <cell r="A1998" t="str">
            <v>PM020010107AAI</v>
          </cell>
          <cell r="B1998" t="str">
            <v>Đầu mỏ hàn thiếc T18-C3</v>
          </cell>
          <cell r="C1998" t="str">
            <v>cái</v>
          </cell>
          <cell r="D1998" t="str">
            <v>CCDC</v>
          </cell>
        </row>
        <row r="1999">
          <cell r="A1999" t="str">
            <v>PM020010108AAI</v>
          </cell>
          <cell r="B1999" t="str">
            <v>Đầu mỏ hàn thiếc T18-K</v>
          </cell>
          <cell r="C1999" t="str">
            <v>cái</v>
          </cell>
          <cell r="D1999" t="str">
            <v>CCDC</v>
          </cell>
        </row>
        <row r="2000">
          <cell r="A2000" t="str">
            <v>PM020010109AAI</v>
          </cell>
          <cell r="B2000" t="str">
            <v>Vải lau tĩnh điện</v>
          </cell>
          <cell r="C2000" t="str">
            <v>hop</v>
          </cell>
          <cell r="D2000" t="str">
            <v>VTTD</v>
          </cell>
        </row>
        <row r="2001">
          <cell r="A2001" t="str">
            <v>PM020010110AAO</v>
          </cell>
          <cell r="B2001" t="str">
            <v>Khẩu trang thường</v>
          </cell>
          <cell r="C2001" t="str">
            <v>cái</v>
          </cell>
          <cell r="D2001" t="str">
            <v>VTTD</v>
          </cell>
        </row>
        <row r="2002">
          <cell r="A2002" t="str">
            <v>PM020010111AAO</v>
          </cell>
          <cell r="B2002" t="str">
            <v>Hộp nhựa đựng linh kiện</v>
          </cell>
          <cell r="C2002" t="str">
            <v>cái</v>
          </cell>
          <cell r="D2002" t="str">
            <v>CCDC</v>
          </cell>
        </row>
        <row r="2003">
          <cell r="A2003" t="str">
            <v>PM020010112AAI</v>
          </cell>
          <cell r="B2003" t="str">
            <v>Thước đo điện tử 2211722</v>
          </cell>
          <cell r="C2003" t="str">
            <v>cái</v>
          </cell>
          <cell r="D2003" t="str">
            <v>CCDC</v>
          </cell>
        </row>
        <row r="2004">
          <cell r="A2004" t="str">
            <v>PM020010113AAI</v>
          </cell>
          <cell r="B2004" t="str">
            <v>Thước đo rãnh khe 2608105</v>
          </cell>
          <cell r="C2004" t="str">
            <v>cái</v>
          </cell>
          <cell r="D2004" t="str">
            <v>CCDC</v>
          </cell>
        </row>
        <row r="2005">
          <cell r="A2005" t="str">
            <v>PM020010114AAI</v>
          </cell>
          <cell r="B2005" t="str">
            <v>Dụng cụ đo điện áp, điện trở Fluke 115</v>
          </cell>
          <cell r="C2005" t="str">
            <v>cái</v>
          </cell>
          <cell r="D2005" t="str">
            <v>CCDC</v>
          </cell>
        </row>
        <row r="2006">
          <cell r="A2006" t="str">
            <v>PM020010115AAI</v>
          </cell>
          <cell r="B2006" t="str">
            <v>Dụng cụ đo điện áp, điện trở Fluke 319</v>
          </cell>
          <cell r="C2006" t="str">
            <v>cái</v>
          </cell>
          <cell r="D2006" t="str">
            <v>CCDC</v>
          </cell>
        </row>
        <row r="2007">
          <cell r="A2007" t="str">
            <v>PM020010116AAI</v>
          </cell>
          <cell r="B2007" t="str">
            <v>Cân điện tử CAS SW-1D</v>
          </cell>
          <cell r="C2007" t="str">
            <v>cái</v>
          </cell>
          <cell r="D2007" t="str">
            <v>CCDC</v>
          </cell>
        </row>
        <row r="2008">
          <cell r="A2008" t="str">
            <v>PM020010117AAI</v>
          </cell>
          <cell r="B2008" t="str">
            <v>Máy đọc mã vạch Motorola symbol DS6708</v>
          </cell>
          <cell r="C2008" t="str">
            <v>cái</v>
          </cell>
          <cell r="D2008" t="str">
            <v>CCDC</v>
          </cell>
        </row>
        <row r="2009">
          <cell r="A2009" t="str">
            <v>PM020010118AAI</v>
          </cell>
          <cell r="B2009" t="str">
            <v>Giấy in nhãn ZEBRA Z- 3.25''x5.5''</v>
          </cell>
          <cell r="C2009" t="str">
            <v>cai</v>
          </cell>
          <cell r="D2009" t="str">
            <v>VTTD</v>
          </cell>
        </row>
        <row r="2010">
          <cell r="A2010" t="str">
            <v>PM020010119AAI</v>
          </cell>
          <cell r="B2010" t="str">
            <v>Mực ZEBRA Resin 40mm x 450m</v>
          </cell>
          <cell r="C2010" t="str">
            <v>cai</v>
          </cell>
          <cell r="D2010" t="str">
            <v>VTTD</v>
          </cell>
        </row>
        <row r="2011">
          <cell r="A2011" t="str">
            <v>PM020010120AAI</v>
          </cell>
          <cell r="B2011" t="str">
            <v>Mực in nhãn ZEBRA Z 89mm x 450 mm</v>
          </cell>
          <cell r="C2011" t="str">
            <v>cai</v>
          </cell>
          <cell r="D2011" t="str">
            <v>VTTD</v>
          </cell>
        </row>
        <row r="2012">
          <cell r="A2012" t="str">
            <v>PM020010121AAI</v>
          </cell>
          <cell r="B2012" t="str">
            <v>Túi zip #3, 100x70mm</v>
          </cell>
          <cell r="C2012" t="str">
            <v>cai</v>
          </cell>
          <cell r="D2012" t="str">
            <v>VTTD</v>
          </cell>
        </row>
        <row r="2013">
          <cell r="A2013" t="str">
            <v>PM020010122AAI</v>
          </cell>
          <cell r="B2013" t="str">
            <v>Túi zip #6, 170x120mm</v>
          </cell>
          <cell r="C2013" t="str">
            <v>cai</v>
          </cell>
          <cell r="D2013" t="str">
            <v>VTTD</v>
          </cell>
        </row>
        <row r="2014">
          <cell r="A2014" t="str">
            <v>PM020010123AAI</v>
          </cell>
          <cell r="B2014" t="str">
            <v>Túi zip #7, 200x140mm</v>
          </cell>
          <cell r="C2014" t="str">
            <v>cai</v>
          </cell>
          <cell r="D2014" t="str">
            <v>VTTD</v>
          </cell>
        </row>
        <row r="2015">
          <cell r="A2015" t="str">
            <v>PM020010124AAI</v>
          </cell>
          <cell r="B2015" t="str">
            <v>Mút chùi mỏ hàn</v>
          </cell>
          <cell r="C2015" t="str">
            <v>cai</v>
          </cell>
          <cell r="D2015" t="str">
            <v>VTTD</v>
          </cell>
        </row>
        <row r="2016">
          <cell r="A2016" t="str">
            <v>PM020010125AAI</v>
          </cell>
          <cell r="B2016" t="str">
            <v>Thẻ nhớ Micro SD 2GB</v>
          </cell>
          <cell r="C2016" t="str">
            <v>cái</v>
          </cell>
          <cell r="D2016" t="str">
            <v>CCDC</v>
          </cell>
        </row>
        <row r="2017">
          <cell r="A2017" t="str">
            <v>PM020010126AAI</v>
          </cell>
          <cell r="B2017" t="str">
            <v>SIM điện thoại Vinaphone</v>
          </cell>
          <cell r="C2017" t="str">
            <v>cái</v>
          </cell>
          <cell r="D2017" t="str">
            <v>CCDC</v>
          </cell>
        </row>
        <row r="2018">
          <cell r="A2018" t="str">
            <v>PM020010127AAI</v>
          </cell>
          <cell r="B2018" t="str">
            <v>Băng dính giấy 1cm</v>
          </cell>
          <cell r="C2018" t="str">
            <v>cuộn</v>
          </cell>
          <cell r="D2018" t="str">
            <v>VTTD</v>
          </cell>
        </row>
        <row r="2019">
          <cell r="A2019" t="str">
            <v>PM020010128AAI</v>
          </cell>
          <cell r="B2019" t="str">
            <v>Túi zip #0, 60x40mm</v>
          </cell>
          <cell r="C2019" t="str">
            <v>cai</v>
          </cell>
          <cell r="D2019" t="str">
            <v>VTTD</v>
          </cell>
        </row>
        <row r="2020">
          <cell r="A2020" t="str">
            <v>PM020010130AAI</v>
          </cell>
          <cell r="B2020" t="str">
            <v>SIM điện thoại Mobiphone</v>
          </cell>
          <cell r="C2020" t="str">
            <v>cái</v>
          </cell>
          <cell r="D2020" t="str">
            <v>CCDC</v>
          </cell>
        </row>
        <row r="2021">
          <cell r="A2021" t="str">
            <v>PM020010131AAI</v>
          </cell>
          <cell r="B2021" t="str">
            <v>SIM điện thoại Viettel</v>
          </cell>
          <cell r="C2021" t="str">
            <v>cái</v>
          </cell>
          <cell r="D2021" t="str">
            <v>CCDC</v>
          </cell>
        </row>
        <row r="2022">
          <cell r="A2022" t="str">
            <v>PM020010132AAI</v>
          </cell>
          <cell r="B2022" t="str">
            <v>Dung môi Isopropyl Alcohol 500ml</v>
          </cell>
          <cell r="C2022" t="str">
            <v>lo</v>
          </cell>
          <cell r="D2022" t="str">
            <v>VTTD</v>
          </cell>
        </row>
        <row r="2023">
          <cell r="A2023" t="str">
            <v>PM020010133AAO</v>
          </cell>
          <cell r="B2023" t="str">
            <v>Hộp nhựa đựng vật tư 600*500*300mm</v>
          </cell>
          <cell r="C2023" t="str">
            <v>cái</v>
          </cell>
          <cell r="D2023" t="str">
            <v>CCDC</v>
          </cell>
        </row>
        <row r="2024">
          <cell r="A2024" t="str">
            <v>PM020010134AAI</v>
          </cell>
          <cell r="B2024" t="str">
            <v>Thiếc hàn ECOSOLDER NEO-F3-M35 0.8mm 1kg</v>
          </cell>
          <cell r="C2024" t="str">
            <v>kg</v>
          </cell>
          <cell r="D2024" t="str">
            <v>VTTD</v>
          </cell>
        </row>
        <row r="2025">
          <cell r="A2025" t="str">
            <v>PM020010135AAI</v>
          </cell>
          <cell r="B2025" t="str">
            <v>Túi đựng dụng cụ</v>
          </cell>
          <cell r="C2025" t="str">
            <v>cái</v>
          </cell>
          <cell r="D2025" t="str">
            <v>CCDC</v>
          </cell>
        </row>
        <row r="2026">
          <cell r="A2026" t="str">
            <v>PM020010136AAI</v>
          </cell>
          <cell r="B2026" t="str">
            <v>Tô vít 4 cạnh mũi 000</v>
          </cell>
          <cell r="C2026" t="str">
            <v>cái</v>
          </cell>
          <cell r="D2026" t="str">
            <v>CCDC</v>
          </cell>
        </row>
        <row r="2027">
          <cell r="A2027" t="str">
            <v>PM020010137AAI</v>
          </cell>
          <cell r="B2027" t="str">
            <v>Tô vít 4 cạnh mũi 00</v>
          </cell>
          <cell r="C2027" t="str">
            <v>cái</v>
          </cell>
          <cell r="D2027" t="str">
            <v>CCDC</v>
          </cell>
        </row>
        <row r="2028">
          <cell r="A2028" t="str">
            <v>PM020010138AAI</v>
          </cell>
          <cell r="B2028" t="str">
            <v>Tô vít 4 cạnh mũi 0</v>
          </cell>
          <cell r="C2028" t="str">
            <v>cái</v>
          </cell>
          <cell r="D2028" t="str">
            <v>CCDC</v>
          </cell>
        </row>
        <row r="2029">
          <cell r="A2029" t="str">
            <v>PM020010139AAI</v>
          </cell>
          <cell r="B2029" t="str">
            <v>Tô vít 2 cạnh 1.5 mm</v>
          </cell>
          <cell r="C2029" t="str">
            <v>cái</v>
          </cell>
          <cell r="D2029" t="str">
            <v>CCDC</v>
          </cell>
        </row>
        <row r="2030">
          <cell r="A2030" t="str">
            <v>PM020010140AAI</v>
          </cell>
          <cell r="B2030" t="str">
            <v>Tô vít 2 cạnh 2.0 mm</v>
          </cell>
          <cell r="C2030" t="str">
            <v>cái</v>
          </cell>
          <cell r="D2030" t="str">
            <v>CCDC</v>
          </cell>
        </row>
        <row r="2031">
          <cell r="A2031" t="str">
            <v>PM020010141AAI</v>
          </cell>
          <cell r="B2031" t="str">
            <v>Tô vít 2 cạnh 2.5 mm</v>
          </cell>
          <cell r="C2031" t="str">
            <v>cái</v>
          </cell>
          <cell r="D2031" t="str">
            <v>CCDC</v>
          </cell>
        </row>
        <row r="2032">
          <cell r="A2032" t="str">
            <v>PM020010142AAI</v>
          </cell>
          <cell r="B2032" t="str">
            <v>Kìm cắt 115 mm</v>
          </cell>
          <cell r="C2032" t="str">
            <v>cái</v>
          </cell>
          <cell r="D2032" t="str">
            <v>CCDC</v>
          </cell>
        </row>
        <row r="2033">
          <cell r="A2033" t="str">
            <v>PM020010143AAI</v>
          </cell>
          <cell r="B2033" t="str">
            <v>Kìm nhọn 145 mm</v>
          </cell>
          <cell r="C2033" t="str">
            <v>cái</v>
          </cell>
          <cell r="D2033" t="str">
            <v>CCDC</v>
          </cell>
        </row>
        <row r="2034">
          <cell r="A2034" t="str">
            <v>PM020010144AAI</v>
          </cell>
          <cell r="B2034" t="str">
            <v>Panh thẳng 130 mm</v>
          </cell>
          <cell r="C2034" t="str">
            <v>cái</v>
          </cell>
          <cell r="D2034" t="str">
            <v>CCDC</v>
          </cell>
        </row>
        <row r="2035">
          <cell r="A2035" t="str">
            <v>PM020010145AAI</v>
          </cell>
          <cell r="B2035" t="str">
            <v>Dầu máy nén khí 20l/can</v>
          </cell>
          <cell r="C2035" t="str">
            <v>thung</v>
          </cell>
          <cell r="D2035" t="str">
            <v>VTTD</v>
          </cell>
        </row>
        <row r="2036">
          <cell r="A2036" t="str">
            <v>PM020010146AAI</v>
          </cell>
          <cell r="B2036" t="str">
            <v>Dung dịch rửa lưới in Kolb MultiEx NAO readymix (thùng 25l)</v>
          </cell>
          <cell r="C2036" t="str">
            <v>thung</v>
          </cell>
          <cell r="D2036" t="str">
            <v>VTTD</v>
          </cell>
        </row>
        <row r="2037">
          <cell r="A2037" t="str">
            <v>PM020010147AAI</v>
          </cell>
          <cell r="B2037" t="str">
            <v>Tem trắng không in 20x10mm</v>
          </cell>
          <cell r="C2037" t="str">
            <v>cai</v>
          </cell>
          <cell r="D2037" t="str">
            <v>VTTD</v>
          </cell>
        </row>
        <row r="2038">
          <cell r="A2038" t="str">
            <v>PM020010148AAI</v>
          </cell>
          <cell r="B2038" t="str">
            <v>Tem tròn đen không in Ø12mm</v>
          </cell>
          <cell r="C2038" t="str">
            <v>cai</v>
          </cell>
          <cell r="D2038" t="str">
            <v>VTTD</v>
          </cell>
        </row>
        <row r="2039">
          <cell r="A2039" t="str">
            <v>PM020010149AAI</v>
          </cell>
          <cell r="B2039" t="str">
            <v>Tem tròn nâu không in Ø12mm</v>
          </cell>
          <cell r="C2039" t="str">
            <v>cai</v>
          </cell>
          <cell r="D2039" t="str">
            <v>VTTD</v>
          </cell>
        </row>
        <row r="2040">
          <cell r="A2040" t="str">
            <v>PM020010150AAI</v>
          </cell>
          <cell r="B2040" t="str">
            <v>Tem tròn đỏ không in Ø12mm</v>
          </cell>
          <cell r="C2040" t="str">
            <v>cai</v>
          </cell>
          <cell r="D2040" t="str">
            <v>VTTD</v>
          </cell>
        </row>
        <row r="2041">
          <cell r="A2041" t="str">
            <v>PM020010151AAI</v>
          </cell>
          <cell r="B2041" t="str">
            <v>Tem tròn cam không in Ø12mm</v>
          </cell>
          <cell r="C2041" t="str">
            <v>cai</v>
          </cell>
          <cell r="D2041" t="str">
            <v>VTTD</v>
          </cell>
        </row>
        <row r="2042">
          <cell r="A2042" t="str">
            <v>PM020010152AAI</v>
          </cell>
          <cell r="B2042" t="str">
            <v>Tem tròn vàng không in Ø12mm</v>
          </cell>
          <cell r="C2042" t="str">
            <v>cai</v>
          </cell>
          <cell r="D2042" t="str">
            <v>VTTD</v>
          </cell>
        </row>
        <row r="2043">
          <cell r="A2043" t="str">
            <v>PM020010153AAI</v>
          </cell>
          <cell r="B2043" t="str">
            <v>Tem tròn lục không in Ø12mm</v>
          </cell>
          <cell r="C2043" t="str">
            <v>cai</v>
          </cell>
          <cell r="D2043" t="str">
            <v>VTTD</v>
          </cell>
        </row>
        <row r="2044">
          <cell r="A2044" t="str">
            <v>PM020010154AAI</v>
          </cell>
          <cell r="B2044" t="str">
            <v>Tem tròn lam không in Ø12mm</v>
          </cell>
          <cell r="C2044" t="str">
            <v>cai</v>
          </cell>
          <cell r="D2044" t="str">
            <v>VTTD</v>
          </cell>
        </row>
        <row r="2045">
          <cell r="A2045" t="str">
            <v>PM020010155AAI</v>
          </cell>
          <cell r="B2045" t="str">
            <v>Tem tròn tím không in Ø12mm</v>
          </cell>
          <cell r="C2045" t="str">
            <v>cai</v>
          </cell>
          <cell r="D2045" t="str">
            <v>VTTD</v>
          </cell>
        </row>
        <row r="2046">
          <cell r="A2046" t="str">
            <v>PM020010156AAI</v>
          </cell>
          <cell r="B2046" t="str">
            <v>Tem tròn xám không in Ø12mm</v>
          </cell>
          <cell r="C2046" t="str">
            <v>cai</v>
          </cell>
          <cell r="D2046" t="str">
            <v>VTTD</v>
          </cell>
        </row>
        <row r="2047">
          <cell r="A2047" t="str">
            <v>PM020010157AAI</v>
          </cell>
          <cell r="B2047" t="str">
            <v>Tem tròn trắng không in Ø12mm</v>
          </cell>
          <cell r="C2047" t="str">
            <v>cai</v>
          </cell>
          <cell r="D2047" t="str">
            <v>VTTD</v>
          </cell>
        </row>
        <row r="2048">
          <cell r="A2048" t="str">
            <v>PM020010158AAI</v>
          </cell>
          <cell r="B2048" t="str">
            <v>Tem trắng in mũi tên đỏ 7x5mm</v>
          </cell>
          <cell r="C2048" t="str">
            <v>cai</v>
          </cell>
          <cell r="D2048" t="str">
            <v>VTTD</v>
          </cell>
        </row>
        <row r="2049">
          <cell r="A2049" t="str">
            <v>PM020010159AAI</v>
          </cell>
          <cell r="B2049" t="str">
            <v>Tem "CHẤP NHẬN" xanh lá cây 50x70mm</v>
          </cell>
          <cell r="C2049" t="str">
            <v>cai</v>
          </cell>
          <cell r="D2049" t="str">
            <v>VTTD</v>
          </cell>
        </row>
        <row r="2050">
          <cell r="A2050" t="str">
            <v>PM020010160AAI</v>
          </cell>
          <cell r="B2050" t="str">
            <v>Tem "KHÔNG CHẤP NHẬN" màu đỏ 50x70mm</v>
          </cell>
          <cell r="C2050" t="str">
            <v>cai</v>
          </cell>
          <cell r="D2050" t="str">
            <v>VTTD</v>
          </cell>
        </row>
        <row r="2051">
          <cell r="A2051" t="str">
            <v>PM020010161AAI</v>
          </cell>
          <cell r="B2051" t="str">
            <v>Tem "CHẤP NHẬN ĐƯỢC" màu vàng 50x70mm</v>
          </cell>
          <cell r="C2051" t="str">
            <v>cai</v>
          </cell>
          <cell r="D2051" t="str">
            <v>VTTD</v>
          </cell>
        </row>
        <row r="2052">
          <cell r="A2052" t="str">
            <v>PM020010162AAI</v>
          </cell>
          <cell r="B2052" t="str">
            <v>Panh Vetus ESD-12 đầu nhọn</v>
          </cell>
          <cell r="C2052" t="str">
            <v>cái</v>
          </cell>
          <cell r="D2052" t="str">
            <v>CCDC</v>
          </cell>
        </row>
        <row r="2053">
          <cell r="A2053" t="str">
            <v>PM020010163AAI</v>
          </cell>
          <cell r="B2053" t="str">
            <v>Panh Vetus ESD-13 đầu tròn</v>
          </cell>
          <cell r="C2053" t="str">
            <v>cái</v>
          </cell>
          <cell r="D2053" t="str">
            <v>CCDC</v>
          </cell>
        </row>
        <row r="2054">
          <cell r="A2054" t="str">
            <v>PM020010164AAI</v>
          </cell>
          <cell r="B2054" t="str">
            <v>Găng tay ngón không chun</v>
          </cell>
          <cell r="C2054" t="str">
            <v>hop</v>
          </cell>
          <cell r="D2054" t="str">
            <v>VTTD</v>
          </cell>
        </row>
        <row r="2055">
          <cell r="A2055" t="str">
            <v>PM020010165AAI</v>
          </cell>
          <cell r="B2055" t="str">
            <v>Găng tay chống tĩnh điện</v>
          </cell>
          <cell r="C2055" t="str">
            <v>doi</v>
          </cell>
          <cell r="D2055" t="str">
            <v>CCDC</v>
          </cell>
        </row>
        <row r="2056">
          <cell r="A2056" t="str">
            <v>PM020010166AAI</v>
          </cell>
          <cell r="B2056" t="str">
            <v>Bàn chải tĩnh điện to</v>
          </cell>
          <cell r="C2056" t="str">
            <v>cai</v>
          </cell>
          <cell r="D2056" t="str">
            <v>CCDC</v>
          </cell>
        </row>
        <row r="2057">
          <cell r="A2057" t="str">
            <v>PM020010167AAI</v>
          </cell>
          <cell r="B2057" t="str">
            <v>Bàn chải tĩnh điện nhỏ</v>
          </cell>
          <cell r="C2057" t="str">
            <v>cai</v>
          </cell>
          <cell r="D2057" t="str">
            <v>CCDC</v>
          </cell>
        </row>
        <row r="2058">
          <cell r="A2058" t="str">
            <v>PM020010168AAH</v>
          </cell>
          <cell r="B2058" t="str">
            <v>Găng tay chống tĩnh điện kẻ sọc, có hạt</v>
          </cell>
          <cell r="C2058" t="str">
            <v>cai</v>
          </cell>
          <cell r="D2058" t="str">
            <v>CCDC</v>
          </cell>
        </row>
        <row r="2059">
          <cell r="A2059" t="str">
            <v>PM020010169AAI</v>
          </cell>
          <cell r="B2059" t="str">
            <v>Bộ cờ lê 440.JE18</v>
          </cell>
          <cell r="C2059" t="str">
            <v>cai</v>
          </cell>
          <cell r="D2059" t="str">
            <v>CCDC</v>
          </cell>
        </row>
        <row r="2060">
          <cell r="A2060" t="str">
            <v>PM020010170AAI</v>
          </cell>
          <cell r="B2060" t="str">
            <v>Tuốc nơ vít 2 cạnh AN2x75</v>
          </cell>
          <cell r="C2060" t="str">
            <v>cai</v>
          </cell>
          <cell r="D2060" t="str">
            <v>CCDC</v>
          </cell>
        </row>
        <row r="2061">
          <cell r="A2061" t="str">
            <v>PM020010171AAI</v>
          </cell>
          <cell r="B2061" t="str">
            <v>Tuốc nơ vít 2 cạnh AN2.5x75</v>
          </cell>
          <cell r="C2061" t="str">
            <v>cai</v>
          </cell>
          <cell r="D2061" t="str">
            <v>CCDC</v>
          </cell>
        </row>
        <row r="2062">
          <cell r="A2062" t="str">
            <v>PM020010172AAI</v>
          </cell>
          <cell r="B2062" t="str">
            <v>Tuốc nơ vít 2 cạnh AN3x100</v>
          </cell>
          <cell r="C2062" t="str">
            <v>cai</v>
          </cell>
          <cell r="D2062" t="str">
            <v>CCDC</v>
          </cell>
        </row>
        <row r="2063">
          <cell r="A2063" t="str">
            <v>PM020010173AAI</v>
          </cell>
          <cell r="B2063" t="str">
            <v>Tuốc nơ vít 2 cạnh AN3.5x100</v>
          </cell>
          <cell r="C2063" t="str">
            <v>cai</v>
          </cell>
          <cell r="D2063" t="str">
            <v>CCDC</v>
          </cell>
        </row>
        <row r="2064">
          <cell r="A2064" t="str">
            <v>PM020010174AAI</v>
          </cell>
          <cell r="B2064" t="str">
            <v>Tuốc nơ vít 2 cạnh AN4x100</v>
          </cell>
          <cell r="C2064" t="str">
            <v>cai</v>
          </cell>
          <cell r="D2064" t="str">
            <v>CCDC</v>
          </cell>
        </row>
        <row r="2065">
          <cell r="A2065" t="str">
            <v>PM020010175AAI</v>
          </cell>
          <cell r="B2065" t="str">
            <v>Tuốc nơ vít 4 cạnh ANP1x100</v>
          </cell>
          <cell r="C2065" t="str">
            <v>cai</v>
          </cell>
          <cell r="D2065" t="str">
            <v>CCDC</v>
          </cell>
        </row>
        <row r="2066">
          <cell r="A2066" t="str">
            <v>PM020010176AAI</v>
          </cell>
          <cell r="B2066" t="str">
            <v>Tuốc nơ vít 4 cạnh ANP2x125</v>
          </cell>
          <cell r="C2066" t="str">
            <v>cai</v>
          </cell>
          <cell r="D2066" t="str">
            <v>CCDC</v>
          </cell>
        </row>
        <row r="2067">
          <cell r="A2067" t="str">
            <v>PM020010177AAI</v>
          </cell>
          <cell r="B2067" t="str">
            <v>Tuốc nơ vít đóng NS.265M</v>
          </cell>
          <cell r="C2067" t="str">
            <v>cai</v>
          </cell>
          <cell r="D2067" t="str">
            <v>CCDC</v>
          </cell>
        </row>
        <row r="2068">
          <cell r="A2068" t="str">
            <v>PM020010178AAI</v>
          </cell>
          <cell r="B2068" t="str">
            <v>Mỏ lết mạc crome 113C.24C</v>
          </cell>
          <cell r="C2068" t="str">
            <v>cai</v>
          </cell>
          <cell r="D2068" t="str">
            <v>CCDC</v>
          </cell>
        </row>
        <row r="2069">
          <cell r="A2069" t="str">
            <v>PM020010179AAI</v>
          </cell>
          <cell r="B2069" t="str">
            <v>Bộ chìa sao 89.JL12</v>
          </cell>
          <cell r="C2069" t="str">
            <v>cai</v>
          </cell>
          <cell r="D2069" t="str">
            <v>CCDC</v>
          </cell>
        </row>
        <row r="2070">
          <cell r="A2070" t="str">
            <v>PM020010180AAI</v>
          </cell>
          <cell r="B2070" t="str">
            <v>Bộ chìa mở lục lăng hệ inche 83SH.JU8</v>
          </cell>
          <cell r="C2070" t="str">
            <v>cai</v>
          </cell>
          <cell r="D2070" t="str">
            <v>CCDC</v>
          </cell>
        </row>
        <row r="2071">
          <cell r="A2071" t="str">
            <v>PM020010181AAI</v>
          </cell>
          <cell r="B2071" t="str">
            <v>Gậy an ninh Rapiscan Metor 28</v>
          </cell>
          <cell r="C2071" t="str">
            <v>cái</v>
          </cell>
          <cell r="D2071" t="str">
            <v>CCDC</v>
          </cell>
        </row>
        <row r="2072">
          <cell r="A2072" t="str">
            <v>PM020010182AAI</v>
          </cell>
          <cell r="B2072" t="str">
            <v>Thẻ nạp tiền mạng Vinaphone 50000VND</v>
          </cell>
          <cell r="C2072" t="str">
            <v>cai</v>
          </cell>
          <cell r="D2072" t="str">
            <v>VTTD</v>
          </cell>
        </row>
        <row r="2073">
          <cell r="A2073" t="str">
            <v>PM020010183AAI</v>
          </cell>
          <cell r="B2073" t="str">
            <v>Thẻ nạp tiền mạng Viettel 50000VND</v>
          </cell>
          <cell r="C2073" t="str">
            <v>cai</v>
          </cell>
          <cell r="D2073" t="str">
            <v>VTTD</v>
          </cell>
        </row>
        <row r="2074">
          <cell r="A2074" t="str">
            <v>PM020010184AAI</v>
          </cell>
          <cell r="B2074" t="str">
            <v>Vòng đeo tay chống tĩnh điện không dây</v>
          </cell>
          <cell r="C2074" t="str">
            <v>cái</v>
          </cell>
          <cell r="D2074" t="str">
            <v>CCDC</v>
          </cell>
        </row>
        <row r="2075">
          <cell r="A2075" t="str">
            <v>PM020010185AAI</v>
          </cell>
          <cell r="B2075" t="str">
            <v>Thiết bị đo nhiệt độ Hakko-FG-100</v>
          </cell>
          <cell r="C2075" t="str">
            <v>cái</v>
          </cell>
          <cell r="D2075" t="str">
            <v>CCDC</v>
          </cell>
        </row>
        <row r="2076">
          <cell r="A2076" t="str">
            <v>PM020010186AAI</v>
          </cell>
          <cell r="B2076" t="str">
            <v>Parameter calibration fixture</v>
          </cell>
          <cell r="C2076" t="str">
            <v>cái</v>
          </cell>
          <cell r="D2076" t="str">
            <v>CCDC</v>
          </cell>
        </row>
        <row r="2077">
          <cell r="A2077" t="str">
            <v>PM020010187AAI</v>
          </cell>
          <cell r="B2077" t="str">
            <v>Firmware update fixture</v>
          </cell>
          <cell r="C2077" t="str">
            <v>cái</v>
          </cell>
          <cell r="D2077" t="str">
            <v>CCDC</v>
          </cell>
        </row>
        <row r="2078">
          <cell r="A2078" t="str">
            <v>PM020010188AAI</v>
          </cell>
          <cell r="B2078" t="str">
            <v>PCBA functional Fixture/tester</v>
          </cell>
          <cell r="C2078" t="str">
            <v>cái</v>
          </cell>
          <cell r="D2078" t="str">
            <v>CCDC</v>
          </cell>
        </row>
        <row r="2079">
          <cell r="A2079" t="str">
            <v>PM020010189AAI</v>
          </cell>
          <cell r="B2079" t="str">
            <v>Steel Stencil for Solder Paste to product</v>
          </cell>
          <cell r="C2079" t="str">
            <v>cái</v>
          </cell>
          <cell r="D2079" t="str">
            <v>CCDC</v>
          </cell>
        </row>
        <row r="2080">
          <cell r="A2080" t="str">
            <v>PM020010190AAI</v>
          </cell>
          <cell r="B2080" t="str">
            <v>Steel Stencil Sheet for Reparing</v>
          </cell>
          <cell r="C2080" t="str">
            <v>cái</v>
          </cell>
          <cell r="D2080" t="str">
            <v>CCDC</v>
          </cell>
        </row>
        <row r="2081">
          <cell r="A2081" t="str">
            <v>PM020010191AAI</v>
          </cell>
          <cell r="B2081" t="str">
            <v>SMD counting machine CR-1000</v>
          </cell>
          <cell r="C2081" t="str">
            <v>cái</v>
          </cell>
          <cell r="D2081" t="str">
            <v>CCDC</v>
          </cell>
        </row>
        <row r="2082">
          <cell r="A2082" t="str">
            <v>PM020010192AAI</v>
          </cell>
          <cell r="B2082" t="str">
            <v>Data cable</v>
          </cell>
          <cell r="C2082" t="str">
            <v>cái</v>
          </cell>
          <cell r="D2082" t="str">
            <v>CCDC</v>
          </cell>
        </row>
        <row r="2083">
          <cell r="A2083" t="str">
            <v>PM020010193AAI</v>
          </cell>
          <cell r="B2083" t="str">
            <v>Replacement Pins</v>
          </cell>
          <cell r="C2083" t="str">
            <v>cái</v>
          </cell>
          <cell r="D2083" t="str">
            <v>CCDC</v>
          </cell>
        </row>
        <row r="2084">
          <cell r="A2084" t="str">
            <v>PM020010194AAI</v>
          </cell>
          <cell r="B2084" t="str">
            <v>Separate PCB fixture</v>
          </cell>
          <cell r="C2084" t="str">
            <v>cái</v>
          </cell>
          <cell r="D2084" t="str">
            <v>CCDC</v>
          </cell>
        </row>
        <row r="2085">
          <cell r="A2085" t="str">
            <v>PM020010195AAI</v>
          </cell>
          <cell r="B2085" t="str">
            <v>Soldering Fixture1</v>
          </cell>
          <cell r="C2085" t="str">
            <v>cái</v>
          </cell>
          <cell r="D2085" t="str">
            <v>CCDC</v>
          </cell>
        </row>
        <row r="2086">
          <cell r="A2086" t="str">
            <v>PM020010196AAI</v>
          </cell>
          <cell r="B2086" t="str">
            <v>Soldering Fixture2</v>
          </cell>
          <cell r="C2086" t="str">
            <v>cái</v>
          </cell>
          <cell r="D2086" t="str">
            <v>CCDC</v>
          </cell>
        </row>
        <row r="2087">
          <cell r="A2087" t="str">
            <v>PM020010197AAI</v>
          </cell>
          <cell r="B2087" t="str">
            <v>Soldering Fixture3</v>
          </cell>
          <cell r="C2087" t="str">
            <v>cái</v>
          </cell>
          <cell r="D2087" t="str">
            <v>CCDC</v>
          </cell>
        </row>
        <row r="2088">
          <cell r="A2088" t="str">
            <v>PM020010198AAI</v>
          </cell>
          <cell r="B2088" t="str">
            <v>Locking Fixture</v>
          </cell>
          <cell r="C2088" t="str">
            <v>cái</v>
          </cell>
          <cell r="D2088" t="str">
            <v>CCDC</v>
          </cell>
        </row>
        <row r="2089">
          <cell r="A2089" t="str">
            <v>PM020010199AAI</v>
          </cell>
          <cell r="B2089" t="str">
            <v>Double side tape application fixture</v>
          </cell>
          <cell r="C2089" t="str">
            <v>cái</v>
          </cell>
          <cell r="D2089" t="str">
            <v>CCDC</v>
          </cell>
        </row>
        <row r="2090">
          <cell r="A2090" t="str">
            <v>PM020010200AAI</v>
          </cell>
          <cell r="B2090" t="str">
            <v>TP sealing press</v>
          </cell>
          <cell r="C2090" t="str">
            <v>cái</v>
          </cell>
          <cell r="D2090" t="str">
            <v>CCDC</v>
          </cell>
        </row>
        <row r="2091">
          <cell r="A2091" t="str">
            <v>PM020010201AAI</v>
          </cell>
          <cell r="B2091" t="str">
            <v>GPS Emulator</v>
          </cell>
          <cell r="C2091" t="str">
            <v>cái</v>
          </cell>
          <cell r="D2091" t="str">
            <v>CCDC</v>
          </cell>
        </row>
        <row r="2092">
          <cell r="A2092" t="str">
            <v>PM020010202AAI</v>
          </cell>
          <cell r="B2092" t="str">
            <v>WCDMA testing white card</v>
          </cell>
          <cell r="C2092" t="str">
            <v>cái</v>
          </cell>
          <cell r="D2092" t="str">
            <v>CCDC</v>
          </cell>
        </row>
        <row r="2093">
          <cell r="A2093" t="str">
            <v>PM020010203AAI</v>
          </cell>
          <cell r="B2093" t="str">
            <v>GSM testing white card</v>
          </cell>
          <cell r="C2093" t="str">
            <v>cái</v>
          </cell>
          <cell r="D2093" t="str">
            <v>CCDC</v>
          </cell>
        </row>
        <row r="2094">
          <cell r="A2094" t="str">
            <v>PM020010204AAI</v>
          </cell>
          <cell r="B2094" t="str">
            <v>G5-Lens cover press</v>
          </cell>
          <cell r="C2094" t="str">
            <v>cái</v>
          </cell>
          <cell r="D2094" t="str">
            <v>CCDC</v>
          </cell>
        </row>
        <row r="2095">
          <cell r="A2095" t="str">
            <v>PM020010205AAI</v>
          </cell>
          <cell r="B2095" t="str">
            <v>G-5 Proximity Sensor Calibration Fixture</v>
          </cell>
          <cell r="C2095" t="str">
            <v>cái</v>
          </cell>
          <cell r="D2095" t="str">
            <v>CCDC</v>
          </cell>
        </row>
        <row r="2096">
          <cell r="A2096" t="str">
            <v>PM020010206AAI</v>
          </cell>
          <cell r="B2096" t="str">
            <v>Earphone tester fixture</v>
          </cell>
          <cell r="C2096" t="str">
            <v>cái</v>
          </cell>
          <cell r="D2096" t="str">
            <v>CCDC</v>
          </cell>
        </row>
        <row r="2097">
          <cell r="A2097" t="str">
            <v>PM020010207AAI</v>
          </cell>
          <cell r="B2097" t="str">
            <v>Camera module fixture &amp;ISO12233 Resolution Chart</v>
          </cell>
          <cell r="C2097" t="str">
            <v>cái</v>
          </cell>
          <cell r="D2097" t="str">
            <v>CCDC</v>
          </cell>
        </row>
        <row r="2098">
          <cell r="A2098" t="str">
            <v>PM020010208AAI</v>
          </cell>
          <cell r="B2098" t="str">
            <v>Microphone and Speaker tester</v>
          </cell>
          <cell r="C2098" t="str">
            <v>cái</v>
          </cell>
          <cell r="D2098" t="str">
            <v>CCDC</v>
          </cell>
        </row>
        <row r="2099">
          <cell r="A2099" t="str">
            <v>PM020010209AAI</v>
          </cell>
          <cell r="B2099" t="str">
            <v>LCD panel tester fixture</v>
          </cell>
          <cell r="C2099" t="str">
            <v>cái</v>
          </cell>
          <cell r="D2099" t="str">
            <v>CCDC</v>
          </cell>
        </row>
        <row r="2100">
          <cell r="A2100" t="str">
            <v>PM020010210AAI</v>
          </cell>
          <cell r="B2100" t="str">
            <v>Touch panel tester fixture</v>
          </cell>
          <cell r="C2100" t="str">
            <v>cái</v>
          </cell>
          <cell r="D2100" t="str">
            <v>CCDC</v>
          </cell>
        </row>
        <row r="2101">
          <cell r="A2101" t="str">
            <v>PM020010211AAI</v>
          </cell>
          <cell r="B2101" t="str">
            <v>Stain Flim Meter</v>
          </cell>
          <cell r="C2101" t="str">
            <v>cái</v>
          </cell>
          <cell r="D2101" t="str">
            <v>CCDC</v>
          </cell>
        </row>
        <row r="2102">
          <cell r="A2102" t="str">
            <v>PM020010212AAI</v>
          </cell>
          <cell r="B2102" t="str">
            <v>Adaptor testing fixture</v>
          </cell>
          <cell r="C2102" t="str">
            <v>cái</v>
          </cell>
          <cell r="D2102" t="str">
            <v>CCDC</v>
          </cell>
        </row>
        <row r="2103">
          <cell r="A2103" t="str">
            <v>PM020010213AAI</v>
          </cell>
          <cell r="B2103" t="str">
            <v>Battery Capacity Testing System BK6808AR/3</v>
          </cell>
          <cell r="C2103" t="str">
            <v>cái</v>
          </cell>
          <cell r="D2103" t="str">
            <v>CCDC</v>
          </cell>
        </row>
        <row r="2104">
          <cell r="A2104" t="str">
            <v>PM020010214AAI</v>
          </cell>
          <cell r="B2104" t="str">
            <v>Giấy in nhãn ZEBRA Poly Pro 4000T 30mm x 12mm</v>
          </cell>
          <cell r="C2104" t="str">
            <v>cai</v>
          </cell>
          <cell r="D2104" t="str">
            <v>VTTD</v>
          </cell>
        </row>
        <row r="2105">
          <cell r="A2105" t="str">
            <v>PM020010215AAI</v>
          </cell>
          <cell r="B2105" t="str">
            <v>Xe đẩy nguyên vật liệu</v>
          </cell>
          <cell r="C2105" t="str">
            <v>cai</v>
          </cell>
          <cell r="D2105" t="str">
            <v>CCDC</v>
          </cell>
        </row>
        <row r="2106">
          <cell r="A2106" t="str">
            <v>PM020010216AAI</v>
          </cell>
          <cell r="B2106" t="str">
            <v>Xe treo cuộn linh kiện</v>
          </cell>
          <cell r="C2106" t="str">
            <v>cai</v>
          </cell>
          <cell r="D2106" t="str">
            <v>CCDC</v>
          </cell>
        </row>
        <row r="2107">
          <cell r="A2107" t="str">
            <v>PM020010217AAI</v>
          </cell>
          <cell r="B2107" t="str">
            <v>USB Flash mini HP 8Gb</v>
          </cell>
          <cell r="C2107" t="str">
            <v>cái</v>
          </cell>
          <cell r="D2107" t="str">
            <v>CCDC</v>
          </cell>
        </row>
        <row r="2108">
          <cell r="A2108" t="str">
            <v>PM020010218AAI</v>
          </cell>
          <cell r="B2108" t="str">
            <v>HDMI Cable HDMI/M to HDMI/M black 1.5M</v>
          </cell>
          <cell r="C2108" t="str">
            <v>cái</v>
          </cell>
          <cell r="D2108" t="str">
            <v>CCDC</v>
          </cell>
        </row>
        <row r="2109">
          <cell r="A2109" t="str">
            <v>PM020010219AAO</v>
          </cell>
          <cell r="B2109" t="str">
            <v>Kệ lắp ghép 1000*500*2000mm 4 tầng chứa hàng</v>
          </cell>
          <cell r="C2109" t="str">
            <v>cái</v>
          </cell>
          <cell r="D2109" t="str">
            <v>CCDC</v>
          </cell>
        </row>
        <row r="2110">
          <cell r="A2110" t="str">
            <v>PM020010220AAO</v>
          </cell>
          <cell r="B2110" t="str">
            <v>Xe đẩy 900*550*1300mm</v>
          </cell>
          <cell r="C2110" t="str">
            <v>cái</v>
          </cell>
          <cell r="D2110" t="str">
            <v>CCDC</v>
          </cell>
        </row>
        <row r="2111">
          <cell r="A2111" t="str">
            <v>PM020010221AAO</v>
          </cell>
          <cell r="B2111" t="str">
            <v>Giá inox chứa khuôn in</v>
          </cell>
          <cell r="C2111" t="str">
            <v>cái</v>
          </cell>
          <cell r="D2111" t="str">
            <v>CCDC</v>
          </cell>
        </row>
        <row r="2112">
          <cell r="A2112" t="str">
            <v>PM020010222AAO</v>
          </cell>
          <cell r="B2112" t="str">
            <v>Lò xo lực Himax</v>
          </cell>
          <cell r="C2112" t="str">
            <v>cái</v>
          </cell>
          <cell r="D2112" t="str">
            <v>CCDC</v>
          </cell>
        </row>
        <row r="2113">
          <cell r="A2113" t="str">
            <v>PM020010223AAO</v>
          </cell>
          <cell r="B2113" t="str">
            <v>Ống hút khói</v>
          </cell>
          <cell r="C2113" t="str">
            <v>cái</v>
          </cell>
          <cell r="D2113" t="str">
            <v>CCDC</v>
          </cell>
        </row>
        <row r="2114">
          <cell r="A2114" t="str">
            <v>PM020010224AAI</v>
          </cell>
          <cell r="B2114" t="str">
            <v>Rack 1500x600x2108 sơn tĩnh điện màu ghi xám</v>
          </cell>
          <cell r="C2114" t="str">
            <v>bo</v>
          </cell>
          <cell r="D2114" t="str">
            <v>CCDC</v>
          </cell>
        </row>
        <row r="2115">
          <cell r="A2115" t="str">
            <v>PM020010225AAI</v>
          </cell>
          <cell r="B2115" t="str">
            <v>Bộ nguồn điều khiển E3632A</v>
          </cell>
          <cell r="C2115" t="str">
            <v>bo</v>
          </cell>
          <cell r="D2115" t="str">
            <v>CCDC</v>
          </cell>
        </row>
        <row r="2116">
          <cell r="A2116" t="str">
            <v>PM020010226AAI</v>
          </cell>
          <cell r="B2116" t="str">
            <v>Băng dính giấy 5cm</v>
          </cell>
          <cell r="C2116" t="str">
            <v>cuộn</v>
          </cell>
          <cell r="D2116" t="str">
            <v>VTTD</v>
          </cell>
        </row>
        <row r="2117">
          <cell r="A2117" t="str">
            <v>PM020010227AAI</v>
          </cell>
          <cell r="B2117" t="str">
            <v>PIN CR 2025</v>
          </cell>
          <cell r="C2117" t="str">
            <v>cai</v>
          </cell>
          <cell r="D2117" t="str">
            <v>VTTD</v>
          </cell>
        </row>
        <row r="2118">
          <cell r="A2118" t="str">
            <v>PM020010228AAI</v>
          </cell>
          <cell r="B2118" t="str">
            <v>Đầu đọc thẻ All in One</v>
          </cell>
          <cell r="C2118" t="str">
            <v>cái</v>
          </cell>
          <cell r="D2118" t="str">
            <v>CCDC</v>
          </cell>
        </row>
        <row r="2119">
          <cell r="A2119" t="str">
            <v>PM020010230AAI</v>
          </cell>
          <cell r="B2119" t="str">
            <v>Adaptor thẻ nhớ</v>
          </cell>
          <cell r="C2119" t="str">
            <v>cai</v>
          </cell>
          <cell r="D2119" t="str">
            <v>CCDC</v>
          </cell>
        </row>
        <row r="2120">
          <cell r="A2120" t="str">
            <v>PM020010231AAI</v>
          </cell>
          <cell r="B2120" t="str">
            <v>Màng phim bảo vệ SP 60 - 145mm x 200m</v>
          </cell>
          <cell r="C2120" t="str">
            <v>cai</v>
          </cell>
          <cell r="D2120" t="str">
            <v>VTTD</v>
          </cell>
        </row>
        <row r="2121">
          <cell r="A2121" t="str">
            <v>PM020010232AAI</v>
          </cell>
          <cell r="B2121" t="str">
            <v>Thẻ nhớ Micro SD 2GB Sandisk</v>
          </cell>
          <cell r="C2121" t="str">
            <v>cai</v>
          </cell>
          <cell r="D2121" t="str">
            <v>HHTM</v>
          </cell>
        </row>
        <row r="2122">
          <cell r="A2122" t="str">
            <v>PM020010233AAI</v>
          </cell>
          <cell r="B2122" t="str">
            <v>Găng tay sợi phủ cao su</v>
          </cell>
          <cell r="C2122" t="str">
            <v>đôi</v>
          </cell>
          <cell r="D2122" t="str">
            <v>CCDC</v>
          </cell>
        </row>
        <row r="2123">
          <cell r="A2123" t="str">
            <v>PM020010234AAI</v>
          </cell>
          <cell r="B2123" t="str">
            <v>Găng tay sợi có hạt</v>
          </cell>
          <cell r="C2123" t="str">
            <v>đôi</v>
          </cell>
          <cell r="D2123" t="str">
            <v>CCDC</v>
          </cell>
        </row>
        <row r="2124">
          <cell r="A2124" t="str">
            <v>PM020010235AAI</v>
          </cell>
          <cell r="B2124" t="str">
            <v>Thiết bị đo âm thanh Extech 407730</v>
          </cell>
          <cell r="C2124" t="str">
            <v>cái</v>
          </cell>
          <cell r="D2124" t="str">
            <v>CCDC</v>
          </cell>
        </row>
        <row r="2125">
          <cell r="A2125" t="str">
            <v>PM020010236AAI</v>
          </cell>
          <cell r="B2125" t="str">
            <v>Mực in mã vạch Resin NR302 50mm x 300m</v>
          </cell>
          <cell r="C2125" t="str">
            <v>cai</v>
          </cell>
          <cell r="D2125" t="str">
            <v>HHTM</v>
          </cell>
        </row>
        <row r="2126">
          <cell r="A2126" t="str">
            <v>PM020010237AAK</v>
          </cell>
          <cell r="B2126" t="str">
            <v>PVC Insulating Tape</v>
          </cell>
          <cell r="C2126" t="str">
            <v>cuộn</v>
          </cell>
          <cell r="D2126" t="str">
            <v>VTTD</v>
          </cell>
        </row>
        <row r="2127">
          <cell r="A2127" t="str">
            <v>PM020010238AAI</v>
          </cell>
          <cell r="B2127" t="str">
            <v>Cục đe bằng nhôm</v>
          </cell>
          <cell r="C2127" t="str">
            <v>cái</v>
          </cell>
          <cell r="D2127" t="str">
            <v>CCDC</v>
          </cell>
        </row>
        <row r="2128">
          <cell r="A2128" t="str">
            <v>PM020010239AAI</v>
          </cell>
          <cell r="B2128" t="str">
            <v>Ổ cắm 4 chấu dây 2m</v>
          </cell>
          <cell r="C2128" t="str">
            <v>cái</v>
          </cell>
          <cell r="D2128" t="str">
            <v>CCDC</v>
          </cell>
        </row>
        <row r="2129">
          <cell r="A2129" t="str">
            <v>PM020010240AAI</v>
          </cell>
          <cell r="B2129" t="str">
            <v>Ổ cắm điện IP 44</v>
          </cell>
          <cell r="C2129" t="str">
            <v>cái</v>
          </cell>
          <cell r="D2129" t="str">
            <v>CCDC</v>
          </cell>
        </row>
        <row r="2130">
          <cell r="A2130" t="str">
            <v>PM020010241AAI</v>
          </cell>
          <cell r="B2130" t="str">
            <v>Ổ cắm điện IP 55</v>
          </cell>
          <cell r="C2130" t="str">
            <v>cái</v>
          </cell>
          <cell r="D2130" t="str">
            <v>CCDC</v>
          </cell>
        </row>
        <row r="2131">
          <cell r="A2131" t="str">
            <v>PM020010242AAI</v>
          </cell>
          <cell r="B2131" t="str">
            <v>Sợi đốt máy hàn sóng</v>
          </cell>
          <cell r="C2131" t="str">
            <v>cai</v>
          </cell>
          <cell r="D2131" t="str">
            <v>CCDC</v>
          </cell>
        </row>
        <row r="2132">
          <cell r="A2132" t="str">
            <v>PM020010243AAI</v>
          </cell>
          <cell r="B2132" t="str">
            <v>Chổi dán tấm bảo vệ màn hình</v>
          </cell>
          <cell r="C2132" t="str">
            <v>cai</v>
          </cell>
          <cell r="D2132" t="str">
            <v>CCDC</v>
          </cell>
        </row>
        <row r="2133">
          <cell r="A2133" t="str">
            <v>PM020010244AAI</v>
          </cell>
          <cell r="B2133" t="str">
            <v>Chổi quét sơn</v>
          </cell>
          <cell r="C2133" t="str">
            <v>cai</v>
          </cell>
          <cell r="D2133" t="str">
            <v>CCDC</v>
          </cell>
        </row>
        <row r="2134">
          <cell r="A2134" t="str">
            <v>PM020010245AAK</v>
          </cell>
          <cell r="B2134" t="str">
            <v>Giấy lau máy in kem thiếc</v>
          </cell>
          <cell r="C2134" t="str">
            <v>cai</v>
          </cell>
          <cell r="D2134" t="str">
            <v>VTTD</v>
          </cell>
        </row>
        <row r="2135">
          <cell r="A2135" t="str">
            <v>PM020010246AAK</v>
          </cell>
          <cell r="B2135" t="str">
            <v>Băng dính nối cuộn linh kiện</v>
          </cell>
          <cell r="C2135" t="str">
            <v>cai</v>
          </cell>
          <cell r="D2135" t="str">
            <v>VTTD</v>
          </cell>
        </row>
        <row r="2136">
          <cell r="A2136" t="str">
            <v>PM020010247AAI</v>
          </cell>
          <cell r="B2136" t="str">
            <v>PIN ENERGIZER</v>
          </cell>
          <cell r="C2136" t="str">
            <v>cai</v>
          </cell>
          <cell r="D2136" t="str">
            <v>VTTD</v>
          </cell>
        </row>
        <row r="2137">
          <cell r="A2137" t="str">
            <v>PM020010248AAI</v>
          </cell>
          <cell r="B2137" t="str">
            <v>Đèn Pin sạc</v>
          </cell>
          <cell r="C2137" t="str">
            <v>bo</v>
          </cell>
          <cell r="D2137" t="str">
            <v>CCDC</v>
          </cell>
        </row>
        <row r="2138">
          <cell r="A2138" t="str">
            <v>PM020010249AAI</v>
          </cell>
          <cell r="B2138" t="str">
            <v>Đèn bàn</v>
          </cell>
          <cell r="C2138" t="str">
            <v>bo</v>
          </cell>
          <cell r="D2138" t="str">
            <v>CCDC</v>
          </cell>
        </row>
        <row r="2139">
          <cell r="A2139" t="str">
            <v>PM020010250AAI</v>
          </cell>
          <cell r="B2139" t="str">
            <v>Đèn kỹ thuật</v>
          </cell>
          <cell r="C2139" t="str">
            <v>bo</v>
          </cell>
          <cell r="D2139" t="str">
            <v>CCDC</v>
          </cell>
        </row>
        <row r="2140">
          <cell r="A2140" t="str">
            <v>PM020010251AAI</v>
          </cell>
          <cell r="B2140" t="str">
            <v>Súng nhiệt Steinel HG2310LCD</v>
          </cell>
          <cell r="C2140" t="str">
            <v>cai</v>
          </cell>
          <cell r="D2140" t="str">
            <v>CCDC</v>
          </cell>
        </row>
        <row r="2141">
          <cell r="A2141" t="str">
            <v>PM020010252AAI</v>
          </cell>
          <cell r="B2141" t="str">
            <v>Đầu thu loại nhỏ</v>
          </cell>
          <cell r="C2141" t="str">
            <v>cai</v>
          </cell>
          <cell r="D2141" t="str">
            <v>CCDC</v>
          </cell>
        </row>
        <row r="2142">
          <cell r="A2142" t="str">
            <v>PM020010253AAI</v>
          </cell>
          <cell r="B2142" t="str">
            <v>Đầu thu loại trung</v>
          </cell>
          <cell r="C2142" t="str">
            <v>cai</v>
          </cell>
          <cell r="D2142" t="str">
            <v>CCDC</v>
          </cell>
        </row>
        <row r="2143">
          <cell r="A2143" t="str">
            <v>PM020010254AAI</v>
          </cell>
          <cell r="B2143" t="str">
            <v>Đầu thu loại đại</v>
          </cell>
          <cell r="C2143" t="str">
            <v>cai</v>
          </cell>
          <cell r="D2143" t="str">
            <v>CCDC</v>
          </cell>
        </row>
        <row r="2144">
          <cell r="A2144" t="str">
            <v>PM020010255AAI</v>
          </cell>
          <cell r="B2144" t="str">
            <v>Khay để linh kiện</v>
          </cell>
          <cell r="C2144" t="str">
            <v>cai</v>
          </cell>
          <cell r="D2144" t="str">
            <v>CCDC</v>
          </cell>
        </row>
        <row r="2145">
          <cell r="A2145" t="str">
            <v>PM020010256AAI</v>
          </cell>
          <cell r="B2145" t="str">
            <v>Thanh nhựa mở thiết bị</v>
          </cell>
          <cell r="C2145" t="str">
            <v>cai</v>
          </cell>
          <cell r="D2145" t="str">
            <v>CCDC</v>
          </cell>
        </row>
        <row r="2146">
          <cell r="A2146" t="str">
            <v>PM020010257AAI</v>
          </cell>
          <cell r="B2146" t="str">
            <v>Miếng nhựa mở thiết bị</v>
          </cell>
          <cell r="C2146" t="str">
            <v>cai</v>
          </cell>
          <cell r="D2146" t="str">
            <v>CCDC</v>
          </cell>
        </row>
        <row r="2147">
          <cell r="A2147" t="str">
            <v>PM020010258AAI</v>
          </cell>
          <cell r="B2147" t="str">
            <v>Dây calibrate điện thoại</v>
          </cell>
          <cell r="C2147" t="str">
            <v>cai</v>
          </cell>
          <cell r="D2147" t="str">
            <v>CCDC</v>
          </cell>
        </row>
        <row r="2148">
          <cell r="A2148" t="str">
            <v>PM020010259AAI</v>
          </cell>
          <cell r="B2148" t="str">
            <v>Đầu calibrate điện thoại cho fixture (loại đầu hoa)</v>
          </cell>
          <cell r="C2148" t="str">
            <v>cai</v>
          </cell>
          <cell r="D2148" t="str">
            <v>CCDC</v>
          </cell>
        </row>
        <row r="2149">
          <cell r="A2149" t="str">
            <v>PM020010260AAI</v>
          </cell>
          <cell r="B2149" t="str">
            <v>Đầu calibrate điện thoại cho fixture</v>
          </cell>
          <cell r="C2149" t="str">
            <v>cai</v>
          </cell>
          <cell r="D2149" t="str">
            <v>CCDC</v>
          </cell>
        </row>
        <row r="2150">
          <cell r="A2150" t="str">
            <v>PM020010261AAI</v>
          </cell>
          <cell r="B2150" t="str">
            <v>USB Datatraveler 2.0 16Gb</v>
          </cell>
          <cell r="C2150" t="str">
            <v>cái</v>
          </cell>
          <cell r="D2150" t="str">
            <v>CCDC</v>
          </cell>
        </row>
        <row r="2151">
          <cell r="A2151" t="str">
            <v>PM020010262AAI</v>
          </cell>
          <cell r="B2151" t="str">
            <v>Thẻ nhớ SONY 8GB SC Card class 4 mã SF-8N4/T</v>
          </cell>
          <cell r="C2151" t="str">
            <v>cái</v>
          </cell>
          <cell r="D2151" t="str">
            <v>CCDC</v>
          </cell>
        </row>
        <row r="2152">
          <cell r="A2152" t="str">
            <v>PM020010263AAI</v>
          </cell>
          <cell r="B2152" t="str">
            <v>Cổng USB</v>
          </cell>
          <cell r="C2152" t="str">
            <v>cai</v>
          </cell>
          <cell r="D2152" t="str">
            <v>VTTD</v>
          </cell>
        </row>
        <row r="2153">
          <cell r="A2153" t="str">
            <v>PM020010264AAI</v>
          </cell>
          <cell r="B2153" t="str">
            <v>Khẩu trang vải</v>
          </cell>
          <cell r="C2153" t="str">
            <v>cái</v>
          </cell>
          <cell r="D2153" t="str">
            <v>VTTD</v>
          </cell>
        </row>
        <row r="2154">
          <cell r="A2154" t="str">
            <v>PM020010265AAI</v>
          </cell>
          <cell r="B2154" t="str">
            <v>Súng bắn sơn K3</v>
          </cell>
          <cell r="C2154" t="str">
            <v>cái</v>
          </cell>
          <cell r="D2154" t="str">
            <v>CCDC</v>
          </cell>
        </row>
        <row r="2155">
          <cell r="A2155" t="str">
            <v>PM020010266AAI</v>
          </cell>
          <cell r="B2155" t="str">
            <v>Mực in mã vạch Wax S245 120mm x 300m</v>
          </cell>
          <cell r="C2155" t="str">
            <v>cai</v>
          </cell>
          <cell r="D2155" t="str">
            <v>VTTD</v>
          </cell>
        </row>
        <row r="2156">
          <cell r="A2156" t="str">
            <v>PM020010267AAI</v>
          </cell>
          <cell r="B2156" t="str">
            <v>Mực in mã vạch Resin NR300 70mm x 300m</v>
          </cell>
          <cell r="C2156" t="str">
            <v>cai</v>
          </cell>
          <cell r="D2156" t="str">
            <v>VTTD</v>
          </cell>
        </row>
        <row r="2157">
          <cell r="A2157" t="str">
            <v>PM020010268AAI</v>
          </cell>
          <cell r="B2157" t="str">
            <v>Mỡ bôi trơn</v>
          </cell>
          <cell r="C2157" t="str">
            <v>lo</v>
          </cell>
          <cell r="D2157" t="str">
            <v>VTTD</v>
          </cell>
        </row>
        <row r="2158">
          <cell r="A2158" t="str">
            <v>PM020010269AAI</v>
          </cell>
          <cell r="B2158" t="str">
            <v>Panh Vetus ST-12 đầu nhọn</v>
          </cell>
          <cell r="C2158" t="str">
            <v>cai</v>
          </cell>
          <cell r="D2158" t="str">
            <v>CCDC</v>
          </cell>
        </row>
        <row r="2159">
          <cell r="A2159" t="str">
            <v>PM020010270AAI</v>
          </cell>
          <cell r="B2159" t="str">
            <v>Mực in mã vạch Resin 45mm x 300m</v>
          </cell>
          <cell r="C2159" t="str">
            <v>cuộn</v>
          </cell>
          <cell r="D2159" t="str">
            <v>VTTD</v>
          </cell>
        </row>
        <row r="2160">
          <cell r="A2160" t="str">
            <v>PM020010271AAI</v>
          </cell>
          <cell r="B2160" t="str">
            <v>Mực in mã vạch Resin 80mm x 300m</v>
          </cell>
          <cell r="C2160" t="str">
            <v>cuộn</v>
          </cell>
          <cell r="D2160" t="str">
            <v>VTTD</v>
          </cell>
        </row>
        <row r="2161">
          <cell r="A2161" t="str">
            <v>PM020010272AAI</v>
          </cell>
          <cell r="B2161" t="str">
            <v>Thiếc thanh 63BE20 LD BAR-Sn63/PB37</v>
          </cell>
          <cell r="C2161" t="str">
            <v>kg</v>
          </cell>
          <cell r="D2161" t="str">
            <v>VTTD</v>
          </cell>
        </row>
        <row r="2162">
          <cell r="A2162" t="str">
            <v>PM020010273AAI</v>
          </cell>
          <cell r="B2162" t="str">
            <v>Thiếc dây 63WF2617D08S100 LD Wire-SN62/PB37</v>
          </cell>
          <cell r="C2162" t="str">
            <v>kg</v>
          </cell>
          <cell r="D2162" t="str">
            <v>VTTD</v>
          </cell>
        </row>
        <row r="2163">
          <cell r="A2163" t="str">
            <v>PM020010274AAI</v>
          </cell>
          <cell r="B2163" t="str">
            <v>Thẻ nhớ USB Transcend JF300 8Gb USB2.0</v>
          </cell>
          <cell r="C2163" t="str">
            <v>cái</v>
          </cell>
          <cell r="D2163" t="str">
            <v>CCDC</v>
          </cell>
        </row>
        <row r="2164">
          <cell r="A2164" t="str">
            <v>PM020010276AAI</v>
          </cell>
          <cell r="B2164" t="str">
            <v>Mực in mã vạch wax S245 95mm x 300m</v>
          </cell>
          <cell r="C2164" t="str">
            <v>cái</v>
          </cell>
          <cell r="D2164" t="str">
            <v>VTTD</v>
          </cell>
        </row>
        <row r="2165">
          <cell r="A2165" t="str">
            <v>PM020010277AAI</v>
          </cell>
          <cell r="B2165" t="str">
            <v>Cạc mạng TP-Link</v>
          </cell>
          <cell r="C2165" t="str">
            <v>cái</v>
          </cell>
          <cell r="D2165" t="str">
            <v>CCDC</v>
          </cell>
        </row>
        <row r="2166">
          <cell r="A2166" t="str">
            <v>PM020010278AAK</v>
          </cell>
          <cell r="B2166" t="str">
            <v>Chế phẩm làm sạch bề mặt kim loại (flux)</v>
          </cell>
          <cell r="C2166" t="str">
            <v>lít</v>
          </cell>
          <cell r="D2166" t="str">
            <v>VTTD</v>
          </cell>
        </row>
        <row r="2167">
          <cell r="A2167" t="str">
            <v>PM020010279AAI</v>
          </cell>
          <cell r="B2167" t="str">
            <v>Đồng hồ đếm sản phẩm</v>
          </cell>
          <cell r="C2167" t="str">
            <v>cái</v>
          </cell>
          <cell r="D2167" t="str">
            <v>CCDC</v>
          </cell>
        </row>
        <row r="2168">
          <cell r="A2168" t="str">
            <v>PM020010280AAI</v>
          </cell>
          <cell r="B2168" t="str">
            <v>Kìm cắt prokit</v>
          </cell>
          <cell r="C2168" t="str">
            <v>cái</v>
          </cell>
          <cell r="D2168" t="str">
            <v>CCDC</v>
          </cell>
        </row>
        <row r="2169">
          <cell r="A2169" t="str">
            <v>PM020010281AAI</v>
          </cell>
          <cell r="B2169" t="str">
            <v>Mực in mã vạch Wax S245 60mm x 300m</v>
          </cell>
          <cell r="C2169" t="str">
            <v>cái</v>
          </cell>
          <cell r="D2169" t="str">
            <v>VTTD</v>
          </cell>
        </row>
        <row r="2170">
          <cell r="A2170" t="str">
            <v>PM020010288AAI</v>
          </cell>
          <cell r="B2170" t="str">
            <v>Mực in mã vạch Wax S245 110mm x 300m</v>
          </cell>
          <cell r="C2170" t="str">
            <v>cái</v>
          </cell>
          <cell r="D2170" t="str">
            <v>VTTD</v>
          </cell>
        </row>
        <row r="2171">
          <cell r="A2171" t="str">
            <v>PM020010283AAI</v>
          </cell>
          <cell r="B2171" t="str">
            <v>Kìm cắt keiba</v>
          </cell>
          <cell r="C2171" t="str">
            <v>cái</v>
          </cell>
          <cell r="D2171" t="str">
            <v>CCDC</v>
          </cell>
        </row>
        <row r="2172">
          <cell r="A2172" t="str">
            <v>PM020010284AAI</v>
          </cell>
          <cell r="B2172" t="str">
            <v>Kìm cắt linh kiện tiến lộc loại lớn</v>
          </cell>
          <cell r="C2172" t="str">
            <v>cái</v>
          </cell>
          <cell r="D2172" t="str">
            <v>CCDC</v>
          </cell>
        </row>
        <row r="2173">
          <cell r="A2173" t="str">
            <v>R19</v>
          </cell>
          <cell r="B2173" t="str">
            <v>Rack 19''</v>
          </cell>
          <cell r="C2173" t="str">
            <v>cai</v>
          </cell>
          <cell r="D2173" t="str">
            <v>HHTM</v>
          </cell>
        </row>
        <row r="2174">
          <cell r="A2174" t="str">
            <v>RAPOO-VT-9061</v>
          </cell>
          <cell r="B2174" t="str">
            <v>RAPOO 2.4G Wireless Optical Mouse Model VT-9061</v>
          </cell>
          <cell r="C2174" t="str">
            <v>cai</v>
          </cell>
          <cell r="D2174" t="str">
            <v>HHTM</v>
          </cell>
        </row>
        <row r="2175">
          <cell r="A2175" t="str">
            <v>RB001010001AAB</v>
          </cell>
          <cell r="B2175" t="str">
            <v>Chân cao su</v>
          </cell>
          <cell r="C2175" t="str">
            <v>cái</v>
          </cell>
          <cell r="D2175" t="str">
            <v>INVER</v>
          </cell>
        </row>
        <row r="2176">
          <cell r="A2176" t="str">
            <v>RB002010001AAB</v>
          </cell>
          <cell r="B2176" t="str">
            <v>Bịt cao su</v>
          </cell>
          <cell r="C2176" t="str">
            <v>cái</v>
          </cell>
          <cell r="D2176" t="str">
            <v>INVER</v>
          </cell>
        </row>
        <row r="2177">
          <cell r="A2177" t="str">
            <v>RFDCTO8</v>
          </cell>
          <cell r="B2177" t="str">
            <v>Cáp RF Test 0.5m, đầu SMAm/SMAm, Frequency DC to 8 GHz</v>
          </cell>
          <cell r="C2177" t="str">
            <v>cai</v>
          </cell>
          <cell r="D2177" t="str">
            <v>CCDC</v>
          </cell>
        </row>
        <row r="2178">
          <cell r="A2178" t="str">
            <v>RRUW</v>
          </cell>
          <cell r="B2178" t="str">
            <v>Cáp quang cho RRUW</v>
          </cell>
          <cell r="C2178" t="str">
            <v>cai</v>
          </cell>
          <cell r="D2178" t="str">
            <v>HHTM</v>
          </cell>
        </row>
        <row r="2179">
          <cell r="A2179" t="str">
            <v>RYYZP 300/500V</v>
          </cell>
          <cell r="B2179" t="str">
            <v>MCMK/XCMK-HF 2X16+2.5 CABLE</v>
          </cell>
          <cell r="C2179" t="str">
            <v>met</v>
          </cell>
          <cell r="D2179" t="str">
            <v>HHTM</v>
          </cell>
        </row>
        <row r="2180">
          <cell r="A2180" t="str">
            <v>S8SFP</v>
          </cell>
          <cell r="B2180" t="str">
            <v>Switch + 8 SFP 1GE 10Km</v>
          </cell>
          <cell r="C2180" t="str">
            <v>cai</v>
          </cell>
          <cell r="D2180" t="str">
            <v>HHTM</v>
          </cell>
        </row>
        <row r="2181">
          <cell r="A2181" t="str">
            <v>SC/UPC SM 9/125</v>
          </cell>
          <cell r="B2181" t="str">
            <v>Optical jumper cord Singlemode SC/UPC-SC/APC 5m SP</v>
          </cell>
          <cell r="C2181" t="str">
            <v>cai</v>
          </cell>
          <cell r="D2181" t="str">
            <v>HHTM</v>
          </cell>
        </row>
        <row r="2182">
          <cell r="A2182" t="str">
            <v>SC/UPC-LC/UPC</v>
          </cell>
          <cell r="B2182" t="str">
            <v>Dây nhảy quang LC/PC-SC/UPC 30m</v>
          </cell>
          <cell r="C2182" t="str">
            <v>sợi</v>
          </cell>
          <cell r="D2182" t="str">
            <v>HHTM</v>
          </cell>
        </row>
        <row r="2183">
          <cell r="A2183" t="str">
            <v>SC/UPC-SC/APC-50M</v>
          </cell>
          <cell r="B2183" t="str">
            <v>Dây nhảy quang Single Mode SC/UPC-SC/APC 50m</v>
          </cell>
          <cell r="C2183" t="str">
            <v>sợi</v>
          </cell>
          <cell r="D2183" t="str">
            <v>VTTD</v>
          </cell>
        </row>
        <row r="2184">
          <cell r="A2184" t="str">
            <v>SC/UPC-SC/APC-5M</v>
          </cell>
          <cell r="B2184" t="str">
            <v>Dây nhảy quang Single Mode SC/UPC-SC/APC 5m</v>
          </cell>
          <cell r="C2184" t="str">
            <v>sợi</v>
          </cell>
          <cell r="D2184" t="str">
            <v>VTTD</v>
          </cell>
        </row>
        <row r="2185">
          <cell r="A2185" t="str">
            <v>SDHFUNC</v>
          </cell>
          <cell r="B2185" t="str">
            <v>SDH Function(NMS Basic)-SDH NE Manager,SDH E2E,MSTP Ethernet E2E modules</v>
          </cell>
          <cell r="C2185" t="str">
            <v>bộ</v>
          </cell>
          <cell r="D2185" t="str">
            <v>HHTM</v>
          </cell>
        </row>
        <row r="2186">
          <cell r="A2186" t="str">
            <v>SFP1000BASE-ZX</v>
          </cell>
          <cell r="B2186" t="str">
            <v>SFP 1000Base-ZX,LC/70Km/1550nm/Single-Mode</v>
          </cell>
          <cell r="C2186" t="str">
            <v>cai</v>
          </cell>
          <cell r="D2186" t="str">
            <v>HHTM</v>
          </cell>
        </row>
        <row r="2187">
          <cell r="A2187" t="str">
            <v>SFP1310NM</v>
          </cell>
          <cell r="B2187" t="str">
            <v>Module quang SFP 1310nm SM LC</v>
          </cell>
          <cell r="C2187" t="str">
            <v>cai</v>
          </cell>
          <cell r="D2187" t="str">
            <v>HHTM</v>
          </cell>
        </row>
        <row r="2188">
          <cell r="A2188" t="str">
            <v>SFP3.3V</v>
          </cell>
          <cell r="B2188" t="str">
            <v>SFP footprint, 3.3V, LC connector, digital diagnostics, 80km</v>
          </cell>
          <cell r="C2188" t="str">
            <v>cai</v>
          </cell>
          <cell r="D2188" t="str">
            <v>HHTM</v>
          </cell>
        </row>
        <row r="2189">
          <cell r="A2189" t="str">
            <v>SFP850NM</v>
          </cell>
          <cell r="B2189" t="str">
            <v>Module quang SFP 850nm MM LC</v>
          </cell>
          <cell r="C2189" t="str">
            <v>cai</v>
          </cell>
          <cell r="D2189" t="str">
            <v>HHTM</v>
          </cell>
        </row>
        <row r="2190">
          <cell r="A2190" t="str">
            <v>SFP-GIG-LH40</v>
          </cell>
          <cell r="B2190" t="str">
            <v>1000Base-LH Gagabit Ethernet optical</v>
          </cell>
          <cell r="C2190" t="str">
            <v>cái</v>
          </cell>
          <cell r="D2190" t="str">
            <v>HHTM</v>
          </cell>
        </row>
        <row r="2191">
          <cell r="A2191" t="str">
            <v>SFPSMF1550</v>
          </cell>
          <cell r="B2191" t="str">
            <v>1.25G SFP SMF 1550nm LC 70km for Ericsson comp.</v>
          </cell>
          <cell r="C2191" t="str">
            <v>cai</v>
          </cell>
          <cell r="D2191" t="str">
            <v>HHTM</v>
          </cell>
        </row>
        <row r="2192">
          <cell r="A2192" t="str">
            <v>SGSNHN</v>
          </cell>
          <cell r="B2192" t="str">
            <v>01 SGSN for Hanoi</v>
          </cell>
          <cell r="C2192" t="str">
            <v>cái</v>
          </cell>
          <cell r="D2192" t="str">
            <v>HHTM</v>
          </cell>
        </row>
        <row r="2193">
          <cell r="A2193" t="str">
            <v>SL2C16-2.5MM2LSZH-S-BK</v>
          </cell>
          <cell r="B2193" t="str">
            <v>Power cable, two core 2*16-2.5mm² (48m/set)</v>
          </cell>
          <cell r="C2193" t="str">
            <v>met</v>
          </cell>
          <cell r="D2193" t="str">
            <v>HHTM</v>
          </cell>
        </row>
        <row r="2194">
          <cell r="A2194" t="str">
            <v>SLC</v>
          </cell>
          <cell r="B2194" t="str">
            <v>Silicon</v>
          </cell>
          <cell r="C2194" t="str">
            <v>lo</v>
          </cell>
          <cell r="D2194" t="str">
            <v>HHTM</v>
          </cell>
        </row>
        <row r="2195">
          <cell r="A2195" t="str">
            <v>SMP.02.ECO.11</v>
          </cell>
          <cell r="B2195" t="str">
            <v>Smartphone Lotus S2 ECO 3G850 không có logo VNPT màu đen</v>
          </cell>
          <cell r="C2195" t="str">
            <v>bo</v>
          </cell>
          <cell r="D2195" t="str">
            <v>LTS2</v>
          </cell>
        </row>
        <row r="2196">
          <cell r="A2196" t="str">
            <v>SMP.02.ECO.15</v>
          </cell>
          <cell r="B2196" t="str">
            <v>Smartphone Lotus S2 ECO 3G850 không có logo VNPT màu xanh</v>
          </cell>
          <cell r="C2196" t="str">
            <v>bo</v>
          </cell>
          <cell r="D2196" t="str">
            <v>LTS2</v>
          </cell>
        </row>
        <row r="2197">
          <cell r="A2197" t="str">
            <v>SMP.02.ECO.17</v>
          </cell>
          <cell r="B2197" t="str">
            <v>Smartphone Lotus S2 ECO 3G850 không có logo VNPT màu vàng</v>
          </cell>
          <cell r="C2197" t="str">
            <v>bo</v>
          </cell>
          <cell r="D2197" t="str">
            <v>LTS2</v>
          </cell>
        </row>
        <row r="2198">
          <cell r="A2198" t="str">
            <v>SMP.02.ECO.19</v>
          </cell>
          <cell r="B2198" t="str">
            <v>Smartphone Lotus S2 ECO 3G850 không có logo VNPT màu hồng</v>
          </cell>
          <cell r="C2198" t="str">
            <v>bo</v>
          </cell>
          <cell r="D2198" t="str">
            <v>LTS2</v>
          </cell>
        </row>
        <row r="2199">
          <cell r="A2199" t="str">
            <v>SMP.02.ECO.1F</v>
          </cell>
          <cell r="B2199" t="str">
            <v>Smartphone Lotus S2 ECO 3G850 không có logo VNPT màu trắng</v>
          </cell>
          <cell r="C2199" t="str">
            <v>bo</v>
          </cell>
          <cell r="D2199" t="str">
            <v>LTS2</v>
          </cell>
        </row>
        <row r="2200">
          <cell r="A2200" t="str">
            <v>SMP.02.ECO.1XXX</v>
          </cell>
          <cell r="B2200" t="str">
            <v>Smartphone Lotus S2 ECO 3G850 PCBA</v>
          </cell>
          <cell r="C2200" t="str">
            <v>bo</v>
          </cell>
          <cell r="D2200" t="str">
            <v>LTS2</v>
          </cell>
        </row>
        <row r="2201">
          <cell r="A2201" t="str">
            <v>SMP.02.ECO.21</v>
          </cell>
          <cell r="B2201" t="str">
            <v>Smartphone Lotus S2 ECO 3G900 không có logo VNPT màu đen</v>
          </cell>
          <cell r="C2201" t="str">
            <v>bo</v>
          </cell>
          <cell r="D2201" t="str">
            <v>LTS2</v>
          </cell>
        </row>
        <row r="2202">
          <cell r="A2202" t="str">
            <v>SMP.02.ECO.23XX</v>
          </cell>
          <cell r="B2202" t="str">
            <v>Smartphone Lotus S2 ECO 3G900 PCBA</v>
          </cell>
          <cell r="C2202" t="str">
            <v>bo</v>
          </cell>
          <cell r="D2202" t="str">
            <v>LTS2</v>
          </cell>
        </row>
        <row r="2203">
          <cell r="A2203" t="str">
            <v>SMP.02.ECO.25</v>
          </cell>
          <cell r="B2203" t="str">
            <v>Smartphone Lotus S2 ECO 3G900 không có logo VNPT màu xanh</v>
          </cell>
          <cell r="C2203" t="str">
            <v>bo</v>
          </cell>
          <cell r="D2203" t="str">
            <v>LTS2</v>
          </cell>
        </row>
        <row r="2204">
          <cell r="A2204" t="str">
            <v>SMP.02.ECO.27</v>
          </cell>
          <cell r="B2204" t="str">
            <v>Smartphone Lotus S2 ECO 3G900 không có logo VNPT màu vàng</v>
          </cell>
          <cell r="C2204" t="str">
            <v>bo</v>
          </cell>
          <cell r="D2204" t="str">
            <v>LTS2</v>
          </cell>
        </row>
        <row r="2205">
          <cell r="A2205" t="str">
            <v>SMP.02.ECO.29</v>
          </cell>
          <cell r="B2205" t="str">
            <v>Smartphone Lotus S2 ECO 3G900 không có logo VNPT màu hồng</v>
          </cell>
          <cell r="C2205" t="str">
            <v>bo</v>
          </cell>
          <cell r="D2205" t="str">
            <v>LTS2</v>
          </cell>
        </row>
        <row r="2206">
          <cell r="A2206" t="str">
            <v>SMP.02.ECO.2F</v>
          </cell>
          <cell r="B2206" t="str">
            <v>Smartphone Lotus S2 ECO 3G900 không có logo VNPT màu trắng</v>
          </cell>
          <cell r="C2206" t="str">
            <v>bo</v>
          </cell>
          <cell r="D2206" t="str">
            <v>LTS2</v>
          </cell>
        </row>
        <row r="2207">
          <cell r="A2207" t="str">
            <v>SMP.02.ECO.31</v>
          </cell>
          <cell r="B2207" t="str">
            <v>Smartphone Lotus S2 ECO 3G900 có logo VNPT màu đen</v>
          </cell>
          <cell r="C2207" t="str">
            <v>bo</v>
          </cell>
          <cell r="D2207" t="str">
            <v>LTS2</v>
          </cell>
        </row>
        <row r="2208">
          <cell r="A2208" t="str">
            <v>SMP.02.ECO.35</v>
          </cell>
          <cell r="B2208" t="str">
            <v>Smartphone Lotus S2 ECO 3G900 có logo VNPT màu xanh</v>
          </cell>
          <cell r="C2208" t="str">
            <v>bo</v>
          </cell>
          <cell r="D2208" t="str">
            <v>LTS2</v>
          </cell>
        </row>
        <row r="2209">
          <cell r="A2209" t="str">
            <v>SMP.02.ECO.37</v>
          </cell>
          <cell r="B2209" t="str">
            <v>Smartphone Lotus S2 ECO 3G900 có logo VNPT màu vàng</v>
          </cell>
          <cell r="C2209" t="str">
            <v>bo</v>
          </cell>
          <cell r="D2209" t="str">
            <v>LTS2</v>
          </cell>
        </row>
        <row r="2210">
          <cell r="A2210" t="str">
            <v>SMP.02.ECO.39</v>
          </cell>
          <cell r="B2210" t="str">
            <v>Smartphone Lotus S2 ECO 3G900 có logo VNPT màu hồng</v>
          </cell>
          <cell r="C2210" t="str">
            <v>bo</v>
          </cell>
          <cell r="D2210" t="str">
            <v>LTS2</v>
          </cell>
        </row>
        <row r="2211">
          <cell r="A2211" t="str">
            <v>SMP.02.ECO.3F</v>
          </cell>
          <cell r="B2211" t="str">
            <v>Smartphone Lotus S2 ECO 3G900 có logo VNPT màu trắng</v>
          </cell>
          <cell r="C2211" t="str">
            <v>bo</v>
          </cell>
          <cell r="D2211" t="str">
            <v>LTS2</v>
          </cell>
        </row>
        <row r="2212">
          <cell r="A2212" t="str">
            <v>SMP.02.PRO.11</v>
          </cell>
          <cell r="B2212" t="str">
            <v>Smartphone Lotus S2 PRO 3G850 không có logo VNPT màu đen</v>
          </cell>
          <cell r="C2212" t="str">
            <v>bo</v>
          </cell>
          <cell r="D2212" t="str">
            <v>LTS2</v>
          </cell>
        </row>
        <row r="2213">
          <cell r="A2213" t="str">
            <v>SMP.02.PRO.17</v>
          </cell>
          <cell r="B2213" t="str">
            <v>Smartphone Lotus S2 PRO 3G850 không có logo VNPT màu vàng</v>
          </cell>
          <cell r="C2213" t="str">
            <v>bo</v>
          </cell>
          <cell r="D2213" t="str">
            <v>LTS2</v>
          </cell>
        </row>
        <row r="2214">
          <cell r="A2214" t="str">
            <v>SMP.02.PRO.1F</v>
          </cell>
          <cell r="B2214" t="str">
            <v>Smartphone Lotus S2 PRO 3G850 không có logo VNPT màu trắng</v>
          </cell>
          <cell r="C2214" t="str">
            <v>bo</v>
          </cell>
          <cell r="D2214" t="str">
            <v>LTS2</v>
          </cell>
        </row>
        <row r="2215">
          <cell r="A2215" t="str">
            <v>SMP.02.PRO.21</v>
          </cell>
          <cell r="B2215" t="str">
            <v>Smartphone Lotus S2 PRO 3G900 không có logo VNPT màu đen</v>
          </cell>
          <cell r="C2215" t="str">
            <v>bo</v>
          </cell>
          <cell r="D2215" t="str">
            <v>LTS2</v>
          </cell>
        </row>
        <row r="2216">
          <cell r="A2216" t="str">
            <v>SMP.02.PRO.27</v>
          </cell>
          <cell r="B2216" t="str">
            <v>Smartphone Lotus S2 PRO 3G900 không có logo VNPT màu vàng</v>
          </cell>
          <cell r="C2216" t="str">
            <v>bo</v>
          </cell>
          <cell r="D2216" t="str">
            <v>LTS2</v>
          </cell>
        </row>
        <row r="2217">
          <cell r="A2217" t="str">
            <v>SMP.02.PRO.2F</v>
          </cell>
          <cell r="B2217" t="str">
            <v>Smartphone Lotus S2 PRO 3G900 không có logo VNPT màu trắng</v>
          </cell>
          <cell r="C2217" t="str">
            <v>bo</v>
          </cell>
          <cell r="D2217" t="str">
            <v>LTS2</v>
          </cell>
        </row>
        <row r="2218">
          <cell r="A2218" t="str">
            <v>SMP.02.ULC.11</v>
          </cell>
          <cell r="B2218" t="str">
            <v>Smartphone Lotus S2 ULC 3G900 không có logo VNPT màu đen</v>
          </cell>
          <cell r="C2218" t="str">
            <v>bo</v>
          </cell>
          <cell r="D2218" t="str">
            <v>LTS2</v>
          </cell>
        </row>
        <row r="2219">
          <cell r="A2219" t="str">
            <v>SMP.02.ULC.12XX</v>
          </cell>
          <cell r="B2219" t="str">
            <v>Smartphone Lotus S2 ULC 3G900 PCBA</v>
          </cell>
          <cell r="C2219" t="str">
            <v>bo</v>
          </cell>
          <cell r="D2219" t="str">
            <v>LTS2</v>
          </cell>
        </row>
        <row r="2220">
          <cell r="A2220" t="str">
            <v>SMP.02.ULC.15</v>
          </cell>
          <cell r="B2220" t="str">
            <v>Smartphone Lotus S2 ULC 3G900 không có logo VNPT màu xanh</v>
          </cell>
          <cell r="C2220" t="str">
            <v>bo</v>
          </cell>
          <cell r="D2220" t="str">
            <v>LTS2</v>
          </cell>
        </row>
        <row r="2221">
          <cell r="A2221" t="str">
            <v>SMP.02.ULC.17</v>
          </cell>
          <cell r="B2221" t="str">
            <v>Smartphone Lotus S2 ULC 3G900 không có logo VNPT màu vàng</v>
          </cell>
          <cell r="C2221" t="str">
            <v>bo</v>
          </cell>
          <cell r="D2221" t="str">
            <v>LTS2</v>
          </cell>
        </row>
        <row r="2222">
          <cell r="A2222" t="str">
            <v>SMP.02.ULC.19</v>
          </cell>
          <cell r="B2222" t="str">
            <v>Smartphone Lotus S2 ULC 3G900 không có logo VNPT màu hồng</v>
          </cell>
          <cell r="C2222" t="str">
            <v>bo</v>
          </cell>
          <cell r="D2222" t="str">
            <v>LTS2</v>
          </cell>
        </row>
        <row r="2223">
          <cell r="A2223" t="str">
            <v>SMP.02.ULC.1F</v>
          </cell>
          <cell r="B2223" t="str">
            <v>Smartphone Lotus S2 ULC 3G900 không có logo VNPT màu trắng</v>
          </cell>
          <cell r="C2223" t="str">
            <v>bo</v>
          </cell>
          <cell r="D2223" t="str">
            <v>LTS2</v>
          </cell>
        </row>
        <row r="2224">
          <cell r="A2224" t="str">
            <v>SMP.02.ULC.21</v>
          </cell>
          <cell r="B2224" t="str">
            <v>Smartphone Lotus S2 ULC 3G900 có logo VNPT màu đen</v>
          </cell>
          <cell r="C2224" t="str">
            <v>bo</v>
          </cell>
          <cell r="D2224" t="str">
            <v>LTS2</v>
          </cell>
        </row>
        <row r="2225">
          <cell r="A2225" t="str">
            <v>SMP.02.ULC.25</v>
          </cell>
          <cell r="B2225" t="str">
            <v>Smartphone Lotus S2 ULC 3G900 có logo VNPT màu xanh</v>
          </cell>
          <cell r="C2225" t="str">
            <v>bo</v>
          </cell>
          <cell r="D2225" t="str">
            <v>LTS2</v>
          </cell>
        </row>
        <row r="2226">
          <cell r="A2226" t="str">
            <v>SMP.02.ULC.27</v>
          </cell>
          <cell r="B2226" t="str">
            <v>Smartphone Lotus S2 ULC 3G900 có logo VNPT màu vàng</v>
          </cell>
          <cell r="C2226" t="str">
            <v>bo</v>
          </cell>
          <cell r="D2226" t="str">
            <v>LTS2</v>
          </cell>
        </row>
        <row r="2227">
          <cell r="A2227" t="str">
            <v>SMP.02.ULC.29</v>
          </cell>
          <cell r="B2227" t="str">
            <v>Smartphone Lotus S2 ULC 3G900 có logo VNPT màu hồng</v>
          </cell>
          <cell r="C2227" t="str">
            <v>bo</v>
          </cell>
          <cell r="D2227" t="str">
            <v>LTS2</v>
          </cell>
        </row>
        <row r="2228">
          <cell r="A2228" t="str">
            <v>SMP.02.ULC.2F</v>
          </cell>
          <cell r="B2228" t="str">
            <v>Smartphone Lotus S2 ULC 3G900 có logo VNPT màu trắng</v>
          </cell>
          <cell r="C2228" t="str">
            <v>bo</v>
          </cell>
          <cell r="D2228" t="str">
            <v>LTS2</v>
          </cell>
        </row>
        <row r="2229">
          <cell r="A2229" t="str">
            <v>SP010010101AAA</v>
          </cell>
          <cell r="B2229" t="str">
            <v>PCBA ES001 đã lắp đủ</v>
          </cell>
          <cell r="C2229" t="str">
            <v>cái</v>
          </cell>
          <cell r="D2229" t="str">
            <v>INVER</v>
          </cell>
        </row>
        <row r="2230">
          <cell r="A2230" t="str">
            <v>SP010020101AAA</v>
          </cell>
          <cell r="B2230" t="str">
            <v>PCBA máy tính bảng</v>
          </cell>
          <cell r="C2230" t="str">
            <v>cái</v>
          </cell>
          <cell r="D2230" t="str">
            <v>TABLET</v>
          </cell>
        </row>
        <row r="2231">
          <cell r="A2231" t="str">
            <v>SP010020102AAA</v>
          </cell>
          <cell r="B2231" t="str">
            <v>Processor Board máy tính bảng</v>
          </cell>
          <cell r="C2231" t="str">
            <v>cái</v>
          </cell>
          <cell r="D2231" t="str">
            <v>TABLET</v>
          </cell>
        </row>
        <row r="2232">
          <cell r="A2232" t="str">
            <v>SP020010110AAA</v>
          </cell>
          <cell r="B2232" t="str">
            <v>Dây nguồn mới</v>
          </cell>
          <cell r="C2232" t="str">
            <v>cái</v>
          </cell>
          <cell r="D2232" t="str">
            <v>INVER</v>
          </cell>
        </row>
        <row r="2233">
          <cell r="A2233" t="str">
            <v>SPDSLWM4E2AH1</v>
          </cell>
          <cell r="B2233" t="str">
            <v>iGate AW300N PCBA</v>
          </cell>
          <cell r="C2233" t="str">
            <v>cai</v>
          </cell>
          <cell r="D2233" t="str">
            <v>ADSL</v>
          </cell>
        </row>
        <row r="2234">
          <cell r="A2234" t="str">
            <v>SP-SF-125-130-01</v>
          </cell>
          <cell r="B2234" t="str">
            <v>Spectrum Terrabit SFP module with Digital  Diagnostic Monitoring (DDM), 1000Base-LX 1310nm SM (LC), distance up to 10km</v>
          </cell>
          <cell r="C2234" t="str">
            <v>cái</v>
          </cell>
          <cell r="D2234" t="str">
            <v>HHTM</v>
          </cell>
        </row>
        <row r="2235">
          <cell r="A2235" t="str">
            <v>SP-SF-125-130-04</v>
          </cell>
          <cell r="B2235" t="str">
            <v>Spectrum Terrabit SFP module with Digital Diagnostic Monitoring (DDM), 1000Base-LX 1310nm SM (LC), distance up to 40km</v>
          </cell>
          <cell r="C2235" t="str">
            <v>cái</v>
          </cell>
          <cell r="D2235" t="str">
            <v>HHTM</v>
          </cell>
        </row>
        <row r="2236">
          <cell r="A2236" t="str">
            <v>SSN1AUX</v>
          </cell>
          <cell r="B2236" t="str">
            <v>System Auxiliary Interface Board</v>
          </cell>
          <cell r="C2236" t="str">
            <v>cái</v>
          </cell>
          <cell r="D2236" t="str">
            <v>HHTM</v>
          </cell>
        </row>
        <row r="2237">
          <cell r="A2237" t="str">
            <v>SSN1PIUB</v>
          </cell>
          <cell r="B2237" t="str">
            <v>Power Interface Unit</v>
          </cell>
          <cell r="C2237" t="str">
            <v>cái</v>
          </cell>
          <cell r="D2237" t="str">
            <v>HHTM</v>
          </cell>
        </row>
        <row r="2238">
          <cell r="A2238" t="str">
            <v>SSN1SLT1</v>
          </cell>
          <cell r="B2238" t="str">
            <v>12xSTM-1 Optical Interface Board(S-1.1,LC)</v>
          </cell>
          <cell r="C2238" t="str">
            <v>cái</v>
          </cell>
          <cell r="D2238" t="str">
            <v>HHTM</v>
          </cell>
        </row>
        <row r="2239">
          <cell r="A2239" t="str">
            <v>SSN1SUBRACK01</v>
          </cell>
          <cell r="B2239" t="str">
            <v>Type III Subrack</v>
          </cell>
          <cell r="C2239" t="str">
            <v>cái</v>
          </cell>
          <cell r="D2239" t="str">
            <v>HHTM</v>
          </cell>
        </row>
        <row r="2240">
          <cell r="A2240" t="str">
            <v>SSN2SLO1</v>
          </cell>
          <cell r="B2240" t="str">
            <v>8xSTM-1 Optical Interface Board(S-1.1,LC)</v>
          </cell>
          <cell r="C2240" t="str">
            <v>cái</v>
          </cell>
          <cell r="D2240" t="str">
            <v>HHTM</v>
          </cell>
        </row>
        <row r="2241">
          <cell r="A2241" t="str">
            <v>SSN3PSXCSA</v>
          </cell>
          <cell r="B2241" t="str">
            <v>OSN 3500-200G TDM and 100G Packet Switching and Synchronous Timing Board</v>
          </cell>
          <cell r="C2241" t="str">
            <v>cái</v>
          </cell>
          <cell r="D2241" t="str">
            <v>HHTM</v>
          </cell>
        </row>
        <row r="2242">
          <cell r="A2242" t="str">
            <v>SSN4GSCC</v>
          </cell>
          <cell r="B2242" t="str">
            <v>System Control and Communication Board</v>
          </cell>
          <cell r="C2242" t="str">
            <v>cái</v>
          </cell>
          <cell r="D2242" t="str">
            <v>HHTM</v>
          </cell>
        </row>
        <row r="2243">
          <cell r="A2243" t="str">
            <v>SSNB9RACK05</v>
          </cell>
          <cell r="B2243" t="str">
            <v>N63E Assemble Rack(2200x600x300mm),Type III</v>
          </cell>
          <cell r="C2243" t="str">
            <v>cái</v>
          </cell>
          <cell r="D2243" t="str">
            <v>HHTM</v>
          </cell>
        </row>
        <row r="2244">
          <cell r="A2244" t="str">
            <v>SSND00EGS412</v>
          </cell>
          <cell r="B2244" t="str">
            <v>4-port Gigabit Ethernet Switching Processing Board(1000BASE-LX,1310-LC)</v>
          </cell>
          <cell r="C2244" t="str">
            <v>cái</v>
          </cell>
          <cell r="D2244" t="str">
            <v>HHTM</v>
          </cell>
        </row>
        <row r="2245">
          <cell r="A2245" t="str">
            <v>SSND0SLD6402</v>
          </cell>
          <cell r="B2245" t="str">
            <v>2xSTM-64 Optical Interface Board(S-64.2b,LC)</v>
          </cell>
          <cell r="C2245" t="str">
            <v>cái</v>
          </cell>
          <cell r="D2245" t="str">
            <v>HHTM</v>
          </cell>
        </row>
        <row r="2246">
          <cell r="A2246" t="str">
            <v>SSND0SLQ1602</v>
          </cell>
          <cell r="B2246" t="str">
            <v>4xSTM-16 Optical Interface Board(S-16.1,LC)</v>
          </cell>
          <cell r="C2246" t="str">
            <v>cái</v>
          </cell>
          <cell r="D2246" t="str">
            <v>HHTM</v>
          </cell>
        </row>
        <row r="2247">
          <cell r="A2247" t="str">
            <v>S-WAVE U-65-18DV10</v>
          </cell>
          <cell r="B2247" t="str">
            <v>DUAL-BAND 1800/2100 MHZ ANTENNA</v>
          </cell>
          <cell r="C2247" t="str">
            <v>cái</v>
          </cell>
          <cell r="D2247" t="str">
            <v>HHTM</v>
          </cell>
        </row>
        <row r="2248">
          <cell r="A2248" t="str">
            <v>SWOSN3500</v>
          </cell>
          <cell r="B2248" t="str">
            <v>OptiX OSN 3500-Basic Software Package,V100R008(Per Subrack)</v>
          </cell>
          <cell r="C2248" t="str">
            <v>dv</v>
          </cell>
          <cell r="D2248" t="str">
            <v>HHTM</v>
          </cell>
        </row>
        <row r="2249">
          <cell r="A2249" t="str">
            <v>SWPCN2000</v>
          </cell>
          <cell r="B2249" t="str">
            <v>Software Service,Trend Micro,05280169,Original Manufacturer Service, 1 Year,7*24 Standard Service,10 users</v>
          </cell>
          <cell r="C2249" t="str">
            <v>bo</v>
          </cell>
          <cell r="D2249" t="str">
            <v>HHTM</v>
          </cell>
        </row>
        <row r="2250">
          <cell r="A2250" t="str">
            <v>SWP-N2000-CLIENT</v>
          </cell>
          <cell r="B2250" t="str">
            <v>Client amount license</v>
          </cell>
          <cell r="C2250" t="str">
            <v>bo</v>
          </cell>
          <cell r="D2250" t="str">
            <v>HHTM</v>
          </cell>
        </row>
        <row r="2251">
          <cell r="A2251" t="str">
            <v>SW-U2000</v>
          </cell>
          <cell r="B2251" t="str">
            <v>Client Access Amount License-U2000</v>
          </cell>
          <cell r="C2251" t="str">
            <v>bo</v>
          </cell>
          <cell r="D2251" t="str">
            <v>HHTM</v>
          </cell>
        </row>
        <row r="2252">
          <cell r="A2252" t="str">
            <v>TC</v>
          </cell>
          <cell r="B2252" t="str">
            <v>Cable Ladder Set (10m / set)</v>
          </cell>
          <cell r="C2252" t="str">
            <v>cai</v>
          </cell>
          <cell r="D2252" t="str">
            <v>HHTM</v>
          </cell>
        </row>
        <row r="2253">
          <cell r="A2253" t="str">
            <v>TN</v>
          </cell>
          <cell r="B2253" t="str">
            <v>Bộ tem nhãn</v>
          </cell>
          <cell r="C2253" t="str">
            <v>bo</v>
          </cell>
          <cell r="D2253" t="str">
            <v>HHTM</v>
          </cell>
        </row>
        <row r="2254">
          <cell r="A2254" t="str">
            <v>VinaXtra</v>
          </cell>
          <cell r="B2254" t="str">
            <v>Sim VinaXtra</v>
          </cell>
          <cell r="C2254" t="str">
            <v>cai</v>
          </cell>
          <cell r="D2254" t="str">
            <v>HHTM</v>
          </cell>
        </row>
        <row r="2255">
          <cell r="A2255" t="str">
            <v>VNP100K</v>
          </cell>
          <cell r="B2255" t="str">
            <v>Thẻ Vinaphone mệnh giá 100000 đồng</v>
          </cell>
          <cell r="C2255" t="str">
            <v>cai</v>
          </cell>
          <cell r="D2255" t="str">
            <v>HHTM</v>
          </cell>
        </row>
        <row r="2256">
          <cell r="A2256" t="str">
            <v>VNP13A38</v>
          </cell>
          <cell r="B2256" t="str">
            <v>Bộ SIMCARD Vinaphone</v>
          </cell>
          <cell r="C2256" t="str">
            <v>bo</v>
          </cell>
          <cell r="D2256" t="str">
            <v>HHTM</v>
          </cell>
        </row>
        <row r="2257">
          <cell r="A2257" t="str">
            <v>VNP200K</v>
          </cell>
          <cell r="B2257" t="str">
            <v>Thẻ Vinaphone mệnh giá 200000 đồng</v>
          </cell>
          <cell r="C2257" t="str">
            <v>cai</v>
          </cell>
          <cell r="D2257" t="str">
            <v>HHTM</v>
          </cell>
        </row>
        <row r="2258">
          <cell r="A2258" t="str">
            <v>VNP20K</v>
          </cell>
          <cell r="B2258" t="str">
            <v>Thẻ Vinaphone mệnh giá 20000 đồng</v>
          </cell>
          <cell r="C2258" t="str">
            <v>cai</v>
          </cell>
          <cell r="D2258" t="str">
            <v>HHTM</v>
          </cell>
        </row>
        <row r="2259">
          <cell r="A2259" t="str">
            <v>VNP50K</v>
          </cell>
          <cell r="B2259" t="str">
            <v>Thẻ Vinaphone mệnh giá 50000 đồng</v>
          </cell>
          <cell r="C2259" t="str">
            <v>cai</v>
          </cell>
          <cell r="D2259" t="str">
            <v>HHTM</v>
          </cell>
        </row>
        <row r="2260">
          <cell r="A2260" t="str">
            <v>VNT001B-M001</v>
          </cell>
          <cell r="B2260" t="str">
            <v>IC DDR</v>
          </cell>
          <cell r="C2260" t="str">
            <v>bo</v>
          </cell>
          <cell r="D2260" t="str">
            <v>SMB</v>
          </cell>
        </row>
        <row r="2261">
          <cell r="A2261" t="str">
            <v>VNT001B-M002</v>
          </cell>
          <cell r="B2261" t="str">
            <v>WiFi Module (non-transceiver)</v>
          </cell>
          <cell r="C2261" t="str">
            <v>bo</v>
          </cell>
          <cell r="D2261" t="str">
            <v>SMB</v>
          </cell>
        </row>
        <row r="2262">
          <cell r="A2262" t="str">
            <v>VNT001B-M003</v>
          </cell>
          <cell r="B2262" t="str">
            <v>Transformer</v>
          </cell>
          <cell r="C2262" t="str">
            <v>bo</v>
          </cell>
          <cell r="D2262" t="str">
            <v>SMB</v>
          </cell>
        </row>
        <row r="2263">
          <cell r="A2263" t="str">
            <v>VNT001B-M004</v>
          </cell>
          <cell r="B2263" t="str">
            <v>SD port</v>
          </cell>
          <cell r="C2263" t="str">
            <v>bo</v>
          </cell>
          <cell r="D2263" t="str">
            <v>SMB</v>
          </cell>
        </row>
        <row r="2264">
          <cell r="A2264" t="str">
            <v>VNT001B-M005</v>
          </cell>
          <cell r="B2264" t="str">
            <v>Reset Button</v>
          </cell>
          <cell r="C2264" t="str">
            <v>bo</v>
          </cell>
          <cell r="D2264" t="str">
            <v>SMB</v>
          </cell>
        </row>
        <row r="2265">
          <cell r="A2265" t="str">
            <v>VNT001B-M006</v>
          </cell>
          <cell r="B2265" t="str">
            <v>LED Cover</v>
          </cell>
          <cell r="C2265" t="str">
            <v>bo</v>
          </cell>
          <cell r="D2265" t="str">
            <v>SMB</v>
          </cell>
        </row>
        <row r="2266">
          <cell r="A2266" t="str">
            <v>VNT001B-M007</v>
          </cell>
          <cell r="B2266" t="str">
            <v>CPU</v>
          </cell>
          <cell r="C2266" t="str">
            <v>bo</v>
          </cell>
          <cell r="D2266" t="str">
            <v>SMB</v>
          </cell>
        </row>
        <row r="2267">
          <cell r="A2267" t="str">
            <v>VNT001B-M008</v>
          </cell>
          <cell r="B2267" t="str">
            <v>Switch</v>
          </cell>
          <cell r="C2267" t="str">
            <v>bo</v>
          </cell>
          <cell r="D2267" t="str">
            <v>SMB</v>
          </cell>
        </row>
        <row r="2268">
          <cell r="A2268" t="str">
            <v>VNT001B-M009</v>
          </cell>
          <cell r="B2268" t="str">
            <v>USB port</v>
          </cell>
          <cell r="C2268" t="str">
            <v>bo</v>
          </cell>
          <cell r="D2268" t="str">
            <v>SMB</v>
          </cell>
        </row>
        <row r="2269">
          <cell r="A2269" t="str">
            <v>VNT001B-M010</v>
          </cell>
          <cell r="B2269" t="str">
            <v>LED</v>
          </cell>
          <cell r="C2269" t="str">
            <v>bo</v>
          </cell>
          <cell r="D2269" t="str">
            <v>SMB</v>
          </cell>
        </row>
        <row r="2270">
          <cell r="A2270" t="str">
            <v>VNT001B-M011</v>
          </cell>
          <cell r="B2270" t="str">
            <v>Power adaper</v>
          </cell>
          <cell r="C2270" t="str">
            <v>bo</v>
          </cell>
          <cell r="D2270" t="str">
            <v>SMB</v>
          </cell>
        </row>
        <row r="2271">
          <cell r="A2271" t="str">
            <v>VNT001SB</v>
          </cell>
          <cell r="B2271" t="str">
            <v>VNPT Technology Smart Box</v>
          </cell>
          <cell r="C2271" t="str">
            <v>bo</v>
          </cell>
          <cell r="D2271" t="str">
            <v>HHTM</v>
          </cell>
        </row>
        <row r="2272">
          <cell r="A2272" t="str">
            <v>VNT-DSL-WM-4E2AH-1.0</v>
          </cell>
          <cell r="B2272" t="str">
            <v>PCB for Modem ADSL</v>
          </cell>
          <cell r="C2272" t="str">
            <v>cai</v>
          </cell>
          <cell r="D2272" t="str">
            <v>ADSL</v>
          </cell>
        </row>
        <row r="2273">
          <cell r="A2273" t="str">
            <v>VOSMARTBOX</v>
          </cell>
          <cell r="B2273" t="str">
            <v>Thùng carton 3 lớp VNPT Smartbox</v>
          </cell>
          <cell r="C2273" t="str">
            <v>cái</v>
          </cell>
          <cell r="D2273" t="str">
            <v>SMB</v>
          </cell>
        </row>
        <row r="2274">
          <cell r="A2274" t="str">
            <v>Z4V4ULCP003</v>
          </cell>
          <cell r="B2274" t="str">
            <v>Phôi tem thiếc bạc 18x50mm</v>
          </cell>
          <cell r="C2274" t="str">
            <v>cái</v>
          </cell>
          <cell r="D2274" t="str">
            <v>LTS2</v>
          </cell>
        </row>
        <row r="2275">
          <cell r="A2275" t="str">
            <v>ZN4PD1 - 63 - S+</v>
          </cell>
          <cell r="B2275" t="str">
            <v>PWR DIV / SMA / RoHS</v>
          </cell>
          <cell r="C2275" t="str">
            <v>cai</v>
          </cell>
          <cell r="D2275" t="str">
            <v>CCDC</v>
          </cell>
        </row>
        <row r="2276">
          <cell r="A2276" t="str">
            <v>4VNULCE001-WTL</v>
          </cell>
          <cell r="B2276" t="str">
            <v>TP black with logo VIVAS</v>
          </cell>
          <cell r="C2276" t="str">
            <v>cái</v>
          </cell>
          <cell r="D2276" t="str">
            <v>S2NE</v>
          </cell>
        </row>
        <row r="2277">
          <cell r="A2277" t="str">
            <v>4VNULCE002</v>
          </cell>
          <cell r="B2277" t="str">
            <v xml:space="preserve">LCD </v>
          </cell>
          <cell r="C2277" t="str">
            <v>cái</v>
          </cell>
          <cell r="D2277" t="str">
            <v>S2NE</v>
          </cell>
        </row>
        <row r="2278">
          <cell r="A2278" t="str">
            <v>4VNULCE004</v>
          </cell>
          <cell r="B2278" t="str">
            <v>camera sets</v>
          </cell>
          <cell r="C2278" t="str">
            <v>cái</v>
          </cell>
          <cell r="D2278" t="str">
            <v>S2NE</v>
          </cell>
        </row>
        <row r="2279">
          <cell r="A2279" t="str">
            <v>4VNULCE005</v>
          </cell>
          <cell r="B2279" t="str">
            <v>photodector FPC sets</v>
          </cell>
          <cell r="C2279" t="str">
            <v>cái</v>
          </cell>
          <cell r="D2279" t="str">
            <v>S2NE</v>
          </cell>
        </row>
        <row r="2280">
          <cell r="A2280" t="str">
            <v>4VNULCE006</v>
          </cell>
          <cell r="B2280" t="str">
            <v>on-off key fpc</v>
          </cell>
          <cell r="C2280" t="str">
            <v>cái</v>
          </cell>
          <cell r="D2280" t="str">
            <v>S2NE</v>
          </cell>
        </row>
        <row r="2281">
          <cell r="A2281" t="str">
            <v>4VNULCE007</v>
          </cell>
          <cell r="B2281" t="str">
            <v>volume key FPC</v>
          </cell>
          <cell r="C2281" t="str">
            <v>cái</v>
          </cell>
          <cell r="D2281" t="str">
            <v>S2NE</v>
          </cell>
        </row>
        <row r="2282">
          <cell r="A2282" t="str">
            <v>4VNULCE008</v>
          </cell>
          <cell r="B2282" t="str">
            <v>key light FPC</v>
          </cell>
          <cell r="C2282" t="str">
            <v>cái</v>
          </cell>
          <cell r="D2282" t="str">
            <v>S2NE</v>
          </cell>
        </row>
        <row r="2283">
          <cell r="A2283" t="str">
            <v>4VNULCE009</v>
          </cell>
          <cell r="B2283" t="str">
            <v>speaker</v>
          </cell>
          <cell r="C2283" t="str">
            <v>cái</v>
          </cell>
          <cell r="D2283" t="str">
            <v>S2NE</v>
          </cell>
        </row>
        <row r="2284">
          <cell r="A2284" t="str">
            <v>4VNULCE010</v>
          </cell>
          <cell r="B2284" t="str">
            <v>receiver</v>
          </cell>
          <cell r="C2284" t="str">
            <v>cái</v>
          </cell>
          <cell r="D2284" t="str">
            <v>S2NE</v>
          </cell>
        </row>
        <row r="2285">
          <cell r="A2285" t="str">
            <v>4VNULCE011</v>
          </cell>
          <cell r="B2285" t="str">
            <v>MIC</v>
          </cell>
          <cell r="C2285" t="str">
            <v>cái</v>
          </cell>
          <cell r="D2285" t="str">
            <v>S2NE</v>
          </cell>
        </row>
        <row r="2286">
          <cell r="A2286" t="str">
            <v>4VNULCE013</v>
          </cell>
          <cell r="B2286" t="str">
            <v>Motor</v>
          </cell>
          <cell r="C2286" t="str">
            <v>cái</v>
          </cell>
          <cell r="D2286" t="str">
            <v>S2NE</v>
          </cell>
        </row>
        <row r="2287">
          <cell r="A2287" t="str">
            <v>4VNULCE014</v>
          </cell>
          <cell r="B2287" t="str">
            <v>GSM antenna</v>
          </cell>
          <cell r="C2287" t="str">
            <v>cái</v>
          </cell>
          <cell r="D2287" t="str">
            <v>S2NE</v>
          </cell>
        </row>
        <row r="2288">
          <cell r="A2288" t="str">
            <v>4VNULCE016</v>
          </cell>
          <cell r="B2288" t="str">
            <v>BT/WIFI/GPS 3 in 1 antenna black</v>
          </cell>
          <cell r="C2288" t="str">
            <v>cái</v>
          </cell>
          <cell r="D2288" t="str">
            <v>S2NE</v>
          </cell>
        </row>
        <row r="2289">
          <cell r="A2289" t="str">
            <v>4VNULCP004</v>
          </cell>
          <cell r="B2289" t="str">
            <v>USB line white</v>
          </cell>
          <cell r="C2289" t="str">
            <v>cái</v>
          </cell>
          <cell r="D2289" t="str">
            <v>S2NE</v>
          </cell>
        </row>
        <row r="2290">
          <cell r="A2290" t="str">
            <v>4VNULCP006</v>
          </cell>
          <cell r="B2290" t="str">
            <v>white earphone</v>
          </cell>
          <cell r="C2290" t="str">
            <v>cái</v>
          </cell>
          <cell r="D2290" t="str">
            <v>S2NE</v>
          </cell>
        </row>
        <row r="2291">
          <cell r="A2291" t="str">
            <v>4VNULCP007</v>
          </cell>
          <cell r="B2291" t="str">
            <v>Giftbox IMEI lable</v>
          </cell>
          <cell r="C2291" t="str">
            <v>cái</v>
          </cell>
          <cell r="D2291" t="str">
            <v>S2NE</v>
          </cell>
        </row>
        <row r="2292">
          <cell r="A2292" t="str">
            <v>4VNULCP008</v>
          </cell>
          <cell r="B2292" t="str">
            <v>screw lable</v>
          </cell>
          <cell r="C2292" t="str">
            <v>cái</v>
          </cell>
          <cell r="D2292" t="str">
            <v>S2NE</v>
          </cell>
        </row>
        <row r="2293">
          <cell r="A2293" t="str">
            <v>4VNULCP009</v>
          </cell>
          <cell r="B2293" t="str">
            <v>giftbox SN lable</v>
          </cell>
          <cell r="C2293" t="str">
            <v>cái</v>
          </cell>
          <cell r="D2293" t="str">
            <v>S2NE</v>
          </cell>
        </row>
        <row r="2294">
          <cell r="A2294" t="str">
            <v>4VNULCP010</v>
          </cell>
          <cell r="B2294" t="str">
            <v>giftbox ICT lable</v>
          </cell>
          <cell r="C2294" t="str">
            <v>cái</v>
          </cell>
          <cell r="D2294" t="str">
            <v>S2NE</v>
          </cell>
        </row>
        <row r="2295">
          <cell r="A2295" t="str">
            <v>4VNULCP011</v>
          </cell>
          <cell r="B2295" t="str">
            <v>lable for battery bunker</v>
          </cell>
          <cell r="C2295" t="str">
            <v>cái</v>
          </cell>
          <cell r="D2295" t="str">
            <v>S2NE</v>
          </cell>
        </row>
        <row r="2296">
          <cell r="A2296" t="str">
            <v>4VNULCP012-K</v>
          </cell>
          <cell r="B2296" t="str">
            <v>color lable: black</v>
          </cell>
          <cell r="C2296" t="str">
            <v>cái</v>
          </cell>
          <cell r="D2296" t="str">
            <v>S2NE</v>
          </cell>
        </row>
        <row r="2297">
          <cell r="A2297" t="str">
            <v>4VNULCP012-W</v>
          </cell>
          <cell r="B2297" t="str">
            <v>color lable: white</v>
          </cell>
          <cell r="C2297" t="str">
            <v>cái</v>
          </cell>
          <cell r="D2297" t="str">
            <v>S2NE</v>
          </cell>
        </row>
        <row r="2298">
          <cell r="A2298" t="str">
            <v>4VNULCP013</v>
          </cell>
          <cell r="B2298" t="str">
            <v>water proof lable , pasted on the PCBA</v>
          </cell>
          <cell r="C2298" t="str">
            <v>cái</v>
          </cell>
          <cell r="D2298" t="str">
            <v>S2NE</v>
          </cell>
        </row>
        <row r="2299">
          <cell r="A2299" t="str">
            <v>4VNULCP014</v>
          </cell>
          <cell r="B2299" t="str">
            <v>GB sealing lable</v>
          </cell>
          <cell r="C2299" t="str">
            <v>cái</v>
          </cell>
          <cell r="D2299" t="str">
            <v>S2NE</v>
          </cell>
        </row>
        <row r="2300">
          <cell r="A2300" t="str">
            <v>4VNULCP015</v>
          </cell>
          <cell r="B2300" t="str">
            <v>warranty card</v>
          </cell>
          <cell r="C2300" t="str">
            <v>cái</v>
          </cell>
          <cell r="D2300" t="str">
            <v>S2NE</v>
          </cell>
        </row>
        <row r="2301">
          <cell r="A2301" t="str">
            <v>4VNULCP016</v>
          </cell>
          <cell r="B2301" t="str">
            <v>S2TP protector（3 layers）</v>
          </cell>
          <cell r="C2301" t="str">
            <v>cái</v>
          </cell>
          <cell r="D2301" t="str">
            <v>S2NE</v>
          </cell>
        </row>
        <row r="2302">
          <cell r="A2302" t="str">
            <v>4VNULCS010-K</v>
          </cell>
          <cell r="B2302" t="str">
            <v>A cover components black</v>
          </cell>
          <cell r="C2302" t="str">
            <v>cái</v>
          </cell>
          <cell r="D2302" t="str">
            <v>S2NE</v>
          </cell>
        </row>
        <row r="2303">
          <cell r="A2303" t="str">
            <v>4VNULCS020</v>
          </cell>
          <cell r="B2303" t="str">
            <v>B cover components</v>
          </cell>
          <cell r="C2303" t="str">
            <v>cái</v>
          </cell>
          <cell r="D2303" t="str">
            <v>S2NE</v>
          </cell>
        </row>
        <row r="2304">
          <cell r="A2304" t="str">
            <v>4VNULCS030-K-No VNPT</v>
          </cell>
          <cell r="B2304" t="str">
            <v xml:space="preserve">C cover components black
</v>
          </cell>
          <cell r="C2304" t="str">
            <v>cái</v>
          </cell>
          <cell r="D2304" t="str">
            <v>S2NE</v>
          </cell>
        </row>
        <row r="2305">
          <cell r="A2305" t="str">
            <v>4VNULCS040-K</v>
          </cell>
          <cell r="B2305" t="str">
            <v>on-off key black</v>
          </cell>
          <cell r="C2305" t="str">
            <v>cái</v>
          </cell>
          <cell r="D2305" t="str">
            <v>S2NE</v>
          </cell>
        </row>
        <row r="2306">
          <cell r="A2306" t="str">
            <v>4VNULCS041-K</v>
          </cell>
          <cell r="B2306" t="str">
            <v>volume key black</v>
          </cell>
          <cell r="C2306" t="str">
            <v>cái</v>
          </cell>
          <cell r="D2306" t="str">
            <v>S2NE</v>
          </cell>
        </row>
        <row r="2307">
          <cell r="A2307" t="str">
            <v>4VNULCS042</v>
          </cell>
          <cell r="B2307" t="str">
            <v>photodetector sealing silcon sets</v>
          </cell>
          <cell r="C2307" t="str">
            <v>cái</v>
          </cell>
          <cell r="D2307" t="str">
            <v>S2NE</v>
          </cell>
        </row>
        <row r="2308">
          <cell r="A2308" t="str">
            <v>4VNULCS043</v>
          </cell>
          <cell r="B2308" t="str">
            <v>speaker support</v>
          </cell>
          <cell r="C2308" t="str">
            <v>cái</v>
          </cell>
          <cell r="D2308" t="str">
            <v>S2NE</v>
          </cell>
        </row>
        <row r="2309">
          <cell r="A2309" t="str">
            <v>4VNULCS044</v>
          </cell>
          <cell r="B2309" t="str">
            <v>back camera lens</v>
          </cell>
          <cell r="C2309" t="str">
            <v>cái</v>
          </cell>
          <cell r="D2309" t="str">
            <v>S2NE</v>
          </cell>
        </row>
        <row r="2310">
          <cell r="A2310" t="str">
            <v>4VNULCS045</v>
          </cell>
          <cell r="B2310" t="str">
            <v>self-tapping screw 1.4x2.5</v>
          </cell>
          <cell r="C2310" t="str">
            <v>cái</v>
          </cell>
          <cell r="D2310" t="str">
            <v>S2NE</v>
          </cell>
        </row>
        <row r="2311">
          <cell r="A2311" t="str">
            <v>4VNULCS046</v>
          </cell>
          <cell r="B2311" t="str">
            <v>machine screw 1.4x3</v>
          </cell>
          <cell r="C2311" t="str">
            <v>cái</v>
          </cell>
          <cell r="D2311" t="str">
            <v>S2NE</v>
          </cell>
        </row>
        <row r="2312">
          <cell r="A2312" t="str">
            <v>4VNULCS047</v>
          </cell>
          <cell r="B2312" t="str">
            <v>insulating cement for volume key</v>
          </cell>
          <cell r="C2312" t="str">
            <v>cái</v>
          </cell>
          <cell r="D2312" t="str">
            <v>S2NE</v>
          </cell>
        </row>
        <row r="2313">
          <cell r="A2313" t="str">
            <v>4VNULCS048</v>
          </cell>
          <cell r="B2313" t="str">
            <v>insulating cement for camera</v>
          </cell>
          <cell r="C2313" t="str">
            <v>cái</v>
          </cell>
          <cell r="D2313" t="str">
            <v>S2NE</v>
          </cell>
        </row>
        <row r="2314">
          <cell r="A2314" t="str">
            <v>4VNULCS049</v>
          </cell>
          <cell r="B2314" t="str">
            <v>insulating cement for LCD</v>
          </cell>
          <cell r="C2314" t="str">
            <v>cái</v>
          </cell>
          <cell r="D2314" t="str">
            <v>S2NE</v>
          </cell>
        </row>
        <row r="2315">
          <cell r="A2315" t="str">
            <v>4VNULCS04A</v>
          </cell>
          <cell r="B2315" t="str">
            <v>TP-IC sheilding conductive fabric</v>
          </cell>
          <cell r="C2315" t="str">
            <v>cái</v>
          </cell>
          <cell r="D2315" t="str">
            <v>S2NE</v>
          </cell>
        </row>
        <row r="2316">
          <cell r="A2316" t="str">
            <v>4VNULCS04C</v>
          </cell>
          <cell r="B2316" t="str">
            <v>speaker conductive fabric</v>
          </cell>
          <cell r="C2316" t="str">
            <v>cái</v>
          </cell>
          <cell r="D2316" t="str">
            <v>S2NE</v>
          </cell>
        </row>
        <row r="2317">
          <cell r="A2317" t="str">
            <v>4VNULCS04D</v>
          </cell>
          <cell r="B2317" t="str">
            <v>conductive foam 1</v>
          </cell>
          <cell r="C2317" t="str">
            <v>cái</v>
          </cell>
          <cell r="D2317" t="str">
            <v>S2NE</v>
          </cell>
        </row>
        <row r="2318">
          <cell r="A2318" t="str">
            <v>4VNULCS04E</v>
          </cell>
          <cell r="B2318" t="str">
            <v>conductive foam 2</v>
          </cell>
          <cell r="C2318" t="str">
            <v>cái</v>
          </cell>
          <cell r="D2318" t="str">
            <v>S2NE</v>
          </cell>
        </row>
        <row r="2319">
          <cell r="A2319" t="str">
            <v>4VNULCS04F</v>
          </cell>
          <cell r="B2319" t="str">
            <v>key light FPC grounding conductive fabric</v>
          </cell>
          <cell r="C2319" t="str">
            <v>cái</v>
          </cell>
          <cell r="D2319" t="str">
            <v>S2NE</v>
          </cell>
        </row>
        <row r="2320">
          <cell r="A2320" t="str">
            <v>4VNULCS010-W</v>
          </cell>
          <cell r="B2320" t="str">
            <v>A cover components white</v>
          </cell>
          <cell r="C2320" t="str">
            <v>cái</v>
          </cell>
          <cell r="D2320" t="str">
            <v>S2NE</v>
          </cell>
        </row>
        <row r="2321">
          <cell r="A2321" t="str">
            <v>4VNULCS030-W-No VNPT</v>
          </cell>
          <cell r="B2321" t="str">
            <v>C cover components white</v>
          </cell>
          <cell r="C2321" t="str">
            <v>cái</v>
          </cell>
          <cell r="D2321" t="str">
            <v>S2NE</v>
          </cell>
        </row>
        <row r="2322">
          <cell r="A2322" t="str">
            <v>4VNULCS040-W</v>
          </cell>
          <cell r="B2322" t="str">
            <v xml:space="preserve">on-off key white </v>
          </cell>
          <cell r="C2322" t="str">
            <v>cái</v>
          </cell>
          <cell r="D2322" t="str">
            <v>S2NE</v>
          </cell>
        </row>
        <row r="2323">
          <cell r="A2323" t="str">
            <v>4VNULCS041-W</v>
          </cell>
          <cell r="B2323" t="str">
            <v>volume key white</v>
          </cell>
          <cell r="C2323" t="str">
            <v>cái</v>
          </cell>
          <cell r="D2323" t="str">
            <v>S2NE</v>
          </cell>
        </row>
        <row r="2324">
          <cell r="A2324" t="str">
            <v>4VNULCP001</v>
          </cell>
          <cell r="B2324" t="str">
            <v>battery</v>
          </cell>
          <cell r="C2324" t="str">
            <v>cái</v>
          </cell>
          <cell r="D2324" t="str">
            <v>S2NE</v>
          </cell>
        </row>
        <row r="2325">
          <cell r="A2325" t="str">
            <v>4VNULCP002</v>
          </cell>
          <cell r="B2325" t="str">
            <v>Charger</v>
          </cell>
          <cell r="C2325" t="str">
            <v>cái</v>
          </cell>
          <cell r="D2325" t="str">
            <v>S2NE</v>
          </cell>
        </row>
        <row r="2326">
          <cell r="A2326" t="str">
            <v>4VNULCP019</v>
          </cell>
          <cell r="B2326" t="str">
            <v>Sách hướng dẫn sử dụng New ULC</v>
          </cell>
          <cell r="C2326" t="str">
            <v>cái</v>
          </cell>
          <cell r="D2326" t="str">
            <v>S2NE</v>
          </cell>
        </row>
        <row r="2327">
          <cell r="A2327" t="str">
            <v>4VNULCP020</v>
          </cell>
          <cell r="B2327" t="str">
            <v>Túi nilong đựng điện thoại</v>
          </cell>
          <cell r="C2327" t="str">
            <v>cái</v>
          </cell>
          <cell r="D2327" t="str">
            <v>S2NE</v>
          </cell>
        </row>
        <row r="2328">
          <cell r="A2328" t="str">
            <v>4VAVGMBOX</v>
          </cell>
          <cell r="B2328" t="str">
            <v>Hộp master ăngten AVG</v>
          </cell>
          <cell r="C2328" t="str">
            <v>cái</v>
          </cell>
          <cell r="D2328" t="str">
            <v>AVG</v>
          </cell>
        </row>
        <row r="2329">
          <cell r="A2329" t="str">
            <v>1VRAX10RJ11</v>
          </cell>
          <cell r="B2329" t="str">
            <v xml:space="preserve">RES. AXIAL, 10 OHM, 5%, ( 12 x 3.5 mm) 1W FUSIBLE CARBON </v>
          </cell>
          <cell r="C2329" t="str">
            <v>cái</v>
          </cell>
          <cell r="D2329" t="str">
            <v>MBC</v>
          </cell>
        </row>
        <row r="2330">
          <cell r="A2330" t="str">
            <v>3VMODBVT2004</v>
          </cell>
          <cell r="B2330" t="str">
            <v>DVB-T2 Front panel PCBA</v>
          </cell>
          <cell r="C2330" t="str">
            <v>cái</v>
          </cell>
          <cell r="D2330" t="str">
            <v>DVBT2</v>
          </cell>
        </row>
        <row r="2331">
          <cell r="A2331">
            <v>40303098</v>
          </cell>
          <cell r="B2331" t="str">
            <v>Wifi Antenna</v>
          </cell>
          <cell r="C2331" t="str">
            <v>cái</v>
          </cell>
          <cell r="D2331" t="str">
            <v>AP</v>
          </cell>
        </row>
        <row r="2332">
          <cell r="A2332" t="str">
            <v>3VMORTL8188CUS</v>
          </cell>
          <cell r="B2332" t="str">
            <v>WiFi Module</v>
          </cell>
          <cell r="C2332" t="str">
            <v>cái</v>
          </cell>
          <cell r="D2332" t="str">
            <v>AP</v>
          </cell>
        </row>
        <row r="2333">
          <cell r="A2333" t="str">
            <v>1VR0402510R04</v>
          </cell>
          <cell r="B2333" t="str">
            <v>RES,THK,0402,510,5%,63mW</v>
          </cell>
          <cell r="C2333" t="str">
            <v>cái</v>
          </cell>
          <cell r="D2333" t="str">
            <v>DVBT2</v>
          </cell>
        </row>
        <row r="2334">
          <cell r="A2334" t="str">
            <v>1VR040221K1F04</v>
          </cell>
          <cell r="B2334" t="str">
            <v>RES,THK,0402,22.1K,1%,63mW</v>
          </cell>
          <cell r="C2334" t="str">
            <v>cái</v>
          </cell>
          <cell r="D2334" t="str">
            <v>DVBT2</v>
          </cell>
        </row>
        <row r="2335">
          <cell r="A2335" t="str">
            <v>4VDBT2P008</v>
          </cell>
          <cell r="B2335" t="str">
            <v>Túi PP 20x30cm</v>
          </cell>
          <cell r="C2335" t="str">
            <v>cái</v>
          </cell>
          <cell r="D2335" t="str">
            <v>DVBT2</v>
          </cell>
        </row>
        <row r="2336">
          <cell r="A2336" t="str">
            <v>2VDIS1ZB60</v>
          </cell>
          <cell r="B2336" t="str">
            <v>SURFACE MOUNT GLASS PASSIVATED BRIDGE RECTIFIER  600V, 0.8A</v>
          </cell>
          <cell r="C2336" t="str">
            <v>cái</v>
          </cell>
          <cell r="D2336" t="str">
            <v>MBC</v>
          </cell>
        </row>
        <row r="2337">
          <cell r="A2337" t="str">
            <v>1VC1206102M2GX7R</v>
          </cell>
          <cell r="B2337" t="str">
            <v>CAP CER 1nF 400V 20% SMD, 1206, X7R</v>
          </cell>
          <cell r="C2337" t="str">
            <v>cái</v>
          </cell>
          <cell r="D2337" t="str">
            <v>MBC</v>
          </cell>
        </row>
        <row r="2338">
          <cell r="A2338" t="str">
            <v>2VDISK54S</v>
          </cell>
          <cell r="B2338" t="str">
            <v>SCHOTTKY DIODE 5A 40V, SMB (DO-201AA)</v>
          </cell>
          <cell r="C2338" t="str">
            <v>cái</v>
          </cell>
          <cell r="D2338" t="str">
            <v>MBC</v>
          </cell>
        </row>
        <row r="2339">
          <cell r="A2339" t="str">
            <v>1VC6311827M0JALU</v>
          </cell>
          <cell r="B2339" t="str">
            <v>CAP ALUM 820uF 6.3V 20% RADIAL (10 x 9.5) pitch 5mm VERY LOW ESR 0.014 OHM, 105 C, HIGH QUALITY</v>
          </cell>
          <cell r="C2339" t="str">
            <v>cái</v>
          </cell>
          <cell r="D2339" t="str">
            <v>MBC</v>
          </cell>
        </row>
        <row r="2340">
          <cell r="A2340" t="str">
            <v>1VC0402150B1HCER</v>
          </cell>
          <cell r="B2340" t="str">
            <v>CAP,CER,0402,15pF,1%,50V</v>
          </cell>
          <cell r="C2340" t="str">
            <v>cái</v>
          </cell>
          <cell r="D2340" t="str">
            <v>DVBT2</v>
          </cell>
        </row>
        <row r="2341">
          <cell r="A2341" t="str">
            <v>1VC0402103M1EX7R</v>
          </cell>
          <cell r="B2341" t="str">
            <v>CAP,CER,0402,0.01uF,20%,25V,X7R</v>
          </cell>
          <cell r="C2341" t="str">
            <v>cái</v>
          </cell>
          <cell r="D2341" t="str">
            <v>DVBT2</v>
          </cell>
        </row>
        <row r="2342">
          <cell r="A2342" t="str">
            <v>1VC0402330F1ENP0</v>
          </cell>
          <cell r="B2342" t="str">
            <v>CAP,CER,0402,33pF,1%,25V,NP0,ULTRA-HIGH Q</v>
          </cell>
          <cell r="C2342" t="str">
            <v>cái</v>
          </cell>
          <cell r="D2342" t="str">
            <v>DVBT2</v>
          </cell>
        </row>
        <row r="2343">
          <cell r="A2343" t="str">
            <v>1VC0402561F1HNP0</v>
          </cell>
          <cell r="B2343" t="str">
            <v>CAP,CER,0402,560pF,5%,50V,NP0</v>
          </cell>
          <cell r="C2343" t="str">
            <v>cái</v>
          </cell>
          <cell r="D2343" t="str">
            <v>DVBT2</v>
          </cell>
        </row>
        <row r="2344">
          <cell r="A2344" t="str">
            <v>1VC0402102F1ECER</v>
          </cell>
          <cell r="B2344" t="str">
            <v>CAP,CER,0402,1000pF,5%,25V</v>
          </cell>
          <cell r="C2344" t="str">
            <v>cái</v>
          </cell>
          <cell r="D2344" t="str">
            <v>DVBT2</v>
          </cell>
        </row>
        <row r="2345">
          <cell r="A2345" t="str">
            <v>1VL04026R8F000G1500</v>
          </cell>
          <cell r="B2345" t="str">
            <v>IND,FXD,0402,6.8nH,2%,1500mA,55mOHM,0402HP</v>
          </cell>
          <cell r="C2345" t="str">
            <v>cái</v>
          </cell>
          <cell r="D2345" t="str">
            <v>DVBT2</v>
          </cell>
        </row>
        <row r="2346">
          <cell r="A2346" t="str">
            <v>1VL0402470F000G150</v>
          </cell>
          <cell r="B2346" t="str">
            <v>IND,FXD,0402,47nH,2%,150mA,830mOHM</v>
          </cell>
          <cell r="C2346" t="str">
            <v>cái</v>
          </cell>
          <cell r="D2346" t="str">
            <v>DVBT2</v>
          </cell>
        </row>
        <row r="2347">
          <cell r="A2347" t="str">
            <v>1VL1008820F000G1000</v>
          </cell>
          <cell r="B2347" t="str">
            <v>IND,FXD,1008,82nH,2%,1000mA,220mOHM</v>
          </cell>
          <cell r="C2347" t="str">
            <v>cái</v>
          </cell>
          <cell r="D2347" t="str">
            <v>DVBT2</v>
          </cell>
        </row>
        <row r="2348">
          <cell r="A2348" t="str">
            <v>1VL04025R6F000G760</v>
          </cell>
          <cell r="B2348" t="str">
            <v>IND,FXD,0402,5.6nH,2%,760mA,83mOHM</v>
          </cell>
          <cell r="C2348" t="str">
            <v>cái</v>
          </cell>
          <cell r="D2348" t="str">
            <v>DVBT2</v>
          </cell>
        </row>
        <row r="2349">
          <cell r="A2349" t="str">
            <v>1VL04028R2F000G1500</v>
          </cell>
          <cell r="B2349" t="str">
            <v>IND,FXD,0402,8.2nH,2%,1500mA,54mOHM,0402HP</v>
          </cell>
          <cell r="C2349" t="str">
            <v>cái</v>
          </cell>
          <cell r="D2349" t="str">
            <v>DVBT2</v>
          </cell>
        </row>
        <row r="2350">
          <cell r="A2350" t="str">
            <v>3VMOPCBA-LTS2-4ULC</v>
          </cell>
          <cell r="B2350" t="str">
            <v>PCBA New S2 ULC</v>
          </cell>
          <cell r="C2350" t="str">
            <v>cái</v>
          </cell>
          <cell r="D2350" t="str">
            <v>S2NE</v>
          </cell>
        </row>
        <row r="2351">
          <cell r="A2351" t="str">
            <v>4VVNT-AP-AC-E4PS024</v>
          </cell>
          <cell r="B2351" t="str">
            <v>Spring lock washer M2.5 Stainless</v>
          </cell>
          <cell r="C2351" t="str">
            <v>cái</v>
          </cell>
          <cell r="D2351" t="str">
            <v>AP</v>
          </cell>
        </row>
        <row r="2352">
          <cell r="A2352" t="str">
            <v>4VVNT-AP-AC-E4PS025</v>
          </cell>
          <cell r="B2352" t="str">
            <v>Plastic washer M2.5 Plastic</v>
          </cell>
          <cell r="C2352" t="str">
            <v>cái</v>
          </cell>
          <cell r="D2352" t="str">
            <v>AP</v>
          </cell>
        </row>
        <row r="2353">
          <cell r="A2353" t="str">
            <v>PM020010285AAI</v>
          </cell>
          <cell r="B2353" t="str">
            <v>Kìm cắt linh kiện tiến lộc loại nhỡ</v>
          </cell>
          <cell r="C2353" t="str">
            <v>cái</v>
          </cell>
          <cell r="D2353" t="str">
            <v>CCDC</v>
          </cell>
        </row>
        <row r="2354">
          <cell r="A2354" t="str">
            <v>SMB.01.PRV.2F</v>
          </cell>
          <cell r="B2354" t="str">
            <v>MyTV sử dụng chip không hỗ trợ security, màu trắng</v>
          </cell>
          <cell r="C2354" t="str">
            <v>cái</v>
          </cell>
          <cell r="D2354" t="str">
            <v>TVSTB</v>
          </cell>
        </row>
        <row r="2355">
          <cell r="A2355" t="str">
            <v>4VVNT-AP-AC-E4PS026</v>
          </cell>
          <cell r="B2355" t="str">
            <v>Long đen nhựa lắp mạch PoE M3.0 (Plastic washer M3.0 Plastic)</v>
          </cell>
          <cell r="C2355" t="str">
            <v>cái</v>
          </cell>
          <cell r="D2355" t="str">
            <v>AP</v>
          </cell>
        </row>
        <row r="2356">
          <cell r="A2356" t="str">
            <v>4VVNT-AP-AC-E4PS027</v>
          </cell>
          <cell r="B2356" t="str">
            <v>Đệm vênh lắp mạch PoE M3.0 (Spring lock washer M3.0 Stainless)</v>
          </cell>
          <cell r="C2356" t="str">
            <v>cái</v>
          </cell>
          <cell r="D2356" t="str">
            <v>AP</v>
          </cell>
        </row>
        <row r="2357">
          <cell r="A2357" t="str">
            <v>4VVNT-AP-AC-E4PS028</v>
          </cell>
          <cell r="B2357" t="str">
            <v>Chân giá treo</v>
          </cell>
          <cell r="C2357" t="str">
            <v>cái</v>
          </cell>
          <cell r="D2357" t="str">
            <v>AP</v>
          </cell>
        </row>
        <row r="2358">
          <cell r="A2358" t="str">
            <v>4VVNT-AP-AC-E4PS029</v>
          </cell>
          <cell r="B2358" t="str">
            <v>Thân giá treo</v>
          </cell>
          <cell r="C2358" t="str">
            <v>cái</v>
          </cell>
          <cell r="D2358" t="str">
            <v>AP</v>
          </cell>
        </row>
        <row r="2359">
          <cell r="A2359" t="str">
            <v>4VVNT-AP-AC-E4PS030</v>
          </cell>
          <cell r="B2359" t="str">
            <v>Má động giá treo</v>
          </cell>
          <cell r="C2359" t="str">
            <v>cái</v>
          </cell>
          <cell r="D2359" t="str">
            <v>AP</v>
          </cell>
        </row>
        <row r="2360">
          <cell r="A2360" t="str">
            <v>4VVNT-AP-AC-E4PS031</v>
          </cell>
          <cell r="B2360" t="str">
            <v>Má tĩnh giá treo</v>
          </cell>
          <cell r="C2360" t="str">
            <v>cái</v>
          </cell>
          <cell r="D2360" t="str">
            <v>AP</v>
          </cell>
        </row>
        <row r="2361">
          <cell r="A2361" t="str">
            <v>4VVNT-AP-AC-E4PS032</v>
          </cell>
          <cell r="B2361" t="str">
            <v>Bu lông lắp chân giá treo AP M6, L16</v>
          </cell>
          <cell r="C2361" t="str">
            <v>cái</v>
          </cell>
          <cell r="D2361" t="str">
            <v>AP</v>
          </cell>
        </row>
        <row r="2362">
          <cell r="A2362" t="str">
            <v>4VVNT-AP-AC-E4PS033</v>
          </cell>
          <cell r="B2362" t="str">
            <v>Bu lông lắp thân giá treo M6, 3.8 cm</v>
          </cell>
          <cell r="C2362" t="str">
            <v>cái</v>
          </cell>
          <cell r="D2362" t="str">
            <v>AP</v>
          </cell>
        </row>
        <row r="2363">
          <cell r="A2363" t="str">
            <v>4VVNT-AP-AC-E4PS034</v>
          </cell>
          <cell r="B2363" t="str">
            <v>Đai ốc lắp giá treo M6</v>
          </cell>
          <cell r="C2363" t="str">
            <v>cái</v>
          </cell>
          <cell r="D2363" t="str">
            <v>AP</v>
          </cell>
        </row>
        <row r="2364">
          <cell r="A2364" t="str">
            <v>4VVNT-AP-AC-E4PS035</v>
          </cell>
          <cell r="B2364" t="str">
            <v>Đệm vênh lắp giá treo M6</v>
          </cell>
          <cell r="C2364" t="str">
            <v>cái</v>
          </cell>
          <cell r="D2364" t="str">
            <v>AP</v>
          </cell>
        </row>
        <row r="2365">
          <cell r="A2365" t="str">
            <v>4VVNT-AP-AC-E4PS036</v>
          </cell>
          <cell r="B2365" t="str">
            <v>Long đen  lắp  giá treo M6</v>
          </cell>
          <cell r="C2365" t="str">
            <v>cái</v>
          </cell>
          <cell r="D2365" t="str">
            <v>AP</v>
          </cell>
        </row>
        <row r="2366">
          <cell r="A2366" t="str">
            <v>4VVNT-AP-AC-E4PS037</v>
          </cell>
          <cell r="B2366" t="str">
            <v>Đệm chống xoay thân giá treo M6</v>
          </cell>
          <cell r="C2366" t="str">
            <v>cái</v>
          </cell>
          <cell r="D2366" t="str">
            <v>AP</v>
          </cell>
        </row>
        <row r="2367">
          <cell r="A2367" t="str">
            <v>4VVNT-AP-AC-E4PS038</v>
          </cell>
          <cell r="B2367" t="str">
            <v>Bu lông lắp má giá treo M6, L150</v>
          </cell>
          <cell r="C2367" t="str">
            <v>cái</v>
          </cell>
          <cell r="D2367" t="str">
            <v>AP</v>
          </cell>
        </row>
        <row r="2368">
          <cell r="A2368" t="str">
            <v>4VVNT-AP-AC-E4PS021</v>
          </cell>
          <cell r="B2368" t="str">
            <v>Dung môi Putin 300ml</v>
          </cell>
          <cell r="C2368" t="str">
            <v>cái</v>
          </cell>
          <cell r="D2368" t="str">
            <v>AP</v>
          </cell>
        </row>
        <row r="2369">
          <cell r="A2369" t="str">
            <v>4VVNT-AP-AC-E4PS022</v>
          </cell>
          <cell r="B2369" t="str">
            <v>Long đen lắp vỏ hộp AP, M4</v>
          </cell>
          <cell r="C2369" t="str">
            <v>cái</v>
          </cell>
          <cell r="D2369" t="str">
            <v>AP</v>
          </cell>
        </row>
        <row r="2370">
          <cell r="A2370" t="str">
            <v>4VVNT-AP-AC-E4PS023</v>
          </cell>
          <cell r="B2370" t="str">
            <v>Long đen tiếp địa lắp vỏ hộp AP, M4</v>
          </cell>
          <cell r="C2370" t="str">
            <v>cái</v>
          </cell>
          <cell r="D2370" t="str">
            <v>AP</v>
          </cell>
        </row>
        <row r="2371">
          <cell r="A2371" t="str">
            <v>PM020010286AAI-C19</v>
          </cell>
          <cell r="B2371" t="str">
            <v>Cờ lê 19</v>
          </cell>
          <cell r="C2371" t="str">
            <v>cái</v>
          </cell>
          <cell r="D2371" t="str">
            <v>CCDC</v>
          </cell>
        </row>
        <row r="2372">
          <cell r="A2372" t="str">
            <v>PM020010286AAI-C27</v>
          </cell>
          <cell r="B2372" t="str">
            <v>Cờ lê 27</v>
          </cell>
          <cell r="C2372" t="str">
            <v>cái</v>
          </cell>
          <cell r="D2372" t="str">
            <v>CCDC</v>
          </cell>
        </row>
        <row r="2373">
          <cell r="A2373" t="str">
            <v>PM020010286AAI-C13</v>
          </cell>
          <cell r="B2373" t="str">
            <v>Cờ lê 13</v>
          </cell>
          <cell r="C2373" t="str">
            <v>cái</v>
          </cell>
          <cell r="D2373" t="str">
            <v>CCDC</v>
          </cell>
        </row>
        <row r="2374">
          <cell r="A2374" t="str">
            <v>3VPCBAVGANT0</v>
          </cell>
          <cell r="B2374" t="str">
            <v>PCB 2 layers for AVG Antenna</v>
          </cell>
          <cell r="C2374" t="str">
            <v>cái</v>
          </cell>
          <cell r="D2374" t="str">
            <v>AVG</v>
          </cell>
        </row>
        <row r="2375">
          <cell r="A2375" t="str">
            <v>1VI0805100K0</v>
          </cell>
          <cell r="B2375" t="str">
            <v xml:space="preserve">IND 10uH 10% SMD 0805 </v>
          </cell>
          <cell r="C2375" t="str">
            <v>cái</v>
          </cell>
          <cell r="D2375" t="str">
            <v>AVG</v>
          </cell>
        </row>
        <row r="2376">
          <cell r="A2376" t="str">
            <v>1VC0805471J5</v>
          </cell>
          <cell r="B2376" t="str">
            <v>CAP CER 470 pF 50V 5%, SMD, 0805, NPO or C0G</v>
          </cell>
          <cell r="C2376" t="str">
            <v>cái</v>
          </cell>
          <cell r="D2376" t="str">
            <v>AVG</v>
          </cell>
        </row>
        <row r="2377">
          <cell r="A2377" t="str">
            <v>1VC0805150J5</v>
          </cell>
          <cell r="B2377" t="str">
            <v>CAP CER 15pF 50V 5% SMD, 0805, NPO or C0G</v>
          </cell>
          <cell r="C2377" t="str">
            <v>cái</v>
          </cell>
          <cell r="D2377" t="str">
            <v>AVG</v>
          </cell>
        </row>
        <row r="2378">
          <cell r="A2378" t="str">
            <v>1VR12060R0J7</v>
          </cell>
          <cell r="B2378" t="str">
            <v>RES 0 OHM, 5%,SMD, 1206</v>
          </cell>
          <cell r="C2378" t="str">
            <v>cái</v>
          </cell>
          <cell r="D2378" t="str">
            <v>AVG</v>
          </cell>
        </row>
        <row r="2379">
          <cell r="A2379" t="str">
            <v>3VMAX2640000</v>
          </cell>
          <cell r="B2379" t="str">
            <v>IC LNA MAX2640</v>
          </cell>
          <cell r="C2379" t="str">
            <v>cái</v>
          </cell>
          <cell r="D2379" t="str">
            <v>AVG</v>
          </cell>
        </row>
        <row r="2380">
          <cell r="A2380" t="str">
            <v>3VAVGAL16800</v>
          </cell>
          <cell r="B2380" t="str">
            <v>CHẤN TỬ THẲNG 168 mm, Phi 2.1 mm, ĐỒNG VÀNG</v>
          </cell>
          <cell r="C2380" t="str">
            <v>cái</v>
          </cell>
          <cell r="D2380" t="str">
            <v>AVG</v>
          </cell>
        </row>
        <row r="2381">
          <cell r="A2381" t="str">
            <v>3VAVGAL22000</v>
          </cell>
          <cell r="B2381" t="str">
            <v>CHẤN TỬ THẲNG 220 mm, Phi 2.1 mm, ĐỒNG VÀNG</v>
          </cell>
          <cell r="C2381" t="str">
            <v>cái</v>
          </cell>
          <cell r="D2381" t="str">
            <v>AVG</v>
          </cell>
        </row>
        <row r="2382">
          <cell r="A2382" t="str">
            <v>3VAVGAU39000</v>
          </cell>
          <cell r="B2382" t="str">
            <v>CHẤN TỬ CHỮ U, CHIỀU DÀI TỔNG 390 mm, Phi 2.1 mm, ĐỒNG VÀNG</v>
          </cell>
          <cell r="C2382" t="str">
            <v>cái</v>
          </cell>
          <cell r="D2382" t="str">
            <v>AVG</v>
          </cell>
        </row>
        <row r="2383">
          <cell r="A2383" t="str">
            <v>3VAVGFCONRF0</v>
          </cell>
          <cell r="B2383" t="str">
            <v>ĐẦU NỐI F, INOX</v>
          </cell>
          <cell r="C2383" t="str">
            <v>cái</v>
          </cell>
          <cell r="D2383" t="str">
            <v>AVG</v>
          </cell>
        </row>
        <row r="2384">
          <cell r="A2384" t="str">
            <v>4VAVGCASETOP</v>
          </cell>
          <cell r="B2384" t="str">
            <v>VỎ NHỰA TRÊN, NHỰA ABS NGUYÊN SINH, NÂU</v>
          </cell>
          <cell r="C2384" t="str">
            <v>cái</v>
          </cell>
          <cell r="D2384" t="str">
            <v>AVG</v>
          </cell>
        </row>
        <row r="2385">
          <cell r="A2385" t="str">
            <v>4VAVGCASEBOT</v>
          </cell>
          <cell r="B2385" t="str">
            <v>VỎ NHỰA DƯỚI, NHỰA ABS NGUYÊN SINH, NÂU</v>
          </cell>
          <cell r="C2385" t="str">
            <v>cái</v>
          </cell>
          <cell r="D2385" t="str">
            <v>AVG</v>
          </cell>
        </row>
        <row r="2386">
          <cell r="A2386" t="str">
            <v>4VCREW3X8PHI</v>
          </cell>
          <cell r="B2386" t="str">
            <v>VÍT TỰ KHOAN 3 X 8, ĐẦU MŨ VÁT, 4 CẠNH, ĐEN</v>
          </cell>
          <cell r="C2386" t="str">
            <v>cái</v>
          </cell>
          <cell r="D2386" t="str">
            <v>AVG</v>
          </cell>
        </row>
        <row r="2387">
          <cell r="A2387" t="str">
            <v>4VCREW2X8PHI</v>
          </cell>
          <cell r="B2387" t="str">
            <v>VÍT TỰ KHOAN 2 X 8, ĐẦU MŨ VÁT, 4 CẠNH, ĐEN</v>
          </cell>
          <cell r="C2387" t="str">
            <v>cái</v>
          </cell>
          <cell r="D2387" t="str">
            <v>AVG</v>
          </cell>
        </row>
        <row r="2388">
          <cell r="A2388" t="str">
            <v>3VAVGFCONRF1</v>
          </cell>
          <cell r="B2388" t="str">
            <v>VÒNG ĐỆM CỦA ĐẦU NỐI</v>
          </cell>
          <cell r="C2388" t="str">
            <v>cái</v>
          </cell>
          <cell r="D2388" t="str">
            <v>AVG</v>
          </cell>
        </row>
        <row r="2389">
          <cell r="A2389" t="str">
            <v>3VAVGFCONRF2</v>
          </cell>
          <cell r="B2389" t="str">
            <v>ĐAI ỐC CỦA ĐẦU NỐI</v>
          </cell>
          <cell r="C2389" t="str">
            <v>cái</v>
          </cell>
          <cell r="D2389" t="str">
            <v>AVG</v>
          </cell>
        </row>
        <row r="2390">
          <cell r="A2390" t="str">
            <v>4VAVGGAANT00</v>
          </cell>
          <cell r="B2390" t="str">
            <v>THANH GÁ ANTEN (SẮT MẠ KẼM), ĐỘT DẬP, THEO MẤU</v>
          </cell>
          <cell r="C2390" t="str">
            <v>cái</v>
          </cell>
          <cell r="D2390" t="str">
            <v>AVG</v>
          </cell>
        </row>
        <row r="2391">
          <cell r="A2391" t="str">
            <v>4VBOLTPLAS30</v>
          </cell>
          <cell r="B2391" t="str">
            <v>VÍT NỞ NHỰA 30MM</v>
          </cell>
          <cell r="C2391" t="str">
            <v>cái</v>
          </cell>
          <cell r="D2391" t="str">
            <v>AVG</v>
          </cell>
        </row>
        <row r="2392">
          <cell r="A2392" t="str">
            <v>4VSCR4X25PHI</v>
          </cell>
          <cell r="B2392" t="str">
            <v>VÍT BẮT GỖ REN TO 4 X 25 mm</v>
          </cell>
          <cell r="C2392" t="str">
            <v>cái</v>
          </cell>
          <cell r="D2392" t="str">
            <v>AVG</v>
          </cell>
        </row>
        <row r="2393">
          <cell r="A2393" t="str">
            <v>4VCRNAIL3X20</v>
          </cell>
          <cell r="B2393" t="str">
            <v>ĐINH BÊ TÔNG 3 x 20 mm</v>
          </cell>
          <cell r="C2393" t="str">
            <v>cái</v>
          </cell>
          <cell r="D2393" t="str">
            <v>AVG</v>
          </cell>
        </row>
        <row r="2394">
          <cell r="A2394" t="str">
            <v>4VAVSTR3X250</v>
          </cell>
          <cell r="B2394" t="str">
            <v>LẠT NHỰA 4 x 200 mm hoặc 4 x 250</v>
          </cell>
          <cell r="C2394" t="str">
            <v>cái</v>
          </cell>
          <cell r="D2394" t="str">
            <v>AVG</v>
          </cell>
        </row>
        <row r="2395">
          <cell r="A2395" t="str">
            <v>4VACPB140X85</v>
          </cell>
          <cell r="B2395" t="str">
            <v>TÚI NILONG CÓ MÉP DÍNH 140 X 85 mm</v>
          </cell>
          <cell r="C2395" t="str">
            <v>cái</v>
          </cell>
          <cell r="D2395" t="str">
            <v>AVG</v>
          </cell>
        </row>
        <row r="2396">
          <cell r="A2396" t="str">
            <v>4VAVGIFBOX00</v>
          </cell>
          <cell r="B2396" t="str">
            <v>HỘP GiẤY 230 x 180 x 30 mm</v>
          </cell>
          <cell r="C2396" t="str">
            <v>cái</v>
          </cell>
          <cell r="D2396" t="str">
            <v>AVG</v>
          </cell>
        </row>
        <row r="2397">
          <cell r="A2397" t="str">
            <v>4VAVGTRAY000</v>
          </cell>
          <cell r="B2397" t="str">
            <v>KHAY GiẤY 260 x 180 mm</v>
          </cell>
          <cell r="C2397" t="str">
            <v>cái</v>
          </cell>
          <cell r="D2397" t="str">
            <v>AVG</v>
          </cell>
        </row>
        <row r="2398">
          <cell r="A2398" t="str">
            <v>4VLB1040PLW0</v>
          </cell>
          <cell r="B2398" t="str">
            <v xml:space="preserve">NHÃN SERIAL 10 X 40 MM, POLYESTER </v>
          </cell>
          <cell r="C2398" t="str">
            <v>cái</v>
          </cell>
          <cell r="D2398" t="str">
            <v>AVG</v>
          </cell>
        </row>
        <row r="2399">
          <cell r="A2399" t="str">
            <v>4VAVGMBOX000</v>
          </cell>
          <cell r="B2399" t="str">
            <v>HỘP MASTER ĐỰNG 40 HỘP NHỎ 380 x 320  x 480 mm</v>
          </cell>
          <cell r="C2399" t="str">
            <v>cái</v>
          </cell>
          <cell r="D2399" t="str">
            <v>AVG</v>
          </cell>
        </row>
        <row r="2400">
          <cell r="A2400" t="str">
            <v>4VLB82140PLW</v>
          </cell>
          <cell r="B2400" t="str">
            <v>NHÃN HỘP MASTER, Nhãn polyester 82 x 140 mm TRẮNG</v>
          </cell>
          <cell r="C2400" t="str">
            <v>cái</v>
          </cell>
          <cell r="D2400" t="str">
            <v>AVG</v>
          </cell>
        </row>
        <row r="2401">
          <cell r="A2401" t="str">
            <v>3VCN311041001</v>
          </cell>
          <cell r="B2401" t="str">
            <v>2.54mm Pin Header, 40pins, 8.5mm height</v>
          </cell>
          <cell r="C2401" t="str">
            <v>cái</v>
          </cell>
          <cell r="D2401" t="str">
            <v>ONT</v>
          </cell>
        </row>
        <row r="2402">
          <cell r="A2402" t="str">
            <v>3VCN311011001</v>
          </cell>
          <cell r="B2402" t="str">
            <v>2.54mm Female Header, 2*7pins, 14.5mm height</v>
          </cell>
          <cell r="C2402" t="str">
            <v>cái</v>
          </cell>
          <cell r="D2402" t="str">
            <v>ONT</v>
          </cell>
        </row>
        <row r="2403">
          <cell r="A2403" t="str">
            <v>ADP.03.2TU.0F</v>
          </cell>
          <cell r="B2403" t="str">
            <v>MOBILE CHARGER 5V1A, WHITE</v>
          </cell>
          <cell r="C2403" t="str">
            <v>cái</v>
          </cell>
          <cell r="D2403" t="str">
            <v>MBC</v>
          </cell>
        </row>
        <row r="2404">
          <cell r="A2404" t="str">
            <v>3MOAD03</v>
          </cell>
          <cell r="B2404" t="str">
            <v>PCBA Mobile charger</v>
          </cell>
          <cell r="C2404" t="str">
            <v>cái</v>
          </cell>
          <cell r="D2404" t="str">
            <v>MBC</v>
          </cell>
        </row>
        <row r="2405">
          <cell r="A2405" t="str">
            <v>3VPCBAD03</v>
          </cell>
          <cell r="B2405" t="str">
            <v>PCB Mobile charger</v>
          </cell>
          <cell r="C2405" t="str">
            <v>cái</v>
          </cell>
          <cell r="D2405" t="str">
            <v>MBC</v>
          </cell>
        </row>
        <row r="2406">
          <cell r="A2406" t="str">
            <v>1VIN152JAXD3L9</v>
          </cell>
          <cell r="B2406" t="str">
            <v xml:space="preserve">IND, AXIAL, 1.5 mH, 5%, D=3mm, L=9mm </v>
          </cell>
          <cell r="C2406" t="str">
            <v>cái</v>
          </cell>
          <cell r="D2406" t="str">
            <v>MBC</v>
          </cell>
        </row>
        <row r="2407">
          <cell r="A2407" t="str">
            <v>3VCNUSBFEMALE</v>
          </cell>
          <cell r="B2407" t="str">
            <v>USB FEMALE 14.1 x 13.2, TYPE A</v>
          </cell>
          <cell r="C2407" t="str">
            <v>cái</v>
          </cell>
          <cell r="D2407" t="str">
            <v>MBC</v>
          </cell>
        </row>
        <row r="2408">
          <cell r="A2408" t="str">
            <v>4VAD03S001F</v>
          </cell>
          <cell r="B2408" t="str">
            <v>TOP CASE, PLASTIC, WHITE</v>
          </cell>
          <cell r="C2408" t="str">
            <v>cái</v>
          </cell>
          <cell r="D2408" t="str">
            <v>MBC</v>
          </cell>
        </row>
        <row r="2409">
          <cell r="A2409" t="str">
            <v>4VAD03S002F</v>
          </cell>
          <cell r="B2409" t="str">
            <v>BOTTOM CASE, PLASTIC, AC PLUG PINS INCLUDED, WHITE</v>
          </cell>
          <cell r="C2409" t="str">
            <v>cái</v>
          </cell>
          <cell r="D2409" t="str">
            <v>MBC</v>
          </cell>
        </row>
        <row r="2410">
          <cell r="A2410" t="str">
            <v>3VWR251C24AWG</v>
          </cell>
          <cell r="B2410" t="str">
            <v>24AWG Cu, MULTI STRAIN, PLASTIC CLADDING ELECTRIC WIRE,  25 MM, TINNED</v>
          </cell>
          <cell r="C2410" t="str">
            <v>cái</v>
          </cell>
          <cell r="D2410" t="str">
            <v>MBC</v>
          </cell>
        </row>
        <row r="2411">
          <cell r="A2411" t="str">
            <v>3VWR2665C24AWG</v>
          </cell>
          <cell r="B2411" t="str">
            <v>JUMP WIRE, 24AWG Cu, 2 CONDUCTOR, 2.54 MM PITCH, 26 MM, TINNED</v>
          </cell>
          <cell r="C2411" t="str">
            <v>cái</v>
          </cell>
          <cell r="D2411" t="str">
            <v>MBC</v>
          </cell>
        </row>
        <row r="2412">
          <cell r="A2412" t="str">
            <v>WAP.01.ONN.OF</v>
          </cell>
          <cell r="B2412" t="str">
            <v>AP VNPT Technology loại 1 RF</v>
          </cell>
          <cell r="C2412" t="str">
            <v>cái</v>
          </cell>
          <cell r="D2412" t="str">
            <v>AP</v>
          </cell>
        </row>
        <row r="2413">
          <cell r="A2413" t="str">
            <v>WAP.01.ONN.1F</v>
          </cell>
          <cell r="B2413" t="str">
            <v>AP VNPT Technology loại 2 RF</v>
          </cell>
          <cell r="C2413" t="str">
            <v>cái</v>
          </cell>
          <cell r="D2413" t="str">
            <v>AP</v>
          </cell>
        </row>
        <row r="2414">
          <cell r="A2414" t="str">
            <v>3MOAVGANT000</v>
          </cell>
          <cell r="B2414" t="str">
            <v>PCBA AVG Antenna</v>
          </cell>
          <cell r="C2414" t="str">
            <v>cái</v>
          </cell>
          <cell r="D2414" t="str">
            <v>AVG</v>
          </cell>
        </row>
        <row r="2415">
          <cell r="A2415" t="str">
            <v>PM020010287AAI</v>
          </cell>
          <cell r="B2415" t="str">
            <v xml:space="preserve">Thảm chống tĩnh điện </v>
          </cell>
          <cell r="C2415" t="str">
            <v>cái</v>
          </cell>
          <cell r="D2415" t="str">
            <v>VTTD</v>
          </cell>
        </row>
        <row r="2416">
          <cell r="A2416" t="str">
            <v>PM020019301AAI</v>
          </cell>
          <cell r="B2416" t="str">
            <v>Cân điện tử SW1S- 10kg</v>
          </cell>
          <cell r="C2416" t="str">
            <v>cái</v>
          </cell>
          <cell r="D2416" t="str">
            <v>CCDC</v>
          </cell>
        </row>
        <row r="2417">
          <cell r="A2417" t="str">
            <v>PM020010236AAN</v>
          </cell>
          <cell r="B2417" t="str">
            <v>Thùng nhựa Danpla 600x500x320mm</v>
          </cell>
          <cell r="C2417" t="str">
            <v>cái</v>
          </cell>
          <cell r="D2417" t="str">
            <v>CCDC</v>
          </cell>
        </row>
        <row r="2418">
          <cell r="A2418" t="str">
            <v>PM020010282AAI</v>
          </cell>
          <cell r="B2418" t="str">
            <v>Máy hàn Hakko</v>
          </cell>
          <cell r="C2418" t="str">
            <v>cái</v>
          </cell>
          <cell r="D2418" t="str">
            <v>CCDC</v>
          </cell>
        </row>
        <row r="2419">
          <cell r="A2419" t="str">
            <v>AVG ANT2015</v>
          </cell>
          <cell r="B2419" t="str">
            <v>AVG ANTENNA</v>
          </cell>
          <cell r="C2419" t="str">
            <v>cái</v>
          </cell>
          <cell r="D2419">
            <v>0</v>
          </cell>
        </row>
        <row r="2420">
          <cell r="A2420" t="str">
            <v>PM020010289AAI</v>
          </cell>
          <cell r="B2420" t="str">
            <v>Sim test RF SMP</v>
          </cell>
          <cell r="C2420" t="str">
            <v>cái</v>
          </cell>
          <cell r="D2420" t="str">
            <v>CCDC</v>
          </cell>
        </row>
        <row r="2421">
          <cell r="A2421" t="str">
            <v>2VTFLDTC114EM3T5G</v>
          </cell>
          <cell r="B2421" t="str">
            <v>N-FET,915mA,150mW,SOT-523,CJ4153</v>
          </cell>
          <cell r="C2421" t="str">
            <v>cái</v>
          </cell>
          <cell r="D2421" t="str">
            <v>S2NE</v>
          </cell>
        </row>
        <row r="2422">
          <cell r="A2422" t="str">
            <v>DVB.01.T2V.1F</v>
          </cell>
          <cell r="B2422" t="str">
            <v>T2V: DVB-T2 Only, Vietnam, Hệ điều hành uCOS,  RAM: DDR3 128MB, Storage: NOR 8MB</v>
          </cell>
          <cell r="C2422" t="str">
            <v>cái</v>
          </cell>
          <cell r="D2422" t="str">
            <v>DVBT2</v>
          </cell>
        </row>
        <row r="2423">
          <cell r="A2423" t="str">
            <v>PM020010290AAI</v>
          </cell>
          <cell r="B2423" t="str">
            <v>Lôi hàn A1321 cho mỏ hàn Hakko 936</v>
          </cell>
          <cell r="C2423" t="str">
            <v>cái</v>
          </cell>
          <cell r="D2423" t="str">
            <v>VTTD</v>
          </cell>
        </row>
        <row r="2424">
          <cell r="A2424" t="str">
            <v>4VDBVT2S001A</v>
          </cell>
          <cell r="B2424" t="str">
            <v>Nắp dưới màu xám</v>
          </cell>
          <cell r="C2424" t="str">
            <v>cái</v>
          </cell>
          <cell r="D2424" t="str">
            <v>DVBT2</v>
          </cell>
        </row>
        <row r="2425">
          <cell r="A2425" t="str">
            <v>4VDBVT2S002A</v>
          </cell>
          <cell r="B2425" t="str">
            <v>Nắp trên màu xám</v>
          </cell>
          <cell r="C2425" t="str">
            <v>cái</v>
          </cell>
          <cell r="D2425" t="str">
            <v>DVBT2</v>
          </cell>
        </row>
        <row r="2426">
          <cell r="A2426" t="str">
            <v>4VDBT2P001</v>
          </cell>
          <cell r="B2426" t="str">
            <v>Sách hướng dẫn sử dụng nhanh</v>
          </cell>
          <cell r="C2426" t="str">
            <v>cái</v>
          </cell>
          <cell r="D2426" t="str">
            <v>DVBT2</v>
          </cell>
        </row>
        <row r="2427">
          <cell r="A2427" t="str">
            <v>4VDBT2P002</v>
          </cell>
          <cell r="B2427" t="str">
            <v>Thẻ bảo hành</v>
          </cell>
          <cell r="C2427" t="str">
            <v>cái</v>
          </cell>
          <cell r="D2427" t="str">
            <v>DVBT2</v>
          </cell>
        </row>
        <row r="2428">
          <cell r="A2428" t="str">
            <v>PM020020537AVG</v>
          </cell>
          <cell r="B2428" t="str">
            <v>Thiếc dây 23/77</v>
          </cell>
          <cell r="C2428" t="str">
            <v>cuộn</v>
          </cell>
          <cell r="D2428" t="str">
            <v>VTTD</v>
          </cell>
        </row>
        <row r="2429">
          <cell r="A2429" t="str">
            <v>TR01</v>
          </cell>
          <cell r="B2429" t="str">
            <v>Tờ rơi sản phẩm</v>
          </cell>
          <cell r="C2429" t="str">
            <v>cái</v>
          </cell>
          <cell r="D2429" t="str">
            <v>VTTD</v>
          </cell>
        </row>
        <row r="2430">
          <cell r="A2430" t="str">
            <v>WAP.01.ONA.1F</v>
          </cell>
          <cell r="B2430" t="str">
            <v>Outdoor AP, 2 radio 3x3 hỗ trợ chuẩn 802.11a/b/g/n/ac, Dải tần 2.4GHz + 5GHz, 2 ăng-ten MIMO 3x3</v>
          </cell>
          <cell r="C2430" t="str">
            <v>cái</v>
          </cell>
          <cell r="D2430" t="str">
            <v>AP</v>
          </cell>
        </row>
        <row r="2431">
          <cell r="A2431" t="str">
            <v>PM02009875AAIL</v>
          </cell>
          <cell r="B2431" t="str">
            <v>Mặt nạ phòng độc</v>
          </cell>
          <cell r="C2431" t="str">
            <v>cái</v>
          </cell>
          <cell r="D2431" t="str">
            <v>CCDC</v>
          </cell>
        </row>
        <row r="2432">
          <cell r="A2432" t="str">
            <v>PM02009876AAIL</v>
          </cell>
          <cell r="B2432" t="str">
            <v>Máy khoan</v>
          </cell>
          <cell r="C2432" t="str">
            <v>cái</v>
          </cell>
          <cell r="D2432" t="str">
            <v>CCDC</v>
          </cell>
        </row>
        <row r="2433">
          <cell r="A2433" t="str">
            <v>PM02009877AAIL</v>
          </cell>
          <cell r="B2433" t="str">
            <v>Thùng rác HDPE 240</v>
          </cell>
          <cell r="C2433" t="str">
            <v>cái</v>
          </cell>
          <cell r="D2433" t="str">
            <v>CCDC</v>
          </cell>
        </row>
        <row r="2434">
          <cell r="A2434" t="str">
            <v>2VICTPS73633DBVR</v>
          </cell>
          <cell r="B2434" t="str">
            <v>IC,REG,LDO,3.3V,0.4A,SOT23-5</v>
          </cell>
          <cell r="C2434" t="str">
            <v>cái</v>
          </cell>
          <cell r="D2434" t="str">
            <v>TVSTB</v>
          </cell>
        </row>
        <row r="2435">
          <cell r="A2435" t="str">
            <v>PM020010291AAI</v>
          </cell>
          <cell r="B2435" t="str">
            <v>Máy  khò</v>
          </cell>
          <cell r="C2435" t="str">
            <v>cái</v>
          </cell>
          <cell r="D2435" t="str">
            <v>CCDC</v>
          </cell>
        </row>
        <row r="2436">
          <cell r="A2436" t="str">
            <v>PM020010293AAI</v>
          </cell>
          <cell r="B2436" t="str">
            <v>Thẻ nhớ 16G</v>
          </cell>
          <cell r="C2436" t="str">
            <v>cái</v>
          </cell>
          <cell r="D2436" t="str">
            <v>CCDC</v>
          </cell>
        </row>
        <row r="2437">
          <cell r="A2437" t="str">
            <v>PM020010292AAI</v>
          </cell>
          <cell r="B2437" t="str">
            <v>Silicon tuýp</v>
          </cell>
          <cell r="C2437" t="str">
            <v>cái</v>
          </cell>
          <cell r="D2437" t="str">
            <v>VTTD</v>
          </cell>
        </row>
        <row r="2438">
          <cell r="A2438" t="str">
            <v>PM02001022965AAI</v>
          </cell>
          <cell r="B2438" t="str">
            <v>Tay hàn 936</v>
          </cell>
          <cell r="C2438" t="str">
            <v>cái</v>
          </cell>
          <cell r="D2438" t="str">
            <v>CCDC</v>
          </cell>
        </row>
        <row r="2439">
          <cell r="A2439" t="str">
            <v>1VRAX0410KJ09</v>
          </cell>
          <cell r="B2439" t="str">
            <v>RES 10K OHM 1/4W 5% AXIAL</v>
          </cell>
          <cell r="C2439" t="str">
            <v>cái</v>
          </cell>
          <cell r="D2439" t="str">
            <v>ADSL,ONT</v>
          </cell>
        </row>
        <row r="2440">
          <cell r="A2440" t="str">
            <v>PM020010295AAI</v>
          </cell>
          <cell r="B2440" t="str">
            <v>Thanh kẹp bo mạch 1016013-04</v>
          </cell>
          <cell r="C2440" t="str">
            <v>cái</v>
          </cell>
          <cell r="D2440" t="str">
            <v>CCDC</v>
          </cell>
        </row>
        <row r="2441">
          <cell r="A2441" t="str">
            <v>3VMOPCBRF5GACHPW</v>
          </cell>
          <cell r="B2441" t="str">
            <v>802.11anac 5GHz radio PCB</v>
          </cell>
          <cell r="C2441" t="str">
            <v>cái</v>
          </cell>
          <cell r="D2441" t="str">
            <v>AP</v>
          </cell>
        </row>
        <row r="2442">
          <cell r="A2442" t="str">
            <v>PM020010296AAI</v>
          </cell>
          <cell r="B2442" t="str">
            <v>Đồng hồ vạn năng 9205A</v>
          </cell>
          <cell r="C2442" t="str">
            <v>cái</v>
          </cell>
          <cell r="D2442" t="str">
            <v>CCDC</v>
          </cell>
        </row>
        <row r="2443">
          <cell r="A2443" t="str">
            <v>PM020010297AAI</v>
          </cell>
          <cell r="B2443" t="str">
            <v>Belt timing 6T5/185</v>
          </cell>
          <cell r="C2443" t="str">
            <v>cái</v>
          </cell>
          <cell r="D2443" t="str">
            <v>CCDC</v>
          </cell>
        </row>
        <row r="2444">
          <cell r="A2444" t="str">
            <v>PM020010298AAI</v>
          </cell>
          <cell r="B2444" t="str">
            <v>Belt timing Y transfer</v>
          </cell>
          <cell r="C2444" t="str">
            <v>cái</v>
          </cell>
          <cell r="D2444" t="str">
            <v>CCDC</v>
          </cell>
        </row>
        <row r="2445">
          <cell r="A2445" t="str">
            <v>PM020010299AAI</v>
          </cell>
          <cell r="B2445" t="str">
            <v>Đầu mỏ hàn 900M-T-3C</v>
          </cell>
          <cell r="C2445" t="str">
            <v>cái</v>
          </cell>
          <cell r="D2445" t="str">
            <v>CCDC</v>
          </cell>
        </row>
        <row r="2446">
          <cell r="A2446" t="str">
            <v>PM020010300AAI</v>
          </cell>
          <cell r="B2446" t="str">
            <v>Đầu mỏ hàn M-T-B</v>
          </cell>
          <cell r="C2446" t="str">
            <v>cái</v>
          </cell>
          <cell r="D2446" t="str">
            <v>CCDC</v>
          </cell>
        </row>
        <row r="2447">
          <cell r="A2447" t="str">
            <v>2VICS25FL164K0XMFI013</v>
          </cell>
          <cell r="B2447" t="str">
            <v>IC,FLASH,SOIC8,64Mb,133MHz,SPI</v>
          </cell>
          <cell r="C2447" t="str">
            <v>cái</v>
          </cell>
          <cell r="D2447" t="str">
            <v>DVBT2</v>
          </cell>
        </row>
        <row r="2448">
          <cell r="A2448" t="str">
            <v>2VDIF416SYGWAS530E3</v>
          </cell>
          <cell r="B2448" t="str">
            <v>F416SYGWA/S530-E3 (YELLOW GREEN, COMMOND ANODE)</v>
          </cell>
          <cell r="C2448" t="str">
            <v>cái</v>
          </cell>
          <cell r="D2448" t="str">
            <v>DVBT2</v>
          </cell>
        </row>
        <row r="2449">
          <cell r="A2449" t="str">
            <v>2VICIRM3638CX</v>
          </cell>
          <cell r="B2449" t="str">
            <v>IC,IR,T/H,RCVR,38KHz,2.5V-5.5V,14m</v>
          </cell>
          <cell r="C2449" t="str">
            <v>cái</v>
          </cell>
          <cell r="D2449" t="str">
            <v>DVBT2</v>
          </cell>
        </row>
        <row r="2450">
          <cell r="A2450" t="str">
            <v>A1D00200196-02</v>
          </cell>
          <cell r="B2450" t="str">
            <v>TOOTH BEST</v>
          </cell>
          <cell r="C2450" t="str">
            <v>cái</v>
          </cell>
          <cell r="D2450" t="str">
            <v>CCDC</v>
          </cell>
        </row>
        <row r="2451">
          <cell r="A2451" t="str">
            <v>A1D00334495-05</v>
          </cell>
          <cell r="B2451" t="str">
            <v xml:space="preserve">Belt guide x-axis S23/F5MH </v>
          </cell>
          <cell r="C2451" t="str">
            <v>cái</v>
          </cell>
          <cell r="D2451" t="str">
            <v>CCDC</v>
          </cell>
        </row>
        <row r="2452">
          <cell r="A2452" t="str">
            <v>A1D00321607-03</v>
          </cell>
          <cell r="B2452" t="str">
            <v xml:space="preserve">Belt guide y-axis </v>
          </cell>
          <cell r="C2452" t="str">
            <v>cái</v>
          </cell>
          <cell r="D2452" t="str">
            <v>CCDC</v>
          </cell>
        </row>
        <row r="2453">
          <cell r="A2453" t="str">
            <v>2VTB2SB1182TLQ</v>
          </cell>
          <cell r="B2453" t="str">
            <v>XSTR,PWR,SC63,-32V,2A,PNP,120-270hFE</v>
          </cell>
          <cell r="C2453" t="str">
            <v>cái</v>
          </cell>
          <cell r="D2453" t="str">
            <v>DVBT2</v>
          </cell>
        </row>
        <row r="2454">
          <cell r="A2454" t="str">
            <v>PM020020458AAI</v>
          </cell>
          <cell r="B2454" t="str">
            <v>Cân điện tử EDH - 30kg</v>
          </cell>
          <cell r="C2454" t="str">
            <v>cái</v>
          </cell>
          <cell r="D2454" t="str">
            <v>CCDC</v>
          </cell>
        </row>
        <row r="2455">
          <cell r="A2455" t="str">
            <v>PM020010301AAI</v>
          </cell>
          <cell r="B2455" t="str">
            <v>Keo A500</v>
          </cell>
          <cell r="C2455" t="str">
            <v>lọ</v>
          </cell>
          <cell r="D2455" t="str">
            <v>VTTD</v>
          </cell>
        </row>
        <row r="2456">
          <cell r="A2456" t="str">
            <v>3VCN100-204-277-1001-01</v>
          </cell>
          <cell r="B2456" t="str">
            <v>IC socket connector,1.778 pitch,2x10 pins,tin and gold plated</v>
          </cell>
          <cell r="C2456" t="str">
            <v>cái</v>
          </cell>
          <cell r="D2456" t="str">
            <v>ONT</v>
          </cell>
        </row>
        <row r="2457">
          <cell r="A2457" t="str">
            <v>PM020010302AAI</v>
          </cell>
          <cell r="B2457" t="str">
            <v>Dép cao su</v>
          </cell>
          <cell r="C2457" t="str">
            <v>đôi</v>
          </cell>
          <cell r="D2457" t="str">
            <v>CCDC</v>
          </cell>
        </row>
        <row r="2458">
          <cell r="A2458" t="str">
            <v>2VICBCM68380IFSBG</v>
          </cell>
          <cell r="B2458" t="str">
            <v>GPON/EPON VoIP SFU/Gateway Processor</v>
          </cell>
          <cell r="C2458" t="str">
            <v>cái</v>
          </cell>
          <cell r="D2458" t="str">
            <v>ONT</v>
          </cell>
        </row>
        <row r="2459">
          <cell r="A2459" t="str">
            <v>PM020010303AAI</v>
          </cell>
          <cell r="B2459" t="str">
            <v>Thiếc dây 50WF5920D12S100 LDWIRE-SN50/PB50</v>
          </cell>
          <cell r="C2459" t="str">
            <v>kg</v>
          </cell>
          <cell r="D2459" t="str">
            <v>VTTD</v>
          </cell>
        </row>
        <row r="2460">
          <cell r="A2460" t="str">
            <v>PM020010304AAI</v>
          </cell>
          <cell r="B2460" t="str">
            <v>Thiếc dây LF315WF5930D08S100 LFWIRE-SN99/AV0.3/CU0.7</v>
          </cell>
          <cell r="C2460" t="str">
            <v>kg</v>
          </cell>
          <cell r="D2460" t="str">
            <v>VTTD</v>
          </cell>
        </row>
        <row r="2461">
          <cell r="A2461" t="str">
            <v>4VVNT-AP-AC-01-E4PP003</v>
          </cell>
          <cell r="B2461" t="str">
            <v xml:space="preserve">Thùng Master Box - AP0101OH (495x337x321mm) </v>
          </cell>
          <cell r="C2461" t="str">
            <v>cái</v>
          </cell>
          <cell r="D2461" t="str">
            <v>AP</v>
          </cell>
        </row>
        <row r="2462">
          <cell r="A2462" t="str">
            <v>4VVNT-AP-AC-02-E4PP003</v>
          </cell>
          <cell r="B2462" t="str">
            <v xml:space="preserve">Thùng Master Box - AP0201OH (495x337x321mm) </v>
          </cell>
          <cell r="C2462" t="str">
            <v>cái</v>
          </cell>
          <cell r="D2462" t="str">
            <v>AP</v>
          </cell>
        </row>
        <row r="2463">
          <cell r="A2463" t="str">
            <v>4VVNT-AP-AC-11-E4PP003</v>
          </cell>
          <cell r="B2463" t="str">
            <v xml:space="preserve">Thùng Master Box - AP1101OH (495x337x321mm) </v>
          </cell>
          <cell r="C2463" t="str">
            <v>cái</v>
          </cell>
          <cell r="D2463" t="str">
            <v>AP</v>
          </cell>
        </row>
        <row r="2464">
          <cell r="A2464" t="str">
            <v>PM020010306AAI</v>
          </cell>
          <cell r="B2464" t="str">
            <v>Thùng nhựa Danpla 600x500x150mm</v>
          </cell>
          <cell r="C2464" t="str">
            <v>cái</v>
          </cell>
          <cell r="D2464" t="str">
            <v>CCDC</v>
          </cell>
        </row>
        <row r="2465">
          <cell r="A2465" t="str">
            <v>PM020010305AAI</v>
          </cell>
          <cell r="B2465" t="str">
            <v>Thùng nhựa Danpla 600x300x150mm</v>
          </cell>
          <cell r="C2465" t="str">
            <v>cái</v>
          </cell>
          <cell r="D2465" t="str">
            <v>CCDC</v>
          </cell>
        </row>
        <row r="2466">
          <cell r="A2466" t="str">
            <v>PM020010307AAI</v>
          </cell>
          <cell r="B2466" t="str">
            <v>Đầu mỏ hàn dao Hakko 900M-T-K loại bé</v>
          </cell>
          <cell r="C2466" t="str">
            <v>cái</v>
          </cell>
          <cell r="D2466" t="str">
            <v>CCDC</v>
          </cell>
        </row>
        <row r="2467">
          <cell r="A2467" t="str">
            <v>PM020010308AAI</v>
          </cell>
          <cell r="B2467" t="str">
            <v>Đầu mỏ hàn dao Hakko 900M-T-K loại lớn</v>
          </cell>
          <cell r="C2467" t="str">
            <v>cái</v>
          </cell>
          <cell r="D2467" t="str">
            <v>CCDC</v>
          </cell>
        </row>
        <row r="2468">
          <cell r="A2468" t="str">
            <v>PM020010309AAI</v>
          </cell>
          <cell r="B2468" t="str">
            <v>Màng chít</v>
          </cell>
          <cell r="C2468" t="str">
            <v>cuộn</v>
          </cell>
          <cell r="D2468" t="str">
            <v>VTTD</v>
          </cell>
        </row>
        <row r="2469">
          <cell r="A2469" t="str">
            <v>PM020010310AAI</v>
          </cell>
          <cell r="B2469" t="str">
            <v>Túi PE loại dày 25x35 đựng packing list</v>
          </cell>
          <cell r="C2469" t="str">
            <v>kg</v>
          </cell>
          <cell r="D2469" t="str">
            <v>VTTD</v>
          </cell>
        </row>
        <row r="2470">
          <cell r="A2470" t="str">
            <v>PM020010311AAI</v>
          </cell>
          <cell r="B2470" t="str">
            <v>Ống hút khí</v>
          </cell>
          <cell r="C2470" t="str">
            <v>mét</v>
          </cell>
          <cell r="D2470" t="str">
            <v>CCDC</v>
          </cell>
        </row>
        <row r="2471">
          <cell r="A2471" t="str">
            <v>PM020010312AAI</v>
          </cell>
          <cell r="B2471" t="str">
            <v>Đai ống hút khí</v>
          </cell>
          <cell r="C2471" t="str">
            <v>cái</v>
          </cell>
          <cell r="D2471" t="str">
            <v>CCDC</v>
          </cell>
        </row>
        <row r="2472">
          <cell r="A2472" t="str">
            <v>4VS2PROE120A</v>
          </cell>
          <cell r="B2472" t="str">
            <v>AAC Receiver SDRP0615PJ03-07</v>
          </cell>
          <cell r="C2472" t="str">
            <v>cái</v>
          </cell>
          <cell r="D2472" t="str">
            <v>S2PRO</v>
          </cell>
        </row>
        <row r="2473">
          <cell r="A2473" t="str">
            <v>3VMOLSF2-C3M-TC-N3-HD</v>
          </cell>
          <cell r="B2473" t="str">
            <v>MOD,GPON,T/H,ONU BOSA,1.25G UP/2.5G DOWN,W/SC/APC PIGTAIL, LENGTH=160mm+/-20</v>
          </cell>
          <cell r="C2473" t="str">
            <v>cái</v>
          </cell>
          <cell r="D2473" t="str">
            <v>ONT</v>
          </cell>
        </row>
        <row r="2474">
          <cell r="A2474" t="str">
            <v>PM020010313AAI</v>
          </cell>
          <cell r="B2474" t="str">
            <v>Máy hàn HAKKO FX-888D, 220V</v>
          </cell>
          <cell r="C2474" t="str">
            <v>cái</v>
          </cell>
          <cell r="D2474" t="str">
            <v>CCDC</v>
          </cell>
        </row>
        <row r="2475">
          <cell r="A2475" t="str">
            <v>PM020010314AAI</v>
          </cell>
          <cell r="B2475" t="str">
            <v xml:space="preserve">Thiết bị tạo ion khử tĩnh điễnER-VS02
Điều khiển nguồn khí bằng cảm biển (Panasonic CX-421)
</v>
          </cell>
          <cell r="C2475" t="str">
            <v>cái</v>
          </cell>
          <cell r="D2475" t="str">
            <v>CCDC</v>
          </cell>
        </row>
        <row r="2476">
          <cell r="A2476" t="str">
            <v>PM020010315AAI</v>
          </cell>
          <cell r="B2476" t="str">
            <v>Thiết bị tạo ion khử tĩnh điễn ER-VS02 Điều khiển nguồn khí bằng bàn đạp (SCNT TG25-J-08)</v>
          </cell>
          <cell r="C2476" t="str">
            <v>cái</v>
          </cell>
          <cell r="D2476" t="str">
            <v>CCDC</v>
          </cell>
        </row>
        <row r="2477">
          <cell r="A2477" t="str">
            <v>PM020010316AAI</v>
          </cell>
          <cell r="B2477" t="str">
            <v>Súng khí thường Korper SAB-502</v>
          </cell>
          <cell r="C2477" t="str">
            <v>cái</v>
          </cell>
          <cell r="D2477" t="str">
            <v>CCDC</v>
          </cell>
        </row>
        <row r="2478">
          <cell r="A2478" t="str">
            <v>PM020010317AAI</v>
          </cell>
          <cell r="B2478" t="str">
            <v>Tô vít điện Kilews SKD – 2200LC</v>
          </cell>
          <cell r="C2478" t="str">
            <v>cái</v>
          </cell>
          <cell r="D2478" t="str">
            <v>CCDC</v>
          </cell>
        </row>
        <row r="2479">
          <cell r="A2479" t="str">
            <v>PM020010318AAI</v>
          </cell>
          <cell r="B2479" t="str">
            <v>Tô vít điện Kilews SKD – 5300LC</v>
          </cell>
          <cell r="C2479" t="str">
            <v>cái</v>
          </cell>
          <cell r="D2479" t="str">
            <v>CCDC</v>
          </cell>
        </row>
        <row r="2480">
          <cell r="A2480" t="str">
            <v>PM020010319AAI</v>
          </cell>
          <cell r="B2480" t="str">
            <v>Ròng rọc treo Kilews KL – 1200</v>
          </cell>
          <cell r="C2480" t="str">
            <v>cái</v>
          </cell>
          <cell r="D2480" t="str">
            <v>CCDC</v>
          </cell>
        </row>
        <row r="2481">
          <cell r="A2481" t="str">
            <v>PM020010320AAI</v>
          </cell>
          <cell r="B2481" t="str">
            <v>Máy ra vit Kilews KFR – 1050</v>
          </cell>
          <cell r="C2481" t="str">
            <v>cái</v>
          </cell>
          <cell r="D2481" t="str">
            <v>CCDC</v>
          </cell>
        </row>
        <row r="2482">
          <cell r="A2482" t="str">
            <v>4VVNT-AP-AC-11-E4PP004</v>
          </cell>
          <cell r="B2482" t="str">
            <v>Decal dán ngoài hộp carton - 1AC1N-AP1101OH</v>
          </cell>
          <cell r="C2482" t="str">
            <v>cái</v>
          </cell>
          <cell r="D2482" t="str">
            <v>AP</v>
          </cell>
        </row>
        <row r="2483">
          <cell r="A2483" t="str">
            <v>4VVNT-AP-AC-01-E4PP004</v>
          </cell>
          <cell r="B2483" t="str">
            <v>Decal dán ngoài hộp carton - 0AC2N-AP0101OH</v>
          </cell>
          <cell r="C2483" t="str">
            <v>cái</v>
          </cell>
          <cell r="D2483" t="str">
            <v>AP</v>
          </cell>
        </row>
        <row r="2484">
          <cell r="A2484" t="str">
            <v>4VVNT-AP-AC-02-E4PP004</v>
          </cell>
          <cell r="B2484" t="str">
            <v>Decal dán ngoài hộp carton - 0AC1N-AP0201OH</v>
          </cell>
          <cell r="C2484" t="str">
            <v>cái</v>
          </cell>
          <cell r="D2484" t="str">
            <v>AP</v>
          </cell>
        </row>
        <row r="2485">
          <cell r="A2485" t="str">
            <v>4VVNT-AP-AC-11-E4PP002</v>
          </cell>
          <cell r="B2485" t="str">
            <v>Decal dán vỏ nhôm (tem nắp dưới 28x74mm) - 1AC1N-AP1101OH</v>
          </cell>
          <cell r="C2485" t="str">
            <v>cái</v>
          </cell>
          <cell r="D2485" t="str">
            <v>AP</v>
          </cell>
        </row>
        <row r="2486">
          <cell r="A2486" t="str">
            <v>4VVNT-AP-AC-01-E4PP002</v>
          </cell>
          <cell r="B2486" t="str">
            <v>Decal dán vỏ nhôm (tem nắp dưới 28x74mm) - 0AC2N-AP0101OH</v>
          </cell>
          <cell r="C2486" t="str">
            <v>cái</v>
          </cell>
          <cell r="D2486" t="str">
            <v>AP</v>
          </cell>
        </row>
        <row r="2487">
          <cell r="A2487" t="str">
            <v>4VVNT-AP-AC-02-E4PP002</v>
          </cell>
          <cell r="B2487" t="str">
            <v>Decal  dán vỏ nhôm (tem nắp dưới 28x74mm) - 0AC1N-AP0201OH</v>
          </cell>
          <cell r="C2487" t="str">
            <v>cái</v>
          </cell>
          <cell r="D2487" t="str">
            <v>AP</v>
          </cell>
        </row>
        <row r="2488">
          <cell r="A2488" t="str">
            <v>3VLBPO8270WH</v>
          </cell>
          <cell r="B2488" t="str">
            <v>Decal dán thùng 5 sản phẩm (82.84x70.00mm)</v>
          </cell>
          <cell r="C2488" t="str">
            <v>cái</v>
          </cell>
          <cell r="D2488" t="str">
            <v>AP</v>
          </cell>
        </row>
        <row r="2489">
          <cell r="A2489" t="str">
            <v>3VCN1131.40101.006100</v>
          </cell>
          <cell r="B2489" t="str">
            <v>CON,RJ45,T/H,F,R/A,1x4PORT,58.3x11.5x17.6mm</v>
          </cell>
          <cell r="C2489" t="str">
            <v>cái</v>
          </cell>
          <cell r="D2489" t="str">
            <v>ONT</v>
          </cell>
        </row>
        <row r="2490">
          <cell r="A2490" t="str">
            <v>1VTG5002CG</v>
          </cell>
          <cell r="B2490" t="str">
            <v>XFMR,LAN,SMT,1CT:1CT,1500V,27.75x10.70x8.65mm</v>
          </cell>
          <cell r="C2490" t="str">
            <v>cái</v>
          </cell>
          <cell r="D2490" t="str">
            <v>ONT</v>
          </cell>
        </row>
        <row r="2491">
          <cell r="A2491" t="str">
            <v>1VR040282RG04</v>
          </cell>
          <cell r="B2491" t="str">
            <v>RES,THK,0402,82R,2%</v>
          </cell>
          <cell r="C2491" t="str">
            <v>cái</v>
          </cell>
          <cell r="D2491" t="str">
            <v>ONT</v>
          </cell>
        </row>
        <row r="2492">
          <cell r="A2492" t="str">
            <v>1VR0402130RG04</v>
          </cell>
          <cell r="B2492" t="str">
            <v>RES,THK,0402,130R,2%</v>
          </cell>
          <cell r="C2492" t="str">
            <v>cái</v>
          </cell>
          <cell r="D2492" t="str">
            <v>ONT</v>
          </cell>
        </row>
        <row r="2493">
          <cell r="A2493" t="str">
            <v>PM020010321AAK</v>
          </cell>
          <cell r="B2493" t="str">
            <v>Lưỡi cắt cho máy V-cut</v>
          </cell>
          <cell r="C2493" t="str">
            <v>cái</v>
          </cell>
          <cell r="D2493" t="str">
            <v>CCDC</v>
          </cell>
        </row>
        <row r="2494">
          <cell r="A2494" t="str">
            <v>PM020010322AAK</v>
          </cell>
          <cell r="B2494" t="str">
            <v>Dẫn hướng cho máy V-cut</v>
          </cell>
          <cell r="C2494" t="str">
            <v>cái</v>
          </cell>
          <cell r="D2494" t="str">
            <v>CCDC</v>
          </cell>
        </row>
        <row r="2495">
          <cell r="A2495" t="str">
            <v>ONT.03.4NU.1F</v>
          </cell>
          <cell r="B2495" t="str">
            <v>Modem ONT iGate GW040-2</v>
          </cell>
          <cell r="C2495" t="str">
            <v>cái</v>
          </cell>
          <cell r="D2495" t="str">
            <v>ONT</v>
          </cell>
        </row>
        <row r="2496">
          <cell r="A2496" t="str">
            <v>3VUMIGW040-2</v>
          </cell>
          <cell r="B2496" t="str">
            <v>Sách Hướng dẫn sử dụng nhanh</v>
          </cell>
          <cell r="C2496" t="str">
            <v>cái</v>
          </cell>
          <cell r="D2496" t="str">
            <v>ONT</v>
          </cell>
        </row>
        <row r="2497">
          <cell r="A2497" t="str">
            <v>3VHS252510</v>
          </cell>
          <cell r="B2497" t="str">
            <v>Square aluminium heatsink,25*25*10mm, black</v>
          </cell>
          <cell r="C2497" t="str">
            <v>cái</v>
          </cell>
          <cell r="D2497" t="str">
            <v>ONT</v>
          </cell>
        </row>
        <row r="2498">
          <cell r="A2498" t="str">
            <v>3VMONOG22-D9C-SD</v>
          </cell>
          <cell r="B2498" t="str">
            <v>MOD,GPON,T/H,ONU BOSA,1.25G UP/2.5G DOWN,W/SC/APC PIGTAIL, LENGTH=580mm+/-20</v>
          </cell>
          <cell r="C2498" t="str">
            <v>cái</v>
          </cell>
          <cell r="D2498" t="str">
            <v>ONT</v>
          </cell>
        </row>
        <row r="2499">
          <cell r="A2499" t="str">
            <v>3VMOHGU3412P-2DC-1</v>
          </cell>
          <cell r="B2499" t="str">
            <v>MOD,GPON,T/H,ONU BOSA,1.25G UP/2.5G DOWN,W/SC/APC PIGTAIL</v>
          </cell>
          <cell r="C2499" t="str">
            <v>cái</v>
          </cell>
          <cell r="D2499" t="str">
            <v>ONT</v>
          </cell>
        </row>
        <row r="2500">
          <cell r="A2500" t="str">
            <v>3VMOUGP-N1</v>
          </cell>
          <cell r="B2500" t="str">
            <v>MOD,GPON,T/H,ONU BOSA,1.25G UP/2.5G DOWN,W/SC/APC PIGTAIL</v>
          </cell>
          <cell r="C2500" t="str">
            <v>cái</v>
          </cell>
          <cell r="D2500" t="str">
            <v>ONT</v>
          </cell>
        </row>
        <row r="2501">
          <cell r="A2501" t="str">
            <v>3VPL2-106901-6</v>
          </cell>
          <cell r="B2501" t="str">
            <v>CON,SC,RCPT,SIMPLEX,FLANGED,GRN,FBR/OPTIC,52x13x9.6mm</v>
          </cell>
          <cell r="C2501" t="str">
            <v>cái</v>
          </cell>
          <cell r="D2501" t="str">
            <v>ONT</v>
          </cell>
        </row>
        <row r="2502">
          <cell r="A2502" t="str">
            <v>3VMOONT034NU1X</v>
          </cell>
          <cell r="B2502" t="str">
            <v>PCBA BCM68380</v>
          </cell>
          <cell r="C2502" t="str">
            <v>cái</v>
          </cell>
          <cell r="D2502" t="str">
            <v>ONT</v>
          </cell>
        </row>
        <row r="2503">
          <cell r="A2503" t="str">
            <v>4V7290019-7</v>
          </cell>
          <cell r="B2503" t="str">
            <v>Mạch in PCB 4 lớp, mạ bạc</v>
          </cell>
          <cell r="C2503" t="str">
            <v>cái</v>
          </cell>
          <cell r="D2503" t="str">
            <v>ONT</v>
          </cell>
        </row>
        <row r="2504">
          <cell r="A2504" t="str">
            <v>1VC04028R0D1HNP0</v>
          </cell>
          <cell r="B2504" t="str">
            <v>CAP,CER,0402,8pF,0.5pF,50V,C0G</v>
          </cell>
          <cell r="C2504" t="str">
            <v>cái</v>
          </cell>
          <cell r="D2504" t="str">
            <v>ONT</v>
          </cell>
        </row>
        <row r="2505">
          <cell r="A2505" t="str">
            <v>1VC04028R0D9NPO</v>
          </cell>
          <cell r="B2505" t="str">
            <v>CAP,CER,0402,8pF,0.5pF,50V,C0G</v>
          </cell>
          <cell r="C2505" t="str">
            <v>cái</v>
          </cell>
          <cell r="D2505" t="str">
            <v>ONT</v>
          </cell>
        </row>
        <row r="2506">
          <cell r="A2506" t="str">
            <v>1VC0402224K1EX5R</v>
          </cell>
          <cell r="B2506" t="str">
            <v>CAP,CER,0402,0.22uF,10%,25V,X5R</v>
          </cell>
          <cell r="C2506" t="str">
            <v>cái</v>
          </cell>
          <cell r="D2506" t="str">
            <v>ONT</v>
          </cell>
        </row>
        <row r="2507">
          <cell r="A2507" t="str">
            <v>1VC0402224K0JX5R</v>
          </cell>
          <cell r="B2507" t="str">
            <v>CAP,CER,0402,0.22uF,10%,6.3V,X5R</v>
          </cell>
          <cell r="C2507" t="str">
            <v>cái</v>
          </cell>
          <cell r="D2507" t="str">
            <v>ONT</v>
          </cell>
        </row>
        <row r="2508">
          <cell r="A2508" t="str">
            <v>1VC0402106K1CX5R</v>
          </cell>
          <cell r="B2508" t="str">
            <v>CAP,CER,0402,1uF,10%,16V,X5R</v>
          </cell>
          <cell r="C2508" t="str">
            <v>cái</v>
          </cell>
          <cell r="D2508" t="str">
            <v>ONT</v>
          </cell>
        </row>
        <row r="2509">
          <cell r="A2509" t="str">
            <v>1VC5012V108M1E</v>
          </cell>
          <cell r="B2509" t="str">
            <v>CAP,ELC,RAD,1000uF,20%,25V</v>
          </cell>
          <cell r="C2509" t="str">
            <v>cái</v>
          </cell>
          <cell r="D2509" t="str">
            <v>ONT</v>
          </cell>
        </row>
        <row r="2510">
          <cell r="A2510" t="str">
            <v>1VC0402471K1HX7R</v>
          </cell>
          <cell r="B2510" t="str">
            <v>CAP,CER,0402,470pF,10%,50V,X7R</v>
          </cell>
          <cell r="C2510" t="str">
            <v>cái</v>
          </cell>
          <cell r="D2510" t="str">
            <v>ONT</v>
          </cell>
        </row>
        <row r="2511">
          <cell r="A2511" t="str">
            <v>1VC1206107M0GX5R</v>
          </cell>
          <cell r="B2511" t="str">
            <v>CAP,CER,1206,100uF,20%,4V,X5R</v>
          </cell>
          <cell r="C2511" t="str">
            <v>cái</v>
          </cell>
          <cell r="D2511" t="str">
            <v>ONT</v>
          </cell>
        </row>
        <row r="2512">
          <cell r="A2512" t="str">
            <v>1VC0603226M0JX5R</v>
          </cell>
          <cell r="B2512" t="str">
            <v>CAP,CER,0603,22uF,20%,6.3V,X5R</v>
          </cell>
          <cell r="C2512" t="str">
            <v>cái</v>
          </cell>
          <cell r="D2512" t="str">
            <v>ONT</v>
          </cell>
        </row>
        <row r="2513">
          <cell r="A2513" t="str">
            <v>1VC0402225K1CX5R</v>
          </cell>
          <cell r="B2513" t="str">
            <v>CAP,CER,0402,2.2uF,10%,16V,X5R</v>
          </cell>
          <cell r="C2513" t="str">
            <v>cái</v>
          </cell>
          <cell r="D2513" t="str">
            <v>ONT</v>
          </cell>
        </row>
        <row r="2514">
          <cell r="A2514" t="str">
            <v>2VDIUDT26A05L05UL</v>
          </cell>
          <cell r="B2514" t="str">
            <v>DIO,TVS,SOT23/6,20V,25A</v>
          </cell>
          <cell r="C2514" t="str">
            <v>cái</v>
          </cell>
          <cell r="D2514" t="str">
            <v>ONT</v>
          </cell>
        </row>
        <row r="2515">
          <cell r="A2515" t="str">
            <v>1VBBLM15BB221SN1B</v>
          </cell>
          <cell r="B2515" t="str">
            <v>IND,FB,0402,220@100MHz,25%</v>
          </cell>
          <cell r="C2515" t="str">
            <v>cái</v>
          </cell>
          <cell r="D2515" t="str">
            <v>ONT</v>
          </cell>
        </row>
        <row r="2516">
          <cell r="A2516" t="str">
            <v>1VBMPZ1608S221AT</v>
          </cell>
          <cell r="B2516" t="str">
            <v>IND,FB,0603,220@100MHz,25%,2A,50mohm</v>
          </cell>
          <cell r="C2516" t="str">
            <v>cái</v>
          </cell>
          <cell r="D2516" t="str">
            <v>ONT</v>
          </cell>
        </row>
        <row r="2517">
          <cell r="A2517" t="str">
            <v>1VL2R52R0105F105M2102</v>
          </cell>
          <cell r="B2517" t="str">
            <v>IND,PWR,1uH,20%,2.1A,82mOHM,2.5x2.0mm</v>
          </cell>
          <cell r="C2517" t="str">
            <v>cái</v>
          </cell>
          <cell r="D2517" t="str">
            <v>ONT</v>
          </cell>
        </row>
        <row r="2518">
          <cell r="A2518" t="str">
            <v>1VL3R22R5335F105M102</v>
          </cell>
          <cell r="B2518" t="str">
            <v>IND,PWR,SMT,3.3uH,20%,3.2x2.5x1.55mm</v>
          </cell>
          <cell r="C2518" t="str">
            <v>cái</v>
          </cell>
          <cell r="D2518" t="str">
            <v>ONT</v>
          </cell>
        </row>
        <row r="2519">
          <cell r="A2519" t="str">
            <v>1VL6R04R5155F105Q402</v>
          </cell>
          <cell r="B2519" t="str">
            <v>IND,PWR,SMT,1.5uH,30%,4A,16mohm</v>
          </cell>
          <cell r="C2519" t="str">
            <v>cái</v>
          </cell>
          <cell r="D2519" t="str">
            <v>ONT</v>
          </cell>
        </row>
        <row r="2520">
          <cell r="A2520" t="str">
            <v>1VL2R52R0155F105M222</v>
          </cell>
          <cell r="B2520" t="str">
            <v>IND, PWR, 1.5uH, 2.2A ,72mOHM,2.5x2x1.2mm</v>
          </cell>
          <cell r="C2520" t="str">
            <v>cái</v>
          </cell>
          <cell r="D2520" t="str">
            <v>ONT</v>
          </cell>
        </row>
        <row r="2521">
          <cell r="A2521" t="str">
            <v>1VL6R36R3225F105M332</v>
          </cell>
          <cell r="B2521" t="str">
            <v>IND,PWR,2.2uH,20%,3.3A,27mOHM,6.3x6.3mm</v>
          </cell>
          <cell r="C2521" t="str">
            <v>cái</v>
          </cell>
          <cell r="D2521" t="str">
            <v>ONT</v>
          </cell>
        </row>
        <row r="2522">
          <cell r="A2522" t="str">
            <v>1VL2R52R5475F105Q352</v>
          </cell>
          <cell r="B2522" t="str">
            <v>IND,PWR,SMT,4.7uH,3.5A,20%</v>
          </cell>
          <cell r="C2522" t="str">
            <v>cái</v>
          </cell>
          <cell r="D2522" t="str">
            <v>ONT</v>
          </cell>
        </row>
        <row r="2523">
          <cell r="A2523" t="str">
            <v>1VL0805125F105J321</v>
          </cell>
          <cell r="B2523" t="str">
            <v>IND,FXD,0805,1.2uH,5%,325mA,900mOhm</v>
          </cell>
          <cell r="C2523" t="str">
            <v>cái</v>
          </cell>
          <cell r="D2523" t="str">
            <v>ONT</v>
          </cell>
        </row>
        <row r="2524">
          <cell r="A2524" t="str">
            <v>2VTFAO6604</v>
          </cell>
          <cell r="B2524" t="str">
            <v>XSTR,MOS,TSOP6,-20/20V,3.4/2.5A</v>
          </cell>
          <cell r="C2524" t="str">
            <v>cái</v>
          </cell>
          <cell r="D2524" t="str">
            <v>ONT</v>
          </cell>
        </row>
        <row r="2525">
          <cell r="A2525" t="str">
            <v>2VTFSIA517DJ-T1-GE3</v>
          </cell>
          <cell r="B2525" t="str">
            <v>XSTR,MOS,PWRPAKSC70/6,-12/12V,4.5/4.5A</v>
          </cell>
          <cell r="C2525" t="str">
            <v>cái</v>
          </cell>
          <cell r="D2525" t="str">
            <v>ONT</v>
          </cell>
        </row>
        <row r="2526">
          <cell r="A2526" t="str">
            <v>2VTFSI2323DS-T1-E3</v>
          </cell>
          <cell r="B2526" t="str">
            <v>XSTR,MOS,SOT23,-20V,2.9A</v>
          </cell>
          <cell r="C2526" t="str">
            <v>cái</v>
          </cell>
          <cell r="D2526" t="str">
            <v>ONT</v>
          </cell>
        </row>
        <row r="2527">
          <cell r="A2527" t="str">
            <v>2VTFMMBT3904LT1G</v>
          </cell>
          <cell r="B2527" t="str">
            <v>XSTR,SWH,SOT23,40V,200mA</v>
          </cell>
          <cell r="C2527" t="str">
            <v>cái</v>
          </cell>
          <cell r="D2527" t="str">
            <v>ONT</v>
          </cell>
        </row>
        <row r="2528">
          <cell r="A2528" t="str">
            <v>1VC04025R6D1HNP0</v>
          </cell>
          <cell r="B2528" t="str">
            <v>CAP,CER,0402,5.6pF,0.5pF,50V,NP0</v>
          </cell>
          <cell r="C2528" t="str">
            <v>cái</v>
          </cell>
          <cell r="D2528" t="str">
            <v>ONT</v>
          </cell>
        </row>
        <row r="2529">
          <cell r="A2529" t="str">
            <v>1VC04025R6D9NPO</v>
          </cell>
          <cell r="B2529" t="str">
            <v>CAP,CER,0402,5.6pF,0.5pF,50V,NP0</v>
          </cell>
          <cell r="C2529" t="str">
            <v>cái</v>
          </cell>
          <cell r="D2529" t="str">
            <v>ONT</v>
          </cell>
        </row>
        <row r="2530">
          <cell r="A2530" t="str">
            <v>1VR040243K2F04</v>
          </cell>
          <cell r="B2530" t="str">
            <v>RES,THK,0402,43.2K,1%</v>
          </cell>
          <cell r="C2530" t="str">
            <v>cái</v>
          </cell>
          <cell r="D2530" t="str">
            <v>ONT</v>
          </cell>
        </row>
        <row r="2531">
          <cell r="A2531" t="str">
            <v>1VR040213KF04</v>
          </cell>
          <cell r="B2531" t="str">
            <v>RES,THK,0402,13K,1%,63mW</v>
          </cell>
          <cell r="C2531" t="str">
            <v>cái</v>
          </cell>
          <cell r="D2531" t="str">
            <v>ONT</v>
          </cell>
        </row>
        <row r="2532">
          <cell r="A2532" t="str">
            <v>1VR04024K99F04</v>
          </cell>
          <cell r="B2532" t="str">
            <v>RES,THK,0402,4.99K,1%,63mW</v>
          </cell>
          <cell r="C2532" t="str">
            <v>cái</v>
          </cell>
          <cell r="D2532" t="str">
            <v>ONT</v>
          </cell>
        </row>
        <row r="2533">
          <cell r="A2533" t="str">
            <v>1VR040210K7F04</v>
          </cell>
          <cell r="B2533" t="str">
            <v>RES,THK,0402,10.7K,1%,63mW</v>
          </cell>
          <cell r="C2533" t="str">
            <v>cái</v>
          </cell>
          <cell r="D2533" t="str">
            <v>ONT</v>
          </cell>
        </row>
        <row r="2534">
          <cell r="A2534" t="str">
            <v>1VR04021K78F04</v>
          </cell>
          <cell r="B2534" t="str">
            <v>RES,THK,0402,1.78K,1%,63mW</v>
          </cell>
          <cell r="C2534" t="str">
            <v>cái</v>
          </cell>
          <cell r="D2534" t="str">
            <v>ONT</v>
          </cell>
        </row>
        <row r="2535">
          <cell r="A2535" t="str">
            <v>1VR040240K2F04</v>
          </cell>
          <cell r="B2535" t="str">
            <v>RES,THK,0402,40.2K,1%</v>
          </cell>
          <cell r="C2535" t="str">
            <v>cái</v>
          </cell>
          <cell r="D2535" t="str">
            <v>ONT</v>
          </cell>
        </row>
        <row r="2536">
          <cell r="A2536" t="str">
            <v>1VR040249R9F04</v>
          </cell>
          <cell r="B2536" t="str">
            <v>RES,THK,0402,49.9R,1%,63mW</v>
          </cell>
          <cell r="C2536" t="str">
            <v>cái</v>
          </cell>
          <cell r="D2536" t="str">
            <v>ONT</v>
          </cell>
        </row>
        <row r="2537">
          <cell r="A2537" t="str">
            <v>1VR0402402RF04</v>
          </cell>
          <cell r="B2537" t="str">
            <v>RES,THK,0402,402,1%,63mW</v>
          </cell>
          <cell r="C2537" t="str">
            <v>cái</v>
          </cell>
          <cell r="D2537" t="str">
            <v>ONT</v>
          </cell>
        </row>
        <row r="2538">
          <cell r="A2538" t="str">
            <v>2VICTLV62080DSG</v>
          </cell>
          <cell r="B2538" t="str">
            <v>1.2A High Efficiency Step Down Converter in 2x2mm SON Package</v>
          </cell>
          <cell r="C2538" t="str">
            <v>cái</v>
          </cell>
          <cell r="D2538" t="str">
            <v>ONT</v>
          </cell>
        </row>
        <row r="2539">
          <cell r="A2539" t="str">
            <v>2VICTLV70212</v>
          </cell>
          <cell r="B2539" t="str">
            <v>300mA, Low IQ, Low-Dropout Regulator</v>
          </cell>
          <cell r="C2539" t="str">
            <v>cái</v>
          </cell>
          <cell r="D2539" t="str">
            <v>ONT</v>
          </cell>
        </row>
        <row r="2540">
          <cell r="A2540" t="str">
            <v>2VICTPS54494PWPR</v>
          </cell>
          <cell r="B2540" t="str">
            <v>Dual channel sync buck, 4A/2A ouput, max 18V input</v>
          </cell>
          <cell r="C2540" t="str">
            <v>cái</v>
          </cell>
          <cell r="D2540" t="str">
            <v>ONT</v>
          </cell>
        </row>
        <row r="2541">
          <cell r="A2541" t="str">
            <v>2VICMT41J64M16JT-125</v>
          </cell>
          <cell r="B2541" t="str">
            <v>IC,SDRAM,FBGA96,1Gb,800MHz</v>
          </cell>
          <cell r="C2541" t="str">
            <v>cái</v>
          </cell>
          <cell r="D2541" t="str">
            <v>ONT</v>
          </cell>
        </row>
        <row r="2542">
          <cell r="A2542" t="str">
            <v>2VICS34ML01G200TFI000</v>
          </cell>
          <cell r="B2542" t="str">
            <v>IC,FLASH,TSOP48,1Gb,30nS</v>
          </cell>
          <cell r="C2542" t="str">
            <v>cái</v>
          </cell>
          <cell r="D2542" t="str">
            <v>ONT</v>
          </cell>
        </row>
        <row r="2543">
          <cell r="A2543" t="str">
            <v>1VY322520610</v>
          </cell>
          <cell r="B2543" t="str">
            <v>XTL,FXD,SMT,20.000MHz,7/10PPM,8pF,2.5x2x0.55mm,-20/70c</v>
          </cell>
          <cell r="C2543" t="str">
            <v>cái</v>
          </cell>
          <cell r="D2543" t="str">
            <v>ONT</v>
          </cell>
        </row>
        <row r="2544">
          <cell r="A2544" t="str">
            <v>3VANANT4958D19K-90V3</v>
          </cell>
          <cell r="B2544" t="str">
            <v>Anten-5850 MHz, gain 19dBi, Polarization</v>
          </cell>
          <cell r="C2544" t="str">
            <v>cái</v>
          </cell>
          <cell r="D2544" t="str">
            <v>AP</v>
          </cell>
        </row>
        <row r="2545">
          <cell r="A2545" t="str">
            <v>PM020010323AAK</v>
          </cell>
          <cell r="B2545" t="str">
            <v>Đĩa CD trắng</v>
          </cell>
          <cell r="C2545" t="str">
            <v>cái</v>
          </cell>
          <cell r="D2545" t="str">
            <v>VTTD</v>
          </cell>
        </row>
        <row r="2546">
          <cell r="A2546" t="str">
            <v>PM020010323AAI</v>
          </cell>
          <cell r="B2546" t="str">
            <v>Panh inox</v>
          </cell>
          <cell r="C2546" t="str">
            <v>cái</v>
          </cell>
          <cell r="D2546" t="str">
            <v>CCDC</v>
          </cell>
        </row>
        <row r="2547">
          <cell r="A2547" t="str">
            <v>3VUMGW040V2</v>
          </cell>
          <cell r="B2547" t="str">
            <v>Sách Hướng dẫn sử dụng nhanh</v>
          </cell>
          <cell r="C2547" t="str">
            <v>cái</v>
          </cell>
          <cell r="D2547" t="str">
            <v>ONT</v>
          </cell>
        </row>
        <row r="2548">
          <cell r="A2548" t="str">
            <v>3VGBGW040V2</v>
          </cell>
          <cell r="B2548" t="str">
            <v>Hộp carton đựng ONT in offset, bồi lên carton sóng 3 lớp;   285 x 215 x 55 mm</v>
          </cell>
          <cell r="C2548" t="str">
            <v>cái</v>
          </cell>
          <cell r="D2548" t="str">
            <v>ONT</v>
          </cell>
        </row>
        <row r="2549">
          <cell r="A2549" t="str">
            <v>3VLBGW040V2M</v>
          </cell>
          <cell r="B2549" t="str">
            <v>Tem to dán nắp dưới 65.0 x 40.63 mm</v>
          </cell>
          <cell r="C2549" t="str">
            <v>cái</v>
          </cell>
          <cell r="D2549" t="str">
            <v>ONT</v>
          </cell>
        </row>
        <row r="2550">
          <cell r="A2550" t="str">
            <v>3VSLPP253515</v>
          </cell>
          <cell r="B2550" t="str">
            <v>Tem chống mở 25.0 x 35.0 mm</v>
          </cell>
          <cell r="C2550" t="str">
            <v>cái</v>
          </cell>
          <cell r="D2550" t="str">
            <v>ONT</v>
          </cell>
        </row>
        <row r="2551">
          <cell r="A2551" t="str">
            <v>3VPLGW040V2TOP</v>
          </cell>
          <cell r="B2551" t="str">
            <v>Nắp trên</v>
          </cell>
          <cell r="C2551" t="str">
            <v>cái</v>
          </cell>
          <cell r="D2551" t="str">
            <v>ONT</v>
          </cell>
        </row>
        <row r="2552">
          <cell r="A2552" t="str">
            <v>3VPLGW040V2LIG</v>
          </cell>
          <cell r="B2552" t="str">
            <v>Dẫn sáng</v>
          </cell>
          <cell r="C2552" t="str">
            <v>cái</v>
          </cell>
          <cell r="D2552" t="str">
            <v>ONT</v>
          </cell>
        </row>
        <row r="2553">
          <cell r="A2553" t="str">
            <v>3VPLGW040V2BOT</v>
          </cell>
          <cell r="B2553" t="str">
            <v>Nắp dưới</v>
          </cell>
          <cell r="C2553" t="str">
            <v>cái</v>
          </cell>
          <cell r="D2553" t="str">
            <v>ONT</v>
          </cell>
        </row>
        <row r="2554">
          <cell r="A2554" t="str">
            <v>3VCN1131.40101.001100</v>
          </cell>
          <cell r="B2554" t="str">
            <v>CON,RJ45,T/H,F,R/A,1x4PORT,58.3x11.5x17.6mm</v>
          </cell>
          <cell r="C2554" t="str">
            <v>cái</v>
          </cell>
          <cell r="D2554" t="str">
            <v>ONT</v>
          </cell>
        </row>
        <row r="2555">
          <cell r="A2555" t="str">
            <v>2VTBBFU768F-115SOT343R</v>
          </cell>
          <cell r="B2555" t="str">
            <v>RF_SPEC TRA BFU768F NPN WIDEBAND SOT343R</v>
          </cell>
          <cell r="C2555" t="str">
            <v>cái</v>
          </cell>
          <cell r="D2555" t="str">
            <v>AP</v>
          </cell>
        </row>
        <row r="2556">
          <cell r="A2556" t="str">
            <v>2VICSE5003L1-R20QFN</v>
          </cell>
          <cell r="B2556" t="str">
            <v>RF_SPEC PA SE5003L1-R 5GHz MMIC QFN20</v>
          </cell>
          <cell r="C2556" t="str">
            <v>cái</v>
          </cell>
          <cell r="D2556" t="str">
            <v>AP</v>
          </cell>
        </row>
        <row r="2557">
          <cell r="A2557" t="str">
            <v>PM020010321AAI</v>
          </cell>
          <cell r="B2557" t="str">
            <v>Cana car cream</v>
          </cell>
          <cell r="C2557" t="str">
            <v>hộp</v>
          </cell>
          <cell r="D2557" t="str">
            <v>VTTD</v>
          </cell>
        </row>
        <row r="2558">
          <cell r="A2558" t="str">
            <v>1VR0402510RF04</v>
          </cell>
          <cell r="B2558" t="str">
            <v>RES,THK,0402,510,1%,63mW</v>
          </cell>
          <cell r="C2558" t="str">
            <v>cái</v>
          </cell>
          <cell r="D2558" t="str">
            <v>DVBT2</v>
          </cell>
        </row>
        <row r="2559">
          <cell r="A2559" t="str">
            <v>1VR12060R0J07</v>
          </cell>
          <cell r="B2559" t="str">
            <v>RES,THK,1206,0,5%,125mW</v>
          </cell>
          <cell r="C2559" t="str">
            <v>cái</v>
          </cell>
          <cell r="D2559" t="str">
            <v>DVBT2</v>
          </cell>
        </row>
        <row r="2560">
          <cell r="A2560" t="str">
            <v>1VC0603104K1CX7R</v>
          </cell>
          <cell r="B2560" t="str">
            <v>CAP,CER,0603,0.1uF,10%,16V,X7R</v>
          </cell>
          <cell r="C2560" t="str">
            <v>cái</v>
          </cell>
          <cell r="D2560" t="str">
            <v>DVBT2</v>
          </cell>
        </row>
        <row r="2561">
          <cell r="A2561" t="str">
            <v>2VICTPS22944DCKR</v>
          </cell>
          <cell r="B2561" t="str">
            <v>IC,SWH,SC70/5,LOAD SWITCH,0.4/0.8mOHM,1.62/5.5V,TH-SHTDN,AUTORESTART</v>
          </cell>
          <cell r="C2561" t="str">
            <v>cái</v>
          </cell>
          <cell r="D2561" t="str">
            <v>DVBT2</v>
          </cell>
        </row>
        <row r="2562">
          <cell r="A2562" t="str">
            <v>PM020010324AAI</v>
          </cell>
          <cell r="B2562" t="str">
            <v>USB 8gb flash drive (Adata)</v>
          </cell>
          <cell r="C2562" t="str">
            <v>cái</v>
          </cell>
          <cell r="D2562" t="str">
            <v>CCDC</v>
          </cell>
        </row>
        <row r="2563">
          <cell r="A2563" t="str">
            <v>PM020010325AAI</v>
          </cell>
          <cell r="B2563" t="str">
            <v>Pin 9V</v>
          </cell>
          <cell r="C2563" t="str">
            <v>đôi</v>
          </cell>
          <cell r="D2563" t="str">
            <v>VTTD</v>
          </cell>
        </row>
        <row r="2564">
          <cell r="A2564" t="str">
            <v>PM020010326AAI</v>
          </cell>
          <cell r="B2564" t="str">
            <v>Quạt thông gió</v>
          </cell>
          <cell r="C2564" t="str">
            <v>cái</v>
          </cell>
          <cell r="D2564" t="str">
            <v>CCDC</v>
          </cell>
        </row>
        <row r="2565">
          <cell r="A2565" t="str">
            <v>3VLBGW040W15</v>
          </cell>
          <cell r="B2565" t="str">
            <v>Tem vỡ bảo hành chống mở dán trên modem 20 mm x 10 mm</v>
          </cell>
          <cell r="C2565" t="str">
            <v>cái</v>
          </cell>
          <cell r="D2565" t="str">
            <v>ONT</v>
          </cell>
        </row>
        <row r="2566">
          <cell r="A2566" t="str">
            <v>3VSTPCB1020MB01</v>
          </cell>
          <cell r="B2566" t="str">
            <v>Khuôn in modem3VSTPCB1020MB01 top &amp; bot</v>
          </cell>
          <cell r="C2566" t="str">
            <v>cái</v>
          </cell>
          <cell r="D2566" t="str">
            <v>CCDC</v>
          </cell>
        </row>
        <row r="2567">
          <cell r="A2567" t="str">
            <v>3VSTPCBPOETA4812G</v>
          </cell>
          <cell r="B2567" t="str">
            <v>Khuôn in modem3VSTPCBOETA4812G top &amp; bot</v>
          </cell>
          <cell r="C2567" t="str">
            <v>cái</v>
          </cell>
          <cell r="D2567" t="str">
            <v>CCDC</v>
          </cell>
        </row>
        <row r="2568">
          <cell r="A2568" t="str">
            <v>PM020010330AAI</v>
          </cell>
          <cell r="B2568" t="str">
            <v>Khuôn in nhỏ model ONTV1-BCM53125</v>
          </cell>
          <cell r="C2568" t="str">
            <v>cái</v>
          </cell>
          <cell r="D2568" t="str">
            <v>CCDC</v>
          </cell>
        </row>
        <row r="2569">
          <cell r="A2569" t="str">
            <v>PM020010331AAI</v>
          </cell>
          <cell r="B2569" t="str">
            <v>Khuôn in nhỏ model CPU-BCM6318</v>
          </cell>
          <cell r="C2569" t="str">
            <v>cái</v>
          </cell>
          <cell r="D2569" t="str">
            <v>CCDC</v>
          </cell>
        </row>
        <row r="2570">
          <cell r="A2570" t="str">
            <v>PM020010332AAI</v>
          </cell>
          <cell r="B2570" t="str">
            <v>Khuôn in nhỏ model BCM6318 reball ver2</v>
          </cell>
          <cell r="C2570" t="str">
            <v>cái</v>
          </cell>
          <cell r="D2570" t="str">
            <v>CCDC</v>
          </cell>
        </row>
        <row r="2571">
          <cell r="A2571" t="str">
            <v>PM020010327AAI</v>
          </cell>
          <cell r="B2571" t="str">
            <v>Khuôn in nhỏ model BCM6318 reball ver3</v>
          </cell>
          <cell r="C2571" t="str">
            <v>cái</v>
          </cell>
          <cell r="D2571" t="str">
            <v>CCDC</v>
          </cell>
        </row>
        <row r="2572">
          <cell r="A2572" t="str">
            <v>PM020010328AAI</v>
          </cell>
          <cell r="B2572" t="str">
            <v>Khuôn in nhỏ model BCM6318 reball ver4</v>
          </cell>
          <cell r="C2572" t="str">
            <v>cái</v>
          </cell>
          <cell r="D2572" t="str">
            <v>CCDC</v>
          </cell>
        </row>
        <row r="2573">
          <cell r="A2573" t="str">
            <v>PM020010329AAI</v>
          </cell>
          <cell r="B2573" t="str">
            <v>Khuôn in nhỏ model BCM6318 reball ver5</v>
          </cell>
          <cell r="C2573" t="str">
            <v>cái</v>
          </cell>
          <cell r="D2573" t="str">
            <v>CCDC</v>
          </cell>
        </row>
        <row r="2574">
          <cell r="A2574" t="str">
            <v>4VVNT-AP-AC-E4PS039</v>
          </cell>
          <cell r="B2574" t="str">
            <v>Đai ốc M16</v>
          </cell>
          <cell r="C2574" t="str">
            <v>cái</v>
          </cell>
          <cell r="D2574" t="str">
            <v>AP</v>
          </cell>
        </row>
        <row r="2575">
          <cell r="A2575" t="str">
            <v>PM020010333AAI</v>
          </cell>
          <cell r="B2575" t="str">
            <v>Giày chống tĩnh điện ĐQSD</v>
          </cell>
          <cell r="C2575" t="str">
            <v>cái</v>
          </cell>
          <cell r="D2575" t="str">
            <v>CCDC</v>
          </cell>
        </row>
        <row r="2576">
          <cell r="A2576" t="str">
            <v>PM020010334AAI</v>
          </cell>
          <cell r="B2576" t="str">
            <v>Khuôn đa năng 80x80</v>
          </cell>
          <cell r="C2576" t="str">
            <v>cái</v>
          </cell>
          <cell r="D2576" t="str">
            <v>CCDC</v>
          </cell>
        </row>
        <row r="2577">
          <cell r="A2577" t="str">
            <v>PM020010335AAI</v>
          </cell>
          <cell r="B2577" t="str">
            <v>Khuôn làm chân HT 80</v>
          </cell>
          <cell r="C2577" t="str">
            <v>cái</v>
          </cell>
          <cell r="D2577" t="str">
            <v>CCDC</v>
          </cell>
        </row>
        <row r="2578">
          <cell r="A2578" t="str">
            <v>2VICQCA9880-BR4A</v>
          </cell>
          <cell r="B2578" t="str">
            <v>QCA9880-BR4A,3x3 802.11ac/a/b/g/n, PCIe,QFN108</v>
          </cell>
          <cell r="C2578" t="str">
            <v>cái</v>
          </cell>
          <cell r="D2578" t="str">
            <v>AP</v>
          </cell>
        </row>
        <row r="2579">
          <cell r="A2579" t="str">
            <v>PM020010336AAI</v>
          </cell>
          <cell r="B2579" t="str">
            <v>Cao su xốp 15 ly</v>
          </cell>
          <cell r="C2579" t="str">
            <v>mét</v>
          </cell>
          <cell r="D2579" t="str">
            <v>VTTD</v>
          </cell>
        </row>
        <row r="2580">
          <cell r="A2580" t="str">
            <v>PM020010337AAI</v>
          </cell>
          <cell r="B2580" t="str">
            <v>Lôi hàn sứ</v>
          </cell>
          <cell r="C2580" t="str">
            <v>cái</v>
          </cell>
          <cell r="D2580" t="str">
            <v>CCDC</v>
          </cell>
        </row>
        <row r="2581">
          <cell r="A2581" t="str">
            <v>PM020010338AAI</v>
          </cell>
          <cell r="B2581" t="str">
            <v>THẺ SD 16G TOSHIBA</v>
          </cell>
          <cell r="C2581" t="str">
            <v>cái</v>
          </cell>
          <cell r="D2581" t="str">
            <v>CCDC</v>
          </cell>
        </row>
        <row r="2582">
          <cell r="A2582" t="str">
            <v>PM020010339AAI</v>
          </cell>
          <cell r="B2582" t="str">
            <v>ĐẦU ĐỌC THẺ BUFALO</v>
          </cell>
          <cell r="C2582" t="str">
            <v>cái</v>
          </cell>
          <cell r="D2582" t="str">
            <v>CCDC</v>
          </cell>
        </row>
        <row r="2583">
          <cell r="A2583" t="str">
            <v>PM020010340AAI</v>
          </cell>
          <cell r="B2583" t="str">
            <v>USB-COM PL2303</v>
          </cell>
          <cell r="C2583" t="str">
            <v>cái</v>
          </cell>
          <cell r="D2583" t="str">
            <v>CCDC</v>
          </cell>
        </row>
        <row r="2584">
          <cell r="A2584" t="str">
            <v>1VC75160V228M1EALU</v>
          </cell>
          <cell r="B2584" t="str">
            <v>CAP,ELC,RAD,2200uF,20%,25V</v>
          </cell>
          <cell r="C2584" t="str">
            <v>cái</v>
          </cell>
          <cell r="D2584" t="str">
            <v>NONE</v>
          </cell>
        </row>
        <row r="2585">
          <cell r="A2585" t="str">
            <v>1VC50125V108M1FALU</v>
          </cell>
          <cell r="B2585" t="str">
            <v>CAP,ELC,RAD,1000uF,20%,35V</v>
          </cell>
          <cell r="C2585" t="str">
            <v>cái</v>
          </cell>
          <cell r="D2585" t="str">
            <v>NONE</v>
          </cell>
        </row>
        <row r="2586">
          <cell r="A2586" t="str">
            <v>1VC02011R5C1HC0G</v>
          </cell>
          <cell r="B2586" t="str">
            <v>CAP CER 1.5pF 50V +/-0.25pF C0G 0201</v>
          </cell>
          <cell r="C2586" t="str">
            <v>cái</v>
          </cell>
          <cell r="D2586" t="str">
            <v>AP</v>
          </cell>
        </row>
        <row r="2587">
          <cell r="A2587" t="str">
            <v>1VC0201270J1HC0G</v>
          </cell>
          <cell r="B2587" t="str">
            <v>CAP CER 27pF 50V 5% C0G 0201</v>
          </cell>
          <cell r="C2587" t="str">
            <v>cái</v>
          </cell>
          <cell r="D2587" t="str">
            <v>AP</v>
          </cell>
        </row>
        <row r="2588">
          <cell r="A2588" t="str">
            <v>1VC0201473K0JX6S</v>
          </cell>
          <cell r="B2588" t="str">
            <v>CAP CER 47000pF 6.3V 10% X6S 0201</v>
          </cell>
          <cell r="C2588" t="str">
            <v>cái</v>
          </cell>
          <cell r="D2588" t="str">
            <v>AP</v>
          </cell>
        </row>
        <row r="2589">
          <cell r="A2589" t="str">
            <v>1VC0201R50B1HC0G</v>
          </cell>
          <cell r="B2589" t="str">
            <v>CAP CER 0.5pF 50V +/-0.1pF C0G 0201</v>
          </cell>
          <cell r="C2589" t="str">
            <v>cái</v>
          </cell>
          <cell r="D2589" t="str">
            <v>AP</v>
          </cell>
        </row>
        <row r="2590">
          <cell r="A2590" t="str">
            <v>1VC0402100J1HNP0</v>
          </cell>
          <cell r="B2590" t="str">
            <v>CAP CER 10pF 50V 5% NP0 0402</v>
          </cell>
          <cell r="C2590" t="str">
            <v>cái</v>
          </cell>
          <cell r="D2590" t="str">
            <v>AP</v>
          </cell>
        </row>
        <row r="2591">
          <cell r="A2591" t="str">
            <v>1VC04021R5C1HNP0</v>
          </cell>
          <cell r="B2591" t="str">
            <v>CAP CER 1.5pF 50V +/-0.25pF NP0 0402</v>
          </cell>
          <cell r="C2591" t="str">
            <v>cái</v>
          </cell>
          <cell r="D2591" t="str">
            <v>AP</v>
          </cell>
        </row>
        <row r="2592">
          <cell r="A2592" t="str">
            <v>1VC04023R3C1HNP0</v>
          </cell>
          <cell r="B2592" t="str">
            <v>CAP CER 3.3pF 50V +/-0.25pF NP0 0402</v>
          </cell>
          <cell r="C2592" t="str">
            <v>cái</v>
          </cell>
          <cell r="D2592" t="str">
            <v>AP</v>
          </cell>
        </row>
        <row r="2593">
          <cell r="A2593" t="str">
            <v>1VC0402R75B1HNP0</v>
          </cell>
          <cell r="B2593" t="str">
            <v>CAP CER 0.75pF 50V +/-0.1pF NP0 0402</v>
          </cell>
          <cell r="C2593" t="str">
            <v>cái</v>
          </cell>
          <cell r="D2593" t="str">
            <v>AP</v>
          </cell>
        </row>
        <row r="2594">
          <cell r="A2594" t="str">
            <v>1VL0201122B750</v>
          </cell>
          <cell r="B2594" t="str">
            <v>IND FILM 1.2nH +/-0.1nH 750mA 0201</v>
          </cell>
          <cell r="C2594" t="str">
            <v>cái</v>
          </cell>
          <cell r="D2594" t="str">
            <v>AP</v>
          </cell>
        </row>
        <row r="2595">
          <cell r="A2595" t="str">
            <v>1VL0201202B600</v>
          </cell>
          <cell r="B2595" t="str">
            <v>IND FILM 2.0nH +/-0.1nH 600mA 0201</v>
          </cell>
          <cell r="C2595" t="str">
            <v>cái</v>
          </cell>
          <cell r="D2595" t="str">
            <v>AP</v>
          </cell>
        </row>
        <row r="2596">
          <cell r="A2596" t="str">
            <v>1VR020110RF03</v>
          </cell>
          <cell r="B2596" t="str">
            <v>RES 10R 1% 1/20W 0201</v>
          </cell>
          <cell r="C2596" t="str">
            <v>cái</v>
          </cell>
          <cell r="D2596" t="str">
            <v>AP</v>
          </cell>
        </row>
        <row r="2597">
          <cell r="A2597" t="str">
            <v>1VR02011K3J03</v>
          </cell>
          <cell r="B2597" t="str">
            <v>RES 1.3K 5% 1/20W 0201</v>
          </cell>
          <cell r="C2597" t="str">
            <v>cái</v>
          </cell>
          <cell r="D2597" t="str">
            <v>AP</v>
          </cell>
        </row>
        <row r="2598">
          <cell r="A2598" t="str">
            <v>1VR020139KJ03</v>
          </cell>
          <cell r="B2598" t="str">
            <v>RES 39K 5% 1/20W 0201</v>
          </cell>
          <cell r="C2598" t="str">
            <v>cái</v>
          </cell>
          <cell r="D2598" t="str">
            <v>AP</v>
          </cell>
        </row>
        <row r="2599">
          <cell r="A2599" t="str">
            <v>1VR02013RF03</v>
          </cell>
          <cell r="B2599" t="str">
            <v>RES 3R 5% 1/20W 0201</v>
          </cell>
          <cell r="C2599" t="str">
            <v>cái</v>
          </cell>
          <cell r="D2599" t="str">
            <v>AP</v>
          </cell>
        </row>
        <row r="2600">
          <cell r="A2600" t="str">
            <v>1VR020168RJ03</v>
          </cell>
          <cell r="B2600" t="str">
            <v>RES 68R 5% 1/20W 0201</v>
          </cell>
          <cell r="C2600" t="str">
            <v>cái</v>
          </cell>
          <cell r="D2600" t="str">
            <v>AP</v>
          </cell>
        </row>
        <row r="2601">
          <cell r="A2601" t="str">
            <v>1VR02016K2J03</v>
          </cell>
          <cell r="B2601" t="str">
            <v>RES 6.2K 5% 1/20W 0201</v>
          </cell>
          <cell r="C2601" t="str">
            <v>cái</v>
          </cell>
          <cell r="D2601" t="str">
            <v>AP</v>
          </cell>
        </row>
        <row r="2602">
          <cell r="A2602" t="str">
            <v>1VR0402576RF04</v>
          </cell>
          <cell r="B2602" t="str">
            <v>RES 576R 1% 1/16W 0402</v>
          </cell>
          <cell r="C2602" t="str">
            <v>cái</v>
          </cell>
          <cell r="D2602" t="str">
            <v>AP</v>
          </cell>
        </row>
        <row r="2603">
          <cell r="A2603" t="str">
            <v>2VICSE5023L-R</v>
          </cell>
          <cell r="B2603" t="str">
            <v>RF_SPEC PA SE5003L1-R 5GHz MMIC QFN21</v>
          </cell>
          <cell r="C2603" t="str">
            <v>cái</v>
          </cell>
          <cell r="D2603" t="str">
            <v>AP</v>
          </cell>
        </row>
        <row r="2604">
          <cell r="A2604" t="str">
            <v>3VMOPCBARF5GACHPW</v>
          </cell>
          <cell r="B2604" t="str">
            <v>Module Radio 802.11anac, 5GHz, mimo 3x3, AR9880</v>
          </cell>
          <cell r="C2604" t="str">
            <v>cái</v>
          </cell>
          <cell r="D2604" t="str">
            <v>AP</v>
          </cell>
        </row>
        <row r="2605">
          <cell r="A2605" t="str">
            <v>4VVNT-AP-AC-E4PS040</v>
          </cell>
          <cell r="B2605" t="str">
            <v>Long đen chống xoay M16 (lock washer M16)</v>
          </cell>
          <cell r="C2605" t="str">
            <v>cái</v>
          </cell>
          <cell r="D2605" t="str">
            <v>AP</v>
          </cell>
        </row>
        <row r="2606">
          <cell r="A2606" t="str">
            <v>4VVNT-AP-AC-E4PS041</v>
          </cell>
          <cell r="B2606" t="str">
            <v>Gioăng cao su M16</v>
          </cell>
          <cell r="C2606" t="str">
            <v>cái</v>
          </cell>
          <cell r="D2606" t="str">
            <v>AP</v>
          </cell>
        </row>
        <row r="2607">
          <cell r="A2607" t="str">
            <v>A1D00334180-02</v>
          </cell>
          <cell r="B2607" t="str">
            <v>Tooth belt X-axis S23/F5HM</v>
          </cell>
          <cell r="C2607" t="str">
            <v>cái</v>
          </cell>
          <cell r="D2607" t="str">
            <v>CCDC</v>
          </cell>
        </row>
        <row r="2608">
          <cell r="A2608" t="str">
            <v>A1D00200333-01</v>
          </cell>
          <cell r="B2608" t="str">
            <v xml:space="preserve">Tooth belt Synchroflex 6 T2,5/245, </v>
          </cell>
          <cell r="C2608" t="str">
            <v>cái</v>
          </cell>
          <cell r="D2608" t="str">
            <v>CCDC</v>
          </cell>
        </row>
        <row r="2609">
          <cell r="A2609" t="str">
            <v>A1D00200341-01</v>
          </cell>
          <cell r="B2609" t="str">
            <v>Tooth belt Synchroflex 6 T2,5/177,5</v>
          </cell>
          <cell r="C2609" t="str">
            <v>cái</v>
          </cell>
          <cell r="D2609" t="str">
            <v>CCDC</v>
          </cell>
        </row>
        <row r="2610">
          <cell r="A2610" t="str">
            <v>PM020010340AAI</v>
          </cell>
          <cell r="B2610" t="str">
            <v>Ống bơm lưu lượng 96400-16</v>
          </cell>
          <cell r="C2610" t="str">
            <v>cái</v>
          </cell>
          <cell r="D2610" t="str">
            <v>CCDC</v>
          </cell>
        </row>
        <row r="2611">
          <cell r="A2611" t="str">
            <v>PM020010341AAI</v>
          </cell>
          <cell r="B2611" t="str">
            <v>Lọ đựng hóa chất 250ml</v>
          </cell>
          <cell r="C2611" t="str">
            <v>cái</v>
          </cell>
          <cell r="D2611" t="str">
            <v>CCDC</v>
          </cell>
        </row>
        <row r="2612">
          <cell r="A2612" t="str">
            <v>PM020010342AAI</v>
          </cell>
          <cell r="B2612" t="str">
            <v>Lọ đựng hóa chất 200 ml trắng</v>
          </cell>
          <cell r="C2612" t="str">
            <v>cái</v>
          </cell>
          <cell r="D2612" t="str">
            <v>CCDC</v>
          </cell>
        </row>
        <row r="2613">
          <cell r="A2613" t="str">
            <v>PM020010343AAI</v>
          </cell>
          <cell r="B2613" t="str">
            <v>Thùng nhựa Danpla 600x530x150mm</v>
          </cell>
          <cell r="C2613" t="str">
            <v>cái</v>
          </cell>
          <cell r="D2613" t="str">
            <v>CCDC</v>
          </cell>
        </row>
        <row r="2614">
          <cell r="A2614" t="str">
            <v>PM020010344AAI</v>
          </cell>
          <cell r="B2614" t="str">
            <v>Ghim đồng nối liệu</v>
          </cell>
          <cell r="C2614" t="str">
            <v>hộp</v>
          </cell>
          <cell r="D2614" t="str">
            <v>VTTD</v>
          </cell>
        </row>
        <row r="2615">
          <cell r="A2615" t="str">
            <v>PM020010346AAI</v>
          </cell>
          <cell r="B2615" t="str">
            <v>Maxell super poWer ace( pin R6P 4P X)</v>
          </cell>
          <cell r="C2615" t="str">
            <v>cái</v>
          </cell>
          <cell r="D2615" t="str">
            <v>VTTD</v>
          </cell>
        </row>
        <row r="2616">
          <cell r="A2616" t="str">
            <v>PM020010349AAI</v>
          </cell>
          <cell r="B2616" t="str">
            <v>Foil clamp</v>
          </cell>
          <cell r="C2616" t="str">
            <v>cái</v>
          </cell>
          <cell r="D2616" t="str">
            <v>CCDC</v>
          </cell>
        </row>
        <row r="2617">
          <cell r="A2617" t="str">
            <v>PM020010348AAI</v>
          </cell>
          <cell r="B2617" t="str">
            <v>Giấy lau máy in Dek</v>
          </cell>
          <cell r="C2617" t="str">
            <v>cuộn</v>
          </cell>
          <cell r="D2617" t="str">
            <v>VTTD</v>
          </cell>
        </row>
        <row r="2618">
          <cell r="A2618" t="str">
            <v>1VR08050R2F18</v>
          </cell>
          <cell r="B2618" t="str">
            <v>resistance,0.2 ohm,±1%,1/8W,0805</v>
          </cell>
          <cell r="C2618" t="str">
            <v>cái</v>
          </cell>
          <cell r="D2618" t="str">
            <v>S2PRO</v>
          </cell>
        </row>
        <row r="2619">
          <cell r="A2619" t="str">
            <v>1VR08050R068F20</v>
          </cell>
          <cell r="B2619" t="str">
            <v>resistance,0.1ohm,±1%,1/8W,0805</v>
          </cell>
          <cell r="C2619" t="str">
            <v>cái</v>
          </cell>
          <cell r="D2619" t="str">
            <v>S2PRO</v>
          </cell>
        </row>
        <row r="2620">
          <cell r="A2620" t="str">
            <v>1VR06036R8J15</v>
          </cell>
          <cell r="B2620" t="str">
            <v>resistance 6.8 ohm,±5%,1/10W,0603</v>
          </cell>
          <cell r="C2620" t="str">
            <v>cái</v>
          </cell>
          <cell r="D2620" t="str">
            <v>S2PRO</v>
          </cell>
        </row>
        <row r="2621">
          <cell r="A2621" t="str">
            <v>1VR02011KJ03</v>
          </cell>
          <cell r="B2621" t="str">
            <v>resistance,1K ohm,±5%,1/20W,0201</v>
          </cell>
          <cell r="C2621" t="str">
            <v>cái</v>
          </cell>
          <cell r="D2621" t="str">
            <v>S2PRO</v>
          </cell>
        </row>
        <row r="2622">
          <cell r="A2622" t="str">
            <v>1VR0201100KJ03</v>
          </cell>
          <cell r="B2622" t="str">
            <v>resistance,100K ohm,±5%,1/20W,0201</v>
          </cell>
          <cell r="C2622" t="str">
            <v>cái</v>
          </cell>
          <cell r="D2622" t="str">
            <v>S2PRO</v>
          </cell>
        </row>
        <row r="2623">
          <cell r="A2623" t="str">
            <v>1VR02011K5J03</v>
          </cell>
          <cell r="B2623" t="str">
            <v>resistance,1.5K ohm,±5%,1/20W,0201</v>
          </cell>
          <cell r="C2623" t="str">
            <v>cái</v>
          </cell>
          <cell r="D2623" t="str">
            <v>S2PRO</v>
          </cell>
        </row>
        <row r="2624">
          <cell r="A2624" t="str">
            <v>1VR0402180RJ04</v>
          </cell>
          <cell r="B2624" t="str">
            <v>resistance,180 ohm,±5%,1/16W,0402</v>
          </cell>
          <cell r="C2624" t="str">
            <v>cái</v>
          </cell>
          <cell r="D2624" t="str">
            <v>S2PRO</v>
          </cell>
        </row>
        <row r="2625">
          <cell r="A2625" t="str">
            <v>1VR0201240RF03</v>
          </cell>
          <cell r="B2625" t="str">
            <v>resistance,240 ohm,±1%,1/20W,0201</v>
          </cell>
          <cell r="C2625" t="str">
            <v>cái</v>
          </cell>
          <cell r="D2625" t="str">
            <v>S2PRO</v>
          </cell>
        </row>
        <row r="2626">
          <cell r="A2626" t="str">
            <v>1VR040227RJ04</v>
          </cell>
          <cell r="B2626" t="str">
            <v>resistance,27 ohm,±5%,1/16W,0402</v>
          </cell>
          <cell r="C2626" t="str">
            <v>cái</v>
          </cell>
          <cell r="D2626" t="str">
            <v>S2PRO</v>
          </cell>
        </row>
        <row r="2627">
          <cell r="A2627" t="str">
            <v>1VR020133RJ03</v>
          </cell>
          <cell r="B2627" t="str">
            <v>resistance,33 ohm,±5%,1/20W,0201</v>
          </cell>
          <cell r="C2627" t="str">
            <v>cái</v>
          </cell>
          <cell r="D2627" t="str">
            <v>S2PRO</v>
          </cell>
        </row>
        <row r="2628">
          <cell r="A2628" t="str">
            <v>1VR040239KJ04</v>
          </cell>
          <cell r="B2628" t="str">
            <v>resistance,39K ohm,±5%,1/16W,0402</v>
          </cell>
          <cell r="C2628" t="str">
            <v>cái</v>
          </cell>
          <cell r="D2628" t="str">
            <v>S2PRO</v>
          </cell>
        </row>
        <row r="2629">
          <cell r="A2629" t="str">
            <v>1VR02014K7J03</v>
          </cell>
          <cell r="B2629" t="str">
            <v>resistance,4.7K ohm,±5%,1/20W,0201</v>
          </cell>
          <cell r="C2629" t="str">
            <v>cái</v>
          </cell>
          <cell r="D2629" t="str">
            <v>S2PRO</v>
          </cell>
        </row>
        <row r="2630">
          <cell r="A2630" t="str">
            <v>1VR020151RJ03</v>
          </cell>
          <cell r="B2630" t="str">
            <v>resistance,51 ohm,±5%,1/20W,0201</v>
          </cell>
          <cell r="C2630" t="str">
            <v>cái</v>
          </cell>
          <cell r="D2630" t="str">
            <v>S2PRO</v>
          </cell>
        </row>
        <row r="2631">
          <cell r="A2631" t="str">
            <v>1VR02015K1F03</v>
          </cell>
          <cell r="B2631" t="str">
            <v>resistance,5.1K ohm,±1%,1/20W,0201</v>
          </cell>
          <cell r="C2631" t="str">
            <v>cái</v>
          </cell>
          <cell r="D2631" t="str">
            <v>S2PRO</v>
          </cell>
        </row>
        <row r="2632">
          <cell r="A2632" t="str">
            <v>1VR04028K06F04</v>
          </cell>
          <cell r="B2632" t="str">
            <v>resistance,8.06K ohm,±1%,1/16W,0402</v>
          </cell>
          <cell r="C2632" t="str">
            <v>cái</v>
          </cell>
          <cell r="D2632" t="str">
            <v>S2PRO</v>
          </cell>
        </row>
        <row r="2633">
          <cell r="A2633" t="str">
            <v>2VDIRSB68CMGJT2N</v>
          </cell>
          <cell r="B2633" t="str">
            <v>(N)diode,two-wayTVS,6.8V,15PF,0402,RSB6.8CMGJT2N,ROHM</v>
          </cell>
          <cell r="C2633" t="str">
            <v>cái</v>
          </cell>
          <cell r="D2633" t="str">
            <v>S2PRO</v>
          </cell>
        </row>
        <row r="2634">
          <cell r="A2634" t="str">
            <v>2VDISIG8L50ST5G</v>
          </cell>
          <cell r="B2634" t="str">
            <v>(N)diode,TVS,5V,0.5pF,SOD882,SIG8L5.0ST5G,SIG</v>
          </cell>
          <cell r="C2634" t="str">
            <v>cái</v>
          </cell>
          <cell r="D2634" t="str">
            <v>S2PRO</v>
          </cell>
        </row>
        <row r="2635">
          <cell r="A2635" t="str">
            <v>1VC0201101K1EC0G</v>
          </cell>
          <cell r="B2635" t="str">
            <v>capcitance,100pF,±10%,25V,COG,0201</v>
          </cell>
          <cell r="C2635" t="str">
            <v>cái</v>
          </cell>
          <cell r="D2635" t="str">
            <v>S2PRO</v>
          </cell>
        </row>
        <row r="2636">
          <cell r="A2636" t="str">
            <v>1VC0201102M1EX5R</v>
          </cell>
          <cell r="B2636" t="str">
            <v>capcitance,1nF,±20%,25V,X5R,0201</v>
          </cell>
          <cell r="C2636" t="str">
            <v>cái</v>
          </cell>
          <cell r="D2636" t="str">
            <v>S2PRO</v>
          </cell>
        </row>
        <row r="2637">
          <cell r="A2637" t="str">
            <v>1VC0402102M1HX7R</v>
          </cell>
          <cell r="B2637" t="str">
            <v>capcitance,1nF,±20%,50V,X7R,0402</v>
          </cell>
          <cell r="C2637" t="str">
            <v>cái</v>
          </cell>
          <cell r="D2637" t="str">
            <v>S2PRO</v>
          </cell>
        </row>
        <row r="2638">
          <cell r="A2638" t="str">
            <v>1VC0402103M1HX5R</v>
          </cell>
          <cell r="B2638" t="str">
            <v>capcitance,10nF,±20%,50V,X5R,0402</v>
          </cell>
          <cell r="C2638" t="str">
            <v>cái</v>
          </cell>
          <cell r="D2638" t="str">
            <v>S2PRO</v>
          </cell>
        </row>
        <row r="2639">
          <cell r="A2639" t="str">
            <v>1VC0402105K1EX5R</v>
          </cell>
          <cell r="B2639" t="str">
            <v>capcitance,1uF,±10%,25V,X5R,0402</v>
          </cell>
          <cell r="C2639" t="str">
            <v>cái</v>
          </cell>
          <cell r="D2639" t="str">
            <v>S2PRO</v>
          </cell>
        </row>
        <row r="2640">
          <cell r="A2640" t="str">
            <v>1VC0603105K1EX5R</v>
          </cell>
          <cell r="B2640" t="str">
            <v>capcitance,1UF,±10%,25V,X5R,0603</v>
          </cell>
          <cell r="C2640" t="str">
            <v>cái</v>
          </cell>
          <cell r="D2640" t="str">
            <v>S2PRO</v>
          </cell>
        </row>
        <row r="2641">
          <cell r="A2641" t="str">
            <v>1VC0603105K1HX5R</v>
          </cell>
          <cell r="B2641" t="str">
            <v>capcitance,1uF,±10%,50V,X5R,0603</v>
          </cell>
          <cell r="C2641" t="str">
            <v>cái</v>
          </cell>
          <cell r="D2641" t="str">
            <v>S2PRO</v>
          </cell>
        </row>
        <row r="2642">
          <cell r="A2642" t="str">
            <v>1VC0201180J1EC0G</v>
          </cell>
          <cell r="B2642" t="str">
            <v>capcitance,18pF,±5%,25V,COG,0201</v>
          </cell>
          <cell r="C2642" t="str">
            <v>cái</v>
          </cell>
          <cell r="D2642" t="str">
            <v>S2PRO</v>
          </cell>
        </row>
        <row r="2643">
          <cell r="A2643" t="str">
            <v>1VC0402221J1HC0G</v>
          </cell>
          <cell r="B2643" t="str">
            <v>capcitance,220pF,±5%,50V,COG,0402</v>
          </cell>
          <cell r="C2643" t="str">
            <v>cái</v>
          </cell>
          <cell r="D2643" t="str">
            <v>S2PRO</v>
          </cell>
        </row>
        <row r="2644">
          <cell r="A2644" t="str">
            <v>1VC0201224M0JX5R</v>
          </cell>
          <cell r="B2644" t="str">
            <v>capcitance,220nF,±20%,6.3V,X5R,0201</v>
          </cell>
          <cell r="C2644" t="str">
            <v>cái</v>
          </cell>
          <cell r="D2644" t="str">
            <v>S2PRO</v>
          </cell>
        </row>
        <row r="2645">
          <cell r="A2645" t="str">
            <v>1VC0201330K1EC0G</v>
          </cell>
          <cell r="B2645" t="str">
            <v>capcitance,33pF,±10%,25V,COG,0201</v>
          </cell>
          <cell r="C2645" t="str">
            <v>cái</v>
          </cell>
          <cell r="D2645" t="str">
            <v>S2PRO</v>
          </cell>
        </row>
        <row r="2646">
          <cell r="A2646" t="str">
            <v>1VC0201390J1EC0G</v>
          </cell>
          <cell r="B2646" t="str">
            <v>capcitance,39pF,±5%,25V,COG,0201</v>
          </cell>
          <cell r="C2646" t="str">
            <v>cái</v>
          </cell>
          <cell r="D2646" t="str">
            <v>S2PRO</v>
          </cell>
        </row>
        <row r="2647">
          <cell r="A2647" t="str">
            <v>1VC0201560J1CC0G</v>
          </cell>
          <cell r="B2647" t="str">
            <v>capcitance,56pF,±5%,16V,COG,0201</v>
          </cell>
          <cell r="C2647" t="str">
            <v>cái</v>
          </cell>
          <cell r="D2647" t="str">
            <v>S2PRO</v>
          </cell>
        </row>
        <row r="2648">
          <cell r="A2648" t="str">
            <v>1VL0402103F107J300</v>
          </cell>
          <cell r="B2648" t="str">
            <v>(S)inductance,10nH,±5%,0402,SDCL1005C10NJTDF,Sunlord</v>
          </cell>
          <cell r="C2648" t="str">
            <v>cái</v>
          </cell>
          <cell r="D2648" t="str">
            <v>S2PRO</v>
          </cell>
        </row>
        <row r="2649">
          <cell r="A2649" t="str">
            <v>1VL3030106F104M830</v>
          </cell>
          <cell r="B2649" t="str">
            <v>(T)Power inductor,10UH,±20%,RDC=0.265±30% OHM,Is=0.60A,Ir=0.83A,3.0x3.0x1.4mm,SWPA3012S100MT,Sunlord</v>
          </cell>
          <cell r="C2649" t="str">
            <v>cái</v>
          </cell>
          <cell r="D2649" t="str">
            <v>S2PRO</v>
          </cell>
        </row>
        <row r="2650">
          <cell r="A2650" t="str">
            <v>1VL0402123F107J300</v>
          </cell>
          <cell r="B2650" t="str">
            <v>(S)inductance,12nH,±5%,0402,SDCL1005C12NJTDF,Sunlord</v>
          </cell>
          <cell r="C2650" t="str">
            <v>cái</v>
          </cell>
          <cell r="D2650" t="str">
            <v>S2PRO</v>
          </cell>
        </row>
        <row r="2651">
          <cell r="A2651" t="str">
            <v>1VL0201182F507I380</v>
          </cell>
          <cell r="B2651" t="str">
            <v>(T)inductance,1.8nH,±0.3nH,0201,SDCL0603Q1N8ST02,Sunlord</v>
          </cell>
          <cell r="C2651" t="str">
            <v>cái</v>
          </cell>
          <cell r="D2651" t="str">
            <v>S2PRO</v>
          </cell>
        </row>
        <row r="2652">
          <cell r="A2652" t="str">
            <v>1VL0402202F107I300</v>
          </cell>
          <cell r="B2652" t="str">
            <v>(S)inductance,2.0nH,±0.3nH,0402,SDCL1005C2N0STDF,SUNLORD</v>
          </cell>
          <cell r="C2652" t="str">
            <v>cái</v>
          </cell>
          <cell r="D2652" t="str">
            <v>S2PRO</v>
          </cell>
        </row>
        <row r="2653">
          <cell r="A2653" t="str">
            <v>1VL0402222F107I300</v>
          </cell>
          <cell r="B2653" t="str">
            <v>(S)inductance,2.2nH,±0.3nH,0402,SDCL1005C2N2STDF,Sunlord</v>
          </cell>
          <cell r="C2653" t="str">
            <v>cái</v>
          </cell>
          <cell r="D2653" t="str">
            <v>S2PRO</v>
          </cell>
        </row>
        <row r="2654">
          <cell r="A2654" t="str">
            <v>1VL2520105F105M3000</v>
          </cell>
          <cell r="B2654" t="str">
            <v>(N)Power inductor 1uH,±20%,RDC≤0.054 OHM,Is=3.6A,Ir=3.0A,2.5x2.0x1</v>
          </cell>
          <cell r="C2654" t="str">
            <v>cái</v>
          </cell>
          <cell r="D2654" t="str">
            <v>S2PRO</v>
          </cell>
        </row>
        <row r="2655">
          <cell r="A2655" t="str">
            <v>1VL2520225F000M1900</v>
          </cell>
          <cell r="B2655" t="str">
            <v>.2mm,WPN252012H1R0MT,Sunlord</v>
          </cell>
          <cell r="C2655" t="str">
            <v>cái</v>
          </cell>
          <cell r="D2655" t="str">
            <v>S2PRO</v>
          </cell>
        </row>
        <row r="2656">
          <cell r="A2656" t="str">
            <v>1VL0201273F507J120</v>
          </cell>
          <cell r="B2656" t="str">
            <v>(T)inductance,27nH,±5%,0201,SDCL0603Q27NJT02,Sunlord</v>
          </cell>
          <cell r="C2656" t="str">
            <v>cái</v>
          </cell>
          <cell r="D2656" t="str">
            <v>S2PRO</v>
          </cell>
        </row>
        <row r="2657">
          <cell r="A2657" t="str">
            <v>1VL0201272F507I310</v>
          </cell>
          <cell r="B2657" t="str">
            <v>(T)inductance,2.7nH,±0.3nH,0201,SDCL0603Q2N7ST02,Sunlord</v>
          </cell>
          <cell r="C2657" t="str">
            <v>cái</v>
          </cell>
          <cell r="D2657" t="str">
            <v>S2PRO</v>
          </cell>
        </row>
        <row r="2658">
          <cell r="A2658" t="str">
            <v>1VL0402302F107I300</v>
          </cell>
          <cell r="B2658" t="str">
            <v>(S)inductance,3nH,±0.3nH,0402,SDCL1005C3N0STDF,Sunlord</v>
          </cell>
          <cell r="C2658" t="str">
            <v>cái</v>
          </cell>
          <cell r="D2658" t="str">
            <v>S2PRO</v>
          </cell>
        </row>
        <row r="2659">
          <cell r="A2659" t="str">
            <v>1VL0402393F107J80</v>
          </cell>
          <cell r="B2659" t="str">
            <v>(S)inductance,39nH,±5%,0402,SDCL1005C39NJTDF,SUNLORD</v>
          </cell>
          <cell r="C2659" t="str">
            <v>cái</v>
          </cell>
          <cell r="D2659" t="str">
            <v>S2PRO</v>
          </cell>
        </row>
        <row r="2660">
          <cell r="A2660" t="str">
            <v>1VL0201432F507I220</v>
          </cell>
          <cell r="B2660" t="str">
            <v>(T)inductance,4.3nH,±0.3nH,0201,SDCL0603Q4N3ST02,Sunlord</v>
          </cell>
          <cell r="C2660" t="str">
            <v>cái</v>
          </cell>
          <cell r="D2660" t="str">
            <v>S2PRO</v>
          </cell>
        </row>
        <row r="2661">
          <cell r="A2661" t="str">
            <v>1VL0402622F107I300</v>
          </cell>
          <cell r="B2661" t="str">
            <v>(S)inductance,6.2nH,±0.3nH,0402,SDCL1005C6N2STDF,SUNLORD</v>
          </cell>
          <cell r="C2661" t="str">
            <v>cái</v>
          </cell>
          <cell r="D2661" t="str">
            <v>S2PRO</v>
          </cell>
        </row>
        <row r="2662">
          <cell r="A2662" t="str">
            <v>1VL2R52R0684F107Q3000</v>
          </cell>
          <cell r="B2662" t="str">
            <v>(T)Power inductor,0.68uH,±30%,DCR=0.036±20% OHM,Is=2.7A,Ir=3.0A,2.5×2.0×1.2mm,IPC252012F-R68Y-XX,jiaban</v>
          </cell>
          <cell r="C2662" t="str">
            <v>cái</v>
          </cell>
          <cell r="D2662" t="str">
            <v>S2PRO</v>
          </cell>
        </row>
        <row r="2663">
          <cell r="A2663" t="str">
            <v>1VL2R52R0684F000Q3500</v>
          </cell>
          <cell r="B2663" t="str">
            <v>(T)Power inductor,0.68uH,±30%,DCR=0.036±20% OHM,Is=3.5A,Ir=3.5A,2.5×2.0×1.2mm,CMI-DOP252012NH-R68N,CoilMaster</v>
          </cell>
          <cell r="C2663" t="str">
            <v>cái</v>
          </cell>
          <cell r="D2663" t="str">
            <v>S2PRO</v>
          </cell>
        </row>
        <row r="2664">
          <cell r="A2664" t="str">
            <v>1VL0402752F107J300</v>
          </cell>
          <cell r="B2664" t="str">
            <v xml:space="preserve">(S)inductance,7.5nH,±5%,0402,SDCL1005C7N5JTDF,Sunlord </v>
          </cell>
          <cell r="C2664" t="str">
            <v>cái</v>
          </cell>
          <cell r="D2664" t="str">
            <v>S2PRO</v>
          </cell>
        </row>
        <row r="2665">
          <cell r="A2665" t="str">
            <v>1VL0402823F107J150</v>
          </cell>
          <cell r="B2665" t="str">
            <v>(S)inductance,82nH,±5%,0402,SDCL1005C82NJTDF,SUNLORD</v>
          </cell>
          <cell r="C2665" t="str">
            <v>cái</v>
          </cell>
          <cell r="D2665" t="str">
            <v>S2PRO</v>
          </cell>
        </row>
        <row r="2666">
          <cell r="A2666" t="str">
            <v>1VL0201822F507J190</v>
          </cell>
          <cell r="B2666" t="str">
            <v>(T)inductance,8.2nH,±5%,0201,SDCL0603Q8N2JT02,Sunlord</v>
          </cell>
          <cell r="C2666" t="str">
            <v>cái</v>
          </cell>
          <cell r="D2666" t="str">
            <v>S2PRO</v>
          </cell>
        </row>
        <row r="2667">
          <cell r="A2667" t="str">
            <v>1VL0402912F107J150</v>
          </cell>
          <cell r="B2667" t="str">
            <v>(S)inductance,9.1nH,±5%,0402,SDCL1005C9N1JTF,SUNLORD</v>
          </cell>
          <cell r="C2667" t="str">
            <v>cái</v>
          </cell>
          <cell r="D2667" t="str">
            <v>S2PRO</v>
          </cell>
        </row>
        <row r="2668">
          <cell r="A2668" t="str">
            <v>1VBPZ1005U601R45TF</v>
          </cell>
          <cell r="B2668" t="str">
            <v>(T)magnetic bead,,600 ohm,100MHz,450mA,0402,PZ1005U601-R45TF,SUNLORD</v>
          </cell>
          <cell r="C2668" t="str">
            <v>cái</v>
          </cell>
          <cell r="D2668" t="str">
            <v>S2PRO</v>
          </cell>
        </row>
        <row r="2669">
          <cell r="A2669" t="str">
            <v>1VBPZ1608D2211R0TF</v>
          </cell>
          <cell r="B2669" t="str">
            <v>(T)magnetic bead,220 ohm,100MHz,1000mA,0603,PZ1608D221-1R0TF,SUNLORD</v>
          </cell>
          <cell r="C2669" t="str">
            <v>cái</v>
          </cell>
          <cell r="D2669" t="str">
            <v>S2PRO</v>
          </cell>
        </row>
        <row r="2670">
          <cell r="A2670" t="str">
            <v>1VBMGLB1608M221T1R4LF</v>
          </cell>
          <cell r="B2670" t="str">
            <v>(T)magnetic bead,220 ohm,100MHz,1400mA,0603,MGLB1608M221T1R4-LF,麦捷</v>
          </cell>
          <cell r="C2670" t="str">
            <v>cái</v>
          </cell>
          <cell r="D2670" t="str">
            <v>S2PRO</v>
          </cell>
        </row>
        <row r="2671">
          <cell r="A2671" t="str">
            <v>2VDISIG5V1T1G</v>
          </cell>
          <cell r="B2671" t="str">
            <v>(S)diode,ZENER,5.1V,SOD-523,SIG5V1T1G,SIG</v>
          </cell>
          <cell r="C2671" t="str">
            <v>cái</v>
          </cell>
          <cell r="D2671" t="str">
            <v>S2PRO</v>
          </cell>
        </row>
        <row r="2672">
          <cell r="A2672" t="str">
            <v>2VDISD103AWS</v>
          </cell>
          <cell r="B2672" t="str">
            <v>(N)diode,Schottky barrier,350mA40V,SOD-323,SD103AWS,JCST</v>
          </cell>
          <cell r="C2672" t="str">
            <v>cái</v>
          </cell>
          <cell r="D2672" t="str">
            <v>S2PRO</v>
          </cell>
        </row>
        <row r="2673">
          <cell r="A2673" t="str">
            <v>2VDISIG603E40T1G</v>
          </cell>
          <cell r="B2673" t="str">
            <v>(T)diode,350mA40V,SOD-323,SIG603E40T1G,SIG</v>
          </cell>
          <cell r="C2673" t="str">
            <v>cái</v>
          </cell>
          <cell r="D2673" t="str">
            <v>S2PRO</v>
          </cell>
        </row>
        <row r="2674">
          <cell r="A2674" t="str">
            <v>2VTB2SC4617</v>
          </cell>
          <cell r="B2674" t="str">
            <v>(S)dynatron,NPN,SOT-523,2SC4617,JCST</v>
          </cell>
          <cell r="C2674" t="str">
            <v>cái</v>
          </cell>
          <cell r="D2674" t="str">
            <v>S2PRO</v>
          </cell>
        </row>
        <row r="2675">
          <cell r="A2675" t="str">
            <v>2VICBU52054GWZ</v>
          </cell>
          <cell r="B2675" t="str">
            <v>(T)Holzer bipolar detection switch ,BGA-4ball,0.4pitch,0.8x0.8x0.35mm,BU52054GWZ,ROHM</v>
          </cell>
          <cell r="C2675" t="str">
            <v>cái</v>
          </cell>
          <cell r="D2675" t="str">
            <v>S2PRO</v>
          </cell>
        </row>
        <row r="2676">
          <cell r="A2676" t="str">
            <v>2VICMT6166V</v>
          </cell>
          <cell r="B2676" t="str">
            <v>(T)IC,RF transceiver(2G/3G-FDD/TDD),TFBGA-104,4.6X4.6mm,0.4PITCH,MT6166V,MTK</v>
          </cell>
          <cell r="C2676" t="str">
            <v>cái</v>
          </cell>
          <cell r="D2676" t="str">
            <v>S2PRO</v>
          </cell>
        </row>
        <row r="2677">
          <cell r="A2677" t="str">
            <v>2VICMT6582VWA</v>
          </cell>
          <cell r="B2677" t="str">
            <v>(T)IC,MTK baseband chip(WCDMA,HD),10.6X11X0.9mm,FCCSP-475ball,0.4PITCH,MT6582V/WA,MTK</v>
          </cell>
          <cell r="C2677" t="str">
            <v>cái</v>
          </cell>
          <cell r="D2677" t="str">
            <v>S2PRO</v>
          </cell>
        </row>
        <row r="2678">
          <cell r="A2678" t="str">
            <v>2VICSKY13472460LF</v>
          </cell>
          <cell r="B2678" t="str">
            <v>(F)IC,0.1-6.0 GHz RF SWITCH(SP2T),12-Pin QFN,2X2X0.6mm,SKY13472-460LF,SKYWORKS</v>
          </cell>
          <cell r="C2678" t="str">
            <v>cái</v>
          </cell>
          <cell r="D2678" t="str">
            <v>S2PRO</v>
          </cell>
        </row>
        <row r="2679">
          <cell r="A2679" t="str">
            <v>2VICMT6627N</v>
          </cell>
          <cell r="B2679" t="str">
            <v>(T)IC,WLAN+BT+FM+GPS芯片,QFN40,5X5X0.9mm,MT6627N,MTK</v>
          </cell>
          <cell r="C2679" t="str">
            <v>cái</v>
          </cell>
          <cell r="D2679" t="str">
            <v>S2PRO</v>
          </cell>
        </row>
        <row r="2680">
          <cell r="A2680" t="str">
            <v>2VICAW3216</v>
          </cell>
          <cell r="B2680" t="str">
            <v>(T)IC,Single-Cell Li-Ion Switching Charger with USB-OTG Boost,6V1.45A,WLCSP-20,1.96x1.87x0.625mm,FAN54015UCX,FAIRCHILD</v>
          </cell>
          <cell r="C2680" t="str">
            <v>cái</v>
          </cell>
          <cell r="D2680" t="str">
            <v>S2PRO</v>
          </cell>
        </row>
        <row r="2681">
          <cell r="A2681" t="str">
            <v>2VICAW8736</v>
          </cell>
          <cell r="B2681" t="str">
            <v>(T)IC,Class K audio power amplifier (sixth generation),2x2mm,FC-16,AW8736,AWINIC</v>
          </cell>
          <cell r="C2681" t="str">
            <v>cái</v>
          </cell>
          <cell r="D2681" t="str">
            <v>S2PRO</v>
          </cell>
        </row>
        <row r="2682">
          <cell r="A2682" t="str">
            <v>2VICWD3124DB10TR</v>
          </cell>
          <cell r="B2682" t="str">
            <v>(T)IC,The flash drive IC,1000mA Buck/Boost Charge Pump Flash LED Driver,DFN3x3-10L,WD3124DB-10/TR,WILLSEMI</v>
          </cell>
          <cell r="C2682" t="str">
            <v>cái</v>
          </cell>
          <cell r="D2682" t="str">
            <v>S2PRO</v>
          </cell>
        </row>
        <row r="2683">
          <cell r="A2683" t="str">
            <v>2VICSGM3732</v>
          </cell>
          <cell r="B2683" t="str">
            <v>(T)IC,PWM To constant current light seriesLED the backlight driver,TSOT-23-6,SGM3732//SD13,SGMICRO</v>
          </cell>
          <cell r="C2683" t="str">
            <v>cái</v>
          </cell>
          <cell r="D2683" t="str">
            <v>S2PRO</v>
          </cell>
        </row>
        <row r="2684">
          <cell r="A2684" t="str">
            <v>2VICKXCJK1013</v>
          </cell>
          <cell r="B2684" t="str">
            <v>(N)IC,3D The acceleration sensor,16PIN-LGA,3x3x0.9mm,KXCJK-1013,KIONIX</v>
          </cell>
          <cell r="C2684" t="str">
            <v>cái</v>
          </cell>
          <cell r="D2684" t="str">
            <v>S2PRO</v>
          </cell>
        </row>
        <row r="2685">
          <cell r="A2685" t="str">
            <v>2VICLIS3DH</v>
          </cell>
          <cell r="B2685" t="str">
            <v>(N)IC,3D The acceleration sensor,LGA-16,3x3x1mm,LIS3DH,ST</v>
          </cell>
          <cell r="C2685" t="str">
            <v>cái</v>
          </cell>
          <cell r="D2685" t="str">
            <v>S2PRO</v>
          </cell>
        </row>
        <row r="2686">
          <cell r="A2686" t="str">
            <v>2VICVC5318</v>
          </cell>
          <cell r="B2686" t="str">
            <v>(T)IC,WCDMA Bands I/II/V/VIIILinear broadband RF power amplifier module,3x4.2x0.9mm,VC5318,VANCHIP</v>
          </cell>
          <cell r="C2686" t="str">
            <v>cái</v>
          </cell>
          <cell r="D2686" t="str">
            <v>S2PRO</v>
          </cell>
        </row>
        <row r="2687">
          <cell r="A2687" t="str">
            <v>2VICVC759021</v>
          </cell>
          <cell r="B2687" t="str">
            <v>(T)IC,The power amplifier module (QUAD BAND GPRS/LINEAR EDGE with Six Linear TRx Switch and support TD-SCDMA BANDS34 &amp; 39),6mmx6mmx1mm,VC7590-21,VANCHIP</v>
          </cell>
          <cell r="C2687" t="str">
            <v>cái</v>
          </cell>
          <cell r="D2687" t="str">
            <v>S2PRO</v>
          </cell>
        </row>
        <row r="2688">
          <cell r="A2688" t="str">
            <v>2VDIBLHJEGKBE36TTRB</v>
          </cell>
          <cell r="B2688" t="str">
            <v>(T)3 color light ,BL-HJEGKBE36T-TRB,1.6x1.25x0.4mm,BRIGHT</v>
          </cell>
          <cell r="C2688" t="str">
            <v>cái</v>
          </cell>
          <cell r="D2688" t="str">
            <v>S2PRO</v>
          </cell>
        </row>
        <row r="2689">
          <cell r="A2689" t="str">
            <v>1VFSAFEB1G57KE0F00</v>
          </cell>
          <cell r="B2689" t="str">
            <v>(N)filter,SAW,GPS 1575.5MHz,SAFEB1G57KE0F00Rxx,MURATA</v>
          </cell>
          <cell r="C2689" t="str">
            <v>cái</v>
          </cell>
          <cell r="D2689" t="str">
            <v>S2PRO</v>
          </cell>
        </row>
        <row r="2690">
          <cell r="A2690" t="str">
            <v>2VICB39202B8078P810</v>
          </cell>
          <cell r="B2690" t="str">
            <v>(F)duplexor(UMTS BAND2),RX,1850MHz,2.0x1.6x0.6mm,SFXG80UZE02,WISOL</v>
          </cell>
          <cell r="C2690" t="str">
            <v>cái</v>
          </cell>
          <cell r="D2690" t="str">
            <v>S2PRO</v>
          </cell>
        </row>
        <row r="2691">
          <cell r="A2691" t="str">
            <v>1VFRFBLN2012090BM5T25</v>
          </cell>
          <cell r="B2691" t="str">
            <v>(S)filter,BALUN,869~960MHz+1805~1990MHZ,2.0X1.25X1.0mm,RFBLN2012090BM5T25 //RFBLN2109BM559X2C,WALSIN</v>
          </cell>
          <cell r="C2691" t="str">
            <v>cái</v>
          </cell>
          <cell r="D2691" t="str">
            <v>S2PRO</v>
          </cell>
        </row>
        <row r="2692">
          <cell r="A2692" t="str">
            <v>2VICDP1608V1524CAT</v>
          </cell>
          <cell r="B2692" t="str">
            <v>(Tduplexor,DIPLEXER,GPS(1.5GHZ)/WLAN(2.4GHZ),1.6x0.8x0.7mm,DP1608-V1524CAT,ACX</v>
          </cell>
          <cell r="C2692" t="str">
            <v>cái</v>
          </cell>
          <cell r="D2692" t="str">
            <v>S2PRO</v>
          </cell>
        </row>
        <row r="2693">
          <cell r="A2693" t="str">
            <v>3VCNUAF9505164S130</v>
          </cell>
          <cell r="B2693" t="str">
            <v>(S)MICRO USB connector (DIP+DIP),Heavy plate, 5PIN,0.65PITCH, support 3A current,7.5x5.85x2.45mmH,UAF95-05164-S130,LCN</v>
          </cell>
          <cell r="C2693" t="str">
            <v>cái</v>
          </cell>
          <cell r="D2693" t="str">
            <v>S2PRO</v>
          </cell>
        </row>
        <row r="2694">
          <cell r="A2694" t="str">
            <v>3VCNS651B12F25A</v>
          </cell>
          <cell r="B2694" t="str">
            <v>(F)MICRO SIM/SIM 2 in 1 connector,double shart plug,12PIN,0.9PITCH,15.9x14.29x2.5mmH,S65-1B12F25A</v>
          </cell>
          <cell r="C2694" t="str">
            <v>cái</v>
          </cell>
          <cell r="D2694" t="str">
            <v>S2PRO</v>
          </cell>
        </row>
        <row r="2695">
          <cell r="A2695" t="str">
            <v>3VCNC90P1010000MH</v>
          </cell>
          <cell r="B2695" t="str">
            <v>(N)RF testing bench,6 weld leg,cover plateing with matte Sn,3x3x1.75mmH,C90P101-0000M-H</v>
          </cell>
          <cell r="C2695" t="str">
            <v>cái</v>
          </cell>
          <cell r="D2695" t="str">
            <v>S2PRO</v>
          </cell>
        </row>
        <row r="2696">
          <cell r="A2696" t="str">
            <v>3VCNECT818000157</v>
          </cell>
          <cell r="B2696" t="str">
            <v>(T)RF connector,third generation,4 weld let,cover plating with silver,inner diameter 0.4,external diameter 1.4, total size 1.5mm,2.0x2.0x0.85mmH,818000157,ECT</v>
          </cell>
          <cell r="C2696" t="str">
            <v>cái</v>
          </cell>
          <cell r="D2696" t="str">
            <v>S2PRO</v>
          </cell>
        </row>
        <row r="2697">
          <cell r="A2697" t="str">
            <v>3VCNC89P104</v>
          </cell>
          <cell r="B2697" t="str">
            <v>(T)RF connector,third generation,4 weld let,cover plating with silver,inner diameter 0.4,external diameter 1.4, total size 1.5mm,2.0x2.0x0.85mmH,C89P104,宣德</v>
          </cell>
          <cell r="C2697" t="str">
            <v>cái</v>
          </cell>
          <cell r="D2697" t="str">
            <v>S2PRO</v>
          </cell>
        </row>
        <row r="2698">
          <cell r="A2698" t="str">
            <v>3VCNB09AB03F15C</v>
          </cell>
          <cell r="B2698" t="str">
            <v>(N)battery connector,Special lateral pressure shrapnel  bending up type,2DIP+5SMT,3PIN,3.0PITCH,9.6x6.0x1.5mmH,B09-AB03F15C</v>
          </cell>
          <cell r="C2698" t="str">
            <v>cái</v>
          </cell>
          <cell r="D2698" t="str">
            <v>S2PRO</v>
          </cell>
        </row>
        <row r="2699">
          <cell r="A2699" t="str">
            <v>3VCNPH104B05F35A</v>
          </cell>
          <cell r="B2699" t="str">
            <v>(S)headphone connector(Φ3.5mm),heavy plate1.2mmH, 5Pin(6DIP),12.5x6.35x3.6mmH,PH10-4B05F35A</v>
          </cell>
          <cell r="C2699" t="str">
            <v>cái</v>
          </cell>
          <cell r="D2699" t="str">
            <v>S2PRO</v>
          </cell>
        </row>
        <row r="2700">
          <cell r="A2700" t="str">
            <v>3VCNFH34SRJ6S05SH</v>
          </cell>
          <cell r="B2700" t="str">
            <v>(F)FPC connector,back lock 6PIN,0.5PITCH,touch double size,FPC thickness 0.3mm,5x3.8x1.0mmH,FH34SRJ-6S-0.5SH(50),HRS</v>
          </cell>
          <cell r="C2700" t="str">
            <v>cái</v>
          </cell>
          <cell r="D2700" t="str">
            <v>S2PRO</v>
          </cell>
        </row>
        <row r="2701">
          <cell r="A2701" t="str">
            <v>3VCNT08BB08F260</v>
          </cell>
          <cell r="B2701" t="str">
            <v>(T)T-FlASH card connector,short style,8PIN,1.1PITCH,11.4x5.2x2.6mmH,T08-BB08F260</v>
          </cell>
          <cell r="C2701" t="str">
            <v>cái</v>
          </cell>
          <cell r="D2701" t="str">
            <v>S2PRO</v>
          </cell>
        </row>
        <row r="2702">
          <cell r="A2702" t="str">
            <v>3VCNFH26W31S03SHW</v>
          </cell>
          <cell r="B2702" t="str">
            <v>(F)FPC connector,front lock31PIN,0.3PITCH,below contact,FPC thickness 0.2mm,10.8x3.2x1.0mmH,FH26W-31S-0.3SHW(60),HRS</v>
          </cell>
          <cell r="C2702" t="str">
            <v>cái</v>
          </cell>
          <cell r="D2702" t="str">
            <v>S2PRO</v>
          </cell>
        </row>
        <row r="2703">
          <cell r="A2703" t="str">
            <v>3VCNFP270H031G1AM</v>
          </cell>
          <cell r="B2703" t="str">
            <v>(F)FPC connector,front lock31PIN,0.3PITCH,below contact,FPC thickness 0.2mm,10.8x3.2x1.0mmH,,FP270H-031G1AM,捷讯腾</v>
          </cell>
          <cell r="C2703" t="str">
            <v>cái</v>
          </cell>
          <cell r="D2703" t="str">
            <v>S2PRO</v>
          </cell>
        </row>
        <row r="2704">
          <cell r="A2704" t="str">
            <v>3VCNFH2639S03SHW</v>
          </cell>
          <cell r="B2704" t="str">
            <v>(T)FPC connector,front lock 39pin,0.3PITCH,below contact,FPC thickness 0.2mm,13.2x3.5x1.0mmH,FH26-39S-0.3SHW(05)//FH26W-39S-0.3SHW(60),HRS</v>
          </cell>
          <cell r="C2704" t="str">
            <v>cái</v>
          </cell>
          <cell r="D2704" t="str">
            <v>S2PRO</v>
          </cell>
        </row>
        <row r="2705">
          <cell r="A2705" t="str">
            <v>1VYX1E000021043400</v>
          </cell>
          <cell r="B2705" t="str">
            <v>(S)crystal,26MHz,±10ppm,7.4pF,3225,X1E000021043400,EPSON</v>
          </cell>
          <cell r="C2705" t="str">
            <v>cái</v>
          </cell>
          <cell r="D2705" t="str">
            <v>S2PRO</v>
          </cell>
        </row>
        <row r="2706">
          <cell r="A2706" t="str">
            <v>1VYX3S026000B71HZHPR</v>
          </cell>
          <cell r="B2706" t="str">
            <v>(S)crystal,26MHz,±10ppm,7.2pF,3225,X3S026000B71HZ-HPR,HARMONY</v>
          </cell>
          <cell r="C2706" t="str">
            <v>cái</v>
          </cell>
          <cell r="D2706" t="str">
            <v>S2PRO</v>
          </cell>
        </row>
        <row r="2707">
          <cell r="A2707" t="str">
            <v>1VYX1G004211000300</v>
          </cell>
          <cell r="B2707" t="str">
            <v>(N)crystall oscillator,TCXO,26MHz, normal temperatur frequency difference ±2ppm,temperature difference ±0.5ppm,2520,1.8V/2.8V,X1G004211000300(TG-5006CG-12H),EPSON</v>
          </cell>
          <cell r="C2707" t="str">
            <v>cái</v>
          </cell>
          <cell r="D2707" t="str">
            <v>S2PRO</v>
          </cell>
        </row>
        <row r="2708">
          <cell r="A2708" t="str">
            <v>1VYKT2520F26000ZAW18TAK</v>
          </cell>
          <cell r="B2708" t="str">
            <v>(N)crystall oscillator,TCXO,26MHz, normal temperatur frequency difference ±2ppm,temperature difference ±0.5ppm,2520,1.8V/2.8V KT2520F26000ZAW18TAK,KYOCERA</v>
          </cell>
          <cell r="C2708" t="str">
            <v>cái</v>
          </cell>
          <cell r="D2708" t="str">
            <v>S2PRO</v>
          </cell>
        </row>
        <row r="2709">
          <cell r="A2709" t="str">
            <v>3VCNPAN00011200107</v>
          </cell>
          <cell r="B2709" t="str">
            <v>(T)antenna shrapnel(SMT),phosphor copper plating with gold,welding pad 2.3x1.2,contact point width 0.55,work range 0.65/1.25,2.9x1.0x1.25mmH,PAN00-01120-0107,LCN</v>
          </cell>
          <cell r="C2709" t="str">
            <v>cái</v>
          </cell>
          <cell r="D2709" t="str">
            <v>S2PRO</v>
          </cell>
        </row>
        <row r="2710">
          <cell r="A2710" t="str">
            <v>3VCNPJS2913</v>
          </cell>
          <cell r="B2710" t="str">
            <v>(T)antenna shrapnel(SMT),phosphor copper plating with gold,welding pad 1.2,contact point width 0.5,work range 0.7/0.9,the best 0.8,2.91x1.0x1.3mmH,P-JS-29-13,杰思</v>
          </cell>
          <cell r="C2710" t="str">
            <v>cái</v>
          </cell>
          <cell r="D2710" t="str">
            <v>S2PRO</v>
          </cell>
        </row>
        <row r="2711">
          <cell r="A2711" t="str">
            <v>3VESS2PROBB</v>
          </cell>
          <cell r="B2711" t="str">
            <v>(F)shelding case(BB),unnormal,Nickel Silver Copper,with hole,with steel printing,32.7x24.5x1.55mmH,DR009</v>
          </cell>
          <cell r="C2711" t="str">
            <v>cái</v>
          </cell>
          <cell r="D2711" t="str">
            <v>S2PRO</v>
          </cell>
        </row>
        <row r="2712">
          <cell r="A2712" t="str">
            <v>3VESS2PRORF</v>
          </cell>
          <cell r="B2712" t="str">
            <v>(F)shelding case(RF),unnormal,Nickel Silver Copper,with hole,with steel printing,22.65x18.1x1.4mmH,DR009</v>
          </cell>
          <cell r="C2712" t="str">
            <v>cái</v>
          </cell>
          <cell r="D2712" t="str">
            <v>S2PRO</v>
          </cell>
        </row>
        <row r="2713">
          <cell r="A2713" t="str">
            <v>3VESS2PROWIFI</v>
          </cell>
          <cell r="B2713" t="str">
            <v>(F)shelding case(WIFI),,unnormal,Nickel Silver Copper,12.4x8.6x1.2mmH,DR009</v>
          </cell>
          <cell r="C2713" t="str">
            <v>cái</v>
          </cell>
          <cell r="D2713" t="str">
            <v>S2PRO</v>
          </cell>
        </row>
        <row r="2714">
          <cell r="A2714" t="str">
            <v>3VESS2PROGPS</v>
          </cell>
          <cell r="B2714" t="str">
            <v>(F)shelding case(GPS),,unnormal,Nickel Silver Copper,8.7x6.5x1.1mmH,DR009</v>
          </cell>
          <cell r="C2714" t="str">
            <v>cái</v>
          </cell>
          <cell r="D2714" t="str">
            <v>S2PRO</v>
          </cell>
        </row>
        <row r="2715">
          <cell r="A2715" t="str">
            <v>3VMOPCBS2PRO</v>
          </cell>
          <cell r="B2715" t="str">
            <v>PCB,DR009-MB-V0.3,</v>
          </cell>
          <cell r="C2715" t="str">
            <v>cái</v>
          </cell>
          <cell r="D2715" t="str">
            <v>S2PRO</v>
          </cell>
        </row>
        <row r="2716">
          <cell r="A2716" t="str">
            <v>1VL0201202F507I310</v>
          </cell>
          <cell r="B2716" t="str">
            <v xml:space="preserve">Inductor, 2.0nH,±0.3nH,0201,SDCL0603Q2N0ST02,Sunlord </v>
          </cell>
          <cell r="C2716" t="str">
            <v>cái</v>
          </cell>
          <cell r="D2716" t="str">
            <v>S2PRO</v>
          </cell>
        </row>
        <row r="2717">
          <cell r="A2717" t="str">
            <v>1VL0201242F507I310</v>
          </cell>
          <cell r="B2717" t="str">
            <v xml:space="preserve">(T)inductance,2.4nH,±0.3nH,0201,SDCL0603Q2N4ST02,Sunlord </v>
          </cell>
          <cell r="C2717" t="str">
            <v>cái</v>
          </cell>
          <cell r="D2717" t="str">
            <v>S2PRO</v>
          </cell>
        </row>
        <row r="2718">
          <cell r="A2718" t="str">
            <v>1VL0201152F507I420</v>
          </cell>
          <cell r="B2718" t="str">
            <v>(T)inductance,1.5nH,±0.3nH,0201,SDCL0603Q1N5ST02,Sunlord</v>
          </cell>
          <cell r="C2718" t="str">
            <v>cái</v>
          </cell>
          <cell r="D2718" t="str">
            <v>S2PRO</v>
          </cell>
        </row>
        <row r="2719">
          <cell r="A2719" t="str">
            <v>1VC02012R2C1EC0G</v>
          </cell>
          <cell r="B2719" t="str">
            <v>Capacitor, 2.2pF,±0.25pF,25V,COG,0201</v>
          </cell>
          <cell r="C2719" t="str">
            <v>cái</v>
          </cell>
          <cell r="D2719" t="str">
            <v>S2PRO</v>
          </cell>
        </row>
        <row r="2720">
          <cell r="A2720" t="str">
            <v>1VVSDV1005E5R5C400NPTF</v>
          </cell>
          <cell r="B2720" t="str">
            <v>(N)piezoresistor,5.5V,0402,SDV1005E5R5C400NPTF,Sunlord</v>
          </cell>
          <cell r="C2720" t="str">
            <v>cái</v>
          </cell>
          <cell r="D2720" t="str">
            <v>S2PRO</v>
          </cell>
        </row>
        <row r="2721">
          <cell r="A2721" t="str">
            <v>2VICKMR820001MB609</v>
          </cell>
          <cell r="B2721" t="str">
            <v>(T)IC,EMMCP(16GB e.MMC + 16Gb(4Gb*4)QDP LPDDR3 SDRAM),221FBGA,11.5x13x1.2mm,KMR820001M-B609,SAMSUNG</v>
          </cell>
          <cell r="C2721" t="str">
            <v>cái</v>
          </cell>
          <cell r="D2721" t="str">
            <v>S2PRO</v>
          </cell>
        </row>
        <row r="2722">
          <cell r="A2722" t="str">
            <v>1VBBLM15BD182SN1D</v>
          </cell>
          <cell r="B2722" t="str">
            <v>magnetic bead,1.8Kohm,100MHz,100mA,0402,BLM15BD182SN1D,MURATA</v>
          </cell>
          <cell r="C2722" t="str">
            <v>cái</v>
          </cell>
          <cell r="D2722" t="str">
            <v>S2PRO</v>
          </cell>
        </row>
        <row r="2723">
          <cell r="A2723" t="str">
            <v>1VC02011R0C1EC0G</v>
          </cell>
          <cell r="B2723" t="str">
            <v>capacitance,1pF,±0.25pF,25V,COG,0201</v>
          </cell>
          <cell r="C2723" t="str">
            <v>cái</v>
          </cell>
          <cell r="D2723" t="str">
            <v>S2PRO</v>
          </cell>
        </row>
        <row r="2724">
          <cell r="A2724" t="str">
            <v>1VL0201472F507I210</v>
          </cell>
          <cell r="B2724" t="str">
            <v>(T)inductance,4.7nH,±0.3nH,0201,SDCL0603Q4N7ST02,Sunlord</v>
          </cell>
          <cell r="C2724" t="str">
            <v>cái</v>
          </cell>
          <cell r="D2724" t="str">
            <v>S2PRO</v>
          </cell>
        </row>
        <row r="2725">
          <cell r="A2725" t="str">
            <v>3VHKAL6063T5</v>
          </cell>
          <cell r="B2725" t="str">
            <v>Heat sink (size: LxW =37mmx37mm, H=24mm) including 2-nails</v>
          </cell>
          <cell r="C2725" t="str">
            <v>cái</v>
          </cell>
          <cell r="D2725" t="str">
            <v>DVBT2</v>
          </cell>
        </row>
        <row r="2726">
          <cell r="A2726" t="str">
            <v>PM020010350AAI</v>
          </cell>
          <cell r="B2726" t="str">
            <v>Quạt 12*12</v>
          </cell>
          <cell r="C2726" t="str">
            <v>cái</v>
          </cell>
          <cell r="D2726" t="str">
            <v>CCDC</v>
          </cell>
        </row>
        <row r="2727">
          <cell r="A2727" t="str">
            <v>5VJIGS2PRO023-5106</v>
          </cell>
          <cell r="B2727" t="str">
            <v>Huali 9128 glue each point 200 for aluminum</v>
          </cell>
          <cell r="C2727" t="str">
            <v>cái</v>
          </cell>
          <cell r="D2727" t="str">
            <v>VTTD</v>
          </cell>
        </row>
        <row r="2728">
          <cell r="A2728" t="str">
            <v>5VJIGS2PRO023-4210</v>
          </cell>
          <cell r="B2728" t="str">
            <v>Huali 9128 glue each point 200 for TP</v>
          </cell>
          <cell r="C2728" t="str">
            <v>cái</v>
          </cell>
          <cell r="D2728" t="str">
            <v>VTTD</v>
          </cell>
        </row>
        <row r="2729">
          <cell r="A2729" t="str">
            <v>PK006030003AAS</v>
          </cell>
          <cell r="B2729" t="str">
            <v>Tem logo  VNPT sạc smartbox</v>
          </cell>
          <cell r="C2729" t="str">
            <v>cái</v>
          </cell>
          <cell r="D2729" t="str">
            <v>SMB</v>
          </cell>
        </row>
        <row r="2730">
          <cell r="A2730" t="str">
            <v>SMP.02.PRO.2XXX</v>
          </cell>
          <cell r="B2730" t="str">
            <v>Smartphone Lotus S2PRO  PCBA</v>
          </cell>
          <cell r="C2730" t="str">
            <v>cái</v>
          </cell>
          <cell r="D2730" t="str">
            <v>S2PRO</v>
          </cell>
        </row>
        <row r="2731">
          <cell r="A2731" t="str">
            <v>4VAD013C</v>
          </cell>
          <cell r="B2731" t="str">
            <v xml:space="preserve">CASE, TOP, Plastic ABS, Moulding, 12V1250, Chocolate </v>
          </cell>
          <cell r="C2731" t="str">
            <v>cái</v>
          </cell>
          <cell r="D2731" t="str">
            <v>ADAP</v>
          </cell>
        </row>
        <row r="2732">
          <cell r="A2732" t="str">
            <v>4VADS00C</v>
          </cell>
          <cell r="B2732" t="str">
            <v>CASE, BOTTOM, Plastic ABS, Moulding with 02 Prong : AC  Euro Plug Stype, 4 mm, Chocolate</v>
          </cell>
          <cell r="C2732" t="str">
            <v>cái</v>
          </cell>
          <cell r="D2732" t="str">
            <v>ADAP</v>
          </cell>
        </row>
        <row r="2733">
          <cell r="A2733" t="str">
            <v>3VCB1M0DC55C21</v>
          </cell>
          <cell r="B2733" t="str">
            <v>DC cable 5.5*2.1mm, end is strip
with Strain Relief, 24AWG ,1m, Chocolate</v>
          </cell>
          <cell r="C2733" t="str">
            <v>cái</v>
          </cell>
          <cell r="D2733" t="str">
            <v>ADAP</v>
          </cell>
        </row>
        <row r="2734">
          <cell r="A2734" t="str">
            <v>PM020010351AAI</v>
          </cell>
          <cell r="B2734" t="str">
            <v>Giấy cách điện</v>
          </cell>
          <cell r="C2734" t="str">
            <v>kg</v>
          </cell>
          <cell r="D2734" t="str">
            <v>VVTD</v>
          </cell>
        </row>
        <row r="2735">
          <cell r="A2735" t="str">
            <v>PM020010352AAI</v>
          </cell>
          <cell r="B2735" t="str">
            <v>Thùng nhựa Danpla 400*300*150</v>
          </cell>
          <cell r="C2735" t="str">
            <v>cái</v>
          </cell>
          <cell r="D2735" t="str">
            <v>CCDC</v>
          </cell>
        </row>
        <row r="2736">
          <cell r="A2736" t="str">
            <v>PM020010353AAI</v>
          </cell>
          <cell r="B2736" t="str">
            <v>Lưới in ( mắt 140M, khổ 35x50 + film in + chụp bản )</v>
          </cell>
          <cell r="C2736" t="str">
            <v>cái</v>
          </cell>
          <cell r="D2736" t="str">
            <v>CCDC</v>
          </cell>
        </row>
        <row r="2737">
          <cell r="A2737" t="str">
            <v>PM020010354AAI</v>
          </cell>
          <cell r="B2737" t="str">
            <v>Bàn in lưới ( khổ A4 )</v>
          </cell>
          <cell r="C2737" t="str">
            <v>cái</v>
          </cell>
          <cell r="D2737" t="str">
            <v>CCDC</v>
          </cell>
        </row>
        <row r="2738">
          <cell r="A2738" t="str">
            <v>PM020010355AAI</v>
          </cell>
          <cell r="B2738" t="str">
            <v>Dao gạt mực (10 cm )</v>
          </cell>
          <cell r="C2738" t="str">
            <v>cái</v>
          </cell>
          <cell r="D2738" t="str">
            <v>CCDC</v>
          </cell>
        </row>
        <row r="2739">
          <cell r="A2739" t="str">
            <v>PM020010356AAI</v>
          </cell>
          <cell r="B2739" t="str">
            <v>Mực in màu xanh</v>
          </cell>
          <cell r="C2739" t="str">
            <v>kg</v>
          </cell>
          <cell r="D2739" t="str">
            <v>VTTD</v>
          </cell>
        </row>
        <row r="2740">
          <cell r="A2740" t="str">
            <v>PM020010357AAI</v>
          </cell>
          <cell r="B2740" t="str">
            <v>Mực in màu ghi</v>
          </cell>
          <cell r="C2740" t="str">
            <v>kg</v>
          </cell>
          <cell r="D2740" t="str">
            <v>VTTD</v>
          </cell>
        </row>
        <row r="2741">
          <cell r="A2741" t="str">
            <v>PM020010358AAI</v>
          </cell>
          <cell r="B2741" t="str">
            <v>Mực in màu đỏ</v>
          </cell>
          <cell r="C2741" t="str">
            <v>kg</v>
          </cell>
          <cell r="D2741" t="str">
            <v>VTTD</v>
          </cell>
        </row>
        <row r="2742">
          <cell r="A2742" t="str">
            <v>PM020010359AAI</v>
          </cell>
          <cell r="B2742" t="str">
            <v>Dung môi Xiclo</v>
          </cell>
          <cell r="C2742" t="str">
            <v>lít</v>
          </cell>
          <cell r="D2742" t="str">
            <v>VTTD</v>
          </cell>
        </row>
        <row r="2743">
          <cell r="A2743" t="str">
            <v>PM020010360AAI</v>
          </cell>
          <cell r="B2743" t="str">
            <v xml:space="preserve">Dung môi chậm khô 783 </v>
          </cell>
          <cell r="C2743" t="str">
            <v>lít</v>
          </cell>
          <cell r="D2743" t="str">
            <v>VTTD</v>
          </cell>
        </row>
        <row r="2744">
          <cell r="A2744" t="str">
            <v>2VICTHGBM5G5A1JBAIR</v>
          </cell>
          <cell r="B2744" t="str">
            <v>eMMC 4GB</v>
          </cell>
          <cell r="C2744" t="str">
            <v>cái</v>
          </cell>
          <cell r="D2744" t="str">
            <v>TVSTB</v>
          </cell>
        </row>
        <row r="2745">
          <cell r="A2745" t="str">
            <v>PM020010361AAI</v>
          </cell>
          <cell r="B2745" t="str">
            <v>Keo 1101</v>
          </cell>
          <cell r="C2745" t="str">
            <v>lọ</v>
          </cell>
          <cell r="D2745" t="str">
            <v>VTTD</v>
          </cell>
        </row>
        <row r="2746">
          <cell r="A2746" t="str">
            <v>4VS2PROP160</v>
          </cell>
          <cell r="B2746" t="str">
            <v>User manual S2 Pro</v>
          </cell>
          <cell r="C2746" t="str">
            <v>cái</v>
          </cell>
          <cell r="D2746" t="str">
            <v>S2PRO</v>
          </cell>
        </row>
      </sheetData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NT2"/>
      <sheetName val="ADAP12V4"/>
      <sheetName val="ADAP12V3"/>
      <sheetName val="ADAP5V"/>
      <sheetName val="mã tp"/>
      <sheetName val="Data"/>
      <sheetName val="Teleq"/>
      <sheetName val="ICM"/>
      <sheetName val="Tài khoản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2" t="str">
            <v>02112609</v>
          </cell>
          <cell r="B2" t="str">
            <v>01 SGSN for Hanoi</v>
          </cell>
        </row>
        <row r="3">
          <cell r="A3" t="str">
            <v>02120257</v>
          </cell>
          <cell r="B3" t="str">
            <v>Front-access-maintained Cabinet Power Distribution Box</v>
          </cell>
        </row>
        <row r="4">
          <cell r="A4" t="str">
            <v>02237604</v>
          </cell>
          <cell r="B4" t="str">
            <v>Engineering Required Delivery Accessory Per Assembly Cabinet</v>
          </cell>
        </row>
        <row r="5">
          <cell r="A5" t="str">
            <v>02239792</v>
          </cell>
          <cell r="B5" t="str">
            <v>Expansion Auxiliary Materials Package(10 cables needs 1 package)</v>
          </cell>
        </row>
        <row r="6">
          <cell r="A6" t="str">
            <v>02351883</v>
          </cell>
          <cell r="B6" t="str">
            <v>01 GGSN for Hanoi</v>
          </cell>
        </row>
        <row r="7">
          <cell r="A7" t="str">
            <v>02351885</v>
          </cell>
          <cell r="B7" t="str">
            <v>01 M2000 for Hanoi</v>
          </cell>
        </row>
        <row r="8">
          <cell r="A8" t="str">
            <v>02351886</v>
          </cell>
          <cell r="B8" t="str">
            <v>01 NAU for Hanoi</v>
          </cell>
        </row>
        <row r="9">
          <cell r="A9" t="str">
            <v>02351894</v>
          </cell>
          <cell r="B9" t="str">
            <v>01CG9812 for Hanoi</v>
          </cell>
        </row>
        <row r="10">
          <cell r="A10" t="str">
            <v>03026728</v>
          </cell>
          <cell r="B10" t="str">
            <v>32xE1/T1 Electrical Interface Switching Board(120 Ohm)</v>
          </cell>
        </row>
        <row r="11">
          <cell r="A11" t="str">
            <v>03051791</v>
          </cell>
          <cell r="B11" t="str">
            <v>2-port 10 Gigabit Ethernet Switching Processing Board(10GBASE-LR/LW,1310-LC)</v>
          </cell>
        </row>
        <row r="12">
          <cell r="A12" t="str">
            <v>03052966</v>
          </cell>
          <cell r="B12" t="str">
            <v>2xSTM-64 Optical Interface Board(S-64.2b,LC)</v>
          </cell>
        </row>
        <row r="13">
          <cell r="A13" t="str">
            <v>04045039</v>
          </cell>
          <cell r="B13" t="str">
            <v>Subscriber Cable,32-Port ADSL&amp;G.SHDSL,10m,0.4mm,64 Cores,D64M,CC32P0.4P430U-I</v>
          </cell>
        </row>
        <row r="14">
          <cell r="A14" t="str">
            <v>04045040</v>
          </cell>
          <cell r="B14" t="str">
            <v>Subscriber Cable,32-Port ADSL&amp;G.SHDSL,15m,0.4mm,64 Cores,D64M,CC32P0.4P430U-I</v>
          </cell>
        </row>
        <row r="15">
          <cell r="A15" t="str">
            <v>04045041</v>
          </cell>
          <cell r="B15" t="str">
            <v>Subscriber Cable,32-Port ADSL&amp;G.SHDSL,20m,0.4mm,64 Cores,D64M,CC32P0.4P430U-I</v>
          </cell>
        </row>
        <row r="16">
          <cell r="A16" t="str">
            <v>04045042</v>
          </cell>
          <cell r="B16" t="str">
            <v>Subscriber Cable,32-Port ADSL&amp;G.SHDSL,25m,0.4mm,64 Cores,D64M,CC32P0.4P430U-I</v>
          </cell>
        </row>
        <row r="17">
          <cell r="A17" t="str">
            <v>04045043</v>
          </cell>
          <cell r="B17" t="str">
            <v>Subscriber Cable,32-Port ADSL&amp;G.SHDSL,30m,0.4mm,64 Cores,D64M,CC32P0.4P430U-I</v>
          </cell>
        </row>
        <row r="18">
          <cell r="A18" t="str">
            <v>04045044</v>
          </cell>
          <cell r="B18" t="str">
            <v>Subscriber Cable,32-Port ADSL&amp;G.SHDSL,35m,0.4mm,64 Cores,D64M,CC32P0.4P430U-I</v>
          </cell>
        </row>
        <row r="19">
          <cell r="A19" t="str">
            <v>04045045</v>
          </cell>
          <cell r="B19" t="str">
            <v>Subscriber Cable,32-Port ADSL&amp;G.SHDSL,40m,0.4mm,64 Cores,D64M,CC32P0.4P430U-I</v>
          </cell>
        </row>
        <row r="20">
          <cell r="A20" t="str">
            <v>04045047</v>
          </cell>
          <cell r="B20" t="str">
            <v>Subscriber Cable,32-Port ADSL&amp;G.SHDSL,50m,0.4mm,64 Cores,D64M,CC32P0.4P430U-I</v>
          </cell>
        </row>
        <row r="21">
          <cell r="A21" t="str">
            <v>04046402</v>
          </cell>
          <cell r="B21" t="str">
            <v>Trunk Cable,-45deg,20m,120ohm,8E1,0.4mm,D44M-I,2*120CC8P0.4P430U(S)</v>
          </cell>
        </row>
        <row r="22">
          <cell r="A22" t="str">
            <v>04140037</v>
          </cell>
          <cell r="B22" t="str">
            <v>Subscriber Cable,32-Port ADSL&amp;G.SHDSL,60m,0.4mm,64 Cores,D64M,CC32P0.4P430U-I</v>
          </cell>
        </row>
        <row r="23">
          <cell r="A23" t="str">
            <v>14130280</v>
          </cell>
          <cell r="B23" t="str">
            <v>Patch cord-LC/PC-SC/PC-Single mode-G.652-2mm-20m-PVC-Yellow</v>
          </cell>
        </row>
        <row r="24">
          <cell r="A24">
            <v>21150574</v>
          </cell>
          <cell r="B24" t="str">
            <v>N66 Cabinet Installation Drawing Template(Cement Floor)</v>
          </cell>
        </row>
        <row r="25">
          <cell r="A25">
            <v>21150584</v>
          </cell>
          <cell r="B25" t="str">
            <v>N6X Cement Floor Mount Kit</v>
          </cell>
        </row>
        <row r="26">
          <cell r="A26" t="str">
            <v>29041060</v>
          </cell>
          <cell r="B26" t="str">
            <v>Signal Cable label</v>
          </cell>
        </row>
        <row r="27">
          <cell r="A27" t="str">
            <v>034060219</v>
          </cell>
          <cell r="B27" t="str">
            <v>01 Power Distribution Frame and Auxiliary</v>
          </cell>
        </row>
        <row r="28">
          <cell r="A28" t="str">
            <v>03020LGW</v>
          </cell>
          <cell r="B28" t="str">
            <v>01 Power System for Hanoi</v>
          </cell>
        </row>
        <row r="29">
          <cell r="A29" t="str">
            <v>03030KQM</v>
          </cell>
          <cell r="B29" t="str">
            <v>63xE1 Service Processing Board(120ohm)</v>
          </cell>
        </row>
        <row r="30">
          <cell r="A30" t="str">
            <v>090-50311-01</v>
          </cell>
          <cell r="B30" t="str">
            <v>TP 5000 I/O Mod w/ 4 x E1 Ports &amp; 2 UTI Ports</v>
          </cell>
        </row>
        <row r="31">
          <cell r="A31" t="str">
            <v>090-50312-01</v>
          </cell>
          <cell r="B31" t="str">
            <v>TP 5000 I/O Mod w/ 2x E1 Ports &amp;10MHz/1pps Ports</v>
          </cell>
        </row>
        <row r="32">
          <cell r="A32" t="str">
            <v>090-50321-01</v>
          </cell>
          <cell r="B32" t="str">
            <v>TP 5000 IOC Card (Module) (Qz)</v>
          </cell>
        </row>
        <row r="33">
          <cell r="A33" t="str">
            <v>090-50331-01</v>
          </cell>
          <cell r="B33" t="str">
            <v>TP 5000 IMC Module with Integrated GPS</v>
          </cell>
        </row>
        <row r="34">
          <cell r="A34" t="str">
            <v>093-00050-000</v>
          </cell>
          <cell r="B34" t="str">
            <v>TimeProvider 5000 Installation kit</v>
          </cell>
        </row>
        <row r="35">
          <cell r="A35" t="str">
            <v>093-00068-000</v>
          </cell>
          <cell r="B35" t="str">
            <v>TimeProvider 5000 Mini-BNC to BNC adapter kit</v>
          </cell>
        </row>
        <row r="36">
          <cell r="A36" t="str">
            <v>121-20621-10-2</v>
          </cell>
          <cell r="B36" t="str">
            <v>Ethernet SFP mod single mode optical (LX 1310nm)</v>
          </cell>
        </row>
        <row r="37">
          <cell r="A37" t="str">
            <v>121-20621-13-2</v>
          </cell>
          <cell r="B37" t="str">
            <v>Ethernet SFP module - 100/1000 BaseT electrical (autosensing)</v>
          </cell>
        </row>
        <row r="38">
          <cell r="A38" t="str">
            <v>1710-2170MHZ/VET</v>
          </cell>
          <cell r="B38" t="str">
            <v>DUAL-BAND 1800/2100 MHZ ANTENNA</v>
          </cell>
        </row>
        <row r="39">
          <cell r="A39" t="str">
            <v>VNT-XB-HW4F</v>
          </cell>
          <cell r="B39" t="str">
            <v>PCB 2 Layers</v>
          </cell>
        </row>
        <row r="40">
          <cell r="A40" t="str">
            <v>1VC50100V477M1EALU</v>
          </cell>
          <cell r="B40" t="str">
            <v>CAP ALUM 470UF 25V 20% RADIAL</v>
          </cell>
        </row>
        <row r="41">
          <cell r="A41" t="str">
            <v>1VC1206106K1EX5R</v>
          </cell>
          <cell r="B41" t="str">
            <v>CAP, CER, 1206,10uF,10%, 25V, X5R</v>
          </cell>
        </row>
        <row r="42">
          <cell r="A42" t="str">
            <v>1VC0402103K1CX7R</v>
          </cell>
          <cell r="B42" t="str">
            <v>CAP,CER,0402,0.01uF,10%,16V,X7R</v>
          </cell>
        </row>
        <row r="43">
          <cell r="A43" t="str">
            <v>1VC0402104K1CX7R</v>
          </cell>
          <cell r="B43" t="str">
            <v>CAP,CER,0402,0.1uF,10%,16V,X7R</v>
          </cell>
        </row>
        <row r="44">
          <cell r="A44" t="str">
            <v>1VC0402104K1EX5R</v>
          </cell>
          <cell r="B44" t="str">
            <v>CAP,CER,0402,0.1uF,10%,25V,X5R</v>
          </cell>
        </row>
        <row r="45">
          <cell r="A45" t="str">
            <v>1VC0402102K1CX7R</v>
          </cell>
          <cell r="B45" t="str">
            <v>CAP,CER,0402,1000pF,10%,16V,X7R</v>
          </cell>
        </row>
        <row r="46">
          <cell r="A46" t="str">
            <v>1VC0402101J1HNP0</v>
          </cell>
          <cell r="B46" t="str">
            <v>CAP,CER,0402,100pF,5%,50V,NPO</v>
          </cell>
        </row>
        <row r="47">
          <cell r="A47" t="str">
            <v>1VC0402100C1HNP0</v>
          </cell>
          <cell r="B47" t="str">
            <v>CAP,CER,0402,10pF,0.25pF,50V,NPO,LOW DISS</v>
          </cell>
        </row>
        <row r="48">
          <cell r="A48" t="str">
            <v>1VC0402106M0GX5R</v>
          </cell>
          <cell r="B48" t="str">
            <v>CAP,CER,0402,10uF,20%,4V,X5R</v>
          </cell>
        </row>
        <row r="49">
          <cell r="A49" t="str">
            <v>1VC0402120J1HNP0</v>
          </cell>
          <cell r="B49" t="str">
            <v>CAP,CER,0402,12pF,5%,50V,NPO</v>
          </cell>
        </row>
        <row r="50">
          <cell r="A50" t="str">
            <v>1VC0402150G1HNP0</v>
          </cell>
          <cell r="B50" t="str">
            <v>CAP,CER,0402,15pF,2%,50V,NPO</v>
          </cell>
        </row>
        <row r="51">
          <cell r="A51" t="str">
            <v>1VC0402180G1HNP0</v>
          </cell>
          <cell r="B51" t="str">
            <v>CAP,CER,0402,18pF,2%,50V,NPO</v>
          </cell>
        </row>
        <row r="52">
          <cell r="A52" t="str">
            <v>1VC0402105K1AX5R</v>
          </cell>
          <cell r="B52" t="str">
            <v>CAP,CER,0402,1uF,10%,10V,X5R</v>
          </cell>
        </row>
        <row r="53">
          <cell r="A53" t="str">
            <v>1VC0402105K1CX5R</v>
          </cell>
          <cell r="B53" t="str">
            <v>CAP,CER,0402,1uF,10%,16V,X5R</v>
          </cell>
        </row>
        <row r="54">
          <cell r="A54" t="str">
            <v>1VC0402105K0JX5R</v>
          </cell>
          <cell r="B54" t="str">
            <v>CAP,CER,0402,1uF,10%,6.3V,X5R</v>
          </cell>
        </row>
        <row r="55">
          <cell r="A55" t="str">
            <v>1VC0402225M0GX5R</v>
          </cell>
          <cell r="B55" t="str">
            <v>CAP,CER,0402,2.2uF,20%,4V,X5R</v>
          </cell>
        </row>
        <row r="56">
          <cell r="A56" t="str">
            <v>1VC0402270J1HNP0</v>
          </cell>
          <cell r="B56" t="str">
            <v>CAP,CER,0402,27pF,5%,50V,NPO</v>
          </cell>
        </row>
        <row r="57">
          <cell r="A57" t="str">
            <v>1VC0402391G1HNP0</v>
          </cell>
          <cell r="B57" t="str">
            <v>CAP,CER,0402,390pF,5%,50V,NPO</v>
          </cell>
        </row>
        <row r="58">
          <cell r="A58" t="str">
            <v>1VC04025R6D1HC0G</v>
          </cell>
          <cell r="B58" t="str">
            <v>CAP,CER,0402,5.6pF,0.5pF,50V,C0G/NP0</v>
          </cell>
        </row>
        <row r="59">
          <cell r="A59" t="str">
            <v>1VC0603106M0JX5R</v>
          </cell>
          <cell r="B59" t="str">
            <v>CAP,CER,0603,10uF,20%,6.3V,X5R</v>
          </cell>
        </row>
        <row r="60">
          <cell r="A60" t="str">
            <v>1VC0603105K1AX5R</v>
          </cell>
          <cell r="B60" t="str">
            <v>CAP,CER,0603,1uF,10%,10V,X5R</v>
          </cell>
        </row>
        <row r="61">
          <cell r="A61" t="str">
            <v>1VC0603225K0JX5R</v>
          </cell>
          <cell r="B61" t="str">
            <v>CAP,CER,0603,2.2uF,10%,6.3V,X5R</v>
          </cell>
        </row>
        <row r="62">
          <cell r="A62" t="str">
            <v>1VC0603475M0JX5R</v>
          </cell>
          <cell r="B62" t="str">
            <v>CAP,CER,0603,4.7uF,20%,6.3V,X5R</v>
          </cell>
        </row>
        <row r="63">
          <cell r="A63" t="str">
            <v>1VC0805106K1CX5R</v>
          </cell>
          <cell r="B63" t="str">
            <v>CAP,CER,0805,10uF,10%,16V,X5R</v>
          </cell>
        </row>
        <row r="64">
          <cell r="A64" t="str">
            <v>1VC0805106M0JX5R</v>
          </cell>
          <cell r="B64" t="str">
            <v>CAP,CER,0805,10uF,20%,6.3V,X5R</v>
          </cell>
        </row>
        <row r="65">
          <cell r="A65" t="str">
            <v>1VC0805226M0JX5R</v>
          </cell>
          <cell r="B65" t="str">
            <v>CAP,CER,0805,22uF,20%,6.3V,X5R</v>
          </cell>
        </row>
        <row r="66">
          <cell r="A66" t="str">
            <v>1VC1206102K3DX7R</v>
          </cell>
          <cell r="B66" t="str">
            <v>CAP,CER,1206,1000pF,10%,2KV,X7R</v>
          </cell>
        </row>
        <row r="67">
          <cell r="A67" t="str">
            <v>1VC1206226M1AX5R</v>
          </cell>
          <cell r="B67" t="str">
            <v>CAP,CER,1206,22uF,20%,10V,X5R</v>
          </cell>
        </row>
        <row r="68">
          <cell r="A68" t="str">
            <v>1VC2550V107M1CALU</v>
          </cell>
          <cell r="B68" t="str">
            <v>CAP,ELC,RAD,100uF,20%, 16V, 2.5mm lead space</v>
          </cell>
        </row>
        <row r="69">
          <cell r="A69" t="str">
            <v>1VR0402124KF04</v>
          </cell>
          <cell r="B69" t="str">
            <v>RES 124K OHM 1/16W 1% 0402 SMD</v>
          </cell>
        </row>
        <row r="70">
          <cell r="A70" t="str">
            <v>1VR040222K1F04</v>
          </cell>
          <cell r="B70" t="str">
            <v>RES 22.1K OHM 1/16W 1% 0402 SMD</v>
          </cell>
        </row>
        <row r="71">
          <cell r="A71" t="str">
            <v>1VR040273K2F04</v>
          </cell>
          <cell r="B71" t="str">
            <v>RES 73.2K OHM 1/16W 1% 0402 SMD</v>
          </cell>
        </row>
        <row r="72">
          <cell r="A72" t="str">
            <v>1VR0201180RJ03</v>
          </cell>
          <cell r="B72" t="str">
            <v>RES,THK,0201,180,5%</v>
          </cell>
        </row>
        <row r="73">
          <cell r="A73" t="str">
            <v>1VR020175RF03</v>
          </cell>
          <cell r="B73" t="str">
            <v>RES,THK,0201,75,1%</v>
          </cell>
        </row>
        <row r="74">
          <cell r="A74" t="str">
            <v>1VR04020RJ04</v>
          </cell>
          <cell r="B74" t="str">
            <v>RES,THK,0402,0,5%</v>
          </cell>
        </row>
        <row r="75">
          <cell r="A75" t="str">
            <v>1VR04021K24F04</v>
          </cell>
          <cell r="B75" t="str">
            <v>RES,THK,0402,1.24K,1%</v>
          </cell>
        </row>
        <row r="76">
          <cell r="A76" t="str">
            <v>1VR04021K3F04</v>
          </cell>
          <cell r="B76" t="str">
            <v>RES,THK,0402,1.3K,1%</v>
          </cell>
        </row>
        <row r="77">
          <cell r="A77" t="str">
            <v>1VR040210RJ04</v>
          </cell>
          <cell r="B77" t="str">
            <v>RES,THK,0402,10,5%</v>
          </cell>
        </row>
        <row r="78">
          <cell r="A78" t="str">
            <v>1VR0402100RJ04</v>
          </cell>
          <cell r="B78" t="str">
            <v>RES,THK,0402,100,5%</v>
          </cell>
        </row>
        <row r="79">
          <cell r="A79" t="str">
            <v>1VR0402100RF04</v>
          </cell>
          <cell r="B79" t="str">
            <v>RES,THK,0402,100R,1%</v>
          </cell>
        </row>
        <row r="80">
          <cell r="A80" t="str">
            <v>1VR040210KJ04</v>
          </cell>
          <cell r="B80" t="str">
            <v>RES,THK,0402,10K,5%</v>
          </cell>
        </row>
        <row r="81">
          <cell r="A81" t="str">
            <v>1VR0402130RF04</v>
          </cell>
          <cell r="B81" t="str">
            <v>RES,THK,0402,130R,1%</v>
          </cell>
        </row>
        <row r="82">
          <cell r="A82" t="str">
            <v>1VR0402150RJ04</v>
          </cell>
          <cell r="B82" t="str">
            <v>RES,THK,0402,150,5%</v>
          </cell>
        </row>
        <row r="83">
          <cell r="A83" t="str">
            <v>1VR040215KF04</v>
          </cell>
          <cell r="B83" t="str">
            <v>RES,THK,0402,15K,1%</v>
          </cell>
        </row>
        <row r="84">
          <cell r="A84" t="str">
            <v>1VR0402180KF04</v>
          </cell>
          <cell r="B84" t="str">
            <v>RES,THK,0402,180K,1%</v>
          </cell>
        </row>
        <row r="85">
          <cell r="A85" t="str">
            <v>1VR04021KF04</v>
          </cell>
          <cell r="B85" t="str">
            <v>RES,THK,0402,1K,1%</v>
          </cell>
        </row>
        <row r="86">
          <cell r="A86" t="str">
            <v>1VR04021KJ04</v>
          </cell>
          <cell r="B86" t="str">
            <v>RES,THK,0402,1K,5%</v>
          </cell>
        </row>
        <row r="87">
          <cell r="A87" t="str">
            <v>1VR04022KF04</v>
          </cell>
          <cell r="B87" t="str">
            <v>RES,THK,0402,2K,1%</v>
          </cell>
        </row>
        <row r="88">
          <cell r="A88" t="str">
            <v>1VR0402300RJ04</v>
          </cell>
          <cell r="B88" t="str">
            <v>RES,THK,0402,300,5%</v>
          </cell>
        </row>
        <row r="89">
          <cell r="A89" t="str">
            <v>1VR0402300KJ04</v>
          </cell>
          <cell r="B89" t="str">
            <v>RES,THK,0402,300K,5%</v>
          </cell>
        </row>
        <row r="90">
          <cell r="A90" t="str">
            <v>1VR040233RJ04</v>
          </cell>
          <cell r="B90" t="str">
            <v>RES,THK,0402,33,5%</v>
          </cell>
        </row>
        <row r="91">
          <cell r="A91" t="str">
            <v>1VR040233RF04</v>
          </cell>
          <cell r="B91" t="str">
            <v>RES,THK,0402,33R,1%</v>
          </cell>
        </row>
        <row r="92">
          <cell r="A92" t="str">
            <v>1VR040239K2F04</v>
          </cell>
          <cell r="B92" t="str">
            <v>RES,THK,0402,39.2K,1%</v>
          </cell>
        </row>
        <row r="93">
          <cell r="A93" t="str">
            <v>1VR0402390RJ04</v>
          </cell>
          <cell r="B93" t="str">
            <v>RES,THK,0402,390,5%</v>
          </cell>
        </row>
        <row r="94">
          <cell r="A94" t="str">
            <v>1VR04023KJ04</v>
          </cell>
          <cell r="B94" t="str">
            <v>RES,THK,0402,3K,5%</v>
          </cell>
        </row>
        <row r="95">
          <cell r="A95" t="str">
            <v>1VR04024K32F04</v>
          </cell>
          <cell r="B95" t="str">
            <v>RES,THK,0402,4.32K,1%</v>
          </cell>
        </row>
        <row r="96">
          <cell r="A96" t="str">
            <v>1VR04024K7J04</v>
          </cell>
          <cell r="B96" t="str">
            <v>RES,THK,0402,4.7K,5%</v>
          </cell>
        </row>
        <row r="97">
          <cell r="A97" t="str">
            <v>1VR0402422RF04</v>
          </cell>
          <cell r="B97" t="str">
            <v>RES,THK,0402,422,1%</v>
          </cell>
        </row>
        <row r="98">
          <cell r="A98" t="str">
            <v>1VR0402470RJ04</v>
          </cell>
          <cell r="B98" t="str">
            <v>RES,THK,0402,470,5%</v>
          </cell>
        </row>
        <row r="99">
          <cell r="A99" t="str">
            <v>1VR040249R9F04</v>
          </cell>
          <cell r="B99" t="str">
            <v>RES,THK,0402,49.9R,1%</v>
          </cell>
        </row>
        <row r="100">
          <cell r="A100" t="str">
            <v>1VR0402510RJ04</v>
          </cell>
          <cell r="B100" t="str">
            <v>RES,THK,0402,510R,5%</v>
          </cell>
        </row>
        <row r="101">
          <cell r="A101" t="str">
            <v>1VR04026K04F04</v>
          </cell>
          <cell r="B101" t="str">
            <v>RES,THK,0402,6.04K,1%</v>
          </cell>
        </row>
        <row r="102">
          <cell r="A102" t="str">
            <v>1VR04026K19F04</v>
          </cell>
          <cell r="B102" t="str">
            <v>RES,THK,0402,6.19K,1%</v>
          </cell>
        </row>
        <row r="103">
          <cell r="A103" t="str">
            <v>1VR040264K9F04</v>
          </cell>
          <cell r="B103" t="str">
            <v>RES,THK,0402,64.9K,1%</v>
          </cell>
        </row>
        <row r="104">
          <cell r="A104" t="str">
            <v>1VR040282RF04</v>
          </cell>
          <cell r="B104" t="str">
            <v>RES,THK,0402,82R,1%</v>
          </cell>
        </row>
        <row r="105">
          <cell r="A105" t="str">
            <v>1VR12060RJ07</v>
          </cell>
          <cell r="B105" t="str">
            <v>RES,THK,1206,0,5%</v>
          </cell>
        </row>
        <row r="106">
          <cell r="A106" t="str">
            <v>1VFLFL152G45TC1A219</v>
          </cell>
          <cell r="B106" t="str">
            <v>FLT,SMT,0402,2.45GHz,0.55dB,21dB ATT,50 OHM,3W,1x0.5x0.4mm</v>
          </cell>
        </row>
        <row r="107">
          <cell r="A107" t="str">
            <v>1VDLG N971-KN-1</v>
          </cell>
          <cell r="B107" t="str">
            <v>Green, 2.1V, 20mA, Surface Mount,3.20mm L x 1.60mm W</v>
          </cell>
        </row>
        <row r="108">
          <cell r="A108" t="str">
            <v>1VD11-22/R6G6C-A01/2T</v>
          </cell>
          <cell r="B108" t="str">
            <v>Green-Red LED,SMD,2V,20mA</v>
          </cell>
        </row>
        <row r="109">
          <cell r="A109" t="str">
            <v>1VBBLM15AG100SN1D</v>
          </cell>
          <cell r="B109" t="str">
            <v>IND,FB,0402,10,25%,1A,50mOHM</v>
          </cell>
        </row>
        <row r="110">
          <cell r="A110" t="str">
            <v>1VBBLM15AG601SN1D</v>
          </cell>
          <cell r="B110" t="str">
            <v>IND,FB,0402,600,25%,300mA,600mohm</v>
          </cell>
        </row>
        <row r="111">
          <cell r="A111" t="str">
            <v>1VBBLM15AX601SN1D</v>
          </cell>
          <cell r="B111" t="str">
            <v>IND,FB,0402,600@100MHz,25%,300mA,600mohm</v>
          </cell>
        </row>
        <row r="112">
          <cell r="A112" t="str">
            <v>1VBFBMH1608HM151-T</v>
          </cell>
          <cell r="B112" t="str">
            <v>IND,FB,0603,120@100MHz,25%,4A,50mohm</v>
          </cell>
        </row>
        <row r="113">
          <cell r="A113" t="str">
            <v>1VBNCB-H0603R221TR200F</v>
          </cell>
          <cell r="B113" t="str">
            <v>IND,FB,0603,220@100MHz,25%,2A,50mohm</v>
          </cell>
        </row>
        <row r="114">
          <cell r="A114" t="str">
            <v>1VBNCB-H0805A221TR300F</v>
          </cell>
          <cell r="B114" t="str">
            <v>IND,FB,0805,220@100MHz,25%,3A,40mohm</v>
          </cell>
        </row>
        <row r="115">
          <cell r="A115" t="str">
            <v>1VBNCB-H0805A601TR150F</v>
          </cell>
          <cell r="B115" t="str">
            <v>IND,FB,0805,600@100MHz,25%,2A,100mohm</v>
          </cell>
        </row>
        <row r="116">
          <cell r="A116" t="str">
            <v>1VL2520105F107M2100</v>
          </cell>
          <cell r="B116" t="str">
            <v>IND,PWR,1uH,20%,2.1A,82mOHM,2.5x2.0mm</v>
          </cell>
        </row>
        <row r="117">
          <cell r="A117" t="str">
            <v>1VL6060225F104Z6750</v>
          </cell>
          <cell r="B117" t="str">
            <v>IND,PWR,2.2uH,20%,3.3A,27mOHM,,6.3x6.3mm</v>
          </cell>
        </row>
        <row r="118">
          <cell r="A118" t="str">
            <v>1VL6060335F104Z3630</v>
          </cell>
          <cell r="B118" t="str">
            <v>IND,PWR,3.3uH,20%,2.57A,21.4mOHM,6.0x6.0mm</v>
          </cell>
        </row>
        <row r="119">
          <cell r="A119" t="str">
            <v>1VL8R08R0475F000M352</v>
          </cell>
          <cell r="B119" t="str">
            <v>IND,PWR,SMT,4.7uH,3.5A,20%</v>
          </cell>
        </row>
        <row r="120">
          <cell r="A120" t="str">
            <v>1VTH1601CG</v>
          </cell>
          <cell r="B120" t="str">
            <v>TRANSFORMER LAN 10/100 SMD</v>
          </cell>
        </row>
        <row r="121">
          <cell r="A121" t="str">
            <v>1VTMS1642NL</v>
          </cell>
          <cell r="B121" t="str">
            <v>XFMR,LAN,SMT,12-18dB,1500V,10/100 BASE,QUAD</v>
          </cell>
        </row>
        <row r="122">
          <cell r="A122" t="str">
            <v>1VYXJECCCNANF-25.000mhz</v>
          </cell>
          <cell r="B122" t="str">
            <v>XTL,FXD,49s/3.8SMD,25.000mhz,15pf,±20ppm @ 25°C,±20ppm @ -20°C-70°C,Rohs Compliant</v>
          </cell>
        </row>
        <row r="123">
          <cell r="A123" t="str">
            <v>1VYABM10-20.000MHZ-1-A10-T</v>
          </cell>
          <cell r="B123" t="str">
            <v>XTL,FXD,SMT,20.000MHz,7/10PPM,8pF,2.5x2x0.55mm,-20/70c</v>
          </cell>
        </row>
        <row r="124">
          <cell r="A124" t="str">
            <v>1VYHHJTCRST25</v>
          </cell>
          <cell r="B124" t="str">
            <v>XTL,FXD,SMT,25.000MHz,18pF,11.40x4.70x3.30mm</v>
          </cell>
        </row>
        <row r="125">
          <cell r="A125" t="str">
            <v>2VICBCM43217TKMLG</v>
          </cell>
          <cell r="B125" t="str">
            <v>2.4/5 GHz IEEE 802.11n MAC/PHY/Radio Chip</v>
          </cell>
        </row>
        <row r="126">
          <cell r="A126" t="str">
            <v>2VICBCM6319KMMLG</v>
          </cell>
          <cell r="B126" t="str">
            <v>Router</v>
          </cell>
        </row>
        <row r="127">
          <cell r="A127" t="str">
            <v>2VICB50612EB1KMLG</v>
          </cell>
          <cell r="B127" t="str">
            <v>10/100/1000BASE-T Gigabit Ethernet Transceiver</v>
          </cell>
        </row>
        <row r="128">
          <cell r="A128" t="str">
            <v>2VICIP113A</v>
          </cell>
          <cell r="B128" t="str">
            <v>10 /100Base-Tx/Fx Media Converter</v>
          </cell>
        </row>
        <row r="129">
          <cell r="A129" t="str">
            <v>2VICS25FL164K0XMFI011</v>
          </cell>
          <cell r="B129" t="str">
            <v>IC,FLASH,SO8,64Mb,108MHz</v>
          </cell>
        </row>
        <row r="130">
          <cell r="A130" t="str">
            <v>2VICMT46V16M16P-5B:M</v>
          </cell>
          <cell r="B130" t="str">
            <v>IC,SDRAM,TSOP66,256Mb,5nS</v>
          </cell>
        </row>
        <row r="131">
          <cell r="A131" t="str">
            <v>2VICTPS542941PWPR</v>
          </cell>
          <cell r="B131" t="str">
            <v>TPS542941PWPR</v>
          </cell>
        </row>
        <row r="132">
          <cell r="A132" t="str">
            <v>2VICTLV1117LV12DCYR</v>
          </cell>
          <cell r="B132" t="str">
            <v>IC REG LDO 1.2V 1A SOT223</v>
          </cell>
        </row>
        <row r="133">
          <cell r="A133" t="str">
            <v>2VICTLV1117LV25DCYR</v>
          </cell>
          <cell r="B133" t="str">
            <v>IC REG LDO 2.5V 1A SOT223</v>
          </cell>
        </row>
        <row r="134">
          <cell r="A134" t="str">
            <v>2VICTLV70212DBVR</v>
          </cell>
          <cell r="B134" t="str">
            <v>LDO,220mV,5SOT-23</v>
          </cell>
        </row>
        <row r="135">
          <cell r="A135" t="str">
            <v>2VICTLV62080DSGR</v>
          </cell>
          <cell r="B135" t="str">
            <v>SW,~2MHz,BUCK,SYNC,TS,UVLO,Enable, Light Load Efficiency, Power Good</v>
          </cell>
        </row>
        <row r="136">
          <cell r="A136" t="str">
            <v>2VTFAO6601</v>
          </cell>
          <cell r="B136" t="str">
            <v>XSTR,MOS,TSOP6,-30/30V,2.3/3.4A,PCH/NCH,150/70mOHM,DUAL</v>
          </cell>
        </row>
        <row r="137">
          <cell r="A137" t="str">
            <v>2VTB2SB1188-T100Q</v>
          </cell>
          <cell r="B137" t="str">
            <v>XSTR,PWR,SC62,32V,2A</v>
          </cell>
        </row>
        <row r="138">
          <cell r="A138" t="str">
            <v>2VTB2SD1781KT146R</v>
          </cell>
          <cell r="B138" t="str">
            <v>TRANS NPN 32V 0.8A</v>
          </cell>
        </row>
        <row r="139">
          <cell r="A139" t="str">
            <v>3VCNDC-005D</v>
          </cell>
          <cell r="B139" t="str">
            <v>CON,PWR,T/H,M,R/A,3TERMINAL,2mm/ID,NICKEL,6.5mm/OD,16V,2.5</v>
          </cell>
        </row>
        <row r="140">
          <cell r="A140" t="str">
            <v>3VCN2101-0104010102</v>
          </cell>
          <cell r="B140" t="str">
            <v>CON,RJ45,T/H,F,R/A,1x4PORT,63.8x13.1x15.7mm,10 100M,Au,G Y LED,SHLD</v>
          </cell>
        </row>
        <row r="141">
          <cell r="A141" t="str">
            <v>3VCN1601.1100.04400</v>
          </cell>
          <cell r="B141" t="str">
            <v>SFP 20pins Connector</v>
          </cell>
        </row>
        <row r="142">
          <cell r="A142" t="str">
            <v>3VCN1603.1100.00400</v>
          </cell>
          <cell r="B142" t="str">
            <v>SFP Cage</v>
          </cell>
        </row>
        <row r="143">
          <cell r="A143" t="str">
            <v>3VMO-SFP-100-LC-SM1310-15</v>
          </cell>
          <cell r="B143" t="str">
            <v>SFP Module: 1310 nm Single-mode Transceiver, LC Duplex Connector, 3.3 V, 15km min-distance, Fast Ethernet, RoHS compliant</v>
          </cell>
        </row>
        <row r="144">
          <cell r="A144" t="str">
            <v>3VSWTACT22001</v>
          </cell>
          <cell r="B144" t="str">
            <v>SWH,PSH,T/H,STR,SPST,12V,50mA</v>
          </cell>
        </row>
        <row r="145">
          <cell r="A145" t="str">
            <v>3VCNJU13105</v>
          </cell>
          <cell r="B145" t="str">
            <v>Type A, Receptacle,Through Hole, Right Angle, Horizontal</v>
          </cell>
        </row>
        <row r="146">
          <cell r="A146" t="str">
            <v>3VVNT12V1250</v>
          </cell>
          <cell r="B146" t="str">
            <v xml:space="preserve">AC 100~240V DC 12V 1.25A </v>
          </cell>
        </row>
        <row r="147">
          <cell r="A147" t="str">
            <v>3VCB12MRJ45ETH</v>
          </cell>
          <cell r="B147" t="str">
            <v>Cáp Ethernet 2 đầu RJ45, dài 1.2m</v>
          </cell>
        </row>
        <row r="148">
          <cell r="A148" t="str">
            <v>3VUMIFW040</v>
          </cell>
          <cell r="B148" t="str">
            <v>Sách Hướng dẫn sử dụng nhanh</v>
          </cell>
        </row>
        <row r="149">
          <cell r="A149" t="str">
            <v>3VPTIGAW300N</v>
          </cell>
          <cell r="B149" t="str">
            <v>Khay carton</v>
          </cell>
        </row>
        <row r="150">
          <cell r="A150" t="str">
            <v>3VGBIFW040</v>
          </cell>
          <cell r="B150" t="str">
            <v>Hộp carton đựng CPE in offset, bồi lên carton sóng 3 lớp;   285 x 215 x 55 mm</v>
          </cell>
        </row>
        <row r="151">
          <cell r="A151" t="str">
            <v>3VLBIFW040M</v>
          </cell>
          <cell r="B151" t="str">
            <v>Tem to dán nắp dưới 65.0 x 40.63 mm</v>
          </cell>
        </row>
        <row r="152">
          <cell r="A152" t="str">
            <v>3VLBPO4010WH</v>
          </cell>
          <cell r="B152" t="str">
            <v>Tem dán 40.0 x 10.0 mm</v>
          </cell>
        </row>
        <row r="153">
          <cell r="A153" t="str">
            <v>3VSLPP253515</v>
          </cell>
          <cell r="B153" t="str">
            <v>Tem chống mở 25.0 x 35.0 mm</v>
          </cell>
        </row>
        <row r="154">
          <cell r="A154" t="str">
            <v>3VBGPE300160</v>
          </cell>
          <cell r="B154" t="str">
            <v>Túi nilon PE 300.0 x 160.0 mm</v>
          </cell>
        </row>
        <row r="155">
          <cell r="A155" t="str">
            <v>3VMBIFW040</v>
          </cell>
          <cell r="B155" t="str">
            <v>Hộp 20 sản phẩm</v>
          </cell>
        </row>
        <row r="156">
          <cell r="A156" t="str">
            <v>3VLBPO83140WH</v>
          </cell>
          <cell r="B156" t="str">
            <v>Tem dán thùng 20 sản phẩm, poliester 82.84mm x 140.00mm</v>
          </cell>
        </row>
        <row r="157">
          <cell r="A157" t="str">
            <v>3VLBIGGW040W</v>
          </cell>
          <cell r="B157" t="str">
            <v>Tem vỡ bảo hành chống mở dán trên modem 20 mm x 10 mm</v>
          </cell>
        </row>
        <row r="158">
          <cell r="A158" t="str">
            <v>3VPLIFW040TOP</v>
          </cell>
          <cell r="B158" t="str">
            <v>Nắp trên</v>
          </cell>
        </row>
        <row r="159">
          <cell r="A159" t="str">
            <v>3VPLIGAW300NLIG</v>
          </cell>
          <cell r="B159" t="str">
            <v>Dẫn sáng</v>
          </cell>
        </row>
        <row r="160">
          <cell r="A160" t="str">
            <v>3VPLIGAW300NBUT</v>
          </cell>
          <cell r="B160" t="str">
            <v>Nút bấm</v>
          </cell>
        </row>
        <row r="161">
          <cell r="A161" t="str">
            <v>3VPLIFW040BOT</v>
          </cell>
          <cell r="B161" t="str">
            <v>Nắp dưới</v>
          </cell>
        </row>
        <row r="162">
          <cell r="A162" t="str">
            <v>3VSCM2.5L08ST-K</v>
          </cell>
          <cell r="B162" t="str">
            <v>Vít M2.5 L08 tự khoan màu đen</v>
          </cell>
        </row>
        <row r="163">
          <cell r="A163" t="str">
            <v>4VIPSTBS005</v>
          </cell>
          <cell r="B163" t="str">
            <v>Chân cao su silicon trắng</v>
          </cell>
        </row>
        <row r="164">
          <cell r="A164" t="str">
            <v>3VAN5DB2G4115</v>
          </cell>
          <cell r="B164" t="str">
            <v>wireless antenna, 2.4 Ghz, 5dBi, white color, 115mm cable length</v>
          </cell>
        </row>
        <row r="165">
          <cell r="A165" t="str">
            <v>3VAN5DB2G4295</v>
          </cell>
          <cell r="B165" t="str">
            <v>wireless antenna, 2.4 Ghz, 5dBi, white color, 295mm cable length</v>
          </cell>
        </row>
        <row r="166">
          <cell r="A166" t="str">
            <v>HQVLT1-FP0001</v>
          </cell>
          <cell r="B166" t="str">
            <v>Smartphone Lotus S1</v>
          </cell>
        </row>
        <row r="167">
          <cell r="A167" t="str">
            <v>HQVLT1-IC0001</v>
          </cell>
          <cell r="B167" t="str">
            <v>Backup battery, button battery. Vertical soldering, Diameter 3.8</v>
          </cell>
        </row>
        <row r="168">
          <cell r="A168" t="str">
            <v>HQVLT1-IC0002</v>
          </cell>
          <cell r="B168" t="str">
            <v>Zener Diode</v>
          </cell>
        </row>
        <row r="169">
          <cell r="A169" t="str">
            <v>HQVLT1-IC0003</v>
          </cell>
          <cell r="B169" t="str">
            <v>Zener Diode</v>
          </cell>
        </row>
        <row r="170">
          <cell r="A170" t="str">
            <v>HQVLT1-IC0004</v>
          </cell>
          <cell r="B170" t="str">
            <v>Zener Diode</v>
          </cell>
        </row>
        <row r="171">
          <cell r="A171" t="str">
            <v>HQVLT1-IC0005</v>
          </cell>
          <cell r="B171" t="str">
            <v>4ways LCD EMI+ESD Filter，15pF，50ohm，18V，0805</v>
          </cell>
        </row>
        <row r="172">
          <cell r="A172" t="str">
            <v>HQVLT1-IC0006</v>
          </cell>
          <cell r="B172" t="str">
            <v>4CH ESD Filter,18VDC 15pF，4ways THERMISTOR</v>
          </cell>
        </row>
        <row r="173">
          <cell r="A173" t="str">
            <v>HQVLT1-IC0007</v>
          </cell>
          <cell r="B173" t="str">
            <v>QBAND GPRS PA + SP6T TX MODULE</v>
          </cell>
        </row>
        <row r="174">
          <cell r="A174" t="str">
            <v>HQVLT1-IC0008</v>
          </cell>
          <cell r="B174" t="str">
            <v>WCDMA BAND 1 LINEAR PA 3V,3*3</v>
          </cell>
        </row>
        <row r="175">
          <cell r="A175" t="str">
            <v>HQVLT1-IC0009</v>
          </cell>
          <cell r="B175" t="str">
            <v>SAW-DUPLEX WCDMA B1 BAL RX；2016,50-100</v>
          </cell>
        </row>
        <row r="176">
          <cell r="A176" t="str">
            <v>HQVLT1-IC0010</v>
          </cell>
          <cell r="B176" t="str">
            <v>MTK Baseband processor</v>
          </cell>
        </row>
        <row r="177">
          <cell r="A177" t="str">
            <v>HQVLT1-IC0011</v>
          </cell>
          <cell r="B177" t="str">
            <v>1 IN 4 OUT,1814,50-150ohm, 850/900MHz DIPLEXER SAW IN FOR GSM900</v>
          </cell>
        </row>
        <row r="178">
          <cell r="A178" t="str">
            <v>HQVLT1-IC0012</v>
          </cell>
          <cell r="B178" t="str">
            <v>1 IN 4 OUT,1814,50-150ohm, 1800/1900MHz DIPLEXER SAW IN FOR GSM1800</v>
          </cell>
        </row>
        <row r="179">
          <cell r="A179" t="str">
            <v>HQVLT1-IC0013</v>
          </cell>
          <cell r="B179" t="str">
            <v>Othello H Radio, WCDMA+EDGE+HSPA TRANSCIVER</v>
          </cell>
        </row>
        <row r="180">
          <cell r="A180" t="str">
            <v>HQVLT1-IC0014</v>
          </cell>
          <cell r="B180" t="str">
            <v>VCTCXO,26MHz FOR MT6162，2520,2.8V,2.0ppm，10pF,10Kohm,</v>
          </cell>
        </row>
        <row r="181">
          <cell r="A181" t="str">
            <v>HQVLT1-IC0015</v>
          </cell>
          <cell r="B181" t="str">
            <v>LowG Sensor</v>
          </cell>
        </row>
        <row r="182">
          <cell r="A182" t="str">
            <v>HQVLT1-IC0016</v>
          </cell>
          <cell r="B182" t="str">
            <v>Memory Stack IC 3 IN 1 ( 32Gb/  4Gb eMMC/ DDR2 )</v>
          </cell>
        </row>
        <row r="183">
          <cell r="A183" t="str">
            <v>HQVLT1-IC0019</v>
          </cell>
          <cell r="B183" t="str">
            <v>Power Management IC</v>
          </cell>
        </row>
        <row r="184">
          <cell r="A184" t="str">
            <v>HQVLT1-IC0020</v>
          </cell>
          <cell r="B184" t="str">
            <v>2.4G 2012 BANDFILTER for MT6628Q</v>
          </cell>
        </row>
        <row r="185">
          <cell r="A185" t="str">
            <v>HQVLT1-IC0021</v>
          </cell>
          <cell r="B185" t="str">
            <v>LNA,1575.42MHz, 1.5*1.0*0.72, 6pinQFN,Gain 18.5db, NOISE 0.75db</v>
          </cell>
        </row>
        <row r="186">
          <cell r="A186" t="str">
            <v>HQVLT1-IC0022</v>
          </cell>
          <cell r="B186" t="str">
            <v>PCTCXO，26MHz for MT6628Q，2520,0.5ppm， 2.8V，10Kohm，10pF</v>
          </cell>
        </row>
        <row r="187">
          <cell r="A187" t="str">
            <v>HQVLT1-IC0023</v>
          </cell>
          <cell r="B187" t="str">
            <v>1411,50ohm，FC=1575.5MHz, IL&amp;lt;1dB</v>
          </cell>
        </row>
        <row r="188">
          <cell r="A188" t="str">
            <v>HQVLT1-IC0024</v>
          </cell>
          <cell r="B188" t="str">
            <v>Audio amplifier</v>
          </cell>
        </row>
        <row r="189">
          <cell r="A189" t="str">
            <v>HQVLT1-IC0025</v>
          </cell>
          <cell r="B189" t="str">
            <v>Charging OVP</v>
          </cell>
        </row>
        <row r="190">
          <cell r="A190" t="str">
            <v>HQVLT1-IC0026</v>
          </cell>
          <cell r="B190" t="str">
            <v>Parallel LCM BL DC/DC</v>
          </cell>
        </row>
        <row r="191">
          <cell r="A191" t="str">
            <v>HQVLT1-IC0027</v>
          </cell>
          <cell r="B191" t="str">
            <v>32.768KHzCrystal,SIZE 3215, OSC 12.5pF,±20ppm</v>
          </cell>
        </row>
        <row r="192">
          <cell r="A192" t="str">
            <v>HQVLT1-IC0028</v>
          </cell>
          <cell r="B192" t="str">
            <v>Zener Diode</v>
          </cell>
        </row>
        <row r="193">
          <cell r="A193" t="str">
            <v>HQVLT1-IC0029</v>
          </cell>
          <cell r="B193" t="str">
            <v>WIFI+BT+GPS+FM+FM (MT6628Q MODULE),QFN 8.3*7.4*1.2</v>
          </cell>
        </row>
        <row r="194">
          <cell r="A194" t="str">
            <v>HQVLT1-IC0030</v>
          </cell>
          <cell r="B194" t="str">
            <v>WCDMA BAND 5 LINEAR PA 3V,3*3</v>
          </cell>
        </row>
        <row r="195">
          <cell r="A195" t="str">
            <v>HQVLT1-IC0031</v>
          </cell>
          <cell r="B195" t="str">
            <v>SAW-DUPLEX WCDMA B5 BAL RX； 2016,50-100</v>
          </cell>
        </row>
        <row r="196">
          <cell r="A196" t="str">
            <v>HQVLT1-MB0001</v>
          </cell>
          <cell r="B196" t="str">
            <v>Battery connector, Side push bouncing type, height 1.9mm</v>
          </cell>
        </row>
        <row r="197">
          <cell r="A197" t="str">
            <v>HQVLT1-MB0002</v>
          </cell>
          <cell r="B197" t="str">
            <v>ZIF, 6PIN, up and bottom connector, height 1mm, 0.5pitch</v>
          </cell>
        </row>
        <row r="198">
          <cell r="A198" t="str">
            <v>HQVLT1-MB0003</v>
          </cell>
          <cell r="B198" t="str">
            <v>Sensor Connector (Board to board style)</v>
          </cell>
        </row>
        <row r="199">
          <cell r="A199" t="str">
            <v>HQVLT1-MB0004</v>
          </cell>
          <cell r="B199" t="str">
            <v>LCM Connector,H:0.9</v>
          </cell>
        </row>
        <row r="200">
          <cell r="A200" t="str">
            <v>HQVLT1-MB0005</v>
          </cell>
          <cell r="B200" t="str">
            <v>1.6mm height SIM socket</v>
          </cell>
        </row>
        <row r="201">
          <cell r="A201" t="str">
            <v>HQVLT1-MB0006</v>
          </cell>
          <cell r="B201" t="str">
            <v>1.6MM height T-FLASH socket</v>
          </cell>
        </row>
        <row r="202">
          <cell r="A202" t="str">
            <v>HQVLT1-MB0007</v>
          </cell>
          <cell r="B202" t="str">
            <v>3.5mm, Total thickness 4mm min. thickness 2.4mm, slope type head jack,DIP style</v>
          </cell>
        </row>
        <row r="203">
          <cell r="A203" t="str">
            <v>HQVLT1-MB0008</v>
          </cell>
          <cell r="B203" t="str">
            <v>RF testing socket,H&amp;lt;=1.5mm,2.5*2.5mm，0-3GHz</v>
          </cell>
        </row>
        <row r="204">
          <cell r="A204" t="str">
            <v>HQVLT1-MB0009</v>
          </cell>
          <cell r="B204" t="str">
            <v>Height 1.5MM,RF circuit to axis connector</v>
          </cell>
        </row>
        <row r="205">
          <cell r="A205" t="str">
            <v>HQVLT1-MB0010</v>
          </cell>
          <cell r="B205" t="str">
            <v>E1809 BB shielding ，material Copper-Nickel-Zinc alloy</v>
          </cell>
        </row>
        <row r="206">
          <cell r="A206" t="str">
            <v>HQVLT1-MB0011</v>
          </cell>
          <cell r="B206" t="str">
            <v>E1809 RF shielding ，material Copper-Nickel-Zinc alloy</v>
          </cell>
        </row>
        <row r="207">
          <cell r="A207" t="str">
            <v>HQVLT1-MB0012</v>
          </cell>
          <cell r="B207" t="str">
            <v>E1809 4in1 shielding ，material Copper-Nickel-Zinc alloy</v>
          </cell>
        </row>
        <row r="208">
          <cell r="A208" t="str">
            <v>HQVLT1-MB0013</v>
          </cell>
          <cell r="B208" t="str">
            <v>Attenna metal contact,Operation height 1.5mm</v>
          </cell>
        </row>
        <row r="209">
          <cell r="A209" t="str">
            <v>HQVLT1-MB0014</v>
          </cell>
          <cell r="B209" t="str">
            <v>E1809 main board</v>
          </cell>
        </row>
        <row r="210">
          <cell r="A210" t="str">
            <v>HQVLT1-MB0015</v>
          </cell>
          <cell r="B210" t="str">
            <v>E1109C-SUB-PCBA</v>
          </cell>
        </row>
        <row r="211">
          <cell r="A211" t="str">
            <v>HQVLT1-MP0001</v>
          </cell>
          <cell r="B211" t="str">
            <v>LCM(LCD)5.0"TFT,NT35510</v>
          </cell>
        </row>
        <row r="212">
          <cell r="A212" t="str">
            <v>HQVLT1-MP0002</v>
          </cell>
          <cell r="B212" t="str">
            <v>(Camera)30+500(5.0MP dual camera)8.5*8.5*30.1mm</v>
          </cell>
        </row>
        <row r="213">
          <cell r="A213" t="str">
            <v>HQVLT1-MP0003</v>
          </cell>
          <cell r="B213" t="str">
            <v>(Black capacitive touch panel)</v>
          </cell>
        </row>
        <row r="214">
          <cell r="A214" t="str">
            <v>HQVLT1-MP0004</v>
          </cell>
          <cell r="B214" t="str">
            <v>(deep gun color back shell components--back shell+flashlight lens)</v>
          </cell>
        </row>
        <row r="215">
          <cell r="A215" t="str">
            <v>HQVLT1-MP0005</v>
          </cell>
          <cell r="B215" t="str">
            <v>(dark blue battery shell components--bright silver camera garnish)</v>
          </cell>
        </row>
        <row r="216">
          <cell r="A216" t="str">
            <v>HQVLT1-MP0006</v>
          </cell>
          <cell r="B216" t="str">
            <v>(deep gun coolor upper shell 7 light split zinc alloy)</v>
          </cell>
        </row>
        <row r="217">
          <cell r="A217" t="str">
            <v>HQVLT1-MP0007</v>
          </cell>
          <cell r="B217" t="str">
            <v>GPS (Ceramic antenna )</v>
          </cell>
        </row>
        <row r="218">
          <cell r="A218" t="str">
            <v>HQVLT1-MP0008</v>
          </cell>
          <cell r="B218" t="str">
            <v>Main FPC antenna)</v>
          </cell>
        </row>
        <row r="219">
          <cell r="A219" t="str">
            <v>HQVLT1-MP0009</v>
          </cell>
          <cell r="B219" t="str">
            <v>wifi antenna（FPC）</v>
          </cell>
        </row>
        <row r="220">
          <cell r="A220" t="str">
            <v>HQVLT1-MP0010</v>
          </cell>
          <cell r="B220" t="str">
            <v>(black camera len)（5MP）</v>
          </cell>
        </row>
        <row r="221">
          <cell r="A221" t="str">
            <v>HQVLT1-MP0011</v>
          </cell>
          <cell r="B221" t="str">
            <v>(dark gun color power key)</v>
          </cell>
        </row>
        <row r="222">
          <cell r="A222" t="str">
            <v>HQVLT1-MP0012</v>
          </cell>
          <cell r="B222" t="str">
            <v>(dark gun color volume key)</v>
          </cell>
        </row>
        <row r="223">
          <cell r="A223" t="str">
            <v>HQVLT1-MP0013</v>
          </cell>
          <cell r="B223" t="str">
            <v>(speaker holder)</v>
          </cell>
        </row>
        <row r="224">
          <cell r="A224" t="str">
            <v>HQVLT1-MP0014</v>
          </cell>
          <cell r="B224" t="str">
            <v>Screw M1.4*2.0*2.6mmF(screw black zinc plating)</v>
          </cell>
        </row>
        <row r="225">
          <cell r="A225" t="str">
            <v>HQVLT1-MP0015</v>
          </cell>
          <cell r="B225" t="str">
            <v>Screw M1.4*3.0*2.6mmF(screw point tape)</v>
          </cell>
        </row>
        <row r="226">
          <cell r="A226" t="str">
            <v>HQVLT1-MP0016</v>
          </cell>
          <cell r="B226" t="str">
            <v>M1.4*3.0*2.6mm(self-tapping screw)</v>
          </cell>
        </row>
        <row r="227">
          <cell r="A227" t="str">
            <v>HQVLT1-MP0017</v>
          </cell>
          <cell r="B227" t="str">
            <v>(plate holder)</v>
          </cell>
        </row>
        <row r="228">
          <cell r="A228" t="str">
            <v>HQVLT1-MP0018</v>
          </cell>
          <cell r="B228" t="str">
            <v>Speaker 15*11*3.7mm (Shrapnel type)AAC  Q1</v>
          </cell>
        </row>
        <row r="229">
          <cell r="A229" t="str">
            <v>HQVLT1-MP0019</v>
          </cell>
          <cell r="B229" t="str">
            <v>Receiver 1206(operational altitude)2.6 (wire length)10, back tape, front without tape AAC</v>
          </cell>
        </row>
        <row r="230">
          <cell r="A230" t="str">
            <v>HQVLT1-MP0020</v>
          </cell>
          <cell r="B230" t="str">
            <v>Microphone-42±3dBφ4.0*1.5 (wire length)8mm</v>
          </cell>
        </row>
        <row r="231">
          <cell r="A231" t="str">
            <v>HQVLT1-MP0021</v>
          </cell>
          <cell r="B231" t="str">
            <v>Small board connection FPC</v>
          </cell>
        </row>
        <row r="232">
          <cell r="A232" t="str">
            <v>HQVLT1-MP0022</v>
          </cell>
          <cell r="B232" t="str">
            <v>Distance sensor FPC</v>
          </cell>
        </row>
        <row r="233">
          <cell r="A233" t="str">
            <v>HQVLT1-MP0023</v>
          </cell>
          <cell r="B233" t="str">
            <v>Flashlight FPC</v>
          </cell>
        </row>
        <row r="234">
          <cell r="A234" t="str">
            <v>HQVLT1-MP0024</v>
          </cell>
          <cell r="B234" t="str">
            <v>Volume key FPC</v>
          </cell>
        </row>
        <row r="235">
          <cell r="A235" t="str">
            <v>HQVLT1-MP0025</v>
          </cell>
          <cell r="B235" t="str">
            <v>Power key FPC</v>
          </cell>
        </row>
        <row r="236">
          <cell r="A236" t="str">
            <v>HQVLT1-MP0026</v>
          </cell>
          <cell r="B236" t="str">
            <v>Motor Φ8*3.4, (wire length)8mm（back tape）</v>
          </cell>
        </row>
        <row r="237">
          <cell r="A237" t="str">
            <v>HQVLT1-MP0027</v>
          </cell>
          <cell r="B237" t="str">
            <v>(Rf coaxial electric)</v>
          </cell>
        </row>
        <row r="238">
          <cell r="A238" t="str">
            <v>HQVLT1-MP0028</v>
          </cell>
          <cell r="B238" t="str">
            <v>(Speaker anti-dust mesh)11.6*6.44*0.15mm black 300# nylon net</v>
          </cell>
        </row>
        <row r="239">
          <cell r="A239" t="str">
            <v>HQVLT1-MP0029</v>
          </cell>
          <cell r="B239" t="str">
            <v>(Receiver net) 20.0*4.6*0.15mm (Black steel sheet)</v>
          </cell>
        </row>
        <row r="240">
          <cell r="A240" t="str">
            <v>HQVLT1-MP0030</v>
          </cell>
          <cell r="B240" t="str">
            <v>(Conduction sponge) 5*3*1.5mm</v>
          </cell>
        </row>
        <row r="241">
          <cell r="A241" t="str">
            <v>HQVLT1-MP0031</v>
          </cell>
          <cell r="B241" t="str">
            <v>(Photosensitive seal set)RUBBER（black ）</v>
          </cell>
        </row>
        <row r="242">
          <cell r="A242" t="str">
            <v>HQVLT1-MP0032</v>
          </cell>
          <cell r="B242" t="str">
            <v>(Flashlight film)7.0*4.50*0.2mm</v>
          </cell>
        </row>
        <row r="243">
          <cell r="A243" t="str">
            <v>HQVLT1-MP0033</v>
          </cell>
          <cell r="B243" t="str">
            <v>Mainboard main PVC28*6.5*0.1mm（ black PVC）</v>
          </cell>
        </row>
        <row r="244">
          <cell r="A244" t="str">
            <v>HQVLT1-MP0034</v>
          </cell>
          <cell r="B244" t="str">
            <v>(Flash positioning sheet) 8.29*7.95*0.18mm</v>
          </cell>
        </row>
        <row r="245">
          <cell r="A245" t="str">
            <v>HQVLT1-MP0035</v>
          </cell>
          <cell r="B245" t="str">
            <v>(Chip positioning tape)10.0*5.0*0.15mm</v>
          </cell>
        </row>
        <row r="246">
          <cell r="A246" t="str">
            <v>HQVLT1-MP0036</v>
          </cell>
          <cell r="B246" t="str">
            <v>(Earphone seat insulation sticker)14.0*11.0*0.05mm（Yellow high temperature tape）</v>
          </cell>
        </row>
        <row r="247">
          <cell r="A247" t="str">
            <v>HQVLT1-MP0037</v>
          </cell>
          <cell r="B247" t="str">
            <v>(Rf line tape)2.0*29.0*0.15mm</v>
          </cell>
        </row>
        <row r="248">
          <cell r="A248" t="str">
            <v>HQVLT1-MP0038</v>
          </cell>
          <cell r="B248" t="str">
            <v>(Sump tape)（2）2.0*5.0*0.15mm</v>
          </cell>
        </row>
        <row r="249">
          <cell r="A249" t="str">
            <v>HQVLT1-MP0039</v>
          </cell>
          <cell r="B249" t="str">
            <v>(small board FPC Welding plate insulation sticker ) 26.0*11.0*0.05mm(Yellow high temperature tape)</v>
          </cell>
        </row>
        <row r="250">
          <cell r="A250" t="str">
            <v>HQVLT1-MP0040</v>
          </cell>
          <cell r="B250" t="str">
            <v>(receiver net tape)4.6*20.0*0.05mm</v>
          </cell>
        </row>
        <row r="251">
          <cell r="A251" t="str">
            <v>HQVLT1-MP0041</v>
          </cell>
          <cell r="B251" t="str">
            <v>( steel sheet holder tape) (5.0*2.0*0.15mm</v>
          </cell>
        </row>
        <row r="252">
          <cell r="A252" t="str">
            <v>HQVLT1-MP0042</v>
          </cell>
          <cell r="B252" t="str">
            <v>(distance sensor FPC positing tape)5.0*2.50*0.15mm</v>
          </cell>
        </row>
        <row r="253">
          <cell r="A253" t="str">
            <v>HQVLT1-MP0043</v>
          </cell>
          <cell r="B253" t="str">
            <v>(Motherboard spare battery insulation sticker)5.0*6.0*0.1mm</v>
          </cell>
        </row>
        <row r="254">
          <cell r="A254" t="str">
            <v>HQVLT1-MP0044</v>
          </cell>
          <cell r="B254" t="str">
            <v>(Microphone insulation sticker) 3.0*6.0*0.1mm</v>
          </cell>
        </row>
        <row r="255">
          <cell r="A255" t="str">
            <v>HQVLT1-MP0045</v>
          </cell>
          <cell r="B255" t="str">
            <v>(back shell tape)（1）5.0*8.0*0.32mm</v>
          </cell>
        </row>
        <row r="256">
          <cell r="A256" t="str">
            <v>HQVLT1-MP0046</v>
          </cell>
          <cell r="B256" t="str">
            <v>(camera lens tape)14.3*29.7*0.15mm（ T4000）</v>
          </cell>
        </row>
        <row r="257">
          <cell r="A257" t="str">
            <v>HQVLT1-MP0047</v>
          </cell>
          <cell r="B257" t="str">
            <v>(Test point insulation sticker) 6.05*12.95*0.05mm(Yellow high temperature tape)</v>
          </cell>
        </row>
        <row r="258">
          <cell r="A258" t="str">
            <v>HQVLT1-MP0048</v>
          </cell>
          <cell r="B258" t="str">
            <v>TP(tape) 74.10*5.20*0.15mm</v>
          </cell>
        </row>
        <row r="259">
          <cell r="A259" t="str">
            <v>HQVLT1-MP0049</v>
          </cell>
          <cell r="B259" t="str">
            <v>TP(tape) 74.10*8.28*0.15mm</v>
          </cell>
        </row>
        <row r="260">
          <cell r="A260" t="str">
            <v>HQVLT1-MP0050</v>
          </cell>
          <cell r="B260" t="str">
            <v>TP(tape)74.10*127.96*0.15mm</v>
          </cell>
        </row>
        <row r="261">
          <cell r="A261" t="str">
            <v>HQVLT1-MP0051</v>
          </cell>
          <cell r="B261" t="str">
            <v>(Motherboard coupling interface preloading foam)5*3.6*0.5mm</v>
          </cell>
        </row>
        <row r="262">
          <cell r="A262" t="str">
            <v>HQVLT1-MP0052</v>
          </cell>
          <cell r="B262" t="str">
            <v>(speaker holder preloading foam)10.0*7.0*0.5mm</v>
          </cell>
        </row>
        <row r="263">
          <cell r="A263" t="str">
            <v>HQVLT1-MP0053</v>
          </cell>
          <cell r="B263" t="str">
            <v>(Sheet steel holder left foam)107.0*29.0*0.50mm</v>
          </cell>
        </row>
        <row r="264">
          <cell r="A264" t="str">
            <v>HQVLT1-MP0054</v>
          </cell>
          <cell r="B264" t="str">
            <v>(Sheet steel holder right foam)110.0*17.0*0.50mm</v>
          </cell>
        </row>
        <row r="265">
          <cell r="A265" t="str">
            <v>HQVLT1-MP0055</v>
          </cell>
          <cell r="B265" t="str">
            <v>GPS form12.5*12.75*0.5mm</v>
          </cell>
        </row>
        <row r="266">
          <cell r="A266" t="str">
            <v>HQVLT1-MP0056</v>
          </cell>
          <cell r="B266" t="str">
            <v>Speaker seal foam（2）12.5*16.0*0.5mm</v>
          </cell>
        </row>
        <row r="267">
          <cell r="A267" t="str">
            <v>HQVLT1-MP0057</v>
          </cell>
          <cell r="B267" t="str">
            <v>Speaker seal foam（1）12.9*59.4*0.5mm</v>
          </cell>
        </row>
        <row r="268">
          <cell r="A268" t="str">
            <v>HQVLT1-MP0060</v>
          </cell>
          <cell r="B268" t="str">
            <v>Sheet steel holder foam46.0*21.0*0.3mm</v>
          </cell>
        </row>
        <row r="269">
          <cell r="A269" t="str">
            <v>HQVLT1-MP0061</v>
          </cell>
          <cell r="B269" t="str">
            <v>Battery cover foam 48.0*22.0*0.3mm</v>
          </cell>
        </row>
        <row r="270">
          <cell r="A270" t="str">
            <v>HQVLT1-MP0062</v>
          </cell>
          <cell r="B270" t="str">
            <v>Camera foam front 5.1*5.1*0.5mm</v>
          </cell>
        </row>
        <row r="271">
          <cell r="A271" t="str">
            <v>HQVLT1-MP0063</v>
          </cell>
          <cell r="B271" t="str">
            <v>LCD FPC preloading foam6.6*11.6*0.3mm</v>
          </cell>
        </row>
        <row r="272">
          <cell r="A272" t="str">
            <v>HQVLT1-MP0065</v>
          </cell>
          <cell r="B272" t="str">
            <v>LCM foam 71.3*120.3*0.5mm</v>
          </cell>
        </row>
        <row r="273">
          <cell r="A273" t="str">
            <v>HQVLT1-MP0066</v>
          </cell>
          <cell r="B273" t="str">
            <v>TP FPC anti-static21.64*9.06*0.1mm</v>
          </cell>
        </row>
        <row r="274">
          <cell r="A274" t="str">
            <v>HQVLT1-MP0067</v>
          </cell>
          <cell r="B274" t="str">
            <v>Small board grounded conductive fabric20.0*10.0*0.1mm</v>
          </cell>
        </row>
        <row r="275">
          <cell r="A275" t="str">
            <v>HQVLT1-MP0068</v>
          </cell>
          <cell r="B275" t="str">
            <v>Motherboard rf coaxial grounded conductive fabric 11.0*5.0*0.05mm</v>
          </cell>
        </row>
        <row r="276">
          <cell r="A276" t="str">
            <v>HQVLT1-MP0069</v>
          </cell>
          <cell r="B276" t="str">
            <v>Speaker grounded conductive fabric35.01*7.0*0.05mm</v>
          </cell>
        </row>
        <row r="277">
          <cell r="A277" t="str">
            <v>HQVLT1-MP0070</v>
          </cell>
          <cell r="B277" t="str">
            <v>Motherboard shielding cover conductive fabric46.0*24.0*0.05mm</v>
          </cell>
        </row>
        <row r="278">
          <cell r="A278" t="str">
            <v>HQVLT1-MP0072</v>
          </cell>
          <cell r="B278" t="str">
            <v>Sealing sticker</v>
          </cell>
        </row>
        <row r="279">
          <cell r="A279" t="str">
            <v>HQVLT1-MP0073</v>
          </cell>
          <cell r="B279" t="str">
            <v>IMEI sticker</v>
          </cell>
        </row>
        <row r="280">
          <cell r="A280" t="str">
            <v>HQVLT1-MP0074</v>
          </cell>
          <cell r="B280" t="str">
            <v>Tear invalid  φ2.6mm  (A)</v>
          </cell>
        </row>
        <row r="281">
          <cell r="A281" t="str">
            <v>HQVLT1-MP0075</v>
          </cell>
          <cell r="B281" t="str">
            <v>TP protect film 141.79*74.05*0.1mm（three layer）</v>
          </cell>
        </row>
        <row r="282">
          <cell r="A282" t="str">
            <v>HQVLT1-MP0076</v>
          </cell>
          <cell r="B282" t="str">
            <v>TP Chip sticker16.5*10.5*0.05mm（ black PVC）</v>
          </cell>
        </row>
        <row r="283">
          <cell r="A283" t="str">
            <v>HQVLT1-MP0077</v>
          </cell>
          <cell r="B283" t="str">
            <v>Distance sensor  FPC sticker 8.0*10.0*0.05mm</v>
          </cell>
        </row>
        <row r="284">
          <cell r="A284" t="str">
            <v>HQVLT1-MP0078</v>
          </cell>
          <cell r="B284" t="str">
            <v>Battery housing sticker 80.05*65.05*0.10mm</v>
          </cell>
        </row>
        <row r="285">
          <cell r="A285" t="str">
            <v>HQVLT1-MP0079</v>
          </cell>
          <cell r="B285" t="str">
            <v>PO bag 21.2*10cm ( Antistatic) grinding sand material</v>
          </cell>
        </row>
        <row r="286">
          <cell r="A286" t="str">
            <v>HQVLT1-MP0080</v>
          </cell>
          <cell r="B286" t="str">
            <v>Shrink film（POF）27*16cm</v>
          </cell>
        </row>
        <row r="287">
          <cell r="A287" t="str">
            <v>HQVLT1-MP0081</v>
          </cell>
          <cell r="B287" t="str">
            <v>Mobile phone protective sleeve （gray TPU）</v>
          </cell>
        </row>
        <row r="288">
          <cell r="A288" t="str">
            <v>HQVLT1-MP0085</v>
          </cell>
          <cell r="B288" t="str">
            <v>(4g) desiccant</v>
          </cell>
        </row>
        <row r="289">
          <cell r="A289" t="str">
            <v>HQVLT1-MP0086</v>
          </cell>
          <cell r="B289" t="str">
            <v>USB cable 1m,4 black K403 Aluminum foil + textile net</v>
          </cell>
        </row>
        <row r="290">
          <cell r="A290" t="str">
            <v>HQVLT1-MP0087</v>
          </cell>
          <cell r="B290" t="str">
            <v>Li-battery 3.7V 2200mah</v>
          </cell>
        </row>
        <row r="291">
          <cell r="A291" t="str">
            <v>HQVLT1-MP0088</v>
          </cell>
          <cell r="B291" t="str">
            <v>Adaptor EURP-Plug DC5.0V AC 100-240V 600MA</v>
          </cell>
        </row>
        <row r="292">
          <cell r="A292" t="str">
            <v>HQVLT1-MP0089</v>
          </cell>
          <cell r="B292" t="str">
            <v>Earphone 3.5mm anti-interference （plug:14mm）</v>
          </cell>
        </row>
        <row r="293">
          <cell r="A293" t="str">
            <v>HQVLT1-MP0090</v>
          </cell>
          <cell r="B293" t="str">
            <v>Stainless Steel Foil-Lotus</v>
          </cell>
        </row>
        <row r="294">
          <cell r="A294" t="str">
            <v>HQVLT1-MP0091</v>
          </cell>
          <cell r="B294" t="str">
            <v>Double side adhesive tape for Lotus logo</v>
          </cell>
        </row>
        <row r="295">
          <cell r="A295" t="str">
            <v>HQVLT1-MP0092</v>
          </cell>
          <cell r="B295" t="str">
            <v>Băng dính dẫn điện</v>
          </cell>
        </row>
        <row r="296">
          <cell r="A296" t="str">
            <v>HQVLT1-MP0093</v>
          </cell>
          <cell r="B296" t="str">
            <v>Decan IMEI MZ0102 60x30mm</v>
          </cell>
        </row>
        <row r="297">
          <cell r="A297" t="str">
            <v>HQVLT1-MP00B19</v>
          </cell>
          <cell r="B297" t="str">
            <v>ACC 0611 of receiver</v>
          </cell>
        </row>
        <row r="298">
          <cell r="A298" t="str">
            <v>HQVLT1-MP00C19</v>
          </cell>
          <cell r="B298" t="str">
            <v>Senner receiver</v>
          </cell>
        </row>
        <row r="299">
          <cell r="A299" t="str">
            <v>HQVLT1-PK0001</v>
          </cell>
          <cell r="B299" t="str">
            <v>Sách HDSD Smartphone Vivas Lotus S1</v>
          </cell>
        </row>
        <row r="300">
          <cell r="A300" t="str">
            <v>HQVLT1-PK0002</v>
          </cell>
          <cell r="B300" t="str">
            <v>Phiếu bảo hành Smartphone Vivas Lotus S1</v>
          </cell>
        </row>
        <row r="301">
          <cell r="A301" t="str">
            <v>HQVLT1-PK0003</v>
          </cell>
          <cell r="B301" t="str">
            <v>Hộp điện thoại Smartphone Vivas Lotus S1</v>
          </cell>
        </row>
        <row r="302">
          <cell r="A302" t="str">
            <v>HQVLT1-PK0004</v>
          </cell>
          <cell r="B302" t="str">
            <v>Hộp carton Master box 3 lớp sóng A đựng 30 hộp Smartphone Lotus S1</v>
          </cell>
        </row>
        <row r="303">
          <cell r="A303" t="str">
            <v>HQVLT1-PK0005</v>
          </cell>
          <cell r="B303" t="str">
            <v>Tem Đề-can chống mở hộp điện thoại Smartphone Vivas Lotus S1</v>
          </cell>
        </row>
        <row r="304">
          <cell r="A304" t="str">
            <v>HQVLT1-PK0006</v>
          </cell>
          <cell r="B304" t="str">
            <v>Phủ UV định hình</v>
          </cell>
        </row>
        <row r="305">
          <cell r="A305" t="str">
            <v>HQVLT1-PK0007</v>
          </cell>
          <cell r="B305" t="str">
            <v>Bản kẽm in</v>
          </cell>
        </row>
        <row r="306">
          <cell r="A306" t="str">
            <v>HQVLT1-RCL0001</v>
          </cell>
          <cell r="B306" t="str">
            <v>RES,0R±5%,1/16W,0402</v>
          </cell>
        </row>
        <row r="307">
          <cell r="A307" t="str">
            <v>HQVLT1-RCL0002</v>
          </cell>
          <cell r="B307" t="str">
            <v>RES,0.02R±1%,1/8W,0805</v>
          </cell>
        </row>
        <row r="308">
          <cell r="A308" t="str">
            <v>HQVLT1-RCL0003</v>
          </cell>
          <cell r="B308" t="str">
            <v>RES,0.2R±1%,1/8W,0805</v>
          </cell>
        </row>
        <row r="309">
          <cell r="A309" t="str">
            <v>HQVLT1-RCL0005</v>
          </cell>
          <cell r="B309" t="str">
            <v>RES,10R±5%,1/10W,0603</v>
          </cell>
        </row>
        <row r="310">
          <cell r="A310" t="str">
            <v>HQVLT1-RCL0006</v>
          </cell>
          <cell r="B310" t="str">
            <v>RES,15R±5%,1/16W,0603</v>
          </cell>
        </row>
        <row r="311">
          <cell r="A311" t="str">
            <v>HQVLT1-RCL0007</v>
          </cell>
          <cell r="B311" t="str">
            <v>RES,27R±5%,1/16W,0402</v>
          </cell>
        </row>
        <row r="312">
          <cell r="A312" t="str">
            <v>HQVLT1-RCL0008</v>
          </cell>
          <cell r="B312" t="str">
            <v>RES,33R±5%,1/16W,0402</v>
          </cell>
        </row>
        <row r="313">
          <cell r="A313" t="str">
            <v>HQVLT1-RCL0009</v>
          </cell>
          <cell r="B313" t="str">
            <v>RES,36R±5%,1/16W,0402</v>
          </cell>
        </row>
        <row r="314">
          <cell r="A314" t="str">
            <v>HQVLT1-RCL0010</v>
          </cell>
          <cell r="B314" t="str">
            <v>RES,51R±5%,1/16W,0402</v>
          </cell>
        </row>
        <row r="315">
          <cell r="A315" t="str">
            <v>HQVLT1-RCL0011</v>
          </cell>
          <cell r="B315" t="str">
            <v>RES,220K±5%,1/16W,0402</v>
          </cell>
        </row>
        <row r="316">
          <cell r="A316" t="str">
            <v>HQVLT1-RCL0012</v>
          </cell>
          <cell r="B316" t="str">
            <v>RES,1K±5%,1/16W,0402</v>
          </cell>
        </row>
        <row r="317">
          <cell r="A317" t="str">
            <v>HQVLT1-RCL0013</v>
          </cell>
          <cell r="B317" t="str">
            <v>RES,1.5K±5%,1/16W,0402</v>
          </cell>
        </row>
        <row r="318">
          <cell r="A318" t="str">
            <v>HQVLT1-RCL0014</v>
          </cell>
          <cell r="B318" t="str">
            <v>RES,4.7K±5%,1/16W,0402</v>
          </cell>
        </row>
        <row r="319">
          <cell r="A319" t="str">
            <v>HQVLT1-RCL0015</v>
          </cell>
          <cell r="B319" t="str">
            <v>RES,5.1K±5%,1/16W,0402</v>
          </cell>
        </row>
        <row r="320">
          <cell r="A320" t="str">
            <v>HQVLT1-RCL0016</v>
          </cell>
          <cell r="B320" t="str">
            <v>RES,10K±5%,1/16W,0402</v>
          </cell>
        </row>
        <row r="321">
          <cell r="A321" t="str">
            <v>HQVLT1-RCL0017</v>
          </cell>
          <cell r="B321" t="str">
            <v>RES,20K±5%,1/16W,0402</v>
          </cell>
        </row>
        <row r="322">
          <cell r="A322" t="str">
            <v>HQVLT1-RCL0018</v>
          </cell>
          <cell r="B322" t="str">
            <v>RES,24K±1%,1/16W,0402</v>
          </cell>
        </row>
        <row r="323">
          <cell r="A323" t="str">
            <v>HQVLT1-RCL0019</v>
          </cell>
          <cell r="B323" t="str">
            <v>RES,39K±5%,1/16W,0402</v>
          </cell>
        </row>
        <row r="324">
          <cell r="A324" t="str">
            <v>HQVLT1-RCL0020</v>
          </cell>
          <cell r="B324" t="str">
            <v>RES,47K±5%,1/16W,0402</v>
          </cell>
        </row>
        <row r="325">
          <cell r="A325" t="str">
            <v>HQVLT1-RCL0021</v>
          </cell>
          <cell r="B325" t="str">
            <v>RES,82K±5%,1/16W,0402</v>
          </cell>
        </row>
        <row r="326">
          <cell r="A326" t="str">
            <v>HQVLT1-RCL0022</v>
          </cell>
          <cell r="B326" t="str">
            <v>RES,100K±5%,1/16W,0402</v>
          </cell>
        </row>
        <row r="327">
          <cell r="A327" t="str">
            <v>HQVLT1-RCL0023</v>
          </cell>
          <cell r="B327" t="str">
            <v>RES,200K±5%,1/16W,0402</v>
          </cell>
        </row>
        <row r="328">
          <cell r="A328" t="str">
            <v>HQVLT1-RCL0024</v>
          </cell>
          <cell r="B328" t="str">
            <v>RES,470K±5%,1/16W,0402</v>
          </cell>
        </row>
        <row r="329">
          <cell r="A329" t="str">
            <v>HQVLT1-RCL0025</v>
          </cell>
          <cell r="B329" t="str">
            <v>RES,1M±5%,1/16W,0402</v>
          </cell>
        </row>
        <row r="330">
          <cell r="A330" t="str">
            <v>HQVLT1-RCL0026</v>
          </cell>
          <cell r="B330" t="str">
            <v>NTC,100K±5%,1/16W,0402</v>
          </cell>
        </row>
        <row r="331">
          <cell r="A331" t="str">
            <v>HQVLT1-RCL0027</v>
          </cell>
          <cell r="B331" t="str">
            <v>CAP,0.5pF±0.25pF,50V,0402</v>
          </cell>
        </row>
        <row r="332">
          <cell r="A332" t="str">
            <v>HQVLT1-RCL0028</v>
          </cell>
          <cell r="B332" t="str">
            <v>CAP,3pF±0.25pF,50V,0402</v>
          </cell>
        </row>
        <row r="333">
          <cell r="A333" t="str">
            <v>HQVLT1-RCL0029</v>
          </cell>
          <cell r="B333" t="str">
            <v>CAP,4.7pF±0.25pF,50V,0402</v>
          </cell>
        </row>
        <row r="334">
          <cell r="A334" t="str">
            <v>HQVLT1-RCL0030</v>
          </cell>
          <cell r="B334" t="str">
            <v>CAP,8.2pF±0.5pF,50V,0402</v>
          </cell>
        </row>
        <row r="335">
          <cell r="A335" t="str">
            <v>HQVLT1-RCL0031</v>
          </cell>
          <cell r="B335" t="str">
            <v>CAP,10pF±0.5pF,50V,0402</v>
          </cell>
        </row>
        <row r="336">
          <cell r="A336" t="str">
            <v>HQVLT1-RCL0032</v>
          </cell>
          <cell r="B336" t="str">
            <v>CAP,15pF±5%,50V,0402</v>
          </cell>
        </row>
        <row r="337">
          <cell r="A337" t="str">
            <v>HQVLT1-RCL0033</v>
          </cell>
          <cell r="B337" t="str">
            <v>CAP,18pF±5%,50V,0402</v>
          </cell>
        </row>
        <row r="338">
          <cell r="A338" t="str">
            <v>HQVLT1-RCL0034</v>
          </cell>
          <cell r="B338" t="str">
            <v>CAP,22pF±5%,50V,0402</v>
          </cell>
        </row>
        <row r="339">
          <cell r="A339" t="str">
            <v>HQVLT1-RCL0035</v>
          </cell>
          <cell r="B339" t="str">
            <v>CAP,33pF±5%,50V,0402</v>
          </cell>
        </row>
        <row r="340">
          <cell r="A340" t="str">
            <v>HQVLT1-RCL0036</v>
          </cell>
          <cell r="B340" t="str">
            <v>CAP,39pF±5%,50V,0402</v>
          </cell>
        </row>
        <row r="341">
          <cell r="A341" t="str">
            <v>HQVLT1-RCL0037</v>
          </cell>
          <cell r="B341" t="str">
            <v>CAP,47pF±5%,50V,0402</v>
          </cell>
        </row>
        <row r="342">
          <cell r="A342" t="str">
            <v>HQVLT1-RCL0038</v>
          </cell>
          <cell r="B342" t="str">
            <v>CAP,56pF±5%,50V,0402</v>
          </cell>
        </row>
        <row r="343">
          <cell r="A343" t="str">
            <v>HQVLT1-RCL0039</v>
          </cell>
          <cell r="B343" t="str">
            <v>CAP,82pF±5%,50V,0402</v>
          </cell>
        </row>
        <row r="344">
          <cell r="A344" t="str">
            <v>HQVLT1-RCL0040</v>
          </cell>
          <cell r="B344" t="str">
            <v>CAP,100pF±5%,50V,0402</v>
          </cell>
        </row>
        <row r="345">
          <cell r="A345" t="str">
            <v>HQVLT1-RCL0041</v>
          </cell>
          <cell r="B345" t="str">
            <v>CAP,1nF±10%,50V,0402</v>
          </cell>
        </row>
        <row r="346">
          <cell r="A346" t="str">
            <v>HQVLT1-RCL0042</v>
          </cell>
          <cell r="B346" t="str">
            <v>CAP,1nF±5%,50V,0603</v>
          </cell>
        </row>
        <row r="347">
          <cell r="A347" t="str">
            <v>HQVLT1-RCL0043</v>
          </cell>
          <cell r="B347" t="str">
            <v>CAP,10nF±10%,16V,0402</v>
          </cell>
        </row>
        <row r="348">
          <cell r="A348" t="str">
            <v>HQVLT1-RCL0044</v>
          </cell>
          <cell r="B348" t="str">
            <v>CAP,100nF±10%,10V,0402</v>
          </cell>
        </row>
        <row r="349">
          <cell r="A349" t="str">
            <v>HQVLT1-RCL0045</v>
          </cell>
          <cell r="B349" t="str">
            <v>CAP,1uF±10%,6.3V,0402</v>
          </cell>
        </row>
        <row r="350">
          <cell r="A350" t="str">
            <v>HQVLT1-RCL0046</v>
          </cell>
          <cell r="B350" t="str">
            <v>CAP,1uF±20%,50V,0805,H0.85</v>
          </cell>
        </row>
        <row r="351">
          <cell r="A351" t="str">
            <v>HQVLT1-RCL0047</v>
          </cell>
          <cell r="B351" t="str">
            <v>CAP,2.2uF±10%,6.3V,0603</v>
          </cell>
        </row>
        <row r="352">
          <cell r="A352" t="str">
            <v>HQVLT1-RCL0048</v>
          </cell>
          <cell r="B352" t="str">
            <v>CAP,4.7uF±10%,6.3V,0603</v>
          </cell>
        </row>
        <row r="353">
          <cell r="A353" t="str">
            <v>HQVLT1-RCL0049</v>
          </cell>
          <cell r="B353" t="str">
            <v>CAP,10uF±10%,6.3V,0805,H0.85mm</v>
          </cell>
        </row>
        <row r="354">
          <cell r="A354" t="str">
            <v>HQVLT1-RCL0050</v>
          </cell>
          <cell r="B354" t="str">
            <v>CAP,22uF±20%,6.3V,0805,H0.85mm</v>
          </cell>
        </row>
        <row r="355">
          <cell r="A355" t="str">
            <v>HQVLT1-RCL0051</v>
          </cell>
          <cell r="B355" t="str">
            <v>TAN,100uF±20%,6.3V,1206</v>
          </cell>
        </row>
        <row r="356">
          <cell r="A356" t="str">
            <v>HQVLT1-RCL0052</v>
          </cell>
          <cell r="B356" t="str">
            <v>IND,2.4nH±0.3nH,300mA,0402</v>
          </cell>
        </row>
        <row r="357">
          <cell r="A357" t="str">
            <v>HQVLT1-RCL0053</v>
          </cell>
          <cell r="B357" t="str">
            <v>IND,2.7nH±0.3nH,300mA,0402</v>
          </cell>
        </row>
        <row r="358">
          <cell r="A358" t="str">
            <v>HQVLT1-RCL0054</v>
          </cell>
          <cell r="B358" t="str">
            <v>IND,3.3nH±0.3nH,300mA,0402</v>
          </cell>
        </row>
        <row r="359">
          <cell r="A359" t="str">
            <v>HQVLT1-RCL0055</v>
          </cell>
          <cell r="B359" t="str">
            <v>IND,4.7nH±0.3nH,300mA,0402</v>
          </cell>
        </row>
        <row r="360">
          <cell r="A360" t="str">
            <v>HQVLT1-RCL0056</v>
          </cell>
          <cell r="B360" t="str">
            <v>IND,5.6nH±0.3nH,300mA,0402</v>
          </cell>
        </row>
        <row r="361">
          <cell r="A361" t="str">
            <v>HQVLT1-RCL0057</v>
          </cell>
          <cell r="B361" t="str">
            <v>IND,6.2nH±0.3nH,300mA,0402</v>
          </cell>
        </row>
        <row r="362">
          <cell r="A362" t="str">
            <v>HQVLT1-RCL0058</v>
          </cell>
          <cell r="B362" t="str">
            <v>IND,22nH±5%,200mA,0402</v>
          </cell>
        </row>
        <row r="363">
          <cell r="A363" t="str">
            <v>HQVLT1-RCL0059</v>
          </cell>
          <cell r="B363" t="str">
            <v>IND,27nH±5%,200mA,0402</v>
          </cell>
        </row>
        <row r="364">
          <cell r="A364" t="str">
            <v>HQVLT1-RCL0060</v>
          </cell>
          <cell r="B364" t="str">
            <v>IND,33nH±5%,200mA,0402</v>
          </cell>
        </row>
        <row r="365">
          <cell r="A365" t="str">
            <v>HQVLT1-RCL0062</v>
          </cell>
          <cell r="B365" t="str">
            <v>IND,100nH±5%,100mA,0402</v>
          </cell>
        </row>
        <row r="366">
          <cell r="A366" t="str">
            <v>HQVLT1-RCL0063</v>
          </cell>
          <cell r="B366" t="str">
            <v>IND,1uH±5%,25mA,0603</v>
          </cell>
        </row>
        <row r="367">
          <cell r="A367" t="str">
            <v>HQVLT1-RCL0064</v>
          </cell>
          <cell r="B367" t="str">
            <v>IND,2.2uH±20%,2A,2.5*2,H:1.2mm</v>
          </cell>
        </row>
        <row r="368">
          <cell r="A368" t="str">
            <v>HQVLT1-RCL0065</v>
          </cell>
          <cell r="B368" t="str">
            <v>IND,2.2uH±20%,800mA,0805</v>
          </cell>
        </row>
        <row r="369">
          <cell r="A369" t="str">
            <v>HQVLT1-RCL0066</v>
          </cell>
          <cell r="B369" t="str">
            <v>IND,4.7uH±20%,1200mA,2.5*2,H:1.2mm</v>
          </cell>
        </row>
        <row r="370">
          <cell r="A370" t="str">
            <v>HQVLT1-RCL0067</v>
          </cell>
          <cell r="B370" t="str">
            <v>IND,22uH±20%,300mA,3*3,H:1.0mm</v>
          </cell>
        </row>
        <row r="371">
          <cell r="A371" t="str">
            <v>HQVLT1-RCL0068</v>
          </cell>
          <cell r="B371" t="str">
            <v>Bead,75R/68R,100MHz,0402</v>
          </cell>
        </row>
        <row r="372">
          <cell r="A372" t="str">
            <v>HQVLT1-RCL0069</v>
          </cell>
          <cell r="B372" t="str">
            <v>Bead,220R,100MHz,0603,DCR=0.15R,1000mA</v>
          </cell>
        </row>
        <row r="373">
          <cell r="A373" t="str">
            <v>HQVLT1-RCL0070</v>
          </cell>
          <cell r="B373" t="str">
            <v>VAR,18VDC,10pF,0402</v>
          </cell>
        </row>
        <row r="374">
          <cell r="A374" t="str">
            <v>HQVLT1-RCL0071</v>
          </cell>
          <cell r="B374" t="str">
            <v>Bi-TVS,0402,5V,&amp;lt;10pF</v>
          </cell>
        </row>
        <row r="375">
          <cell r="A375" t="str">
            <v>HQVLT1-RCL0072</v>
          </cell>
          <cell r="B375" t="str">
            <v>Bi_TVS,0402,5V,35pF</v>
          </cell>
        </row>
        <row r="376">
          <cell r="A376" t="str">
            <v>HQVLT1-RCL0073</v>
          </cell>
          <cell r="B376" t="str">
            <v>RES,0R±5%,1/16W,0603</v>
          </cell>
        </row>
        <row r="377">
          <cell r="A377" t="str">
            <v>HQVLT1-RCL0074</v>
          </cell>
          <cell r="B377" t="str">
            <v>RES,243R±1%,1/16W,0402</v>
          </cell>
        </row>
        <row r="378">
          <cell r="A378" t="str">
            <v>HQVLT1-RCL0075</v>
          </cell>
          <cell r="B378" t="str">
            <v>RES,8.2K±1%,1/16W,0402</v>
          </cell>
        </row>
        <row r="379">
          <cell r="A379" t="str">
            <v>HQVLT1-RCL0076</v>
          </cell>
          <cell r="B379" t="str">
            <v>RES,221K±5%,1/16W,0402</v>
          </cell>
        </row>
        <row r="380">
          <cell r="A380" t="str">
            <v>HQVLT1-RCL0077</v>
          </cell>
          <cell r="B380" t="str">
            <v>CAP,2.2uF±20%,6.3V,0402</v>
          </cell>
        </row>
        <row r="381">
          <cell r="A381" t="str">
            <v>HQVLT1-RCL0078</v>
          </cell>
          <cell r="B381" t="str">
            <v>CAP,4.7uF±20%,6.3V,0402</v>
          </cell>
        </row>
        <row r="382">
          <cell r="A382" t="str">
            <v>HQVLT1-RCL0079</v>
          </cell>
          <cell r="B382" t="str">
            <v>IND,1.2nH±0.3nH,300mA,0402</v>
          </cell>
        </row>
        <row r="383">
          <cell r="A383" t="str">
            <v>HQVLT1-RCL0080</v>
          </cell>
          <cell r="B383" t="str">
            <v>IND,3.9nH±0.3nH,300mA,0402</v>
          </cell>
        </row>
        <row r="384">
          <cell r="A384" t="str">
            <v>HQVLT1-RCL0081</v>
          </cell>
          <cell r="B384" t="str">
            <v>IND,39nH±5%,150mA,0402</v>
          </cell>
        </row>
        <row r="385">
          <cell r="A385" t="str">
            <v>HQVLT1-RCL0082</v>
          </cell>
          <cell r="B385" t="str">
            <v>IND,1.5nH±0.3nH,300mA,0402</v>
          </cell>
        </row>
        <row r="386">
          <cell r="A386" t="str">
            <v>HQVLT1-RCL0083</v>
          </cell>
          <cell r="B386" t="str">
            <v>IND,3nH±0.3nH,300mA,0402</v>
          </cell>
        </row>
        <row r="387">
          <cell r="A387" t="str">
            <v>HQVLT1-RCL0084</v>
          </cell>
          <cell r="B387" t="str">
            <v>IND,9.1nH±0.3nH,250mA,0402</v>
          </cell>
        </row>
        <row r="388">
          <cell r="A388" t="str">
            <v>HQVLT1-RCL0085</v>
          </cell>
          <cell r="B388" t="str">
            <v>IND,47nH±5%,100mA,0402</v>
          </cell>
        </row>
        <row r="389">
          <cell r="A389" t="str">
            <v>HQVLT1-SP0001</v>
          </cell>
          <cell r="B389" t="str">
            <v>Bảng mạch Lotus S1 đã lắp</v>
          </cell>
        </row>
        <row r="390">
          <cell r="A390" t="str">
            <v>1VBGZ1005D102TF</v>
          </cell>
          <cell r="B390" t="str">
            <v>Beads,1000ohm±25%,DCR=1.2ohm,Ir=100mA,0402,1.15*0.65*0.65mm</v>
          </cell>
        </row>
        <row r="391">
          <cell r="A391" t="str">
            <v>1VBSZ1005G750TF</v>
          </cell>
          <cell r="B391" t="str">
            <v>Beads,75ohm±25%,0402,DCR=0.3ohm,Imax=600mA,1.15*0.65*0.65mm</v>
          </cell>
        </row>
        <row r="392">
          <cell r="A392" t="str">
            <v>1VC0201101K1HALU</v>
          </cell>
          <cell r="B392" t="str">
            <v>Cap,100pF±10%,50V,C0G,0201,0.63*0.33*0.33mm</v>
          </cell>
        </row>
        <row r="393">
          <cell r="A393" t="str">
            <v>1VC0201102M1HX7R</v>
          </cell>
          <cell r="B393" t="str">
            <v>Cap,1.0nF±20%,50V,X7R,0201,0.63*0.33*0.33mm</v>
          </cell>
        </row>
        <row r="394">
          <cell r="A394" t="str">
            <v>1VC0201103K1CX5R</v>
          </cell>
          <cell r="B394" t="str">
            <v>Cap,10nF±10%,16V,X5R,0201,0.63*0.33*0.33mm</v>
          </cell>
        </row>
        <row r="395">
          <cell r="A395" t="str">
            <v>1VC0201104M0JX5R</v>
          </cell>
          <cell r="B395" t="str">
            <v>Cap,100nF±20%,6.3V,X5R,0201,0.63*0.33*0.33mm</v>
          </cell>
        </row>
        <row r="396">
          <cell r="A396" t="str">
            <v>1VC0201104M1AX5R</v>
          </cell>
          <cell r="B396" t="str">
            <v>Cap,100nF±20%,10V,X5R,0201,0.63*0.33*0.33mm</v>
          </cell>
        </row>
        <row r="397">
          <cell r="A397" t="str">
            <v>1VC0201105M0JX5R</v>
          </cell>
          <cell r="B397" t="str">
            <v>Cap,1uF±20%,6.3V,X5R,0201,0.63*0.33*0.33mm</v>
          </cell>
        </row>
        <row r="398">
          <cell r="A398" t="str">
            <v>1VC0201221K1EX7R</v>
          </cell>
          <cell r="B398" t="str">
            <v>Cap,220pF±10%,25V,X7R,0201,0.63*0.33*0.33mm</v>
          </cell>
        </row>
        <row r="399">
          <cell r="A399" t="str">
            <v>1VC0201330K1HC0G</v>
          </cell>
          <cell r="B399" t="str">
            <v>Cap,33pF±10%,50V,C0G,0201,0.63*0.33*0.33mm</v>
          </cell>
        </row>
        <row r="400">
          <cell r="A400" t="str">
            <v>1VC0201472M1CX7R</v>
          </cell>
          <cell r="B400" t="str">
            <v>Cap,4.7nF±20%,16V,X7R,0201,0.63*0.33*0.33mm</v>
          </cell>
        </row>
        <row r="401">
          <cell r="A401" t="str">
            <v>1VC0201474M0JX5R</v>
          </cell>
          <cell r="B401" t="str">
            <v>Cap,470nF±20%,6.3V,X5R,0201,0.63*0.33*0.33mm</v>
          </cell>
        </row>
        <row r="402">
          <cell r="A402" t="str">
            <v>1VC0201820K1HC0G</v>
          </cell>
          <cell r="B402" t="str">
            <v>Cap,82pF±10%,50V,C0G,0201,0.63*0.33*0.33mm</v>
          </cell>
        </row>
        <row r="403">
          <cell r="A403" t="str">
            <v>1VC04020R2B1HC0G</v>
          </cell>
          <cell r="B403" t="str">
            <v>Cap,0.5pF±0.1pF,50V,C0G,0402,1.05*0.55*0.55mm</v>
          </cell>
        </row>
        <row r="404">
          <cell r="A404" t="str">
            <v>1VC0402101J1HC0G</v>
          </cell>
          <cell r="B404" t="str">
            <v>Cap,100pF±5%,50V,C0G,0402,1.05*0.55*0.55mm</v>
          </cell>
        </row>
        <row r="405">
          <cell r="A405" t="str">
            <v>1VC0402102K1HX7R</v>
          </cell>
          <cell r="B405" t="str">
            <v>Cap,1nF±10%,50V,X7R,0402,1.05*0.55*0.55mm</v>
          </cell>
        </row>
        <row r="406">
          <cell r="A406" t="str">
            <v>1VC0402103K1CX7R</v>
          </cell>
          <cell r="B406" t="str">
            <v>CAP,CER,0402,0.01uF,10%,16V,X7R</v>
          </cell>
        </row>
        <row r="407">
          <cell r="A407" t="str">
            <v>1VC0402104M1AX5R</v>
          </cell>
          <cell r="B407" t="str">
            <v>Cap,100nF±20%,10V,X5R,0402,1.05*0.55*0.55mm</v>
          </cell>
        </row>
        <row r="408">
          <cell r="A408" t="str">
            <v>1VC0402105K1AX5R</v>
          </cell>
          <cell r="B408" t="str">
            <v>CAP,CER,0402,1uF,10%,10V,X5R</v>
          </cell>
        </row>
        <row r="409">
          <cell r="A409" t="str">
            <v>1VC0402105M0JX5R</v>
          </cell>
          <cell r="B409" t="str">
            <v>Cap,1uF±20%,6.3V,X5R,0402,1.05*0.55*0.55mm</v>
          </cell>
        </row>
        <row r="410">
          <cell r="A410" t="str">
            <v>1VC0402150J1HC0G</v>
          </cell>
          <cell r="B410" t="str">
            <v>Cap,15pF±5%,50V,C0G,0402,1.05*0.55*0.55mm</v>
          </cell>
        </row>
        <row r="411">
          <cell r="A411" t="str">
            <v>1VC0402153K1CX7R</v>
          </cell>
          <cell r="B411" t="str">
            <v>Cap,15nF±10%,16V,X7R,0402,1.05*0.55*0.55mm</v>
          </cell>
        </row>
        <row r="412">
          <cell r="A412" t="str">
            <v>1VC0402180J1HC0G</v>
          </cell>
          <cell r="B412" t="str">
            <v>Cap,18pF±5%,50V,C0G,0402,1.05*0.55*0.55mm</v>
          </cell>
        </row>
        <row r="413">
          <cell r="A413" t="str">
            <v>1VC04021R2B1HC0G</v>
          </cell>
          <cell r="B413" t="str">
            <v>Cap,1.2pF±0.1pF,50V,C0G,0402,1.05*0.55*0.55mm</v>
          </cell>
        </row>
        <row r="414">
          <cell r="A414" t="str">
            <v>1VC04021RB1HC0G</v>
          </cell>
          <cell r="B414" t="str">
            <v>Cap,1pF±0.1pF,50V,C0G,0402,1.05*0.55*0.55mm</v>
          </cell>
        </row>
        <row r="415">
          <cell r="A415" t="str">
            <v>1VC0402220J1HC0G</v>
          </cell>
          <cell r="B415" t="str">
            <v>Cap,22pF±5%,50V,C0G,0402,1.05*0.55*0.55mm</v>
          </cell>
        </row>
        <row r="416">
          <cell r="A416" t="str">
            <v>1VC0402221K1HX7R</v>
          </cell>
          <cell r="B416" t="str">
            <v>Cap,220pF±10%,50V,X7R,0402,1.05*0.55*0.55mm</v>
          </cell>
        </row>
        <row r="417">
          <cell r="A417" t="str">
            <v>1VC0402224M1AX5R</v>
          </cell>
          <cell r="B417" t="str">
            <v>Cap,220nF±20%,10V,X5R,0402,1.05*0.55*0.55mm</v>
          </cell>
        </row>
        <row r="418">
          <cell r="A418" t="str">
            <v>1VC0402225M0JX5R</v>
          </cell>
          <cell r="B418" t="str">
            <v>CAP,CER,0402,2.2uF,20%,6.3V,X5R</v>
          </cell>
        </row>
        <row r="419">
          <cell r="A419" t="str">
            <v>1VC04022R2B1HC0G</v>
          </cell>
          <cell r="B419" t="str">
            <v>Cap,2.2pF±0.1pF,50V,C0G,0402,1.05*0.55*0.55mm</v>
          </cell>
        </row>
        <row r="420">
          <cell r="A420" t="str">
            <v>1VC0402330J1HC0G</v>
          </cell>
          <cell r="B420" t="str">
            <v>Cap,33pF±5%,50V,C0G,0402,1.05*0.55*0.55mm</v>
          </cell>
        </row>
        <row r="421">
          <cell r="A421" t="str">
            <v>1VC0402330K1HC0G</v>
          </cell>
          <cell r="B421" t="str">
            <v>Cap,33pF±10%,50V,C0G,0402,1.05*0.55*0.55mm</v>
          </cell>
        </row>
        <row r="422">
          <cell r="A422" t="str">
            <v>1VC0402333K1CX5R</v>
          </cell>
          <cell r="B422" t="str">
            <v>Cap,33nF±10%,16V,X5R,0402,1.05*0.55*0.55mm</v>
          </cell>
        </row>
        <row r="423">
          <cell r="A423" t="str">
            <v>1VC0402470J1HC0G</v>
          </cell>
          <cell r="B423" t="str">
            <v>Cap,47pF±5%,50V,C0G,0402,1.05*0.55*0.55mm</v>
          </cell>
        </row>
        <row r="424">
          <cell r="A424" t="str">
            <v>1VC0402472K1HX7R</v>
          </cell>
          <cell r="B424" t="str">
            <v>Cap,4.7nF±10%,50V,X7R,0402,1.05*0.55*0.55mm</v>
          </cell>
        </row>
        <row r="425">
          <cell r="A425" t="str">
            <v>1VC0402474M1AX5R</v>
          </cell>
          <cell r="B425" t="str">
            <v>Cap,470nF±20%,10V,X5R,0402,1.05*0.55*0.55mm</v>
          </cell>
        </row>
        <row r="426">
          <cell r="A426" t="str">
            <v>1VC0402560J1HC0G</v>
          </cell>
          <cell r="B426" t="str">
            <v>Cap,56pF±5%,50V,C0G,0402,1.05*0.55*0.55mm</v>
          </cell>
        </row>
        <row r="427">
          <cell r="A427" t="str">
            <v>1VC0402820J1HC0G</v>
          </cell>
          <cell r="B427" t="str">
            <v>Cap,82pF±5%,50V,C0G,0402,1.05*0.55*0.55mm</v>
          </cell>
        </row>
        <row r="428">
          <cell r="A428" t="str">
            <v>1VC04028R2D1HC0G</v>
          </cell>
          <cell r="B428" t="str">
            <v>Cap,8.2pF±0.5pF,50V,C0G,0402,1.05*0.55*0.55mm</v>
          </cell>
        </row>
        <row r="429">
          <cell r="A429" t="str">
            <v>1VC0603105M1CX5R</v>
          </cell>
          <cell r="B429" t="str">
            <v>Cap,1uF±20%,16V,X5R,0603,1.80*0.95*0.95mm</v>
          </cell>
        </row>
        <row r="430">
          <cell r="A430" t="str">
            <v>1VC0603105M1HX5R</v>
          </cell>
          <cell r="B430" t="str">
            <v>Cap,1uF±20%,50V,X5R,0603,1.80*1.00*1.00mm</v>
          </cell>
        </row>
        <row r="431">
          <cell r="A431" t="str">
            <v>1VC0603106M0JX5R-1</v>
          </cell>
          <cell r="B431" t="str">
            <v>CAP,CER,0603,10uF,20%,6.3V,X5R</v>
          </cell>
        </row>
        <row r="432">
          <cell r="A432" t="str">
            <v>1VC0603225K1AX5R</v>
          </cell>
          <cell r="B432" t="str">
            <v>Cap,2.2uF±10%,10V,X5R,0603,1.80*0.95*0.95mm</v>
          </cell>
        </row>
        <row r="433">
          <cell r="A433" t="str">
            <v>1VC0603475M0JX5R</v>
          </cell>
          <cell r="B433" t="str">
            <v>CAP,CER,0603,4.7uF,20%,6.3V,X5R</v>
          </cell>
        </row>
        <row r="434">
          <cell r="A434" t="str">
            <v>1VC0603475M1AX5R</v>
          </cell>
          <cell r="B434" t="str">
            <v>Cap,4.7uF±20%,10V,X5R,0603,1.80*0.95*0.95mm</v>
          </cell>
        </row>
        <row r="435">
          <cell r="A435" t="str">
            <v>1VC3216107M0JTAN</v>
          </cell>
          <cell r="B435" t="str">
            <v>Tantalum capacitors,100uF±20%,6.3V,A Case,ESR=0.8 ohm,3.40*1.80*1.80mm</v>
          </cell>
        </row>
        <row r="436">
          <cell r="A436" t="str">
            <v>1VL0402100F000J300</v>
          </cell>
          <cell r="B436" t="str">
            <v>IND,10nH±5%,0402,DCR=0.40ohm,Imax=300mA,1.15*0.65*0.65mm</v>
          </cell>
        </row>
        <row r="437">
          <cell r="A437" t="str">
            <v>1VL0402120F000J300</v>
          </cell>
          <cell r="B437" t="str">
            <v>IND,12nH±5%,0402,DCR=0.50ohm,Imax=300mA,1.15*0.65*0.65mm</v>
          </cell>
        </row>
        <row r="438">
          <cell r="A438" t="str">
            <v>1VL0402150F000J150</v>
          </cell>
          <cell r="B438" t="str">
            <v>IND,150nH±5%,0402,DCR=3.2ohm,Imax=150mA,1.15*0.65*0.65mm</v>
          </cell>
        </row>
        <row r="439">
          <cell r="A439" t="str">
            <v>1VL0402150F000J300</v>
          </cell>
          <cell r="B439" t="str">
            <v>IND,15nH±5%,0402,DCR=0.50ohm,Imax=300mA,1.15*0.65*0.65mm</v>
          </cell>
        </row>
        <row r="440">
          <cell r="A440" t="str">
            <v>1VL0402180F000J300</v>
          </cell>
          <cell r="B440" t="str">
            <v>IND,18nH±5%,0402,DCR=0.60ohm,Imax=300mA,1.15*0.65*0.65mm</v>
          </cell>
        </row>
        <row r="441">
          <cell r="A441" t="str">
            <v>1VL04021R5F000I300</v>
          </cell>
          <cell r="B441" t="str">
            <v>IND,1.5nH±0.3nH,0402,DCR=0.10ohm,Imax=300mA,1.15*0.65*0.65mm</v>
          </cell>
        </row>
        <row r="442">
          <cell r="A442" t="str">
            <v>1VL04021R8F000I300</v>
          </cell>
          <cell r="B442" t="str">
            <v>IND,1.8nH±0.3nH,0402,DCR=0.10ohm,Imax=300mA,1.15*0.65*0.65mm</v>
          </cell>
        </row>
        <row r="443">
          <cell r="A443" t="str">
            <v>1VL0402270F000J300</v>
          </cell>
          <cell r="B443" t="str">
            <v>IND,27nH±5%,0402,DCR=0.70ohm,Imax=300mA,1.15*0.65*0.65mm</v>
          </cell>
        </row>
        <row r="444">
          <cell r="A444" t="str">
            <v>1VL04022R0F000I300</v>
          </cell>
          <cell r="B444" t="str">
            <v>IND,2.0nH±0.3nH,0402,DCR=0.20ohm,Imax=300mA,1.15*0.65*0.65mm</v>
          </cell>
        </row>
        <row r="445">
          <cell r="A445" t="str">
            <v>1VL04022R2F000I300</v>
          </cell>
          <cell r="B445" t="str">
            <v>IND,2.2nH±0.3nH,0402,DCR=0.20ohm,Imax=300mA,1.15*0.65*0.65mm</v>
          </cell>
        </row>
        <row r="446">
          <cell r="A446" t="str">
            <v>1VL04022R4F000I300</v>
          </cell>
          <cell r="B446" t="str">
            <v>IND,2.4nH±0.3nH,0402,DCR=0.20ohm,Imax=300mA,1.15*0.65*0.65mm</v>
          </cell>
        </row>
        <row r="447">
          <cell r="A447" t="str">
            <v>1VL0402330F000J200</v>
          </cell>
          <cell r="B447" t="str">
            <v>IND,33nH±5%,0402,DCR=0.80ohm,Imax=200mA,1.15*0.65*0.65mm</v>
          </cell>
        </row>
        <row r="448">
          <cell r="A448" t="str">
            <v>1VL0402390F000J200</v>
          </cell>
          <cell r="B448" t="str">
            <v>IND,39nH±5%,0402,DCR=1.00ohm,Imax=200mA,1.15*0.65*0.65mm</v>
          </cell>
        </row>
        <row r="449">
          <cell r="A449" t="str">
            <v>1VL04023R0F000I300</v>
          </cell>
          <cell r="B449" t="str">
            <v>IND,3.0nH±0.3nH,0402,DCR=0.20Ohm,Imax=300mA,1.15*0.65*0.65mm</v>
          </cell>
        </row>
        <row r="450">
          <cell r="A450" t="str">
            <v>1VL04023R3F000I300</v>
          </cell>
          <cell r="B450" t="str">
            <v>IND,3.3nH±0.3nH,0402,DCR=0.20ohm,Imax=300mA,1.15*0.65*0.65mm</v>
          </cell>
        </row>
        <row r="451">
          <cell r="A451" t="str">
            <v>1VL04024R3F000I300</v>
          </cell>
          <cell r="B451" t="str">
            <v>IND,4.3nH±0.3nH,0402,DCR=0.20Ohm,Imax=300mA,1.15*0.65*0.65mm</v>
          </cell>
        </row>
        <row r="452">
          <cell r="A452" t="str">
            <v>1VL04024R7F000I300</v>
          </cell>
          <cell r="B452" t="str">
            <v>IND,4.7nH±0.3nH,0402,DCR=0.20ohm,Imax=300mA,1.15*0.65*0.65mm</v>
          </cell>
        </row>
        <row r="453">
          <cell r="A453" t="str">
            <v>1VL04025R1F000I300</v>
          </cell>
          <cell r="B453" t="str">
            <v>IND,5.1nH±0.3nH,0402,DCR=0.3ohm,Imax=300mA,1.15*0.65*0.65mm</v>
          </cell>
        </row>
        <row r="454">
          <cell r="A454" t="str">
            <v>1VL04025R6F000I300</v>
          </cell>
          <cell r="B454" t="str">
            <v>Inductance,5.6nH±0.3nH,0402,DCR=0.30ohm,Imax=300mA,1.15*0.65*0.65mm</v>
          </cell>
        </row>
        <row r="455">
          <cell r="A455" t="str">
            <v>1VL04026R8F000J300</v>
          </cell>
          <cell r="B455" t="str">
            <v>IND,6.8nH±5%,0402,DCR=0.30ohm,Imax=300mA,1.15*0.65*0.65mm</v>
          </cell>
        </row>
        <row r="456">
          <cell r="A456" t="str">
            <v>1VL04027R5F000J300</v>
          </cell>
          <cell r="B456" t="str">
            <v>IND,7.5nH±5%,0402,DCR=0.40ohm,Imax=300mA,1.15*0.65*0.65mm</v>
          </cell>
        </row>
        <row r="457">
          <cell r="A457" t="str">
            <v>1VL0402820F000J150</v>
          </cell>
          <cell r="B457" t="str">
            <v>IND,82nH±5%,0402,DCR=2.40ohm,Imax=150mA,1.15*0.65*0.65mm</v>
          </cell>
        </row>
        <row r="458">
          <cell r="A458" t="str">
            <v>1VL2520223F000M450</v>
          </cell>
          <cell r="B458" t="str">
            <v>Power inductors, 22uH ± 20%, 2520, DCR=1.09ohm, Isat (max) =0.45A, 2.7*2.2*1.2mm</v>
          </cell>
        </row>
        <row r="459">
          <cell r="A459" t="str">
            <v>1VL2520681F000M3200</v>
          </cell>
          <cell r="B459" t="str">
            <v>Power inductors, 0.68uH ± 20%, 2520, DCR = 0.065ohm, Imax = 3200mA, 2.5 * 2.0 * 1.0mm</v>
          </cell>
        </row>
        <row r="460">
          <cell r="A460" t="str">
            <v>1VR02010RJ03</v>
          </cell>
          <cell r="B460" t="str">
            <v>Res,0ohm±5%,1/20W,0201,0.63*0.33*0.26mm</v>
          </cell>
        </row>
        <row r="461">
          <cell r="A461" t="str">
            <v>1VR04020RJ04</v>
          </cell>
          <cell r="B461" t="str">
            <v>RES,THK,0402,0,5%</v>
          </cell>
        </row>
        <row r="462">
          <cell r="A462" t="str">
            <v>1VR0402100KF04</v>
          </cell>
          <cell r="B462" t="str">
            <v>RES,THK,0402,100K,1%</v>
          </cell>
        </row>
        <row r="463">
          <cell r="A463" t="str">
            <v>1VR0402100KJ04</v>
          </cell>
          <cell r="B463" t="str">
            <v>RES,THK,0402,100K,5%,63mW</v>
          </cell>
        </row>
        <row r="464">
          <cell r="A464" t="str">
            <v>1VR0402100RJ04</v>
          </cell>
          <cell r="B464" t="str">
            <v>RES,THK,0402,100,5%</v>
          </cell>
        </row>
        <row r="465">
          <cell r="A465" t="str">
            <v>1VR040210KJ04</v>
          </cell>
          <cell r="B465" t="str">
            <v>RES,THK,0402,10K,5%</v>
          </cell>
        </row>
        <row r="466">
          <cell r="A466" t="str">
            <v>1VR0402150KF04</v>
          </cell>
          <cell r="B466" t="str">
            <v>Res,150Kohm±1%,1/16W,0402,1.05*0.55*0.4mm</v>
          </cell>
        </row>
        <row r="467">
          <cell r="A467" t="str">
            <v>1VR040216K9F04</v>
          </cell>
          <cell r="B467" t="str">
            <v>Res,16.9Kohm±1%,1/16W,0402,1.05*0.55*0.4mm</v>
          </cell>
        </row>
        <row r="468">
          <cell r="A468" t="str">
            <v>1VR04021K5F04</v>
          </cell>
          <cell r="B468" t="str">
            <v>Res,1.5Kohm±1%,1/16W,0402,1.05*0.55*0.4mm</v>
          </cell>
        </row>
        <row r="469">
          <cell r="A469" t="str">
            <v>1VR04021K5J04</v>
          </cell>
          <cell r="B469" t="str">
            <v>Res,1.5Kohm±5%,1/16W,0402,1.05*0.55*0.4mm</v>
          </cell>
        </row>
        <row r="470">
          <cell r="A470" t="str">
            <v>1VR04021KJ04</v>
          </cell>
          <cell r="B470" t="str">
            <v>RES,THK,0402,1K,5%</v>
          </cell>
        </row>
        <row r="471">
          <cell r="A471" t="str">
            <v>1VR0402240RF04</v>
          </cell>
          <cell r="B471" t="str">
            <v>Res,240ohm±1%,1/16W,0402,1.05*0.55*0.4mm</v>
          </cell>
        </row>
        <row r="472">
          <cell r="A472" t="str">
            <v>1VR040224KJ04</v>
          </cell>
          <cell r="B472" t="str">
            <v>Res,24Kohm±5%,1/16W,0402,1.05*0.55*0.4mm</v>
          </cell>
        </row>
        <row r="473">
          <cell r="A473" t="str">
            <v>1VR040226R1F04</v>
          </cell>
          <cell r="B473" t="str">
            <v>Res,26.1ohm±1%,1/16W,0402,1.05*0.55*0.4mm</v>
          </cell>
        </row>
        <row r="474">
          <cell r="A474" t="str">
            <v>1VR040227KF04</v>
          </cell>
          <cell r="B474" t="str">
            <v>Res,27Kohm±1%,1/16W,0402,1.05*0.55*0.4mm</v>
          </cell>
        </row>
        <row r="475">
          <cell r="A475" t="str">
            <v>1VR04022K2J04</v>
          </cell>
          <cell r="B475" t="str">
            <v>Res,2.2Kohm±5%,1/16W,0402,1.05*0.55*0.4mm</v>
          </cell>
        </row>
        <row r="476">
          <cell r="A476" t="str">
            <v>1VR04022KF04</v>
          </cell>
          <cell r="B476" t="str">
            <v>Res,2Kohm±1%,1/16W,0402,1.05*0.55*0.4mm</v>
          </cell>
        </row>
        <row r="477">
          <cell r="A477" t="str">
            <v>1VR0402330KF04</v>
          </cell>
          <cell r="B477" t="str">
            <v>Res,330Kohm±1%,1/16W,0402,1.05*0.55*0.4mm</v>
          </cell>
        </row>
        <row r="478">
          <cell r="A478" t="str">
            <v>1VR040234R8F04</v>
          </cell>
          <cell r="B478" t="str">
            <v>Res,34.8ohm±1%,1/16W,0402,1.05*0.55*0.4mm</v>
          </cell>
        </row>
        <row r="479">
          <cell r="A479" t="str">
            <v>1VR040239KF04</v>
          </cell>
          <cell r="B479" t="str">
            <v>Res,39Kohm±1%,1/16W,0402,1.05*0.55*0.4mm</v>
          </cell>
        </row>
        <row r="480">
          <cell r="A480" t="str">
            <v>1VR04023K3J04</v>
          </cell>
          <cell r="B480" t="str">
            <v>RES,THK,0402,3.3K,5%,63mW</v>
          </cell>
        </row>
        <row r="481">
          <cell r="A481" t="str">
            <v>1VR04023KF04</v>
          </cell>
          <cell r="B481" t="str">
            <v>Res,3Kohm±1%,1/16W,0402,1.05*0.55*0.4mm</v>
          </cell>
        </row>
        <row r="482">
          <cell r="A482" t="str">
            <v>1VR0402470KJ04</v>
          </cell>
          <cell r="B482" t="str">
            <v>Res,470Kohm±5%,1/16W,0402,1.05*0.55*0.4mm</v>
          </cell>
        </row>
        <row r="483">
          <cell r="A483" t="str">
            <v>1VR0402470RJ04</v>
          </cell>
          <cell r="B483" t="str">
            <v>RES,THK,0402,470,5%</v>
          </cell>
        </row>
        <row r="484">
          <cell r="A484" t="str">
            <v>1VR040247KJ04</v>
          </cell>
          <cell r="B484" t="str">
            <v>RES,THK,0402,47K,5%,63mW</v>
          </cell>
        </row>
        <row r="485">
          <cell r="A485" t="str">
            <v>1VR04024K7J04</v>
          </cell>
          <cell r="B485" t="str">
            <v>RES,THK,0402,4.7K,5%</v>
          </cell>
        </row>
        <row r="486">
          <cell r="A486" t="str">
            <v>1VR040251RF04</v>
          </cell>
          <cell r="B486" t="str">
            <v>Res,51ohm±1%,1/16W,0402,1.05*0.55*0.4mm</v>
          </cell>
        </row>
        <row r="487">
          <cell r="A487" t="str">
            <v>1VR04025K1F04</v>
          </cell>
          <cell r="B487" t="str">
            <v>Res,5.1Kohm±1%,1/16W,0402,1.05*0.55*0.4mm</v>
          </cell>
        </row>
        <row r="488">
          <cell r="A488" t="str">
            <v>1VR04025R1F04</v>
          </cell>
          <cell r="B488" t="str">
            <v>Res,5.1ohm±1%,1/16W,0402,1.05*0.55*0.5mm</v>
          </cell>
        </row>
        <row r="489">
          <cell r="A489" t="str">
            <v>1VR04028K2F04</v>
          </cell>
          <cell r="B489" t="str">
            <v>Res,8.2Kohm±1%,1/16W,0402,1.05*0.55*0.4mm</v>
          </cell>
        </row>
        <row r="490">
          <cell r="A490" t="str">
            <v>1VR04028K2J04</v>
          </cell>
          <cell r="B490" t="str">
            <v>Res,8.2Kohm±5%,1/16W,0402,1.05*0.55*0.4mm</v>
          </cell>
        </row>
        <row r="491">
          <cell r="A491" t="str">
            <v>1VR06030RJ15</v>
          </cell>
          <cell r="B491" t="str">
            <v>Res,0ohm±5%,1/10W,0603,1.70*0.90*0.6mm</v>
          </cell>
        </row>
        <row r="492">
          <cell r="A492" t="str">
            <v>1VR060324RJ15</v>
          </cell>
          <cell r="B492" t="str">
            <v>Res,24ohm±5%,1/10W,0603,1.70*0.90*0.6mm</v>
          </cell>
        </row>
        <row r="493">
          <cell r="A493" t="str">
            <v>1VR08050R2F09</v>
          </cell>
          <cell r="B493" t="str">
            <v>Res,0.2ohm±1%,1/4W,0805,2.10*1.35*0.65mm</v>
          </cell>
        </row>
        <row r="494">
          <cell r="A494" t="str">
            <v>1VSSDV1005H260C0R5YPTF</v>
          </cell>
          <cell r="B494" t="str">
            <v>ESD, varistors, Vwdc=26V, 0.5pF, 0402,1.15*0.65*0.65mm</v>
          </cell>
        </row>
        <row r="495">
          <cell r="A495" t="str">
            <v>1VSSSDV1005E180C500NPTF</v>
          </cell>
          <cell r="B495" t="str">
            <v>ESD, varistors, Vwdc = 18V, 50pF, 0402,1.15 * 0.65 * 0.65mm</v>
          </cell>
        </row>
        <row r="496">
          <cell r="A496" t="str">
            <v>1VSSSDV1005S5R5C100NPTF</v>
          </cell>
          <cell r="B496" t="str">
            <v>ESD, varistors, Vwdc = 5.5V, 10pF, 0402,1.15 * 0.65 * 0.65mm</v>
          </cell>
        </row>
        <row r="497">
          <cell r="A497" t="str">
            <v>1VSSSIG8D5.0ST5G</v>
          </cell>
          <cell r="B497" t="str">
            <v>ESD 双极性TVS管,10pF,5V,1.05*0.65*0.37mm</v>
          </cell>
        </row>
        <row r="498">
          <cell r="A498" t="str">
            <v>1VYEXS00A-CS05258</v>
          </cell>
          <cell r="B498" t="str">
            <v>With thermistor crystals, 26M, 7.0pF, 10ppm, 2.5*2.0*0.95mm</v>
          </cell>
        </row>
        <row r="499">
          <cell r="A499" t="str">
            <v>2VDISIG3Z5V1T1G</v>
          </cell>
          <cell r="B499" t="str">
            <v>TVS,If=5mA,Vz=5.1V,500mW,SOD-323,2.7*1.35*1.1mm</v>
          </cell>
        </row>
        <row r="500">
          <cell r="A500" t="str">
            <v>2VDISIG635E30T1G</v>
          </cell>
          <cell r="B500" t="str">
            <v>Schottky diode, 500mA, 30V, SOD-323,2.7*1.35*1mm</v>
          </cell>
        </row>
        <row r="501">
          <cell r="A501" t="str">
            <v>2VICAP6684-R95MOG</v>
          </cell>
          <cell r="B501" t="str">
            <v>GSM/GPRS/Downlink EDGE PA,850/900/1800/1900,4TRX,6*6*0.99mm</v>
          </cell>
        </row>
        <row r="502">
          <cell r="A502" t="str">
            <v>2VICAP7158-R95MOGH0</v>
          </cell>
          <cell r="B502" t="str">
            <v>WCDMA/HSDPA/HSUPA/HSPA+(BANDⅠ,Ⅱ,Ⅴ,Ⅷ) PA,4.2*3.0*1.07mm</v>
          </cell>
        </row>
        <row r="503">
          <cell r="A503" t="str">
            <v>2VICAW5005DNR</v>
          </cell>
          <cell r="B503" t="str">
            <v>Low noise amplifier for, GNSS, XS0N6,1.5*1.0*0.6mm</v>
          </cell>
        </row>
        <row r="504">
          <cell r="A504" t="str">
            <v>2VICAW8145CSR</v>
          </cell>
          <cell r="B504" t="str">
            <v>Class D audio power amplifier, 1.47*1.47*0.695mm, CSP9</v>
          </cell>
        </row>
        <row r="505">
          <cell r="A505" t="str">
            <v>2VICAW8736FCR</v>
          </cell>
          <cell r="B505" t="str">
            <v>K assonance frequency power, 2.0*2.0*0.9mm</v>
          </cell>
        </row>
        <row r="506">
          <cell r="A506" t="str">
            <v>2VICBMA223</v>
          </cell>
          <cell r="B506" t="str">
            <v>Three axis acceleration sensor, to, ± 2G ± 16g, 2*2*0.9mm</v>
          </cell>
        </row>
        <row r="507">
          <cell r="A507" t="str">
            <v>2VICDIO5311CST6</v>
          </cell>
          <cell r="B507" t="str">
            <v>Constant current 40V White-LEDs driver,TSOT-23-6,3.02*2.95*0.95mm</v>
          </cell>
        </row>
        <row r="508">
          <cell r="A508" t="str">
            <v>2VICEHP-C04-NT21A-P01-TR</v>
          </cell>
          <cell r="B508" t="str">
            <v>Flash, IF=350mA, 2.04*1.64*0.7mm</v>
          </cell>
        </row>
        <row r="509">
          <cell r="A509" t="str">
            <v>2VICEUP3618JIR1</v>
          </cell>
          <cell r="B509" t="str">
            <v>The flash drive IC, Imax=700mA, TDFN-3X3-10L, 3.1*3.1*0.8mm</v>
          </cell>
        </row>
        <row r="510">
          <cell r="A510" t="str">
            <v>2VICH9TP32A4GDBCPR-KGM</v>
          </cell>
          <cell r="B510" t="str">
            <v>4GB eNAND (X8,MMC) +4Gb LPDDR2-S4B (X32) 162-ball FBGA,0.5 pitch,11.5*13*0.9mm</v>
          </cell>
        </row>
        <row r="511">
          <cell r="A511" t="str">
            <v>2VICH9TP32A4GDCCPR-KGM</v>
          </cell>
          <cell r="B511" t="str">
            <v>4GB eNAND (X8,MMC) +4Gb LPDDR2-S4B (X32) 162-ball FBGA,0.5 pitch,11.5*13*0.9mm(4+4 EMMC+LPDDR2  新制程 4.5版)</v>
          </cell>
        </row>
        <row r="512">
          <cell r="A512" t="str">
            <v>2VICMMC34160PJ</v>
          </cell>
          <cell r="B512" t="str">
            <v>Geomagnetic sensor, three axis, 14/16 bit, 1.7*1.7*0.78mm</v>
          </cell>
        </row>
        <row r="513">
          <cell r="A513" t="str">
            <v>2VICMT6166V/A</v>
          </cell>
          <cell r="B513" t="str">
            <v>MTK 2G/3G-FDD/TDD Transceiver,4.6*4.6*0.9mm</v>
          </cell>
        </row>
        <row r="514">
          <cell r="A514" t="str">
            <v>2VICMT6323GA</v>
          </cell>
          <cell r="B514" t="str">
            <v>MTK PMIC,VFBGA-145L,5.8*5.8*1mm</v>
          </cell>
        </row>
        <row r="515">
          <cell r="A515" t="str">
            <v>2VICMT6572A/X</v>
          </cell>
          <cell r="B515" t="str">
            <v>MT6572M WCDMA smartphone application processor,10.7*10.7*1.1mm,,428 balls</v>
          </cell>
        </row>
        <row r="516">
          <cell r="A516" t="str">
            <v>2VICMT6582V/X</v>
          </cell>
          <cell r="B516" t="str">
            <v>MT6582M WCDMA smartphone application processor,10.6*11*1mm,,475 balls</v>
          </cell>
        </row>
        <row r="517">
          <cell r="A517" t="str">
            <v>2VICMT6627N/A</v>
          </cell>
          <cell r="B517" t="str">
            <v>MTK WLAN/Bluetooth/FM/GPS 4-in-1 IC,5.0*5.0*0.9mm</v>
          </cell>
        </row>
        <row r="518">
          <cell r="A518" t="str">
            <v>2VICRFBLN2012090BM5T25</v>
          </cell>
          <cell r="B518" t="str">
            <v>Dual Balun, 869-960MHz, 1805-1990MHz, 2.1 * 1.35 * 1.05mm</v>
          </cell>
        </row>
        <row r="519">
          <cell r="A519" t="str">
            <v>2VICRFDIP1608060TM7T62</v>
          </cell>
          <cell r="B519" t="str">
            <v>GPS-BT/WLAN diplexer, 1.6*0.8*0.6mm</v>
          </cell>
        </row>
        <row r="520">
          <cell r="A520" t="str">
            <v>2VICSAFEB1G57KE0F00R15</v>
          </cell>
          <cell r="B520" t="str">
            <v>GPS SAW,1.35*1.05*0.6mm</v>
          </cell>
        </row>
        <row r="521">
          <cell r="A521" t="str">
            <v>2VICSAYFH836MCC0F0A</v>
          </cell>
          <cell r="B521" t="str">
            <v>BAW/SAW Duplexer WCDMA BAND Ⅴ 2*1.6*0.55mm</v>
          </cell>
        </row>
        <row r="522">
          <cell r="A522" t="str">
            <v>2VICSAYFH897MHC0F0AR05</v>
          </cell>
          <cell r="B522" t="str">
            <v>BAW/SAW Duplexer WCDMA BAND Ⅷ 2*1.6*0.55mm</v>
          </cell>
        </row>
        <row r="523">
          <cell r="A523" t="str">
            <v>2VICSAYRF1G95HQ0F0A</v>
          </cell>
          <cell r="B523" t="str">
            <v>BAW/SAW Duplexer WCDMA BAND Ⅰ 2*1.6*0.6mm</v>
          </cell>
        </row>
        <row r="524">
          <cell r="A524" t="str">
            <v>2VICSFX897WZ102</v>
          </cell>
          <cell r="B524" t="str">
            <v>BAW/SAW Duplexer WCDMA BAND Ⅷ 2*1.6*0.6mm</v>
          </cell>
        </row>
        <row r="525">
          <cell r="A525" t="str">
            <v>2VICSFXG50UZ502</v>
          </cell>
          <cell r="B525" t="str">
            <v>BAW/SAW Duplexer WCDMA BAND Ⅰ 2*1.6*0.65mm</v>
          </cell>
        </row>
        <row r="526">
          <cell r="A526" t="str">
            <v>2VICSKY77584-11</v>
          </cell>
          <cell r="B526" t="str">
            <v>GSM/GPRS/Downlink EDGE PA,850/900/1800/1900,4TRX,6*6*0.95mm</v>
          </cell>
        </row>
        <row r="527">
          <cell r="A527" t="str">
            <v>2VICSKY77758-21</v>
          </cell>
          <cell r="B527" t="str">
            <v>WCDMA/HSDPA/HSUPA/HSPA+(BANDⅠ,Ⅱ,Ⅴ,Ⅷ) PA,3*4.2*0.9mm</v>
          </cell>
        </row>
        <row r="528">
          <cell r="A528" t="str">
            <v>2VTBSBT5853PT2G</v>
          </cell>
          <cell r="B528" t="str">
            <v>PNP transistor, Ic (max) = 2A, TSOP-6,3.10 * 3.00 * 1.10mm</v>
          </cell>
        </row>
        <row r="529">
          <cell r="A529" t="str">
            <v>2VTFSIS502NT1G</v>
          </cell>
          <cell r="B529" t="str">
            <v>N-Channel MOS with diode,Vgs(th)=0.45~0.9V,SC-89,1.70*1.70*0.8mm</v>
          </cell>
        </row>
        <row r="530">
          <cell r="A530" t="str">
            <v>3VCN02-032113U-A</v>
          </cell>
          <cell r="B530" t="str">
            <v>1.5H thin plate type shrapnel battery connector, 3PIN, Picth=3.0, L*W*H=9.60*6.0*1.5</v>
          </cell>
        </row>
        <row r="531">
          <cell r="A531" t="str">
            <v>3VCN03-202112Q</v>
          </cell>
          <cell r="B531" t="str">
            <v>3.65H anyway interpolating dual SIM card + T-CARD, L * W * H = 52.75 * 16.1 * H3.65mm, booster 1.8H</v>
          </cell>
        </row>
        <row r="532">
          <cell r="A532" t="str">
            <v>3VCN818000001</v>
          </cell>
          <cell r="B532" t="str">
            <v>RF test, 3.0*3.0*1.75mm</v>
          </cell>
        </row>
        <row r="533">
          <cell r="A533" t="str">
            <v>3VCN818000157</v>
          </cell>
          <cell r="B533" t="str">
            <v>Coaxial connector (female, third), L*W*H=1.7*1.7*0.8</v>
          </cell>
        </row>
        <row r="534">
          <cell r="A534" t="str">
            <v>3VCNALP-3041515P23-RY05</v>
          </cell>
          <cell r="B534" t="str">
            <v>Antenna shrapnel, height H=1.0mm, L*W*H=3.5*1.5*1.4mm</v>
          </cell>
        </row>
        <row r="535">
          <cell r="A535" t="str">
            <v>3VCNALP-3041525P23-RY02</v>
          </cell>
          <cell r="B535" t="str">
            <v>Antenna shrapnel, working height H = 2.0mm, L * W * H = 3.5 * 1.5 * 2.5mm</v>
          </cell>
        </row>
        <row r="536">
          <cell r="A536" t="str">
            <v>3VCNALP-JCK6-Q3508M-4-1</v>
          </cell>
          <cell r="B536" t="str">
            <v>Oblique 3.5 headset seat, sink plate 0.8mm, 6pin full DIP pin type, L * W * H = 12.5 * 6.35 * 4.2mm</v>
          </cell>
        </row>
        <row r="537">
          <cell r="A537" t="str">
            <v>3VCNALP-USB5-B64</v>
          </cell>
          <cell r="B537" t="str">
            <v>SMT DIP type front foot column-free 5pin-microUSB seat, L * W * H = 7.4 * 5.0 * 2.40</v>
          </cell>
        </row>
        <row r="538">
          <cell r="A538" t="str">
            <v>3VCNA-SIM06X-003</v>
          </cell>
          <cell r="B538" t="str">
            <v>1.5H general bridge with a gear SIM card, fixed ground pad in, 6PIN, L*W*H=16.40*16.30*H1.50</v>
          </cell>
        </row>
        <row r="539">
          <cell r="A539" t="str">
            <v>3VCNA-TFS08X-012</v>
          </cell>
          <cell r="B539" t="str">
            <v>Flip T-F card, 8pin, 1.1pitch, L*W*H=13.60*13.40*H1.60mm</v>
          </cell>
        </row>
        <row r="540">
          <cell r="A540" t="str">
            <v>3VCNB09-AB03F15E</v>
          </cell>
          <cell r="B540" t="str">
            <v>1.5H thin plate-type battery connector shrapnel, shrapnel upturned, 3PIN, Picth = 3.0, L * W * H = 9.60 * 6.0 * 1.55mm</v>
          </cell>
        </row>
        <row r="541">
          <cell r="A541" t="str">
            <v>3VCNBAF04-30093-0500</v>
          </cell>
          <cell r="B541" t="str">
            <v>30pin board to board connector female seat (Panasonic F4 standard, no four fixed foot), H=0.9, pitch=0.4, L*W*H=8.4*4.4*0.87mm Ontology</v>
          </cell>
        </row>
        <row r="542">
          <cell r="A542" t="str">
            <v>3VCNFP243AH-006G10M</v>
          </cell>
          <cell r="B542" t="str">
            <v>6PIN-ZIF connector, 0.5pitch, L * W * H = 5 * 2.9 * 1mm</v>
          </cell>
        </row>
        <row r="543">
          <cell r="A543" t="str">
            <v>3VCNFP270H-015G1AM</v>
          </cell>
          <cell r="B543" t="str">
            <v>15PIN-ZIF connector,0.6pitch,L*W*H=6*3.6*1mm</v>
          </cell>
        </row>
        <row r="544">
          <cell r="A544" t="str">
            <v>3VCNFP270H-025G1AM</v>
          </cell>
          <cell r="B544" t="str">
            <v>25PIN-ZIF连接器,0.6pitch,L*W*H=9*3.6*1mm</v>
          </cell>
        </row>
        <row r="545">
          <cell r="A545" t="str">
            <v>3VCNPH8-6B05F35B</v>
          </cell>
          <cell r="B545" t="str">
            <v>3.5 the medium oblique mouth earphone seat, rear obstacle, 6pin, L*W*H=12.5*6.35*4.2mm</v>
          </cell>
        </row>
        <row r="546">
          <cell r="A546" t="str">
            <v>3VESJS850892-0300</v>
          </cell>
          <cell r="B546" t="str">
            <v>S190_BB shielding cover, 33.32*33.07*1.50mm, copper nickel zinc alloy</v>
          </cell>
        </row>
        <row r="547">
          <cell r="A547" t="str">
            <v>3VESJS850893-0300</v>
          </cell>
          <cell r="B547" t="str">
            <v>S190_RF shielding cover, 22.26*21.32*1.50mm, copper nickel zinc alloy</v>
          </cell>
        </row>
        <row r="548">
          <cell r="A548" t="str">
            <v>3VESJS850894-0300</v>
          </cell>
          <cell r="B548" t="str">
            <v>S190_WIFI shielding cover, 15.37*8.93*1.3mm, copper nickel zinc alloy</v>
          </cell>
        </row>
        <row r="549">
          <cell r="A549" t="str">
            <v>3VESXK76016Y-S180TV</v>
          </cell>
          <cell r="B549" t="str">
            <v>S180_DTV shield cover, 12.23 * 8.23 ​​* 1.4mm, Nickel Silver</v>
          </cell>
        </row>
        <row r="550">
          <cell r="A550" t="str">
            <v>3VESXK76027Y-S302BB</v>
          </cell>
          <cell r="B550" t="str">
            <v>S302_BB shield cover, 32.41 * 25.81 * 1.55mm, foreign white</v>
          </cell>
        </row>
        <row r="551">
          <cell r="A551" t="str">
            <v>3VESXK76028Y-S302RF</v>
          </cell>
          <cell r="B551" t="str">
            <v>S302_RF shield cover, 21.33 * 15.32 * 1.55mm, foreign white</v>
          </cell>
        </row>
        <row r="552">
          <cell r="A552" t="str">
            <v>3VMOS191-MB-V1.11</v>
          </cell>
          <cell r="B552" t="str">
            <v>PCB, S191_MB_V1.11, 60.00* board of 48.20*0.80mm, a four board 122.00*85.30*0.80mm, 8 layers of a step plate</v>
          </cell>
        </row>
        <row r="553">
          <cell r="A553" t="str">
            <v>3VMOS302-MB-V2.1</v>
          </cell>
          <cell r="B553" t="str">
            <v>PCB, S302_MB_V2.1, 109.30*58.10*0.80mm board, a four board, 154.70*116.00*0.80mm, 4 layer 1 order plate</v>
          </cell>
        </row>
        <row r="554">
          <cell r="A554" t="str">
            <v>4V4ULCE001-WHL</v>
          </cell>
          <cell r="B554" t="str">
            <v>Màn hình cảm ứng điện dung CTP đen không in Logo VIVAS S2 Ulc</v>
          </cell>
        </row>
        <row r="555">
          <cell r="A555" t="str">
            <v>4V4ULCE002</v>
          </cell>
          <cell r="B555" t="str">
            <v>Màn hình hiển thị LCD 3.97" S2 Ulc</v>
          </cell>
        </row>
        <row r="556">
          <cell r="A556" t="str">
            <v>4V4ULCE003</v>
          </cell>
          <cell r="B556" t="str">
            <v>Cụm camera trước sau và đèn flash S2 Ulc</v>
          </cell>
        </row>
        <row r="557">
          <cell r="A557" t="str">
            <v>4V4ULCE004</v>
          </cell>
          <cell r="B557" t="str">
            <v>Cảm biến ánh sáng và khoảng cách S2 Ulc</v>
          </cell>
        </row>
        <row r="558">
          <cell r="A558" t="str">
            <v>4V4ULCE005</v>
          </cell>
          <cell r="B558" t="str">
            <v>Nút bấm FPC tăt/mở có chất liên kết dính S2 Ulc</v>
          </cell>
        </row>
        <row r="559">
          <cell r="A559" t="str">
            <v>4V4ULCE006</v>
          </cell>
          <cell r="B559" t="str">
            <v>Nút bấm FPC âm thanh có chất liên kết dính S2 Ulc</v>
          </cell>
        </row>
        <row r="560">
          <cell r="A560" t="str">
            <v>4V4ULCE007</v>
          </cell>
          <cell r="B560" t="str">
            <v>Nút bấm FPC tương ứng với 3 phím chức năng trên màn hình cảm ứng S2 Ulc</v>
          </cell>
        </row>
        <row r="561">
          <cell r="A561" t="str">
            <v>4V4ULCE008</v>
          </cell>
          <cell r="B561" t="str">
            <v>Loa ngoài S2 Ulc</v>
          </cell>
        </row>
        <row r="562">
          <cell r="A562" t="str">
            <v>4V4ULCE009</v>
          </cell>
          <cell r="B562" t="str">
            <v>Loa trong S2 Ulc</v>
          </cell>
        </row>
        <row r="563">
          <cell r="A563" t="str">
            <v>4V4ULCE010</v>
          </cell>
          <cell r="B563" t="str">
            <v>Microphone S2 Ulc</v>
          </cell>
        </row>
        <row r="564">
          <cell r="A564" t="str">
            <v>4V4ULCE011</v>
          </cell>
          <cell r="B564" t="str">
            <v>Mô tơ rung S2 Ulc</v>
          </cell>
        </row>
        <row r="565">
          <cell r="A565" t="str">
            <v>4V4ULCE012</v>
          </cell>
          <cell r="B565" t="str">
            <v>Ăng ten GSM S2 Ulc</v>
          </cell>
        </row>
        <row r="566">
          <cell r="A566" t="str">
            <v>4V4ULCE013</v>
          </cell>
          <cell r="B566" t="str">
            <v>Tổ hợp ăng ten Bluetooth/WIFI/GPS S2 Ulc</v>
          </cell>
        </row>
        <row r="567">
          <cell r="A567" t="str">
            <v>4V4ULCP001</v>
          </cell>
          <cell r="B567" t="str">
            <v>Pin S403 vỏ nhôm 1400mAh S2 Ulc</v>
          </cell>
        </row>
        <row r="568">
          <cell r="A568" t="str">
            <v>4V4ULCP002</v>
          </cell>
          <cell r="B568" t="str">
            <v>Tem chữ A chống mở máy đường kính 2.5mm S2</v>
          </cell>
        </row>
        <row r="569">
          <cell r="A569" t="str">
            <v>4V4ULCP003</v>
          </cell>
          <cell r="B569" t="str">
            <v>Tem imei và serial number S2 18x50mm</v>
          </cell>
        </row>
        <row r="570">
          <cell r="A570" t="str">
            <v>4V4ULCP004</v>
          </cell>
          <cell r="B570" t="str">
            <v>Tem chống nước S2</v>
          </cell>
        </row>
        <row r="571">
          <cell r="A571" t="str">
            <v>4V4ULCP005</v>
          </cell>
          <cell r="B571" t="str">
            <v>Tem vỡ chống mở hộp S2 25x35mm</v>
          </cell>
        </row>
        <row r="572">
          <cell r="A572" t="str">
            <v>4V4ULCP006</v>
          </cell>
          <cell r="B572" t="str">
            <v>Thẻ bảo hành S2 Ulc 90x55mm</v>
          </cell>
        </row>
        <row r="573">
          <cell r="A573" t="str">
            <v>4V4ULCP007-B</v>
          </cell>
          <cell r="B573" t="str">
            <v>Tem chỉ định màu xanh đường kính 10mm S2</v>
          </cell>
        </row>
        <row r="574">
          <cell r="A574" t="str">
            <v>4V4ULCP007-K</v>
          </cell>
          <cell r="B574" t="str">
            <v>Tem chỉ định màu đen đường kính 10mm S2</v>
          </cell>
        </row>
        <row r="575">
          <cell r="A575" t="str">
            <v>4V4ULCP007-P</v>
          </cell>
          <cell r="B575" t="str">
            <v>Tem chỉ định màu hồng đường kính 10mm S2</v>
          </cell>
        </row>
        <row r="576">
          <cell r="A576" t="str">
            <v>4V4ULCP007-W</v>
          </cell>
          <cell r="B576" t="str">
            <v>Tem chỉ định màu trắng đường kính 10mm S2</v>
          </cell>
        </row>
        <row r="577">
          <cell r="A577" t="str">
            <v>4V4ULCP007-Y</v>
          </cell>
          <cell r="B577" t="str">
            <v>Tem chỉ định màu vàng đường kính 10mm S2</v>
          </cell>
        </row>
        <row r="578">
          <cell r="A578" t="str">
            <v>4V4ULCP008</v>
          </cell>
          <cell r="B578" t="str">
            <v>Tem serial number S2 40x10mm</v>
          </cell>
        </row>
        <row r="579">
          <cell r="A579" t="str">
            <v>4V4ULCP009</v>
          </cell>
          <cell r="B579" t="str">
            <v>Nhãn pin S2 Ulc 54x59.3mm</v>
          </cell>
        </row>
        <row r="580">
          <cell r="A580" t="str">
            <v>4V4ULCP010</v>
          </cell>
          <cell r="B580" t="str">
            <v>Tem ICT trên vỏ hộp S2 35x25mm</v>
          </cell>
        </row>
        <row r="581">
          <cell r="A581" t="str">
            <v>4V4ULCP011</v>
          </cell>
          <cell r="B581" t="str">
            <v>Vỏ hộp đựng máy và phụ kiện S2 Ulc</v>
          </cell>
        </row>
        <row r="582">
          <cell r="A582" t="str">
            <v>4V4ULCP012</v>
          </cell>
          <cell r="B582" t="str">
            <v>Thùng carton đựng 30 sản phẩm S2 Ulc</v>
          </cell>
        </row>
        <row r="583">
          <cell r="A583" t="str">
            <v>4V4ULCP014</v>
          </cell>
          <cell r="B583" t="str">
            <v>Sách hướng dẫn sử dụng S2 Ulc</v>
          </cell>
        </row>
        <row r="584">
          <cell r="A584" t="str">
            <v>4V4ULCP017</v>
          </cell>
          <cell r="B584" t="str">
            <v>Tai nghe S2 Ulc</v>
          </cell>
        </row>
        <row r="585">
          <cell r="A585" t="str">
            <v>4V4ULCS001</v>
          </cell>
          <cell r="B585" t="str">
            <v>Băng dính dán trên mối hàn của volume S2 Ulc 20x7x0.1mm</v>
          </cell>
        </row>
        <row r="586">
          <cell r="A586" t="str">
            <v>4V4ULCS002</v>
          </cell>
          <cell r="B586" t="str">
            <v>Băng dính dán trên mối hàn của camera S2 Ulc 32x7x0.1mm</v>
          </cell>
        </row>
        <row r="587">
          <cell r="A587" t="str">
            <v>4V4ULCS003</v>
          </cell>
          <cell r="B587" t="str">
            <v>Miếng dẫn điện PCBA S2 Ulc 35x22x0.1mm</v>
          </cell>
        </row>
        <row r="588">
          <cell r="A588" t="str">
            <v>4V4ULCS004</v>
          </cell>
          <cell r="B588" t="str">
            <v>Miếng chắn sáng nút bấm TP S2 Ulc 4.7x5.7mm</v>
          </cell>
        </row>
        <row r="589">
          <cell r="A589" t="str">
            <v>4V4ULCS005</v>
          </cell>
          <cell r="B589" t="str">
            <v>Vải dẫn điện LCD S2 Ulc 43x12x0.1mm</v>
          </cell>
        </row>
        <row r="590">
          <cell r="A590" t="str">
            <v>4V4ULCS006</v>
          </cell>
          <cell r="B590" t="str">
            <v>Vải dẫn điện cố định mic S2 Ulc 25x10x0.1mm</v>
          </cell>
        </row>
        <row r="591">
          <cell r="A591" t="str">
            <v>4V4ULCS007</v>
          </cell>
          <cell r="B591" t="str">
            <v>Xốp dẫn điện PCBA ngắn S2 Ulc 8x5x0.5mm</v>
          </cell>
        </row>
        <row r="592">
          <cell r="A592" t="str">
            <v>4V4ULCS008</v>
          </cell>
          <cell r="B592" t="str">
            <v>Xốp dẫn điện PCBA dài S2 Ulc 14x3x0.1mm</v>
          </cell>
        </row>
        <row r="593">
          <cell r="A593" t="str">
            <v>4V4ULCS009</v>
          </cell>
          <cell r="B593" t="str">
            <v>Ốc vít vỏ ngắn 1.4x2.5mm S2 Ulc</v>
          </cell>
        </row>
        <row r="594">
          <cell r="A594" t="str">
            <v>4V4ULCS010</v>
          </cell>
          <cell r="B594" t="str">
            <v>Ốc vít vỏ dài 1.4x3mm S2 Ulc</v>
          </cell>
        </row>
        <row r="595">
          <cell r="A595" t="str">
            <v>4V4ULCS011</v>
          </cell>
          <cell r="B595" t="str">
            <v>Băng dính cách điện ăng-ten RF S2 Ulc 20x10x0.1mm</v>
          </cell>
        </row>
        <row r="596">
          <cell r="A596" t="str">
            <v>4V4ULCS012</v>
          </cell>
          <cell r="B596" t="str">
            <v>Màn dẫn điện shield PCBA S2 Ulc 22x12x0.1mm</v>
          </cell>
        </row>
        <row r="597">
          <cell r="A597" t="str">
            <v>4V4ULCS013</v>
          </cell>
          <cell r="B597" t="str">
            <v>Miếng đệm dán đỡ màn hình PVC S2 Ulc 82.6x56.76x0.3mmm</v>
          </cell>
        </row>
        <row r="598">
          <cell r="A598" t="str">
            <v>4V4ULCS100-B</v>
          </cell>
          <cell r="B598" t="str">
            <v>Cụm nắp trên S2 Ulc xanh</v>
          </cell>
        </row>
        <row r="599">
          <cell r="A599" t="str">
            <v>4V4ULCS100-K</v>
          </cell>
          <cell r="B599" t="str">
            <v>Cụm nắp trên S2 Ulc đen</v>
          </cell>
        </row>
        <row r="600">
          <cell r="A600" t="str">
            <v>4V4ULCS100-P</v>
          </cell>
          <cell r="B600" t="str">
            <v>Cụm nắp trên S2 Ulc hồng</v>
          </cell>
        </row>
        <row r="601">
          <cell r="A601" t="str">
            <v>4V4ULCS100-W</v>
          </cell>
          <cell r="B601" t="str">
            <v>Cụm nắp trên S2 Ulc trắng</v>
          </cell>
        </row>
        <row r="602">
          <cell r="A602" t="str">
            <v>4V4ULCS100-Y</v>
          </cell>
          <cell r="B602" t="str">
            <v>Cụm nắp trên S2 Ulc vàng</v>
          </cell>
        </row>
        <row r="603">
          <cell r="A603" t="str">
            <v>4V4ULCS101</v>
          </cell>
          <cell r="B603" t="str">
            <v>Vỏ S2 Ulc</v>
          </cell>
        </row>
        <row r="604">
          <cell r="A604" t="str">
            <v>4V4ULCS102</v>
          </cell>
          <cell r="B604" t="str">
            <v>Ốc chịu nhiệt S2 Ulc</v>
          </cell>
        </row>
        <row r="605">
          <cell r="A605" t="str">
            <v>4V4ULCS104</v>
          </cell>
          <cell r="B605" t="str">
            <v>Băng dính TP (trên) S2 Ulc</v>
          </cell>
        </row>
        <row r="606">
          <cell r="A606" t="str">
            <v>4V4ULCS105</v>
          </cell>
          <cell r="B606" t="str">
            <v>Băng dính TP (trung) S2 Ulc</v>
          </cell>
        </row>
        <row r="607">
          <cell r="A607" t="str">
            <v>4V4ULCS106</v>
          </cell>
          <cell r="B607" t="str">
            <v>Băng dính TP (dưới) S2 Ulc</v>
          </cell>
        </row>
        <row r="608">
          <cell r="A608" t="str">
            <v>4V4ULCS107</v>
          </cell>
          <cell r="B608" t="str">
            <v>Màng chống bụi (đen) S2 Ulc</v>
          </cell>
        </row>
        <row r="609">
          <cell r="A609" t="str">
            <v>4V4ULCS200</v>
          </cell>
          <cell r="B609" t="str">
            <v>Cụm nắp dưới S2 Ulc</v>
          </cell>
        </row>
        <row r="610">
          <cell r="A610" t="str">
            <v>4V4ULCS201</v>
          </cell>
          <cell r="B610" t="str">
            <v>Nắp dưới S2 Ulc</v>
          </cell>
        </row>
        <row r="611">
          <cell r="A611" t="str">
            <v>4V4ULCS202</v>
          </cell>
          <cell r="B611" t="str">
            <v>Đèn flash S2 Ulc</v>
          </cell>
        </row>
        <row r="612">
          <cell r="A612" t="str">
            <v>4V4ULCS203</v>
          </cell>
          <cell r="B612" t="str">
            <v>Lưới che loa nắp dưới S2 Ulc</v>
          </cell>
        </row>
        <row r="613">
          <cell r="A613" t="str">
            <v>4V4ULCS204</v>
          </cell>
          <cell r="B613" t="str">
            <v>Miếng đệm TP-IC S2 Ulc</v>
          </cell>
        </row>
        <row r="614">
          <cell r="A614" t="str">
            <v>4V4ULCS205</v>
          </cell>
          <cell r="B614" t="str">
            <v>Miếng đệm kết nối TP S2 Ulc</v>
          </cell>
        </row>
        <row r="615">
          <cell r="A615" t="str">
            <v>4V4ULCS206</v>
          </cell>
          <cell r="B615" t="str">
            <v>Miếng đệm nén MIC S2 Ulc</v>
          </cell>
        </row>
        <row r="616">
          <cell r="A616" t="str">
            <v>4V4ULCS208</v>
          </cell>
          <cell r="B616" t="str">
            <v>Màng chống bụi loa S2 Ulc 13.8x7.8x0.1mm</v>
          </cell>
        </row>
        <row r="617">
          <cell r="A617" t="str">
            <v>4V4ULCS300-B-VNPT</v>
          </cell>
          <cell r="B617" t="str">
            <v>Cụm nắp pin xanh có in "VNPT" S2 Ulc</v>
          </cell>
        </row>
        <row r="618">
          <cell r="A618" t="str">
            <v>4V4ULCS300-K-VNPT</v>
          </cell>
          <cell r="B618" t="str">
            <v>Cụm nắp pin đen có in "VNPT" S2 Ulc</v>
          </cell>
        </row>
        <row r="619">
          <cell r="A619" t="str">
            <v>4V4ULCS300-P-VNPT</v>
          </cell>
          <cell r="B619" t="str">
            <v>Cụm nắp pin hồng có in "VNPT" S2 Ulc</v>
          </cell>
        </row>
        <row r="620">
          <cell r="A620" t="str">
            <v>4V4ULCS300-W-VNPT</v>
          </cell>
          <cell r="B620" t="str">
            <v>Cụm nắp pin trắng có in "VNPT" S2 Ulc</v>
          </cell>
        </row>
        <row r="621">
          <cell r="A621" t="str">
            <v>4V4ULCS300-Y-VNPT</v>
          </cell>
          <cell r="B621" t="str">
            <v>Cụm nắp pin vàng có in "VNPT" S2 Ulc</v>
          </cell>
        </row>
        <row r="622">
          <cell r="A622" t="str">
            <v>4V4ULCS302</v>
          </cell>
          <cell r="B622" t="str">
            <v>Băng dính logo S2 Ulc</v>
          </cell>
        </row>
        <row r="623">
          <cell r="A623" t="str">
            <v>4V4ULCS303-B</v>
          </cell>
          <cell r="B623" t="str">
            <v>Nút bấm tắt mở S2 Ulc xanh</v>
          </cell>
        </row>
        <row r="624">
          <cell r="A624" t="str">
            <v>4V4ULCS303-K</v>
          </cell>
          <cell r="B624" t="str">
            <v>Nút bấm tắt mở S2 Ulc đen</v>
          </cell>
        </row>
        <row r="625">
          <cell r="A625" t="str">
            <v>4V4ULCS303-P</v>
          </cell>
          <cell r="B625" t="str">
            <v>Nút bấm tắt mở S2 Ulc hồng</v>
          </cell>
        </row>
        <row r="626">
          <cell r="A626" t="str">
            <v>4V4ULCS303-W</v>
          </cell>
          <cell r="B626" t="str">
            <v>Nút bấm tắt mở S2 Ulc trắng</v>
          </cell>
        </row>
        <row r="627">
          <cell r="A627" t="str">
            <v>4V4ULCS303-Y</v>
          </cell>
          <cell r="B627" t="str">
            <v>Nút bấm tắt mở S2 Ulc vàng</v>
          </cell>
        </row>
        <row r="628">
          <cell r="A628" t="str">
            <v>4V4ULCS304-B</v>
          </cell>
          <cell r="B628" t="str">
            <v>Phím tăng giảm âm S2 Ulc xanh</v>
          </cell>
        </row>
        <row r="629">
          <cell r="A629" t="str">
            <v>4V4ULCS304-K</v>
          </cell>
          <cell r="B629" t="str">
            <v>Phím tăng giảm âm S2 Ulc đen</v>
          </cell>
        </row>
        <row r="630">
          <cell r="A630" t="str">
            <v>4V4ULCS304-P</v>
          </cell>
          <cell r="B630" t="str">
            <v>Phím tăng giảm âm S2 Ulc hồng</v>
          </cell>
        </row>
        <row r="631">
          <cell r="A631" t="str">
            <v>4V4ULCS304-W</v>
          </cell>
          <cell r="B631" t="str">
            <v>Phím tăng giảm âm S2 Ulc trắng</v>
          </cell>
        </row>
        <row r="632">
          <cell r="A632" t="str">
            <v>4V4ULCS304-Y</v>
          </cell>
          <cell r="B632" t="str">
            <v>Phím tăng giảm âm S2 Ulc vàng</v>
          </cell>
        </row>
        <row r="633">
          <cell r="A633" t="str">
            <v>4V4ULCS305</v>
          </cell>
          <cell r="B633" t="str">
            <v>Khay đỡ loa S2 Ulc</v>
          </cell>
        </row>
        <row r="634">
          <cell r="A634" t="str">
            <v>4V4ULCS307</v>
          </cell>
          <cell r="B634" t="str">
            <v>Xốp đệm sensor S2 Ulc</v>
          </cell>
        </row>
        <row r="635">
          <cell r="A635" t="str">
            <v>4V4ULCS308</v>
          </cell>
          <cell r="B635" t="str">
            <v>Miếng bảo vệ camera sau S2 Ulc 8x8x0.5mm</v>
          </cell>
        </row>
        <row r="636">
          <cell r="A636" t="str">
            <v>4VLS2EP001</v>
          </cell>
          <cell r="B636" t="str">
            <v>Pin S403 1700mAh S2 Eco</v>
          </cell>
        </row>
        <row r="637">
          <cell r="A637" t="str">
            <v>4VLS2EP002</v>
          </cell>
          <cell r="B637" t="str">
            <v>Bộ sạc 3KV output 1A S2</v>
          </cell>
        </row>
        <row r="638">
          <cell r="A638" t="str">
            <v>4VLS2EP003</v>
          </cell>
          <cell r="B638" t="str">
            <v>Cáp dữ liệu USB 1m trắng S2</v>
          </cell>
        </row>
        <row r="639">
          <cell r="A639" t="str">
            <v>4VLS2EP004</v>
          </cell>
          <cell r="B639" t="str">
            <v>Tai nghe S2 Eco</v>
          </cell>
        </row>
        <row r="640">
          <cell r="A640" t="str">
            <v>4VLS2EP005</v>
          </cell>
          <cell r="B640" t="str">
            <v>Vỏ hộp đựng máy và phụ kiện S2 Eco</v>
          </cell>
        </row>
        <row r="641">
          <cell r="A641" t="str">
            <v>4VLS2EP006</v>
          </cell>
          <cell r="B641" t="str">
            <v>Thùng carton đựng 30 sản phẩm S2 Eco</v>
          </cell>
        </row>
        <row r="642">
          <cell r="A642" t="str">
            <v>4VLS2EP007</v>
          </cell>
          <cell r="B642" t="str">
            <v>Sách hướng dẫn sử dụng S2 Eco</v>
          </cell>
        </row>
        <row r="643">
          <cell r="A643" t="str">
            <v>4VLS2EP009</v>
          </cell>
          <cell r="B643" t="str">
            <v>Thẻ bảo hành S2 Eco 90x55mm</v>
          </cell>
        </row>
        <row r="644">
          <cell r="A644" t="str">
            <v>4VLS2EP011</v>
          </cell>
          <cell r="B644" t="str">
            <v>Túi nilong đựng S2 Eco có in logo công ty</v>
          </cell>
        </row>
        <row r="645">
          <cell r="A645" t="str">
            <v>4VLS2ES001-K</v>
          </cell>
          <cell r="B645" t="str">
            <v>Cụm nắp trên S2 Eco đen</v>
          </cell>
        </row>
        <row r="646">
          <cell r="A646" t="str">
            <v>4VLS2ES001-W</v>
          </cell>
          <cell r="B646" t="str">
            <v>Cụm nắp trên S2 Eco trắng</v>
          </cell>
        </row>
        <row r="647">
          <cell r="A647" t="str">
            <v>4VLS2ES002</v>
          </cell>
          <cell r="B647" t="str">
            <v>Miếng đệm sensor khoảng cách S2 Eco</v>
          </cell>
        </row>
        <row r="648">
          <cell r="A648" t="str">
            <v>4VLS2ES003-K</v>
          </cell>
          <cell r="B648" t="str">
            <v>Cụm nắp dưới S2 Eco đen</v>
          </cell>
        </row>
        <row r="649">
          <cell r="A649" t="str">
            <v>4VLS2ES003-W</v>
          </cell>
          <cell r="B649" t="str">
            <v>Cụm nắp dưới S2 Eco trắng</v>
          </cell>
        </row>
        <row r="650">
          <cell r="A650" t="str">
            <v>4VLS2ES004-K-S2ECO</v>
          </cell>
          <cell r="B650" t="str">
            <v>Nắp pin S2 đen Eco in "S2 ECO"</v>
          </cell>
        </row>
        <row r="651">
          <cell r="A651" t="str">
            <v>4VLS2ES004-W-S2ECO</v>
          </cell>
          <cell r="B651" t="str">
            <v>Nắp pin S2 trắng Eco in "S2 ECO"</v>
          </cell>
        </row>
        <row r="652">
          <cell r="A652" t="str">
            <v>4VLS2ES005</v>
          </cell>
          <cell r="B652" t="str">
            <v>Logo bông sen bằng nhôm dày 0.3mm S2</v>
          </cell>
        </row>
        <row r="653">
          <cell r="A653" t="str">
            <v>4VLS2ES006</v>
          </cell>
          <cell r="B653" t="str">
            <v>Miếng bảo vệ camera S2 Eco</v>
          </cell>
        </row>
        <row r="654">
          <cell r="A654" t="str">
            <v>4VLS2ES007-K</v>
          </cell>
          <cell r="B654" t="str">
            <v>Nút bấm bên hông máy S2 Eco</v>
          </cell>
        </row>
        <row r="655">
          <cell r="A655" t="str">
            <v>4VLS2ES007-W</v>
          </cell>
          <cell r="B655" t="str">
            <v>Nút bấm bên hông máy S2 Eco</v>
          </cell>
        </row>
        <row r="656">
          <cell r="A656" t="str">
            <v>4VLS2ES008</v>
          </cell>
          <cell r="B656" t="str">
            <v>Cụm cáp nút bấm S2 Eco</v>
          </cell>
        </row>
        <row r="657">
          <cell r="A657" t="str">
            <v>4VLS2ES009</v>
          </cell>
          <cell r="B657" t="str">
            <v>Sensor khoảng cách FPC S2 Eco</v>
          </cell>
        </row>
        <row r="658">
          <cell r="A658" t="str">
            <v>4VLS2ES010</v>
          </cell>
          <cell r="B658" t="str">
            <v>Cáp FPC S2 Eco</v>
          </cell>
        </row>
        <row r="659">
          <cell r="A659" t="str">
            <v>4VLS2ES011</v>
          </cell>
          <cell r="B659" t="str">
            <v>Miếng dán bảo vệ màn hình S2 Eco</v>
          </cell>
        </row>
        <row r="660">
          <cell r="A660" t="str">
            <v>4VLS2ES012</v>
          </cell>
          <cell r="B660" t="str">
            <v>Băng dính cách điện camera trước S2 Eco</v>
          </cell>
        </row>
        <row r="661">
          <cell r="A661" t="str">
            <v>4VLS2ES013</v>
          </cell>
          <cell r="B661" t="str">
            <v>Băng dính cách điện cụm cáp nút bấm S2 Eco</v>
          </cell>
        </row>
        <row r="662">
          <cell r="A662" t="str">
            <v>4VLS2ES014</v>
          </cell>
          <cell r="B662" t="str">
            <v>Nhãn pin S2 Eco</v>
          </cell>
        </row>
        <row r="663">
          <cell r="A663" t="str">
            <v>4VLS2ES015</v>
          </cell>
          <cell r="B663" t="str">
            <v>Đệm xung quanh bảng mạch S2 Eco</v>
          </cell>
        </row>
        <row r="664">
          <cell r="A664" t="str">
            <v>4VLS2ES016-K</v>
          </cell>
          <cell r="B664" t="str">
            <v>Băng dính đệm PCBA và khe sim S2 Eco đen</v>
          </cell>
        </row>
        <row r="665">
          <cell r="A665" t="str">
            <v>4VLS2ES016-W</v>
          </cell>
          <cell r="B665" t="str">
            <v>Băng dính đệm PCBA và khe sim S2 Eco trắng</v>
          </cell>
        </row>
        <row r="666">
          <cell r="A666" t="str">
            <v>4VLS2ES017</v>
          </cell>
          <cell r="B666" t="str">
            <v>Xốp đệm dẫn điện shield PCBA-LCD S2 Eco</v>
          </cell>
        </row>
        <row r="667">
          <cell r="A667" t="str">
            <v>4VLS2ES018</v>
          </cell>
          <cell r="B667" t="str">
            <v>Ốc vít vỏ S2 Eco 1.4x3mm</v>
          </cell>
        </row>
        <row r="668">
          <cell r="A668" t="str">
            <v>4VLS2ES019</v>
          </cell>
          <cell r="B668" t="str">
            <v>Ốc vít PCBA trắng S2 Eco 1.4x2mm</v>
          </cell>
        </row>
        <row r="669">
          <cell r="A669" t="str">
            <v>4VLS2ES020</v>
          </cell>
          <cell r="B669" t="str">
            <v>Bảng mạch nhỏ S2 Eco</v>
          </cell>
        </row>
        <row r="670">
          <cell r="A670" t="str">
            <v>4VLS2ES021</v>
          </cell>
          <cell r="B670" t="str">
            <v>Màn hình LCD 4.0 WVGA IPS S2 Eco</v>
          </cell>
        </row>
        <row r="671">
          <cell r="A671" t="str">
            <v>4VLS2ES022</v>
          </cell>
          <cell r="B671" t="str">
            <v>Màn cảm ứng TP S2 Eco</v>
          </cell>
        </row>
        <row r="672">
          <cell r="A672" t="str">
            <v>4VLS2ES023</v>
          </cell>
          <cell r="B672" t="str">
            <v>Camera trước S2 Eco</v>
          </cell>
        </row>
        <row r="673">
          <cell r="A673" t="str">
            <v>4VLS2ES024</v>
          </cell>
          <cell r="B673" t="str">
            <v>Camera sau S2 Eco</v>
          </cell>
        </row>
        <row r="674">
          <cell r="A674" t="str">
            <v>4VLS2ES025</v>
          </cell>
          <cell r="B674" t="str">
            <v>Loa ngoài S2 Eco</v>
          </cell>
        </row>
        <row r="675">
          <cell r="A675" t="str">
            <v>4VLS2ES026</v>
          </cell>
          <cell r="B675" t="str">
            <v>Mic S2 Eco</v>
          </cell>
        </row>
        <row r="676">
          <cell r="A676" t="str">
            <v>4VLS2ES027</v>
          </cell>
          <cell r="B676" t="str">
            <v>Loa trong S2 Eco</v>
          </cell>
        </row>
        <row r="677">
          <cell r="A677" t="str">
            <v>4VLS2ES028</v>
          </cell>
          <cell r="B677" t="str">
            <v>Mô tơ rung S2 Eco</v>
          </cell>
        </row>
        <row r="678">
          <cell r="A678" t="str">
            <v>4VLS2ES029</v>
          </cell>
          <cell r="B678" t="str">
            <v>Cáp RF S2 Eco</v>
          </cell>
        </row>
        <row r="679">
          <cell r="A679" t="str">
            <v>4VLS2ES030A-K</v>
          </cell>
          <cell r="B679" t="str">
            <v>Ăng ten GSM+WCDMA đen S2 Eco 3G850</v>
          </cell>
        </row>
        <row r="680">
          <cell r="A680" t="str">
            <v>4VLS2ES030A-W</v>
          </cell>
          <cell r="B680" t="str">
            <v>Ăng ten GSM+WCDMA trắng S2 Eco 3G850</v>
          </cell>
        </row>
        <row r="681">
          <cell r="A681" t="str">
            <v>4VLS2ES030B-K</v>
          </cell>
          <cell r="B681" t="str">
            <v>Ăng ten GSM+WCDMA đen S2 Eco 3G900</v>
          </cell>
        </row>
        <row r="682">
          <cell r="A682" t="str">
            <v>4VLS2ES030B-W</v>
          </cell>
          <cell r="B682" t="str">
            <v>Ăng ten GSM+WCDMA trắng S2 Eco 3G900</v>
          </cell>
        </row>
        <row r="683">
          <cell r="A683" t="str">
            <v>4VLS2ES031-K</v>
          </cell>
          <cell r="B683" t="str">
            <v>Ăng ten WIFI/BT/GPS đen S2 Eco</v>
          </cell>
        </row>
        <row r="684">
          <cell r="A684" t="str">
            <v>4VLS2ES031-W</v>
          </cell>
          <cell r="B684" t="str">
            <v>Ăng ten WIFI/BT/GPS trắng S2 Eco</v>
          </cell>
        </row>
        <row r="685">
          <cell r="A685" t="str">
            <v>4VLS2ES040</v>
          </cell>
          <cell r="B685" t="str">
            <v>Ốc vít PCBA đen S2 Eco 1.4x2mm</v>
          </cell>
        </row>
        <row r="686">
          <cell r="A686" t="str">
            <v>SMP.02.ECO.1XXX</v>
          </cell>
          <cell r="B686" t="str">
            <v>Smartphone Lotus S2 ECO 3G850 PCBA</v>
          </cell>
        </row>
        <row r="687">
          <cell r="A687" t="str">
            <v>SMP.02.ECO.23XX</v>
          </cell>
          <cell r="B687" t="str">
            <v>Smartphone Lotus S2 ECO 3G900 PCBA</v>
          </cell>
        </row>
        <row r="688">
          <cell r="A688" t="str">
            <v>SMP.02.ULC.12XX</v>
          </cell>
          <cell r="B688" t="str">
            <v>Smartphone Lotus S2 ULC 3G900 PCBA</v>
          </cell>
        </row>
        <row r="689">
          <cell r="A689" t="str">
            <v>1VC02010R5C1EC0G</v>
          </cell>
          <cell r="B689" t="str">
            <v>capcitance,0.5pF,±0.25pF,25V,COG,0201,T=0.3MM,C0201COG0R5C250NT</v>
          </cell>
        </row>
        <row r="690">
          <cell r="A690" t="str">
            <v>1VC0201101J1EC0G</v>
          </cell>
          <cell r="B690" t="str">
            <v>capcitance,100pF,±5%,25V,COG,0201,T=0.3MM,C0201C0G101J250NT,</v>
          </cell>
        </row>
        <row r="691">
          <cell r="A691" t="str">
            <v>1VC0201104K1AX5R</v>
          </cell>
          <cell r="B691" t="str">
            <v>CAP CER 0.1uF 10V 10% X5R 0201</v>
          </cell>
        </row>
        <row r="692">
          <cell r="A692" t="str">
            <v>1VC0201150J1HC0G</v>
          </cell>
          <cell r="B692" t="str">
            <v>capcitance,15pF±5%,50V,C0G,0201,C0201C0G150J500NT,</v>
          </cell>
        </row>
        <row r="693">
          <cell r="A693" t="str">
            <v>1VC02011R0B1HC0G</v>
          </cell>
          <cell r="B693" t="str">
            <v>capcitance,1.0pF±0.1pF,50V,C0G,0201,C0201C0G1R0B500NT,</v>
          </cell>
        </row>
        <row r="694">
          <cell r="A694" t="str">
            <v>1VC0201220J1EC0G</v>
          </cell>
          <cell r="B694" t="str">
            <v>capcitance,22pF,±5%,25V,COG,0201,T=0.3MM,C0201COG220J250NT,</v>
          </cell>
        </row>
        <row r="695">
          <cell r="A695" t="str">
            <v>1VC0201472K1CX5R</v>
          </cell>
          <cell r="B695" t="str">
            <v>capcitance,4.7nF,±10%,16V,X5R,0201,T=0.3MM,C0201X5R472K160NT,</v>
          </cell>
        </row>
        <row r="696">
          <cell r="A696" t="str">
            <v>1VC0201474M0JX5R</v>
          </cell>
          <cell r="B696" t="str">
            <v>Cap,470nF±20%,6.3V,X5R,0201,0.63*0.33*0.33mm</v>
          </cell>
        </row>
        <row r="697">
          <cell r="A697" t="str">
            <v>1VC0201560J1HC0G</v>
          </cell>
          <cell r="B697" t="str">
            <v>capcitance,56pF±5％,50V,C0G,0201,C0201C0G560J500NT,</v>
          </cell>
        </row>
        <row r="698">
          <cell r="A698" t="str">
            <v>1VC0201820J1EC0G</v>
          </cell>
          <cell r="B698" t="str">
            <v>capcitance,82pF,±5%,25V,COG,0201,T=0.3MM,C0201COG820J250NT,</v>
          </cell>
        </row>
        <row r="699">
          <cell r="A699" t="str">
            <v>1VC0402104K1AX5R</v>
          </cell>
          <cell r="B699" t="str">
            <v>capcitance,0402 X5R 100nF ±10% 10V,C0402X5R104K100NY/T,</v>
          </cell>
        </row>
        <row r="700">
          <cell r="A700" t="str">
            <v>1VC0402105K0JX5R</v>
          </cell>
          <cell r="B700" t="str">
            <v>CAP,CER,0402,1uF,10%,6.3V,X5R</v>
          </cell>
        </row>
        <row r="701">
          <cell r="A701" t="str">
            <v>1VC0402180J1HC0G</v>
          </cell>
          <cell r="B701" t="str">
            <v>Cap,18pF±5%,50V,C0G,0402,1.05*0.55*0.55mm</v>
          </cell>
        </row>
        <row r="702">
          <cell r="A702" t="str">
            <v>1VC0402225M0JX5R</v>
          </cell>
          <cell r="B702" t="str">
            <v>CAP,CER,0402,2.2uF,20%,6.3V,X5R</v>
          </cell>
        </row>
        <row r="703">
          <cell r="A703" t="str">
            <v>1VC0402330J1HC0G</v>
          </cell>
          <cell r="B703" t="str">
            <v>Cap,33pF±5%,50V,C0G,0402,1.05*0.55*0.55mm</v>
          </cell>
        </row>
        <row r="704">
          <cell r="A704" t="str">
            <v>1VC0402333K1CX7R</v>
          </cell>
          <cell r="B704" t="str">
            <v>capcitance,0402 X7R 33nF ±10% 16V,C0402X7R333K160NT,</v>
          </cell>
        </row>
        <row r="705">
          <cell r="A705" t="str">
            <v>1VC0402474K1AX5R</v>
          </cell>
          <cell r="B705" t="str">
            <v>CAP,CER,0402,0.47uF,10%,10V,X5R</v>
          </cell>
        </row>
        <row r="706">
          <cell r="A706" t="str">
            <v>1VC0402560J1HC0G</v>
          </cell>
          <cell r="B706" t="str">
            <v>Cap,56pF±5%,50V,C0G,0402,1.05*0.55*0.55mm</v>
          </cell>
        </row>
        <row r="707">
          <cell r="A707" t="str">
            <v>1VC04028R2D1HC0G</v>
          </cell>
          <cell r="B707" t="str">
            <v>Cap,8.2pF±0.5pF,50V,C0G,0402,1.05*0.55*0.55mm</v>
          </cell>
        </row>
        <row r="708">
          <cell r="A708" t="str">
            <v>1VC0603105K1CX5R</v>
          </cell>
          <cell r="B708" t="str">
            <v>CAP,CER,0603,1uF,10%,16V,X5R</v>
          </cell>
        </row>
        <row r="709">
          <cell r="A709" t="str">
            <v>1VC0603106K0JX5R</v>
          </cell>
          <cell r="B709" t="str">
            <v>capcitance,10uF,±10%,6.3V,X5R,0603,CL10A106KQ8NNNC,</v>
          </cell>
        </row>
        <row r="710">
          <cell r="A710" t="str">
            <v>1VC0603475K0JX5R</v>
          </cell>
          <cell r="B710" t="str">
            <v>CAP CER 4.7uF 6.3V 10% X5R 0603</v>
          </cell>
        </row>
        <row r="711">
          <cell r="A711" t="str">
            <v>1VC0805226M0JX5R</v>
          </cell>
          <cell r="B711" t="str">
            <v>CAP,CER,0805,22uF,20%,6.3V,X5R</v>
          </cell>
        </row>
        <row r="712">
          <cell r="A712" t="str">
            <v>1VL0201100F507J160</v>
          </cell>
          <cell r="B712" t="str">
            <v>inductance,10nH±5%,0201,I=160mA,RDC=0.8ohm,SDCL0603Q10NJT02,</v>
          </cell>
        </row>
        <row r="713">
          <cell r="A713" t="str">
            <v>1VL0201150F507J160</v>
          </cell>
          <cell r="B713" t="str">
            <v>inductance,15nH±5%,0201,I=160mA,RDC=0.85ohm,SDCL0603Q15NJT02B01,</v>
          </cell>
        </row>
        <row r="714">
          <cell r="A714" t="str">
            <v>1VL02011R5F107I500</v>
          </cell>
          <cell r="B714" t="str">
            <v>inductance,1.5nH±0.3nH,0201,I=500mA,RDC=0.2ohm,SDCL0603C1N5STDF,</v>
          </cell>
        </row>
        <row r="715">
          <cell r="A715" t="str">
            <v>1VL02011R8F507I380</v>
          </cell>
          <cell r="B715" t="str">
            <v>inductance,1.8nH±0.3nH,0201,I=380mA,RDC=0.15ohm,SDCL0603Q1N8ST02,</v>
          </cell>
        </row>
        <row r="716">
          <cell r="A716" t="str">
            <v>1VL02012R0F507I300</v>
          </cell>
          <cell r="B716" t="str">
            <v>inductance,2.0nH±0.3nH,0201,I=300mA,RDC=0.23ohm,SDCL0603Q2N0ST02</v>
          </cell>
        </row>
        <row r="717">
          <cell r="A717" t="str">
            <v>1VL02012R2F507I290</v>
          </cell>
          <cell r="B717" t="str">
            <v>inductance,2.2nH±0.3nH,0201,I=290mA,RDC=0.25ohmSDCL0603Q2N2ST02,</v>
          </cell>
        </row>
        <row r="718">
          <cell r="A718" t="str">
            <v>1VL0201330F107J80</v>
          </cell>
          <cell r="B718" t="str">
            <v>inductance,33nH±5%,0201,I=80mA,RDC=2.2ohm,SDCL0603C33NJTDF,</v>
          </cell>
        </row>
        <row r="719">
          <cell r="A719" t="str">
            <v>1VL02013R3F507I270</v>
          </cell>
          <cell r="B719" t="str">
            <v>inductance,3.3nH±0.3nH,0201,I=270mA,RDC=0.30ohm,SDCL0603Q3N3ST02,</v>
          </cell>
        </row>
        <row r="720">
          <cell r="A720" t="str">
            <v>1VL02013R6F107I300</v>
          </cell>
          <cell r="B720" t="str">
            <v>inductance,3.6nH±0.3nH,0201,I=300mA,RDC=0.35ohm,SDCL0603C3N6STDF,</v>
          </cell>
        </row>
        <row r="721">
          <cell r="A721" t="str">
            <v>1VL02013R9F507I230</v>
          </cell>
          <cell r="B721" t="str">
            <v>inductance,3.9nH±0.3nH,0201,SDCL0603Q3N9ST02,</v>
          </cell>
        </row>
        <row r="722">
          <cell r="A722" t="str">
            <v>1VL02014R7F507I220</v>
          </cell>
          <cell r="B722" t="str">
            <v>inductance,4.7nH,±0.3nH,0201,SDCL0603Q4N7ST02B01,</v>
          </cell>
        </row>
        <row r="723">
          <cell r="A723" t="str">
            <v>1VL02015R6F507I210</v>
          </cell>
          <cell r="B723" t="str">
            <v>inductance,5.6nH±0.3nH,0201,I=210mA,RDC=0.46ohmSDCL0603Q5N6ST02,</v>
          </cell>
        </row>
        <row r="724">
          <cell r="A724" t="str">
            <v>1VL02018R2F507J170</v>
          </cell>
          <cell r="B724" t="str">
            <v>inductance,8.2nH±5%,0201,I=170mA,RDC=0.72ohm,SDCL0603Q8N2JT02,</v>
          </cell>
        </row>
        <row r="725">
          <cell r="A725" t="str">
            <v>1VL0402151F107J100</v>
          </cell>
          <cell r="B725" t="str">
            <v>inductance,150NH,±5%,0402,SDCL1005CR15JTDF,</v>
          </cell>
        </row>
        <row r="726">
          <cell r="A726" t="str">
            <v>1VL0402390F107J200</v>
          </cell>
          <cell r="B726" t="str">
            <v>inductance,39nH,±5%,0402,SDCL1005C39NJTDF,</v>
          </cell>
        </row>
        <row r="727">
          <cell r="A727" t="str">
            <v>1VL04027R5F107J300</v>
          </cell>
          <cell r="B727" t="str">
            <v>inductance,7.5NH,±5%,0402,SDCL1005C7N5JTDF,</v>
          </cell>
        </row>
        <row r="728">
          <cell r="A728" t="str">
            <v>1VL0402820F107J150</v>
          </cell>
          <cell r="B728" t="str">
            <v>inductance,82nH,±5%,I=150MA,RDC=2.2ohm,0402,SDCL1005C82NJTDF,</v>
          </cell>
        </row>
        <row r="729">
          <cell r="A729" t="str">
            <v>1VL2R52R0681F000Q2500</v>
          </cell>
          <cell r="B729" t="str">
            <v>power inductor,0.68uH,±30%,2.5*2.0*1.0mm,2.5A,MDMK2020TR68MM,</v>
          </cell>
        </row>
        <row r="730">
          <cell r="A730" t="str">
            <v>1VR02010RJ04</v>
          </cell>
          <cell r="B730" t="str">
            <v>resistance,0 ohm,±5%,1/16W,0201,RC0201JR-070RL,</v>
          </cell>
        </row>
        <row r="731">
          <cell r="A731" t="str">
            <v>1VR0201100KF04</v>
          </cell>
          <cell r="B731" t="str">
            <v>resistance,100K ohm,±1%,1/16W,0201,RC0201FR-07100KL,</v>
          </cell>
        </row>
        <row r="732">
          <cell r="A732" t="str">
            <v>1VR0201100RJ03</v>
          </cell>
          <cell r="B732" t="str">
            <v>resistance,100 ohm,±5%,1/20W,0201,RC0201JR-07100RL,</v>
          </cell>
        </row>
        <row r="733">
          <cell r="A733" t="str">
            <v>1VR020110KJ04</v>
          </cell>
          <cell r="B733" t="str">
            <v>resistance,10K ohm,±5%,1/16W,0201,RC0201JR-0710KL,</v>
          </cell>
        </row>
        <row r="734">
          <cell r="A734" t="str">
            <v>1VR020116K9F03</v>
          </cell>
          <cell r="B734" t="str">
            <v>resistance,16.9K ohm,±1%,1/20W,0201,RC0201FR-0716K9L,</v>
          </cell>
        </row>
        <row r="735">
          <cell r="A735" t="str">
            <v>1VR02011K5F03</v>
          </cell>
          <cell r="B735" t="str">
            <v>resistance,1.5K,±1%,0.05W,0201,RC0201FR-071K5L,</v>
          </cell>
        </row>
        <row r="736">
          <cell r="A736" t="str">
            <v>1VR02011KF03</v>
          </cell>
          <cell r="B736" t="str">
            <v>resistance,1K ohm,±1%,1/20W,0201,RC0201FR-071KL,</v>
          </cell>
        </row>
        <row r="737">
          <cell r="A737" t="str">
            <v>1VR0201240RF04</v>
          </cell>
          <cell r="B737" t="str">
            <v>resistance,240 ohm,±1%,1/16W,0201,RC0201FR-07240RL,</v>
          </cell>
        </row>
        <row r="738">
          <cell r="A738" t="str">
            <v>1VR020124KJ03</v>
          </cell>
          <cell r="B738" t="str">
            <v>resistance,24K ohm,±5%,1/20W,0201,RC0201JR-0724KL</v>
          </cell>
        </row>
        <row r="739">
          <cell r="A739" t="str">
            <v>1VR020127KF03</v>
          </cell>
          <cell r="B739" t="str">
            <v>resistance,27K ohm,±1%,1/20W,0201,RC0201FR-0727KL,</v>
          </cell>
        </row>
        <row r="740">
          <cell r="A740" t="str">
            <v>1VR020127RJ03</v>
          </cell>
          <cell r="B740" t="str">
            <v>resistance,27 ohm,±5%,1/20W,0201,RC0201JR-0727RL</v>
          </cell>
        </row>
        <row r="741">
          <cell r="A741" t="str">
            <v>1VR02012K2F03</v>
          </cell>
          <cell r="B741" t="str">
            <v>resistance,2.2K ohm,±1%,1/20W,0201,RC0201FR-072K2L,</v>
          </cell>
        </row>
        <row r="742">
          <cell r="A742" t="str">
            <v>1VR0201330KF04</v>
          </cell>
          <cell r="B742" t="str">
            <v>resistance,330K ohm,±1%,1/16W,0201,RC0201FR-07330KL,</v>
          </cell>
        </row>
        <row r="743">
          <cell r="A743" t="str">
            <v>1VR020136RJ03</v>
          </cell>
          <cell r="B743" t="str">
            <v>resistance,36 ohm,±5%,1/20W,0201,RC0201JR-0736RL,</v>
          </cell>
        </row>
        <row r="744">
          <cell r="A744" t="str">
            <v>1VR020139KF04</v>
          </cell>
          <cell r="B744" t="str">
            <v>resistance,39K ohm,±1%,1/16W,0201,RC0201FR-0739KL,</v>
          </cell>
        </row>
        <row r="745">
          <cell r="A745" t="str">
            <v>1VR02013K3F04</v>
          </cell>
          <cell r="B745" t="str">
            <v>resistance,3.3K ohm,±1%,1/16W,0201,RC0201FR-073K3L</v>
          </cell>
        </row>
        <row r="746">
          <cell r="A746" t="str">
            <v>1VR0201470KF04</v>
          </cell>
          <cell r="B746" t="str">
            <v>resistance,470K ohm,±1%,1/16W,0201,RC0201FR-07470KL</v>
          </cell>
        </row>
        <row r="747">
          <cell r="A747" t="str">
            <v>1VR020151RJ04</v>
          </cell>
          <cell r="B747" t="str">
            <v>resistance,51 ohm,±5%,1/16W,0201,RC0201JR-0751RL</v>
          </cell>
        </row>
        <row r="748">
          <cell r="A748" t="str">
            <v>1VR02015K1F04</v>
          </cell>
          <cell r="B748" t="str">
            <v>resistance,5.1K ohm,±1%,1/16W,0201,RC0201FR-075K1L,</v>
          </cell>
        </row>
        <row r="749">
          <cell r="A749" t="str">
            <v>1VR02018K2F03</v>
          </cell>
          <cell r="B749" t="str">
            <v>resistance,8.2K ohm,±1%,1/20W,0201,RC0201FR-078K2L</v>
          </cell>
        </row>
        <row r="750">
          <cell r="A750" t="str">
            <v>1VR04020RJ04</v>
          </cell>
          <cell r="B750" t="str">
            <v>RES,THK,0402,0,5%</v>
          </cell>
        </row>
        <row r="751">
          <cell r="A751" t="str">
            <v>1VR040210KJ04</v>
          </cell>
          <cell r="B751" t="str">
            <v>RES,THK,0402,10K,5%</v>
          </cell>
        </row>
        <row r="752">
          <cell r="A752" t="str">
            <v>1VR04021K5J04</v>
          </cell>
          <cell r="B752" t="str">
            <v>Res,1.5Kohm±5%,1/16W,0402,1.05*0.55*0.4mm</v>
          </cell>
        </row>
        <row r="753">
          <cell r="A753" t="str">
            <v>1VR04021KJ04</v>
          </cell>
          <cell r="B753" t="str">
            <v>RES,THK,0402,1K,5%</v>
          </cell>
        </row>
        <row r="754">
          <cell r="A754" t="str">
            <v>1VR040233RJ04</v>
          </cell>
          <cell r="B754" t="str">
            <v>RES,THK,0402,33,5%</v>
          </cell>
        </row>
        <row r="755">
          <cell r="A755" t="str">
            <v>1VR08050R2F09</v>
          </cell>
          <cell r="B755" t="str">
            <v>Res,0.2ohm±1%,1/4W,0805,2.10*1.35*0.65mm</v>
          </cell>
        </row>
        <row r="756">
          <cell r="A756" t="str">
            <v>1VVSDV1005S5R5C100NPT</v>
          </cell>
          <cell r="B756" t="str">
            <v>piezoresistor,5V,10PF,0402,SDV1005S5R5C100NPT(f),</v>
          </cell>
        </row>
        <row r="757">
          <cell r="A757" t="str">
            <v>1VY7L26002009</v>
          </cell>
          <cell r="B757" t="str">
            <v>TCXO,26MHz，2520 size，7L26002009,</v>
          </cell>
        </row>
        <row r="758">
          <cell r="A758" t="str">
            <v>1VYCT2520DB26000C0FZZA1</v>
          </cell>
          <cell r="B758" t="str">
            <v>crystal,26MHz(2520),7pF,±10ppm,CT2520DB26000C0FZZA1,</v>
          </cell>
        </row>
        <row r="759">
          <cell r="A759" t="str">
            <v>1VYKT2520P26000ACW28TAA</v>
          </cell>
          <cell r="B759" t="str">
            <v>TCXO,26MHz,2520,2.8V,0.5PPM,KT2520P26000ACW28TAA//KT2520F26000ZAW18TAK,KYOCERA</v>
          </cell>
        </row>
        <row r="760">
          <cell r="A760" t="str">
            <v>1VYOZ26000004</v>
          </cell>
          <cell r="B760" t="str">
            <v>crystal,26MHZ,SMD TSX 2.5*2.0,7pF,OZ26000004,TXC</v>
          </cell>
        </row>
        <row r="761">
          <cell r="A761" t="str">
            <v>2VDI PZ3D4V2H</v>
          </cell>
          <cell r="B761" t="str">
            <v xml:space="preserve">voltage stabilizing diode,5.1V,500mW, PZ3D4V2H, SOD323, </v>
          </cell>
        </row>
        <row r="762">
          <cell r="A762" t="str">
            <v>2VDIESDBL5V0Y1</v>
          </cell>
          <cell r="B762" t="str">
            <v>TVS,double-way ESD protecting diode,5V,12pf,1.0×0.6×0.5mm,ESDBL5V0Y1,</v>
          </cell>
        </row>
        <row r="763">
          <cell r="A763" t="str">
            <v>2VDISIG3Z5V1T1G</v>
          </cell>
          <cell r="B763" t="str">
            <v>TVS,If=5mA,Vz=5.1V,500mW,SOD-323,2.7*1.35*1.1mm</v>
          </cell>
        </row>
        <row r="764">
          <cell r="A764" t="str">
            <v>2VIC BMA222E</v>
          </cell>
          <cell r="B764" t="str">
            <v>acceleration sensor,8bit,2*2*1mm, BMA222E(F),Bosch</v>
          </cell>
        </row>
        <row r="765">
          <cell r="A765" t="str">
            <v>2VIC DP1608-V1524CAT</v>
          </cell>
          <cell r="B765" t="str">
            <v>GPS/WIFI Diplexer,DP1608-V1524CAT,</v>
          </cell>
        </row>
        <row r="766">
          <cell r="A766" t="str">
            <v>2VIC MT6627N</v>
          </cell>
          <cell r="B766" t="str">
            <v>WIFI+BT+FM+GPS four in one IC,QFN40,5mm*5mm,MT6627N,MTK</v>
          </cell>
        </row>
        <row r="767">
          <cell r="A767" t="str">
            <v>2VICAP6684NS2</v>
          </cell>
          <cell r="B767" t="str">
            <v>4W TRX+4GPRS TX FEM,6*6*1.0MM,AP6684,AIROHA</v>
          </cell>
        </row>
        <row r="768">
          <cell r="A768" t="str">
            <v>2VICAP7158NS2</v>
          </cell>
          <cell r="B768" t="str">
            <v>RF PA,AP7158 Broadband power amplifier module for WCDMA HSDPA/HSUPA/HSPA+,3x4.2x0.9mm</v>
          </cell>
        </row>
        <row r="769">
          <cell r="A769" t="str">
            <v>2VICAR8159</v>
          </cell>
          <cell r="B769" t="str">
            <v>GPS LNA low noise amplifier, AR8159,</v>
          </cell>
        </row>
        <row r="770">
          <cell r="A770" t="str">
            <v>2VICAW8145CSR</v>
          </cell>
          <cell r="B770" t="str">
            <v>Class D audio power amplifier, 1.47*1.47*0.695mm, CSP9</v>
          </cell>
        </row>
        <row r="771">
          <cell r="A771" t="str">
            <v>2VICBD2012-20L0820TLF</v>
          </cell>
          <cell r="B771" t="str">
            <v>double way BALUN filter (GSM/DCS), special for MTK,BD2012-20L0820T/LF,ACX</v>
          </cell>
        </row>
        <row r="772">
          <cell r="A772" t="str">
            <v>2VICH9TP32A4GDCCPR-KGM</v>
          </cell>
          <cell r="B772" t="str">
            <v>4GB eNAND (X8,MMC) +4Gb LPDDR2-S4B (X32) 162-ball FBGA,0.5 pitch,11.5*13*0.9mm(4+4 EMMC+LPDDR2  新制程 4.5版)</v>
          </cell>
        </row>
        <row r="773">
          <cell r="A773" t="str">
            <v>2VICMT6166NS2</v>
          </cell>
          <cell r="B773" t="str">
            <v>2G/3G RF transciver,TFBGA 11x11, 4.6mm*4.6mm,MT6166,MTK</v>
          </cell>
        </row>
        <row r="774">
          <cell r="A774" t="str">
            <v>2VICMT6323NS2</v>
          </cell>
          <cell r="B774" t="str">
            <v>MTK power manager ,5.8X5.8mm,MT6323,MTK</v>
          </cell>
        </row>
        <row r="775">
          <cell r="A775" t="str">
            <v>2VICMT6572AX</v>
          </cell>
          <cell r="B775" t="str">
            <v>MTK chipset, support WCDMA,HVGA,10.6x10.6x1.1,MT6572A/X,MTK</v>
          </cell>
        </row>
        <row r="776">
          <cell r="A776" t="str">
            <v>2VICPESDSC9D5VU</v>
          </cell>
          <cell r="B776" t="str">
            <v>single trackTVS tube,5V,0.5pF,PESDSC9D5VU,PACKAGE:SOD-923,</v>
          </cell>
        </row>
        <row r="777">
          <cell r="A777" t="str">
            <v>2VICRFBLN2012090BM5T25</v>
          </cell>
          <cell r="B777" t="str">
            <v>Dual Balun, 869-960MHz, 1805-1990MHz, 2.1 * 1.35 * 1.05mm</v>
          </cell>
        </row>
        <row r="778">
          <cell r="A778" t="str">
            <v>2VICSAFEB1G57KE0F00NS2</v>
          </cell>
          <cell r="B778" t="str">
            <v>SAW Filter for GPS,1.35*1.05*0.6mm,SAFEB1G57KE0F00,Murata</v>
          </cell>
        </row>
        <row r="779">
          <cell r="A779" t="str">
            <v>2VICSFX897WZ102</v>
          </cell>
          <cell r="B779" t="str">
            <v>BAW/SAW Duplexer WCDMA BAND Ⅷ 2*1.6*0.6mm</v>
          </cell>
        </row>
        <row r="780">
          <cell r="A780" t="str">
            <v>2VICSFXG50UZ502</v>
          </cell>
          <cell r="B780" t="str">
            <v>BAW/SAW Duplexer WCDMA BAND Ⅰ 2*1.6*0.65mm</v>
          </cell>
        </row>
        <row r="781">
          <cell r="A781" t="str">
            <v>2VTBPT236T30E2</v>
          </cell>
          <cell r="B781" t="str">
            <v>charging MOS,charge transistor,PNP,PT236T30E2,</v>
          </cell>
        </row>
        <row r="782">
          <cell r="A782" t="str">
            <v>2VTBSIS502NT1G</v>
          </cell>
          <cell r="B782" t="str">
            <v>N channel MOS tube,SIS502NT1G,sig</v>
          </cell>
        </row>
        <row r="783">
          <cell r="A783" t="str">
            <v>2VTBWPT2F30-6TR</v>
          </cell>
          <cell r="B783" t="str">
            <v>charging MOS,charge transistor,PNP,WPT2F30-6/TR,WILL</v>
          </cell>
        </row>
        <row r="784">
          <cell r="A784" t="str">
            <v>2VTFLDTC114EM3T5G</v>
          </cell>
          <cell r="B784" t="str">
            <v>N-FET,915mA,150mW,SOT-523,CJ4153</v>
          </cell>
        </row>
        <row r="785">
          <cell r="A785" t="str">
            <v>3VCNALP-JCK6-Q3508M-4-1</v>
          </cell>
          <cell r="B785" t="str">
            <v>Oblique 3.5 headset seat, sink plate 0.8mm, 6pin full DIP pin type, L * W * H = 12.5 * 6.35 * 4.2mm</v>
          </cell>
        </row>
        <row r="786">
          <cell r="A786" t="str">
            <v>3VCNB09-AB03F15E</v>
          </cell>
          <cell r="B786" t="str">
            <v>1.5H thin plate-type battery connector shrapnel, shrapnel upturned, 3PIN, Picth = 3.0, L * W * H = 9.60 * 6.0 * 1.55mm</v>
          </cell>
        </row>
        <row r="787">
          <cell r="A787" t="str">
            <v>3VCNBL509-06G31-TAH1</v>
          </cell>
          <cell r="B787" t="str">
            <v>ZIFconnector,5*3.2*0.9MMH,PITCH0.5,back lock,6PIN,BL509-06G31-TAH1,</v>
          </cell>
        </row>
        <row r="788">
          <cell r="A788" t="str">
            <v>3VCNP03-AB001F140</v>
          </cell>
          <cell r="B788" t="str">
            <v>FPC antenna feed point connector,3.5*1.6*2.5;ROHS,P03-AB001F140,</v>
          </cell>
        </row>
        <row r="789">
          <cell r="A789" t="str">
            <v>3VCNS23-0B20F36A</v>
          </cell>
          <cell r="B789" t="str">
            <v>SIM connector with 3 slots,1.8MM,52.75*16.1*3.65MMH,S23-0B20F36A,</v>
          </cell>
        </row>
        <row r="790">
          <cell r="A790" t="str">
            <v>3VCNUAF95-05254-S125</v>
          </cell>
          <cell r="B790" t="str">
            <v>MICRO USB connector,5PIN,0.65PITCH,2.5MMH,7.5x5.5x2.5MMH,UAF95-05254-S125,LCN</v>
          </cell>
        </row>
        <row r="791">
          <cell r="A791" t="str">
            <v>3VCV-LTS2-4ULC-BB</v>
          </cell>
          <cell r="B791" t="str">
            <v>H302_BB cover，32.41*25.81*1.55MMH</v>
          </cell>
        </row>
        <row r="792">
          <cell r="A792" t="str">
            <v>3VCV-LTS2-4ULC-GPS</v>
          </cell>
          <cell r="B792" t="str">
            <v>H302 GPS cover,12.23*8.43*1.4MMH</v>
          </cell>
        </row>
        <row r="793">
          <cell r="A793" t="str">
            <v>3VCV-LTS2-4ULC-RF</v>
          </cell>
          <cell r="B793" t="str">
            <v>H302_RF cover, 21.33*15.32*1.55MMH</v>
          </cell>
        </row>
        <row r="794">
          <cell r="A794" t="str">
            <v>3VMOPCBA-LTS2-4ULC</v>
          </cell>
          <cell r="B794" t="str">
            <v>PCBA New S2 ULC</v>
          </cell>
        </row>
        <row r="795">
          <cell r="A795" t="str">
            <v>3VMOPCB-LTS2-4ULC</v>
          </cell>
          <cell r="B795" t="str">
            <v xml:space="preserve">PCB,H302_MB_V1.1,6 layer 1阶板,four makeup, single dimension: 109.30*58.10*0.80mm, panel size:154.70*116.00*0.80MM </v>
          </cell>
        </row>
        <row r="796">
          <cell r="A796" t="str">
            <v>3VSWC90P101-0000M-H</v>
          </cell>
          <cell r="B796" t="str">
            <v>coaxial switch,matte tin,3*3*1.75mm-6pin,C90P101-0000M-H,</v>
          </cell>
        </row>
        <row r="797">
          <cell r="A797" t="str">
            <v>3VSWMM8430-2610RB3</v>
          </cell>
          <cell r="B797" t="str">
            <v>coaxial switch,3*3*1.75mm-6pin,MM8430-2610RB3,</v>
          </cell>
        </row>
        <row r="798">
          <cell r="A798" t="str">
            <v>4VNULCE001-WTL</v>
          </cell>
          <cell r="B798" t="str">
            <v>TP black with logo VIVAS</v>
          </cell>
        </row>
        <row r="799">
          <cell r="A799" t="str">
            <v>4VNULCE002</v>
          </cell>
          <cell r="B799" t="str">
            <v xml:space="preserve">LCD </v>
          </cell>
        </row>
        <row r="800">
          <cell r="A800" t="str">
            <v>4VNULCE004</v>
          </cell>
          <cell r="B800" t="str">
            <v>camera sets</v>
          </cell>
        </row>
        <row r="801">
          <cell r="A801" t="str">
            <v>4VNULCE005</v>
          </cell>
          <cell r="B801" t="str">
            <v>photodector FPC sets</v>
          </cell>
        </row>
        <row r="802">
          <cell r="A802" t="str">
            <v>4VNULCE006</v>
          </cell>
          <cell r="B802" t="str">
            <v>on-off key fpc</v>
          </cell>
        </row>
        <row r="803">
          <cell r="A803" t="str">
            <v>4VNULCE007</v>
          </cell>
          <cell r="B803" t="str">
            <v>Volume key FPC</v>
          </cell>
        </row>
        <row r="804">
          <cell r="A804" t="str">
            <v>4VNULCE008</v>
          </cell>
          <cell r="B804" t="str">
            <v>key light FPC</v>
          </cell>
        </row>
        <row r="805">
          <cell r="A805" t="str">
            <v>4VNULCE009</v>
          </cell>
          <cell r="B805" t="str">
            <v>speaker</v>
          </cell>
        </row>
        <row r="806">
          <cell r="A806" t="str">
            <v>4VNULCE010</v>
          </cell>
          <cell r="B806" t="str">
            <v>receiver</v>
          </cell>
        </row>
        <row r="807">
          <cell r="A807" t="str">
            <v>4VNULCE011</v>
          </cell>
          <cell r="B807" t="str">
            <v>MIC</v>
          </cell>
        </row>
        <row r="808">
          <cell r="A808" t="str">
            <v>4VNULCE013</v>
          </cell>
          <cell r="B808" t="str">
            <v>Motor</v>
          </cell>
        </row>
        <row r="809">
          <cell r="A809" t="str">
            <v>4VNULCE014</v>
          </cell>
          <cell r="B809" t="str">
            <v>GSM antenna</v>
          </cell>
        </row>
        <row r="810">
          <cell r="A810" t="str">
            <v>4VNULCE016</v>
          </cell>
          <cell r="B810" t="str">
            <v>BT/WIFI/GPS 3 in 1 antenna black</v>
          </cell>
        </row>
        <row r="811">
          <cell r="A811" t="str">
            <v>4VNULCP001</v>
          </cell>
          <cell r="B811" t="str">
            <v>battery</v>
          </cell>
        </row>
        <row r="812">
          <cell r="A812" t="str">
            <v>4VNULCP002</v>
          </cell>
          <cell r="B812" t="str">
            <v>Charger</v>
          </cell>
        </row>
        <row r="813">
          <cell r="A813" t="str">
            <v>4VNULCP004</v>
          </cell>
          <cell r="B813" t="str">
            <v>USB line white</v>
          </cell>
        </row>
        <row r="814">
          <cell r="A814" t="str">
            <v>4VNULCP006</v>
          </cell>
          <cell r="B814" t="str">
            <v>white earphone</v>
          </cell>
        </row>
        <row r="815">
          <cell r="A815" t="str">
            <v>4VNULCP007</v>
          </cell>
          <cell r="B815" t="str">
            <v>Giftbox IMEI lable</v>
          </cell>
        </row>
        <row r="816">
          <cell r="A816" t="str">
            <v>4VNULCP008</v>
          </cell>
          <cell r="B816" t="str">
            <v>screw lable</v>
          </cell>
        </row>
        <row r="817">
          <cell r="A817" t="str">
            <v>4VNULCP009</v>
          </cell>
          <cell r="B817" t="str">
            <v>giftbox SN lable</v>
          </cell>
        </row>
        <row r="818">
          <cell r="A818" t="str">
            <v>4VNULCP010</v>
          </cell>
          <cell r="B818" t="str">
            <v>giftbox ICT lable</v>
          </cell>
        </row>
        <row r="819">
          <cell r="A819" t="str">
            <v>4VNULCP011</v>
          </cell>
          <cell r="B819" t="str">
            <v>lable for battery bunker</v>
          </cell>
        </row>
        <row r="820">
          <cell r="A820" t="str">
            <v>4VNULCP012-K</v>
          </cell>
          <cell r="B820" t="str">
            <v>color lable: black</v>
          </cell>
        </row>
        <row r="821">
          <cell r="A821" t="str">
            <v>4VNULCP012-W</v>
          </cell>
          <cell r="B821" t="str">
            <v>color lable: white</v>
          </cell>
        </row>
        <row r="822">
          <cell r="A822" t="str">
            <v>4VNULCP013</v>
          </cell>
          <cell r="B822" t="str">
            <v>water proof lable , pasted on the PCBA</v>
          </cell>
        </row>
        <row r="823">
          <cell r="A823" t="str">
            <v>4VNULCP014</v>
          </cell>
          <cell r="B823" t="str">
            <v>GB sealing lable</v>
          </cell>
        </row>
        <row r="824">
          <cell r="A824" t="str">
            <v>4VNULCP015</v>
          </cell>
          <cell r="B824" t="str">
            <v>warranty card</v>
          </cell>
        </row>
        <row r="825">
          <cell r="A825" t="str">
            <v>4VNULCP016</v>
          </cell>
          <cell r="B825" t="str">
            <v>S2TP protector（3 layers）</v>
          </cell>
        </row>
        <row r="826">
          <cell r="A826" t="str">
            <v>4VNULCP018</v>
          </cell>
          <cell r="B826" t="str">
            <v>Vỏ hộp đựng máy và phụ kiện S2 New ULC</v>
          </cell>
        </row>
        <row r="827">
          <cell r="A827" t="str">
            <v>4VNULCP019</v>
          </cell>
          <cell r="B827" t="str">
            <v>Sách hướng dẫn sử dụng New ULC</v>
          </cell>
        </row>
        <row r="828">
          <cell r="A828" t="str">
            <v>4VNULCP020</v>
          </cell>
          <cell r="B828" t="str">
            <v>Túi nilong đựng điện thoại</v>
          </cell>
        </row>
        <row r="829">
          <cell r="A829" t="str">
            <v>4VNULCP021</v>
          </cell>
          <cell r="B829" t="str">
            <v>Thùng carton đựng 30 sản phẩm S2 New ULC</v>
          </cell>
        </row>
        <row r="830">
          <cell r="A830" t="str">
            <v>4VNULCS010-K</v>
          </cell>
          <cell r="B830" t="str">
            <v>A cover components black</v>
          </cell>
        </row>
        <row r="831">
          <cell r="A831" t="str">
            <v>4VNULCS010-W</v>
          </cell>
          <cell r="B831" t="str">
            <v>A cover components white</v>
          </cell>
        </row>
        <row r="832">
          <cell r="A832" t="str">
            <v>4VNULCS020</v>
          </cell>
          <cell r="B832" t="str">
            <v>B cover components</v>
          </cell>
        </row>
        <row r="833">
          <cell r="A833" t="str">
            <v>4VNULCS030-K-No VNPT</v>
          </cell>
          <cell r="B833" t="str">
            <v xml:space="preserve">C cover components black
</v>
          </cell>
        </row>
        <row r="834">
          <cell r="A834" t="str">
            <v>4VNULCS030-W-No VNPT</v>
          </cell>
          <cell r="B834" t="str">
            <v>C cover components white</v>
          </cell>
        </row>
        <row r="835">
          <cell r="A835" t="str">
            <v>4VNULCS040-K</v>
          </cell>
          <cell r="B835" t="str">
            <v>on-off key black</v>
          </cell>
        </row>
        <row r="836">
          <cell r="A836" t="str">
            <v>4VNULCS040-W</v>
          </cell>
          <cell r="B836" t="str">
            <v xml:space="preserve">on-off key white </v>
          </cell>
        </row>
        <row r="837">
          <cell r="A837" t="str">
            <v>4VNULCS041-K</v>
          </cell>
          <cell r="B837" t="str">
            <v>volume key black</v>
          </cell>
        </row>
        <row r="838">
          <cell r="A838" t="str">
            <v>4VNULCS041-W</v>
          </cell>
          <cell r="B838" t="str">
            <v>volume key white</v>
          </cell>
        </row>
        <row r="839">
          <cell r="A839" t="str">
            <v>4VNULCS042</v>
          </cell>
          <cell r="B839" t="str">
            <v>photodetector sealing silcon sets</v>
          </cell>
        </row>
        <row r="840">
          <cell r="A840" t="str">
            <v>4VNULCS043</v>
          </cell>
          <cell r="B840" t="str">
            <v>speaker support</v>
          </cell>
        </row>
        <row r="841">
          <cell r="A841" t="str">
            <v>4VNULCS044</v>
          </cell>
          <cell r="B841" t="str">
            <v>back camera lens</v>
          </cell>
        </row>
        <row r="842">
          <cell r="A842" t="str">
            <v>4VNULCS045</v>
          </cell>
          <cell r="B842" t="str">
            <v>self-tapping screw 1.4x2.5</v>
          </cell>
        </row>
        <row r="843">
          <cell r="A843" t="str">
            <v>4VNULCS046</v>
          </cell>
          <cell r="B843" t="str">
            <v>machine screw 1.4x3</v>
          </cell>
        </row>
        <row r="844">
          <cell r="A844" t="str">
            <v>4VNULCS047</v>
          </cell>
          <cell r="B844" t="str">
            <v>insulating cement for volume key</v>
          </cell>
        </row>
        <row r="845">
          <cell r="A845" t="str">
            <v>4VNULCS048</v>
          </cell>
          <cell r="B845" t="str">
            <v>insulating cement for camera</v>
          </cell>
        </row>
        <row r="846">
          <cell r="A846" t="str">
            <v>4VNULCS049</v>
          </cell>
          <cell r="B846" t="str">
            <v>insulating cement for LCD</v>
          </cell>
        </row>
        <row r="847">
          <cell r="A847" t="str">
            <v>4VNULCS04A</v>
          </cell>
          <cell r="B847" t="str">
            <v>TP-IC sheilding conductive fabric</v>
          </cell>
        </row>
        <row r="848">
          <cell r="A848" t="str">
            <v>4VNULCS04C</v>
          </cell>
          <cell r="B848" t="str">
            <v>speaker conductive fabric</v>
          </cell>
        </row>
        <row r="849">
          <cell r="A849" t="str">
            <v>4VNULCS04D</v>
          </cell>
          <cell r="B849" t="str">
            <v>conductive foam 1</v>
          </cell>
        </row>
        <row r="850">
          <cell r="A850" t="str">
            <v>4VNULCS04E</v>
          </cell>
          <cell r="B850" t="str">
            <v>conductive foam 2</v>
          </cell>
        </row>
        <row r="851">
          <cell r="A851" t="str">
            <v>4VNULCS04F</v>
          </cell>
          <cell r="B851" t="str">
            <v>key light FPC grounding conductive fabric</v>
          </cell>
        </row>
        <row r="852">
          <cell r="A852" t="str">
            <v>1AC002010001</v>
          </cell>
          <cell r="B852" t="str">
            <v>Dây nối mạch</v>
          </cell>
        </row>
        <row r="853">
          <cell r="A853" t="str">
            <v>EN001020001AAA</v>
          </cell>
          <cell r="B853" t="str">
            <v>Tụ mylar (film capacitor) 100nF 400V</v>
          </cell>
        </row>
        <row r="854">
          <cell r="A854" t="str">
            <v>EN001020002AAA</v>
          </cell>
          <cell r="B854" t="str">
            <v>Tụ mylar (film capacitor) 100nF 100V</v>
          </cell>
        </row>
        <row r="855">
          <cell r="A855" t="str">
            <v>EN001020003AAA</v>
          </cell>
          <cell r="B855" t="str">
            <v>Tụ mylar (film capacitor) 4n7 100V</v>
          </cell>
        </row>
        <row r="856">
          <cell r="A856" t="str">
            <v>EN001020004AAA</v>
          </cell>
          <cell r="B856" t="str">
            <v>Tụ mylar (film capacitor) 22n 100V</v>
          </cell>
        </row>
        <row r="857">
          <cell r="A857" t="str">
            <v>EN001020005AAA</v>
          </cell>
          <cell r="B857" t="str">
            <v>Tụ mylar (film capacitor) 1n 100V</v>
          </cell>
        </row>
        <row r="858">
          <cell r="A858" t="str">
            <v>EN001020006AAA</v>
          </cell>
          <cell r="B858" t="str">
            <v>Tụ mylar (film capacitor) 10nF 100V</v>
          </cell>
        </row>
        <row r="859">
          <cell r="A859" t="str">
            <v>EN001020007AAA</v>
          </cell>
          <cell r="B859" t="str">
            <v>Tụ mylar (film capacitor) 1uF 630V</v>
          </cell>
        </row>
        <row r="860">
          <cell r="A860" t="str">
            <v>EN001050001AAA</v>
          </cell>
          <cell r="B860" t="str">
            <v>Tụ gốm 33pF</v>
          </cell>
        </row>
        <row r="861">
          <cell r="A861" t="str">
            <v>EN001050002AAI</v>
          </cell>
          <cell r="B861" t="str">
            <v>Tụ gốm 68pF</v>
          </cell>
        </row>
        <row r="862">
          <cell r="A862" t="str">
            <v>EN001070001AAA</v>
          </cell>
          <cell r="B862" t="str">
            <v>Tụ hóa 150uF 450V</v>
          </cell>
        </row>
        <row r="863">
          <cell r="A863" t="str">
            <v>EN001070002AAA</v>
          </cell>
          <cell r="B863" t="str">
            <v>Tụ hóa 100uF 25V</v>
          </cell>
        </row>
        <row r="864">
          <cell r="A864" t="str">
            <v>EN001070003AAA</v>
          </cell>
          <cell r="B864" t="str">
            <v>Tụ hóa 10uF 50V</v>
          </cell>
        </row>
        <row r="865">
          <cell r="A865" t="str">
            <v>EN001070004AAA</v>
          </cell>
          <cell r="B865" t="str">
            <v>Tụ hóa 3300uF 25V</v>
          </cell>
        </row>
        <row r="866">
          <cell r="A866" t="str">
            <v>EN001070005AAA</v>
          </cell>
          <cell r="B866" t="str">
            <v>Tụ hóa 1uF 50V</v>
          </cell>
        </row>
        <row r="867">
          <cell r="A867" t="str">
            <v>EN001070006AAA</v>
          </cell>
          <cell r="B867" t="str">
            <v>Tụ hóa 220uF 200V</v>
          </cell>
        </row>
        <row r="868">
          <cell r="A868" t="str">
            <v>EN001110001AAA</v>
          </cell>
          <cell r="B868" t="str">
            <v>Tụ cao áp 4n7 2kV</v>
          </cell>
        </row>
        <row r="869">
          <cell r="A869" t="str">
            <v>EN001110002AAA</v>
          </cell>
          <cell r="B869" t="str">
            <v>Tụ cao áp 470pF 2kV</v>
          </cell>
        </row>
        <row r="870">
          <cell r="A870" t="str">
            <v>EN001140001AAI</v>
          </cell>
          <cell r="B870" t="str">
            <v>Tụ 470NF 275V ~ X2</v>
          </cell>
        </row>
        <row r="871">
          <cell r="A871" t="str">
            <v>EN001140002AAI</v>
          </cell>
          <cell r="B871" t="str">
            <v>Tụ 2,2 mF/50V</v>
          </cell>
        </row>
        <row r="872">
          <cell r="A872" t="str">
            <v>EN001140003AAI</v>
          </cell>
          <cell r="B872" t="str">
            <v>Tụ 0,33uF/100V</v>
          </cell>
        </row>
        <row r="873">
          <cell r="A873" t="str">
            <v>EN002010001AAA</v>
          </cell>
          <cell r="B873" t="str">
            <v>Điện trở 220k 1/4W</v>
          </cell>
        </row>
        <row r="874">
          <cell r="A874" t="str">
            <v>EN002010002AAA</v>
          </cell>
          <cell r="B874" t="str">
            <v>Điện trở 680 ohm 1/4W</v>
          </cell>
        </row>
        <row r="875">
          <cell r="A875" t="str">
            <v>EN002010003AAA</v>
          </cell>
          <cell r="B875" t="str">
            <v>Điện trở 15k 1/4W</v>
          </cell>
        </row>
        <row r="876">
          <cell r="A876" t="str">
            <v>EN002010004AAA</v>
          </cell>
          <cell r="B876" t="str">
            <v>Điện trở 22k 1/4W</v>
          </cell>
        </row>
        <row r="877">
          <cell r="A877" t="str">
            <v>EN002010005AAA</v>
          </cell>
          <cell r="B877" t="str">
            <v>Điện trở 10 ohm 1/4W</v>
          </cell>
        </row>
        <row r="878">
          <cell r="A878" t="str">
            <v>EN002010006AAA</v>
          </cell>
          <cell r="B878" t="str">
            <v>Điện trở 10k 1/4W</v>
          </cell>
        </row>
        <row r="879">
          <cell r="A879" t="str">
            <v>EN002010007AAA</v>
          </cell>
          <cell r="B879" t="str">
            <v>Điện trở 4.7k 1/4W</v>
          </cell>
        </row>
        <row r="880">
          <cell r="A880" t="str">
            <v>EN002010008AAA</v>
          </cell>
          <cell r="B880" t="str">
            <v>Điện trở 8.2k 1/4W</v>
          </cell>
        </row>
        <row r="881">
          <cell r="A881" t="str">
            <v>EN002010009AAA</v>
          </cell>
          <cell r="B881" t="str">
            <v>Điện trở 2M 1/4W</v>
          </cell>
        </row>
        <row r="882">
          <cell r="A882" t="str">
            <v>EN002010010AAA</v>
          </cell>
          <cell r="B882" t="str">
            <v>Điện trở 1k 1/4W</v>
          </cell>
        </row>
        <row r="883">
          <cell r="A883" t="str">
            <v>EN002010011AAA</v>
          </cell>
          <cell r="B883" t="str">
            <v>Điện trở 100k 1/4W</v>
          </cell>
        </row>
        <row r="884">
          <cell r="A884" t="str">
            <v>EN002010012AAA</v>
          </cell>
          <cell r="B884" t="str">
            <v>Điện trở 47k 1/4W</v>
          </cell>
        </row>
        <row r="885">
          <cell r="A885" t="str">
            <v>EN002010013AAA</v>
          </cell>
          <cell r="B885" t="str">
            <v>Điện trở 56k 1/4W</v>
          </cell>
        </row>
        <row r="886">
          <cell r="A886" t="str">
            <v>EN002010014AAA</v>
          </cell>
          <cell r="B886" t="str">
            <v>Điện trở 1.5k 1/4W</v>
          </cell>
        </row>
        <row r="887">
          <cell r="A887" t="str">
            <v>EN002010015AAA</v>
          </cell>
          <cell r="B887" t="str">
            <v>Điện trở 470k 1/4W</v>
          </cell>
        </row>
        <row r="888">
          <cell r="A888" t="str">
            <v>EN002010016AAA</v>
          </cell>
          <cell r="B888" t="str">
            <v>Điện trở 47 ohm 1/4W</v>
          </cell>
        </row>
        <row r="889">
          <cell r="A889" t="str">
            <v>EN002010017AAA</v>
          </cell>
          <cell r="B889" t="str">
            <v>Điện trở 22 ohm 1/4W</v>
          </cell>
        </row>
        <row r="890">
          <cell r="A890" t="str">
            <v>EN002010018AAA</v>
          </cell>
          <cell r="B890" t="str">
            <v>Điện trở 100 ohm 1/2W</v>
          </cell>
        </row>
        <row r="891">
          <cell r="A891" t="str">
            <v>EN002010019AAI</v>
          </cell>
          <cell r="B891" t="str">
            <v>Điện trở 6,8K - 1/4W</v>
          </cell>
        </row>
        <row r="892">
          <cell r="A892" t="str">
            <v>EN002010020AAI</v>
          </cell>
          <cell r="B892" t="str">
            <v>Điện trở 180K - 1/4W-1%</v>
          </cell>
        </row>
        <row r="893">
          <cell r="A893" t="str">
            <v>EN002010021AAI</v>
          </cell>
          <cell r="B893" t="str">
            <v>Điện trở 3.9k - 1/4W</v>
          </cell>
        </row>
        <row r="894">
          <cell r="A894" t="str">
            <v>EN002020001AAA</v>
          </cell>
          <cell r="B894" t="str">
            <v>Điện trở 12k 2W</v>
          </cell>
        </row>
        <row r="895">
          <cell r="A895" t="str">
            <v>EN002020002AAA</v>
          </cell>
          <cell r="B895" t="str">
            <v>Điện trở 10k 2W</v>
          </cell>
        </row>
        <row r="896">
          <cell r="A896" t="str">
            <v>EN002020003AAA</v>
          </cell>
          <cell r="B896" t="str">
            <v>Điện trở 56 ohm 2W</v>
          </cell>
        </row>
        <row r="897">
          <cell r="A897" t="str">
            <v>EN002020004AAA</v>
          </cell>
          <cell r="B897" t="str">
            <v>Điện trở 0.47 ohm 2W</v>
          </cell>
        </row>
        <row r="898">
          <cell r="A898" t="str">
            <v>EN002020005AAA</v>
          </cell>
          <cell r="B898" t="str">
            <v>Điện trở 33k 5W</v>
          </cell>
        </row>
        <row r="899">
          <cell r="A899" t="str">
            <v>EN002020006AAA</v>
          </cell>
          <cell r="B899" t="str">
            <v>Điện trở 0.1 ohm 5W</v>
          </cell>
        </row>
        <row r="900">
          <cell r="A900" t="str">
            <v>EN002020007AAI</v>
          </cell>
          <cell r="B900" t="str">
            <v>Điện trở 15K - 5W</v>
          </cell>
        </row>
        <row r="901">
          <cell r="A901" t="str">
            <v>EN002030001AAA</v>
          </cell>
          <cell r="B901" t="str">
            <v>Điện trở nhiệt bảo vệ NTC 5D-9</v>
          </cell>
        </row>
        <row r="902">
          <cell r="A902" t="str">
            <v>EN002030002AAA</v>
          </cell>
          <cell r="B902" t="str">
            <v>Điện trở nhiệt bảo vệ NTC 5D-13</v>
          </cell>
        </row>
        <row r="903">
          <cell r="A903" t="str">
            <v>EN002030003AAA</v>
          </cell>
          <cell r="B903" t="str">
            <v>Điện trở nhiệt bảo vệ NTC 10D-9</v>
          </cell>
        </row>
        <row r="904">
          <cell r="A904" t="str">
            <v>EN002040001AAA</v>
          </cell>
          <cell r="B904" t="str">
            <v>Chiết áp 3 chân, vi chỉnh nhiều vòng, 10K VR</v>
          </cell>
        </row>
        <row r="905">
          <cell r="A905" t="str">
            <v>EN002040002AAA</v>
          </cell>
          <cell r="B905" t="str">
            <v>Chiết áp 3 chân, vi chỉnh nhiều vòng, 2K VR</v>
          </cell>
        </row>
        <row r="906">
          <cell r="A906" t="str">
            <v>EN003020001AAC</v>
          </cell>
          <cell r="B906" t="str">
            <v>PCB1</v>
          </cell>
        </row>
        <row r="907">
          <cell r="A907" t="str">
            <v>EN003020002AAF</v>
          </cell>
          <cell r="B907" t="str">
            <v>Tấm PCB LCD panel ES002</v>
          </cell>
        </row>
        <row r="908">
          <cell r="A908" t="str">
            <v>EN004010001AAA</v>
          </cell>
          <cell r="B908" t="str">
            <v>Cầu chì 2A</v>
          </cell>
        </row>
        <row r="909">
          <cell r="A909" t="str">
            <v>EN004010002AAA</v>
          </cell>
          <cell r="B909" t="str">
            <v>Cầu chì nhiệt</v>
          </cell>
        </row>
        <row r="910">
          <cell r="A910" t="str">
            <v>EN004020001AAI</v>
          </cell>
          <cell r="B910" t="str">
            <v>Cầu chì dây đồng 0.8mm</v>
          </cell>
        </row>
        <row r="911">
          <cell r="A911" t="str">
            <v>EN005010001AAA</v>
          </cell>
          <cell r="B911" t="str">
            <v>Transitor 2SB562</v>
          </cell>
        </row>
        <row r="912">
          <cell r="A912" t="str">
            <v>EN005010002AAA</v>
          </cell>
          <cell r="B912" t="str">
            <v>Transitor 2SA1015</v>
          </cell>
        </row>
        <row r="913">
          <cell r="A913" t="str">
            <v>EN005020001AAA</v>
          </cell>
          <cell r="B913" t="str">
            <v>Transitor 2SC1815</v>
          </cell>
        </row>
        <row r="914">
          <cell r="A914" t="str">
            <v>EN005020001AAI</v>
          </cell>
          <cell r="B914" t="str">
            <v>Transitor C1815</v>
          </cell>
        </row>
        <row r="915">
          <cell r="A915" t="str">
            <v>EN005020002AAA</v>
          </cell>
          <cell r="B915" t="str">
            <v>Transitor 2SD468</v>
          </cell>
        </row>
        <row r="916">
          <cell r="A916" t="str">
            <v>EN005030001AAC</v>
          </cell>
          <cell r="B916" t="str">
            <v>IRFP460</v>
          </cell>
        </row>
        <row r="917">
          <cell r="A917" t="str">
            <v>EN005030002AAC</v>
          </cell>
          <cell r="B917" t="str">
            <v>IRF3205</v>
          </cell>
        </row>
        <row r="918">
          <cell r="A918" t="str">
            <v>EN006010001AAC</v>
          </cell>
          <cell r="B918" t="str">
            <v>DVT1-0212</v>
          </cell>
        </row>
        <row r="919">
          <cell r="A919" t="str">
            <v>EN006010002AAC</v>
          </cell>
          <cell r="B919" t="str">
            <v>DVT2,3 - 12160</v>
          </cell>
        </row>
        <row r="920">
          <cell r="A920" t="str">
            <v>EN007010001AAA</v>
          </cell>
          <cell r="B920" t="str">
            <v>IC 74HC595</v>
          </cell>
        </row>
        <row r="921">
          <cell r="A921" t="str">
            <v>EN007010002AAA</v>
          </cell>
          <cell r="B921" t="str">
            <v>IC LM358</v>
          </cell>
        </row>
        <row r="922">
          <cell r="A922" t="str">
            <v>EN007010003AAA</v>
          </cell>
          <cell r="B922" t="str">
            <v>IC ổn áp 5V 7805 to</v>
          </cell>
        </row>
        <row r="923">
          <cell r="A923" t="str">
            <v>EN007010004AAC</v>
          </cell>
          <cell r="B923" t="str">
            <v>PIC16F690</v>
          </cell>
        </row>
        <row r="924">
          <cell r="A924" t="str">
            <v>EN007010005AAC</v>
          </cell>
          <cell r="B924" t="str">
            <v>PIC16F684</v>
          </cell>
        </row>
        <row r="925">
          <cell r="A925" t="str">
            <v>EN007010006AAC</v>
          </cell>
          <cell r="B925" t="str">
            <v>SG3525ND 16 DIP</v>
          </cell>
        </row>
        <row r="926">
          <cell r="A926" t="str">
            <v>EN007010007AAC</v>
          </cell>
          <cell r="B926" t="str">
            <v>ACS756</v>
          </cell>
        </row>
        <row r="927">
          <cell r="A927" t="str">
            <v>EN007010008AAC</v>
          </cell>
          <cell r="B927" t="str">
            <v>6N137-000E 8DIP</v>
          </cell>
        </row>
        <row r="928">
          <cell r="A928" t="str">
            <v>EN008010001AAA</v>
          </cell>
          <cell r="B928" t="str">
            <v>Diode chỉnh lưu 1 A (1N4007)</v>
          </cell>
        </row>
        <row r="929">
          <cell r="A929" t="str">
            <v>EN008010002AAC</v>
          </cell>
          <cell r="B929" t="str">
            <v>KBU1010</v>
          </cell>
        </row>
        <row r="930">
          <cell r="A930" t="str">
            <v>EN008020001AAA</v>
          </cell>
          <cell r="B930" t="str">
            <v>Diode ổn áp 12V, 1 W</v>
          </cell>
        </row>
        <row r="931">
          <cell r="A931" t="str">
            <v>EN008020002AAA</v>
          </cell>
          <cell r="B931" t="str">
            <v>Diode ổn áp 15V, 0.5W</v>
          </cell>
        </row>
        <row r="932">
          <cell r="A932" t="str">
            <v>EN008020003AAA</v>
          </cell>
          <cell r="B932" t="str">
            <v>Diode ổn áp 5.5V, 0.5W</v>
          </cell>
        </row>
        <row r="933">
          <cell r="A933" t="str">
            <v>EN008030001AAA</v>
          </cell>
          <cell r="B933" t="str">
            <v>Diode tín hiệu 1N4148</v>
          </cell>
        </row>
        <row r="934">
          <cell r="A934" t="str">
            <v>EN008040001AAC</v>
          </cell>
          <cell r="B934" t="str">
            <v>Diode BY500-600-E3/54</v>
          </cell>
        </row>
        <row r="935">
          <cell r="A935" t="str">
            <v>EN008040002AAC</v>
          </cell>
          <cell r="B935" t="str">
            <v>Diode MUR3020</v>
          </cell>
        </row>
        <row r="936">
          <cell r="A936" t="str">
            <v>EN008040003AAC</v>
          </cell>
          <cell r="B936" t="str">
            <v>Diode MBR1535 -TO220</v>
          </cell>
        </row>
        <row r="937">
          <cell r="A937" t="str">
            <v>EN008040004AAC</v>
          </cell>
          <cell r="B937" t="str">
            <v>Diode HER208</v>
          </cell>
        </row>
        <row r="938">
          <cell r="A938" t="str">
            <v>EN008040005AAC</v>
          </cell>
          <cell r="B938" t="str">
            <v>Diode SF58</v>
          </cell>
        </row>
        <row r="939">
          <cell r="A939" t="str">
            <v>EN010010001AAC</v>
          </cell>
          <cell r="B939" t="str">
            <v>FAN7382</v>
          </cell>
        </row>
        <row r="940">
          <cell r="A940" t="str">
            <v>EN011010001AAA</v>
          </cell>
          <cell r="B940" t="str">
            <v>Jack 2 chân</v>
          </cell>
        </row>
        <row r="941">
          <cell r="A941" t="str">
            <v>EN011010002AAA</v>
          </cell>
          <cell r="B941" t="str">
            <v>Jack 3 chân</v>
          </cell>
        </row>
        <row r="942">
          <cell r="A942" t="str">
            <v>EN011010003AAA</v>
          </cell>
          <cell r="B942" t="str">
            <v>Jack 6 chân</v>
          </cell>
        </row>
        <row r="943">
          <cell r="A943" t="str">
            <v>EN012010001AAA</v>
          </cell>
          <cell r="B943" t="str">
            <v>Thạch anh dao động 2 chân</v>
          </cell>
        </row>
        <row r="944">
          <cell r="A944" t="str">
            <v>EN013010001AAA</v>
          </cell>
          <cell r="B944" t="str">
            <v>Còi chíp tròn 5V có điều khiển</v>
          </cell>
        </row>
        <row r="945">
          <cell r="A945" t="str">
            <v>EN013010001AAI</v>
          </cell>
          <cell r="B945" t="str">
            <v>Còi chíp tròn 5V</v>
          </cell>
        </row>
        <row r="946">
          <cell r="A946" t="str">
            <v>EN014010001AAA</v>
          </cell>
          <cell r="B946" t="str">
            <v>Ghép quang PC817</v>
          </cell>
        </row>
        <row r="947">
          <cell r="A947" t="str">
            <v>EN015010001AAC</v>
          </cell>
          <cell r="B947" t="str">
            <v>4A YE 10280</v>
          </cell>
        </row>
        <row r="948">
          <cell r="A948" t="str">
            <v>EN015010002AAC</v>
          </cell>
          <cell r="B948" t="str">
            <v>DVL2,3 1.5 Mh</v>
          </cell>
        </row>
        <row r="949">
          <cell r="A949" t="str">
            <v>EN037010001AAA</v>
          </cell>
          <cell r="B949" t="str">
            <v>Rơ le 12V 5 cực</v>
          </cell>
        </row>
        <row r="950">
          <cell r="A950" t="str">
            <v>EN038010001AAA</v>
          </cell>
          <cell r="B950" t="str">
            <v>Thanh jumper đơn đực thẳng</v>
          </cell>
        </row>
        <row r="951">
          <cell r="A951" t="str">
            <v>ET001010001AAD</v>
          </cell>
          <cell r="B951" t="str">
            <v>Dây cáp đơn 10mm2, đỏ</v>
          </cell>
        </row>
        <row r="952">
          <cell r="A952" t="str">
            <v>ET001010002AAD</v>
          </cell>
          <cell r="B952" t="str">
            <v>Dây cáp đơn 10mm2, xanhlam</v>
          </cell>
        </row>
        <row r="953">
          <cell r="A953" t="str">
            <v>ET001010003AAD</v>
          </cell>
          <cell r="B953" t="str">
            <v>Dây cáp đơn 6mm2  đỏ</v>
          </cell>
        </row>
        <row r="954">
          <cell r="A954" t="str">
            <v>ET001010004AAD</v>
          </cell>
          <cell r="B954" t="str">
            <v>Dây đơn 1.5mm2 vàng</v>
          </cell>
        </row>
        <row r="955">
          <cell r="A955" t="str">
            <v>ET001010005AAI</v>
          </cell>
          <cell r="B955" t="str">
            <v>Dây cáp 0.4mm2</v>
          </cell>
        </row>
        <row r="956">
          <cell r="A956" t="str">
            <v>ET001030001AAA</v>
          </cell>
          <cell r="B956" t="str">
            <v>Cáp nguồn máy tính 3 chân, tốt</v>
          </cell>
        </row>
        <row r="957">
          <cell r="A957" t="str">
            <v>ET002010001AAA</v>
          </cell>
          <cell r="B957" t="str">
            <v>Ổ cắm 3 chân  AC</v>
          </cell>
        </row>
        <row r="958">
          <cell r="A958" t="str">
            <v>ET002010002AAA</v>
          </cell>
          <cell r="B958" t="str">
            <v>Ổ cắm 3 chân kiểu PC</v>
          </cell>
        </row>
        <row r="959">
          <cell r="A959" t="str">
            <v>ET003010001AAA</v>
          </cell>
          <cell r="B959" t="str">
            <v>Quạt 8cm*8cm 12 V 0.25A</v>
          </cell>
        </row>
        <row r="960">
          <cell r="A960" t="str">
            <v>ET004020001AAA</v>
          </cell>
          <cell r="B960" t="str">
            <v>Công tắc nhấn/nhả tròn có đèn led</v>
          </cell>
        </row>
        <row r="961">
          <cell r="A961" t="str">
            <v>ET005010001AAA</v>
          </cell>
          <cell r="B961" t="str">
            <v>Nút bấm đế tròn, đỏ</v>
          </cell>
        </row>
        <row r="962">
          <cell r="A962" t="str">
            <v>ET005010002AAA</v>
          </cell>
          <cell r="B962" t="str">
            <v>Nút bấm đế tròn, xanh</v>
          </cell>
        </row>
        <row r="963">
          <cell r="A963" t="str">
            <v>FP010010000AAA</v>
          </cell>
          <cell r="B963" t="str">
            <v>Inverter ES1500</v>
          </cell>
        </row>
        <row r="964">
          <cell r="A964" t="str">
            <v>MC001010001AAE</v>
          </cell>
          <cell r="B964" t="str">
            <v>Cốt đồng mạ trắng 10-6</v>
          </cell>
        </row>
        <row r="965">
          <cell r="A965" t="str">
            <v>MC001010002AAE</v>
          </cell>
          <cell r="B965" t="str">
            <v>Cốt đồng mạ trắng 10-8</v>
          </cell>
        </row>
        <row r="966">
          <cell r="A966" t="str">
            <v>MC002010001AAE</v>
          </cell>
          <cell r="B966" t="str">
            <v>Gen co nhiệt 10mm</v>
          </cell>
        </row>
        <row r="967">
          <cell r="A967" t="str">
            <v>MC002010002AAE</v>
          </cell>
          <cell r="B967" t="str">
            <v>Gen co nhiệt 2 mm</v>
          </cell>
        </row>
        <row r="968">
          <cell r="A968" t="str">
            <v>MC002010003AAE</v>
          </cell>
          <cell r="B968" t="str">
            <v>Gen co nhiệt 4 mm</v>
          </cell>
        </row>
        <row r="969">
          <cell r="A969" t="str">
            <v>MC002010004AAE</v>
          </cell>
          <cell r="B969" t="str">
            <v>Gen co 6</v>
          </cell>
        </row>
        <row r="970">
          <cell r="A970" t="str">
            <v>MC002010005AAE</v>
          </cell>
          <cell r="B970" t="str">
            <v>Gen co 6,4</v>
          </cell>
        </row>
        <row r="971">
          <cell r="A971" t="str">
            <v>MC002010006AAE</v>
          </cell>
          <cell r="B971" t="str">
            <v>Gen co 7</v>
          </cell>
        </row>
        <row r="972">
          <cell r="A972" t="str">
            <v>MC002010007AAE</v>
          </cell>
          <cell r="B972" t="str">
            <v>Gen co 8</v>
          </cell>
        </row>
        <row r="973">
          <cell r="A973" t="str">
            <v>MC002010008AAE</v>
          </cell>
          <cell r="B973" t="str">
            <v>Gen co 16</v>
          </cell>
        </row>
        <row r="974">
          <cell r="A974" t="str">
            <v>MC002020001AAE</v>
          </cell>
          <cell r="B974" t="str">
            <v>Gen dệt 4 mm</v>
          </cell>
        </row>
        <row r="975">
          <cell r="A975" t="str">
            <v>MC003010001AAB</v>
          </cell>
          <cell r="B975" t="str">
            <v>Vít PCBA LCD M2x6</v>
          </cell>
        </row>
        <row r="976">
          <cell r="A976" t="str">
            <v>MC003020001AAB</v>
          </cell>
          <cell r="B976" t="str">
            <v>Vít bắt cọc đồng M3x6</v>
          </cell>
        </row>
        <row r="977">
          <cell r="A977" t="str">
            <v>MC003020002AAB</v>
          </cell>
          <cell r="B977" t="str">
            <v>Vít cọc PCBA M3x10</v>
          </cell>
        </row>
        <row r="978">
          <cell r="A978" t="str">
            <v>MC003020003AAB</v>
          </cell>
          <cell r="B978" t="str">
            <v>Vít M3x10 răng to</v>
          </cell>
        </row>
        <row r="979">
          <cell r="A979" t="str">
            <v>MC003020004AAB</v>
          </cell>
          <cell r="B979" t="str">
            <v>Vít ổ cắm AC vào M3x15</v>
          </cell>
        </row>
        <row r="980">
          <cell r="A980" t="str">
            <v>MC003020005AAB</v>
          </cell>
          <cell r="B980" t="str">
            <v>Vít M3x5</v>
          </cell>
        </row>
        <row r="981">
          <cell r="A981" t="str">
            <v>MC003030001AAB</v>
          </cell>
          <cell r="B981" t="str">
            <v>Vít quạt M4x15</v>
          </cell>
        </row>
        <row r="982">
          <cell r="A982" t="str">
            <v>MC003040001AAE</v>
          </cell>
          <cell r="B982" t="str">
            <v>Vít M5x10</v>
          </cell>
        </row>
        <row r="983">
          <cell r="A983" t="str">
            <v>MC003050001AAE</v>
          </cell>
          <cell r="B983" t="str">
            <v>Ốc 5-10 đầu dù to, ecu, đệm vênh bằng inox</v>
          </cell>
        </row>
        <row r="984">
          <cell r="A984" t="str">
            <v>MC004010001AAB</v>
          </cell>
          <cell r="B984" t="str">
            <v>Longđen M3</v>
          </cell>
        </row>
        <row r="985">
          <cell r="A985" t="str">
            <v>MC004020001AAB</v>
          </cell>
          <cell r="B985" t="str">
            <v>Đai ốc M4</v>
          </cell>
        </row>
        <row r="986">
          <cell r="A986" t="str">
            <v>MC005010001AAB</v>
          </cell>
          <cell r="B986" t="str">
            <v>Lưới quạt</v>
          </cell>
        </row>
        <row r="987">
          <cell r="A987" t="str">
            <v>MC006010001AAB</v>
          </cell>
          <cell r="B987" t="str">
            <v>Chân đồng đỡ bản mạch</v>
          </cell>
        </row>
        <row r="988">
          <cell r="A988" t="str">
            <v>MC007010001AAB</v>
          </cell>
          <cell r="B988" t="str">
            <v>Tấm tản nhiệt 145x55x35 mm</v>
          </cell>
        </row>
        <row r="989">
          <cell r="A989" t="str">
            <v>MC007010002AAB</v>
          </cell>
          <cell r="B989" t="str">
            <v>Tấm tản nhiệt 170x55x35mm</v>
          </cell>
        </row>
        <row r="990">
          <cell r="A990" t="str">
            <v>PK001010001AAB</v>
          </cell>
          <cell r="B990" t="str">
            <v>Nắp trên vỏ EcoStore</v>
          </cell>
        </row>
        <row r="991">
          <cell r="A991" t="str">
            <v>PK001010002AAB</v>
          </cell>
          <cell r="B991" t="str">
            <v>Nắp dưới vỏ EcoStore</v>
          </cell>
        </row>
        <row r="992">
          <cell r="A992" t="str">
            <v>PK001030001AAB</v>
          </cell>
          <cell r="B992" t="str">
            <v>Tem nhôm (nhỏ)</v>
          </cell>
        </row>
        <row r="993">
          <cell r="A993" t="str">
            <v>PK002010001AAG</v>
          </cell>
          <cell r="B993" t="str">
            <v>Hộp bìa Ecostore</v>
          </cell>
        </row>
        <row r="994">
          <cell r="A994" t="str">
            <v>PK002010002AAL</v>
          </cell>
          <cell r="B994" t="str">
            <v>Hộp carton 5 lớp sóng A/B</v>
          </cell>
        </row>
        <row r="995">
          <cell r="A995" t="str">
            <v>PK003010001AAG</v>
          </cell>
          <cell r="B995" t="str">
            <v>Xốp (nhỏ)</v>
          </cell>
        </row>
        <row r="996">
          <cell r="A996" t="str">
            <v>PK003010002AAG</v>
          </cell>
          <cell r="B996" t="str">
            <v>Xốp (to)</v>
          </cell>
        </row>
        <row r="997">
          <cell r="A997" t="str">
            <v>PK003010003AAI</v>
          </cell>
          <cell r="B997" t="str">
            <v>Xốp miếng lớn</v>
          </cell>
        </row>
        <row r="998">
          <cell r="A998" t="str">
            <v>PK004010001AAG</v>
          </cell>
          <cell r="B998" t="str">
            <v>Túi Nylon (nhỏ)</v>
          </cell>
        </row>
        <row r="999">
          <cell r="A999" t="str">
            <v>PK004010002AAG</v>
          </cell>
          <cell r="B999" t="str">
            <v>Túi Nylon (to)</v>
          </cell>
        </row>
        <row r="1000">
          <cell r="A1000" t="str">
            <v>PK005010001AAI</v>
          </cell>
          <cell r="B1000" t="str">
            <v>Sách HDSD Ecostore</v>
          </cell>
        </row>
        <row r="1001">
          <cell r="A1001" t="str">
            <v>PK006010001AAI</v>
          </cell>
          <cell r="B1001" t="str">
            <v>Tem bảo hành Ecostore</v>
          </cell>
        </row>
        <row r="1002">
          <cell r="A1002" t="str">
            <v>PK006020001AAI</v>
          </cell>
          <cell r="B1002" t="str">
            <v>Phiếu bảo hành Ecostore</v>
          </cell>
        </row>
        <row r="1003">
          <cell r="A1003" t="str">
            <v>PL001010001AAA</v>
          </cell>
          <cell r="B1003" t="str">
            <v>Cách điện Transitor TO-220AB</v>
          </cell>
        </row>
        <row r="1004">
          <cell r="A1004" t="str">
            <v>PL002010001AAA</v>
          </cell>
          <cell r="B1004" t="str">
            <v>Màn LCD 16 ký tự 2 dòng, chân 1 hàng</v>
          </cell>
        </row>
        <row r="1005">
          <cell r="A1005" t="str">
            <v>PL003010001AAB</v>
          </cell>
          <cell r="B1005" t="str">
            <v>Tấm mica bảo vệ màn hình Ecostore</v>
          </cell>
        </row>
        <row r="1006">
          <cell r="A1006" t="str">
            <v>PL004010001AAB</v>
          </cell>
          <cell r="B1006" t="str">
            <v>Mặt nhựa ecostore</v>
          </cell>
        </row>
        <row r="1007">
          <cell r="A1007" t="str">
            <v>PL005010001AAC</v>
          </cell>
          <cell r="B1007" t="str">
            <v>Insulator DongAh-6050611094</v>
          </cell>
        </row>
        <row r="1008">
          <cell r="A1008" t="str">
            <v>PL005010002AAC</v>
          </cell>
          <cell r="B1008" t="str">
            <v>Cool sheet DongAh-6050611591</v>
          </cell>
        </row>
        <row r="1009">
          <cell r="A1009" t="str">
            <v>PL006010001AAA</v>
          </cell>
          <cell r="B1009" t="str">
            <v>Đế cầu chì</v>
          </cell>
        </row>
        <row r="1010">
          <cell r="A1010" t="str">
            <v>PL006020001AAA</v>
          </cell>
          <cell r="B1010" t="str">
            <v>Đế cắm IC 14 chân</v>
          </cell>
        </row>
        <row r="1011">
          <cell r="A1011" t="str">
            <v>PL006020002AAA</v>
          </cell>
          <cell r="B1011" t="str">
            <v>Đế cắm IC 20 chân</v>
          </cell>
        </row>
        <row r="1012">
          <cell r="A1012" t="str">
            <v>PL007010001AAI</v>
          </cell>
          <cell r="B1012" t="str">
            <v>Lạt buộc nhỏ</v>
          </cell>
        </row>
        <row r="1013">
          <cell r="A1013" t="str">
            <v>PL007010002AAI</v>
          </cell>
          <cell r="B1013" t="str">
            <v>Lạt buộc to</v>
          </cell>
        </row>
        <row r="1014">
          <cell r="A1014" t="str">
            <v>RB001010001AAB</v>
          </cell>
          <cell r="B1014" t="str">
            <v>Chân cao su</v>
          </cell>
        </row>
        <row r="1015">
          <cell r="A1015" t="str">
            <v>RB002010001AAB</v>
          </cell>
          <cell r="B1015" t="str">
            <v>Bịt cao su</v>
          </cell>
        </row>
        <row r="1016">
          <cell r="A1016" t="str">
            <v>SP010010101AAA</v>
          </cell>
          <cell r="B1016" t="str">
            <v>PCBA ES001 đã lắp đủ</v>
          </cell>
        </row>
        <row r="1017">
          <cell r="A1017" t="str">
            <v>SP020010110AAA</v>
          </cell>
          <cell r="B1017" t="str">
            <v>Dây nguồn mới</v>
          </cell>
        </row>
        <row r="1018">
          <cell r="A1018" t="str">
            <v>1VBBLM15AG100SN1D</v>
          </cell>
          <cell r="B1018" t="str">
            <v>IND,FB,0402,10,25%,1A,50mOHM</v>
          </cell>
        </row>
        <row r="1019">
          <cell r="A1019" t="str">
            <v>1VBBLM15AG601SN1D</v>
          </cell>
          <cell r="B1019" t="str">
            <v>IND,FB,0402,600,25%,300mA,600mohm</v>
          </cell>
        </row>
        <row r="1020">
          <cell r="A1020" t="str">
            <v>1VBBLM15AX601SN1D</v>
          </cell>
          <cell r="B1020" t="str">
            <v>IND,FB,0402,600@100MHz,25%,300mA,600mohm</v>
          </cell>
        </row>
        <row r="1021">
          <cell r="A1021" t="str">
            <v>1VBNCB-H0603R221TR200F</v>
          </cell>
          <cell r="B1021" t="str">
            <v>IND,FB,0603,220@100MHz,25%</v>
          </cell>
        </row>
        <row r="1022">
          <cell r="A1022" t="str">
            <v>1VBNCB-H0805A221TR300F</v>
          </cell>
          <cell r="B1022" t="str">
            <v>IND,FB,0805,220@100MHz,25%</v>
          </cell>
        </row>
        <row r="1023">
          <cell r="A1023" t="str">
            <v>1VBNCB-H0805A601TR150F</v>
          </cell>
          <cell r="B1023" t="str">
            <v>IND,FB,0805,600@100MHz,25%</v>
          </cell>
        </row>
        <row r="1024">
          <cell r="A1024" t="str">
            <v>1VC0402100C1HNP0</v>
          </cell>
          <cell r="B1024" t="str">
            <v>CAP,CER,0402,10pF,0.25pF,50V,NPO,LOW DISS</v>
          </cell>
        </row>
        <row r="1025">
          <cell r="A1025" t="str">
            <v>1VC0402101J1HNP0</v>
          </cell>
          <cell r="B1025" t="str">
            <v>CAP,CER,0402,100pF,5%,50V,NPO</v>
          </cell>
        </row>
        <row r="1026">
          <cell r="A1026" t="str">
            <v>1VC0402102K1CX7R</v>
          </cell>
          <cell r="B1026" t="str">
            <v>CAP,CER,0402,1000pF,10%,16V,X7R</v>
          </cell>
        </row>
        <row r="1027">
          <cell r="A1027" t="str">
            <v>1VC0402103K1CX7R</v>
          </cell>
          <cell r="B1027" t="str">
            <v>CAP,CER,0402,0.01uF,10%,16V,X7R</v>
          </cell>
        </row>
        <row r="1028">
          <cell r="A1028" t="str">
            <v>1VC0402104K1CX7R</v>
          </cell>
          <cell r="B1028" t="str">
            <v>CAP,CER,0402,0.1uF,10%,16V,X7R</v>
          </cell>
        </row>
        <row r="1029">
          <cell r="A1029" t="str">
            <v>1VC0402105K0JX5R</v>
          </cell>
          <cell r="B1029" t="str">
            <v>CAP,CER,0402,1uF,10%,6.3V,X5R</v>
          </cell>
        </row>
        <row r="1030">
          <cell r="A1030" t="str">
            <v>1VC0402105K1AX5R</v>
          </cell>
          <cell r="B1030" t="str">
            <v>CAP,CER,0402,1uF,10%,10V,X5R</v>
          </cell>
        </row>
        <row r="1031">
          <cell r="A1031" t="str">
            <v>1VC0402106M0GX5R</v>
          </cell>
          <cell r="B1031" t="str">
            <v>CAP,CER,0402,10uF,20%,4V,X5R</v>
          </cell>
        </row>
        <row r="1032">
          <cell r="A1032" t="str">
            <v>1VC0402120J1HNP0</v>
          </cell>
          <cell r="B1032" t="str">
            <v>CAP,CER,0402,12pF,5%,50V,NPO</v>
          </cell>
        </row>
        <row r="1033">
          <cell r="A1033" t="str">
            <v>1VC0402180G1HNP0</v>
          </cell>
          <cell r="B1033" t="str">
            <v>CAP,CER,0402,18pF,2%,50V,NPO</v>
          </cell>
        </row>
        <row r="1034">
          <cell r="A1034" t="str">
            <v>1VC0402225M0GX5R</v>
          </cell>
          <cell r="B1034" t="str">
            <v>CAP,CER,0402,2.2uF,20%,4V,X5R</v>
          </cell>
        </row>
        <row r="1035">
          <cell r="A1035" t="str">
            <v>1VC0402270J1HNP0</v>
          </cell>
          <cell r="B1035" t="str">
            <v>CAP,CER,0402,27pF,5%,50V,NPO</v>
          </cell>
        </row>
        <row r="1036">
          <cell r="A1036" t="str">
            <v>1VC0402332K1HX7R</v>
          </cell>
          <cell r="B1036" t="str">
            <v>CAP,CER,0402,3300pF,10%,50V,X7R</v>
          </cell>
        </row>
        <row r="1037">
          <cell r="A1037" t="str">
            <v>1VC04025R6D1HC0G</v>
          </cell>
          <cell r="B1037" t="str">
            <v>CAP,CER,0402,5.6pF,0.5pF,50V,C0G/NPO</v>
          </cell>
        </row>
        <row r="1038">
          <cell r="A1038" t="str">
            <v>1VC0402820G1HNP0</v>
          </cell>
          <cell r="B1038" t="str">
            <v>CAP CER 82PF 50V 2% NPO 0402</v>
          </cell>
        </row>
        <row r="1039">
          <cell r="A1039" t="str">
            <v>1VC0603105K1AX5R</v>
          </cell>
          <cell r="B1039" t="str">
            <v>CAP,CER,0603,1uF,10%,10V,X5R</v>
          </cell>
        </row>
        <row r="1040">
          <cell r="A1040" t="str">
            <v>1VC0603106M0JX5R-0</v>
          </cell>
          <cell r="B1040" t="str">
            <v>CAP,CER,0603,10uF,20%,4.0V,X5R</v>
          </cell>
        </row>
        <row r="1041">
          <cell r="A1041" t="str">
            <v>1VC0603106M0JX5R-1</v>
          </cell>
          <cell r="B1041" t="str">
            <v>CAP,CER,0603,10uF,20%,6.3V,X5R</v>
          </cell>
        </row>
        <row r="1042">
          <cell r="A1042" t="str">
            <v>1VC0603225K0JX5R</v>
          </cell>
          <cell r="B1042" t="str">
            <v>CAP,CER,0603,2.2uF,10%,6.3V,X5R</v>
          </cell>
        </row>
        <row r="1043">
          <cell r="A1043" t="str">
            <v>1VC0603471K1HNP0</v>
          </cell>
          <cell r="B1043" t="str">
            <v>CAP,CER,0603,470pF,10%,50V,NPO</v>
          </cell>
        </row>
        <row r="1044">
          <cell r="A1044" t="str">
            <v>1VC0603475M0JX5R</v>
          </cell>
          <cell r="B1044" t="str">
            <v>CAP,CER,0603,4.7uF,20%,6.3V,X5R</v>
          </cell>
        </row>
        <row r="1045">
          <cell r="A1045" t="str">
            <v>1VC0603681J1HNP0</v>
          </cell>
          <cell r="B1045" t="str">
            <v>CAP,CER,0603,680pF,5%, 50V, NPO</v>
          </cell>
        </row>
        <row r="1046">
          <cell r="A1046" t="str">
            <v>1VC0805103J1HNP0</v>
          </cell>
          <cell r="B1046" t="str">
            <v>CAP,CER,0805,0.01uF,5%,50V,NPO</v>
          </cell>
        </row>
        <row r="1047">
          <cell r="A1047" t="str">
            <v>1VC0805104K1HX7R</v>
          </cell>
          <cell r="B1047" t="str">
            <v>CAP,CER,0805,0.1uF,10%, 50V, X7R</v>
          </cell>
        </row>
        <row r="1048">
          <cell r="A1048" t="str">
            <v>1VC0805106K1CX5R</v>
          </cell>
          <cell r="B1048" t="str">
            <v>CAP,CER,0805,10uF,10%,16V,X5R</v>
          </cell>
        </row>
        <row r="1049">
          <cell r="A1049" t="str">
            <v>1VC0805106M0JX5R</v>
          </cell>
          <cell r="B1049" t="str">
            <v>CAP,CER,0805,10uF,20%,6.3V,X5R</v>
          </cell>
        </row>
        <row r="1050">
          <cell r="A1050" t="str">
            <v>1VC0805221J1HNP0</v>
          </cell>
          <cell r="B1050" t="str">
            <v>CAP,CER,0805,220pF,5%, NPO, 50V</v>
          </cell>
        </row>
        <row r="1051">
          <cell r="A1051" t="str">
            <v>1VC0805226M0JX5R</v>
          </cell>
          <cell r="B1051" t="str">
            <v>CAP,CER,0805,22uF,20%,6.3V,X5R</v>
          </cell>
        </row>
        <row r="1052">
          <cell r="A1052" t="str">
            <v>1VC0805822J1HNP0</v>
          </cell>
          <cell r="B1052" t="str">
            <v>CAP,CER,0805,8200pF,5%,50V,NPO</v>
          </cell>
        </row>
        <row r="1053">
          <cell r="A1053" t="str">
            <v>1VC1206102K3DX7R</v>
          </cell>
          <cell r="B1053" t="str">
            <v>CAP,CER,1206,1000pF,10%,2KV,X7R</v>
          </cell>
        </row>
        <row r="1054">
          <cell r="A1054" t="str">
            <v>1VC1206226M1AX5R</v>
          </cell>
          <cell r="B1054" t="str">
            <v>CAP,CER,1206,22uF,20%,10V,X5R</v>
          </cell>
        </row>
        <row r="1055">
          <cell r="A1055" t="str">
            <v>1VC1206393J1HNP0</v>
          </cell>
          <cell r="B1055" t="str">
            <v>CAP,CER,1206,0.039uF,5%,50V,NPO</v>
          </cell>
        </row>
        <row r="1056">
          <cell r="A1056" t="str">
            <v>1VC150180V683K2YFLM</v>
          </cell>
          <cell r="B1056" t="str">
            <v>CAP,FLM,RAD,0.068uF,10% Pitch 15mm</v>
          </cell>
        </row>
        <row r="1057">
          <cell r="A1057" t="str">
            <v>1VC2050V107M1CALU</v>
          </cell>
          <cell r="B1057" t="str">
            <v>CAP,ELC,RAD,100uF,20%, 16V, 5x11x2mm</v>
          </cell>
        </row>
        <row r="1058">
          <cell r="A1058" t="str">
            <v>1VC3580V108M1AALU</v>
          </cell>
          <cell r="B1058" t="str">
            <v>Cap Elec RD 10V 1000uf 20%, 5.0mm lead space</v>
          </cell>
        </row>
        <row r="1059">
          <cell r="A1059" t="str">
            <v>1VD11-22/R6G6C-A01/2T</v>
          </cell>
          <cell r="B1059" t="str">
            <v>Green-Red LED,SMD,2V,20mA</v>
          </cell>
        </row>
        <row r="1060">
          <cell r="A1060" t="str">
            <v>1VDLG N971-KN-1</v>
          </cell>
          <cell r="B1060" t="str">
            <v>Green, 2.1V, 20mA, Surface Mount,3.20mm L x 1.60mm W</v>
          </cell>
        </row>
        <row r="1061">
          <cell r="A1061" t="str">
            <v>1VDMMBD7000LT1G</v>
          </cell>
          <cell r="B1061" t="str">
            <v>DIO,SWH,SOT23,100V,200mA,4nS,1.5pF</v>
          </cell>
        </row>
        <row r="1062">
          <cell r="A1062" t="str">
            <v>1VFLFL152G45TC1A219</v>
          </cell>
          <cell r="B1062" t="str">
            <v>FLT,SMT,0402,2.45GHz,0.55dB,21dB ATT,50 OHM,3W,1x0.5x0.4mm</v>
          </cell>
        </row>
        <row r="1063">
          <cell r="A1063" t="str">
            <v>1VL0402472F107I300</v>
          </cell>
          <cell r="B1063" t="str">
            <v>IND,FXD,4.7nH,0.3nH,300mA,180mOHM,0402</v>
          </cell>
        </row>
        <row r="1064">
          <cell r="A1064" t="str">
            <v>1VL2520105F107M2100</v>
          </cell>
          <cell r="B1064" t="str">
            <v>IND,PWR,1uH,20%,2.1A,82mOHM,2.5x2.0mm</v>
          </cell>
        </row>
        <row r="1065">
          <cell r="A1065" t="str">
            <v>1VL6060225F104Z6750</v>
          </cell>
          <cell r="B1065" t="str">
            <v>IND,PWR,2.2uH,20%,3.3A,27mOHM,,6.3x6.3mm</v>
          </cell>
        </row>
        <row r="1066">
          <cell r="A1066" t="str">
            <v>1VL6060335F104Z3630</v>
          </cell>
          <cell r="B1066" t="str">
            <v>IND,PWR,3.3uH,20%,2.57A,21.4mOHM,6.0x6.0mm</v>
          </cell>
        </row>
        <row r="1067">
          <cell r="A1067" t="str">
            <v>1VR0201180RJ03</v>
          </cell>
          <cell r="B1067" t="str">
            <v>RES,THK,0201,180,5%</v>
          </cell>
        </row>
        <row r="1068">
          <cell r="A1068" t="str">
            <v>1VR020175RF03</v>
          </cell>
          <cell r="B1068" t="str">
            <v>RES,THK,0201,75,1%</v>
          </cell>
        </row>
        <row r="1069">
          <cell r="A1069" t="str">
            <v>1VR04020RJ04</v>
          </cell>
          <cell r="B1069" t="str">
            <v>RES,THK,0402,0,5%</v>
          </cell>
        </row>
        <row r="1070">
          <cell r="A1070" t="str">
            <v>1VR0402100KF04</v>
          </cell>
          <cell r="B1070" t="str">
            <v>RES,THK,0402,100K,1%</v>
          </cell>
        </row>
        <row r="1071">
          <cell r="A1071" t="str">
            <v>1VR0402100RJ04</v>
          </cell>
          <cell r="B1071" t="str">
            <v>RES,THK,0402,100,5%</v>
          </cell>
        </row>
        <row r="1072">
          <cell r="A1072" t="str">
            <v>1VR040210KF04</v>
          </cell>
          <cell r="B1072" t="str">
            <v>RES,THK,0402,10k,1%</v>
          </cell>
        </row>
        <row r="1073">
          <cell r="A1073" t="str">
            <v>1VR040210KJ04</v>
          </cell>
          <cell r="B1073" t="str">
            <v>RES,THK,0402,10K,5%</v>
          </cell>
        </row>
        <row r="1074">
          <cell r="A1074" t="str">
            <v>1VR040210RJ04</v>
          </cell>
          <cell r="B1074" t="str">
            <v>RES,THK,0402,10,5%</v>
          </cell>
        </row>
        <row r="1075">
          <cell r="A1075" t="str">
            <v>1VR0402150RJ04</v>
          </cell>
          <cell r="B1075" t="str">
            <v>RES,THK,0402,150,5%</v>
          </cell>
        </row>
        <row r="1076">
          <cell r="A1076" t="str">
            <v>1VR040215KF04</v>
          </cell>
          <cell r="B1076" t="str">
            <v>RES,THK,0402,15K,1%</v>
          </cell>
        </row>
        <row r="1077">
          <cell r="A1077" t="str">
            <v>1VR0402180KF04</v>
          </cell>
          <cell r="B1077" t="str">
            <v>RES,THK,0402,180K,1%</v>
          </cell>
        </row>
        <row r="1078">
          <cell r="A1078" t="str">
            <v>1VR04021KF04</v>
          </cell>
          <cell r="B1078" t="str">
            <v>RES,THK,0402,1K,1%</v>
          </cell>
        </row>
        <row r="1079">
          <cell r="A1079" t="str">
            <v>1VR04021KJ04</v>
          </cell>
          <cell r="B1079" t="str">
            <v>RES,THK,0402,1K,5%</v>
          </cell>
        </row>
        <row r="1080">
          <cell r="A1080" t="str">
            <v>1VR0402240KF04</v>
          </cell>
          <cell r="B1080" t="str">
            <v>RES,THK,0402,240K,1%</v>
          </cell>
        </row>
        <row r="1081">
          <cell r="A1081" t="str">
            <v>1VR0402300RJ04</v>
          </cell>
          <cell r="B1081" t="str">
            <v>RES,THK,0402,300,5%</v>
          </cell>
        </row>
        <row r="1082">
          <cell r="A1082" t="str">
            <v>1VR040233RJ04</v>
          </cell>
          <cell r="B1082" t="str">
            <v>RES,THK,0402,33,5%</v>
          </cell>
        </row>
        <row r="1083">
          <cell r="A1083" t="str">
            <v>1VR0402390RJ04</v>
          </cell>
          <cell r="B1083" t="str">
            <v>RES,THK,0402,390,5%</v>
          </cell>
        </row>
        <row r="1084">
          <cell r="A1084" t="str">
            <v>1VR040239K2F04</v>
          </cell>
          <cell r="B1084" t="str">
            <v>RES,THK,0402,39.2K,1%</v>
          </cell>
        </row>
        <row r="1085">
          <cell r="A1085" t="str">
            <v>1VR04023KJ04</v>
          </cell>
          <cell r="B1085" t="str">
            <v>RES,THK,0402,3K,5%</v>
          </cell>
        </row>
        <row r="1086">
          <cell r="A1086" t="str">
            <v>1VR0402422RF04</v>
          </cell>
          <cell r="B1086" t="str">
            <v>RES,THK,0402,422,1%</v>
          </cell>
        </row>
        <row r="1087">
          <cell r="A1087" t="str">
            <v>1VR0402470RJ04</v>
          </cell>
          <cell r="B1087" t="str">
            <v>RES,THK,0402,470,5%</v>
          </cell>
        </row>
        <row r="1088">
          <cell r="A1088" t="str">
            <v>1VR04024K32F04</v>
          </cell>
          <cell r="B1088" t="str">
            <v>RES,THK,0402,4.32K,1%</v>
          </cell>
        </row>
        <row r="1089">
          <cell r="A1089" t="str">
            <v>1VR04024K7J04</v>
          </cell>
          <cell r="B1089" t="str">
            <v>RES,THK,0402,4.7K,5%</v>
          </cell>
        </row>
        <row r="1090">
          <cell r="A1090" t="str">
            <v>1VR040264K9F04</v>
          </cell>
          <cell r="B1090" t="str">
            <v>RES,THK,0402,64.9K,1%</v>
          </cell>
        </row>
        <row r="1091">
          <cell r="A1091" t="str">
            <v>1VR04026K04F04</v>
          </cell>
          <cell r="B1091" t="str">
            <v>RES,THK,0402,6.04K,1%</v>
          </cell>
        </row>
        <row r="1092">
          <cell r="A1092" t="str">
            <v>1VR0402750KF04</v>
          </cell>
          <cell r="B1092" t="str">
            <v>RES,THK,0402,750K,1%</v>
          </cell>
        </row>
        <row r="1093">
          <cell r="A1093" t="str">
            <v>1VR060311RJ05</v>
          </cell>
          <cell r="B1093" t="str">
            <v>RES,THK,0603,11,5%</v>
          </cell>
        </row>
        <row r="1094">
          <cell r="A1094" t="str">
            <v>1VR08050RJ06</v>
          </cell>
          <cell r="B1094" t="str">
            <v>RES,THK,0805,0,5%</v>
          </cell>
        </row>
        <row r="1095">
          <cell r="A1095" t="str">
            <v>1VR0805294RF06</v>
          </cell>
          <cell r="B1095" t="str">
            <v>RES,THK,0805,294,1%</v>
          </cell>
        </row>
        <row r="1096">
          <cell r="A1096" t="str">
            <v>1VR0805499RF06</v>
          </cell>
          <cell r="B1096" t="str">
            <v>RES,THK,0805,499,1%</v>
          </cell>
        </row>
        <row r="1097">
          <cell r="A1097" t="str">
            <v>1VR0805634RF06</v>
          </cell>
          <cell r="B1097" t="str">
            <v>RES,THK,0805,634,1%</v>
          </cell>
        </row>
        <row r="1098">
          <cell r="A1098" t="str">
            <v>1VR08056R2J06</v>
          </cell>
          <cell r="B1098" t="str">
            <v>RES,THK,0805,6.2,5%</v>
          </cell>
        </row>
        <row r="1099">
          <cell r="A1099" t="str">
            <v>1VR080571R5F06</v>
          </cell>
          <cell r="B1099" t="str">
            <v>RES,THK,0805,71.5,1%</v>
          </cell>
        </row>
        <row r="1100">
          <cell r="A1100" t="str">
            <v>1VR0805732RF06</v>
          </cell>
          <cell r="B1100" t="str">
            <v>RES,THK,0805,732,1%</v>
          </cell>
        </row>
        <row r="1101">
          <cell r="A1101" t="str">
            <v>1VR080597R6F06</v>
          </cell>
          <cell r="B1101" t="str">
            <v>RES,THK,0805,97.6,1%</v>
          </cell>
        </row>
        <row r="1102">
          <cell r="A1102" t="str">
            <v>1VR12060RF07</v>
          </cell>
          <cell r="B1102" t="str">
            <v>RES,THK,1206,0,1%</v>
          </cell>
        </row>
        <row r="1103">
          <cell r="A1103" t="str">
            <v>1VR12060RJ07</v>
          </cell>
          <cell r="B1103" t="str">
            <v>RES,THK,1206,0,5%</v>
          </cell>
        </row>
        <row r="1104">
          <cell r="A1104" t="str">
            <v>1VR12062R7J07</v>
          </cell>
          <cell r="B1104" t="str">
            <v>RES,THK,1206,2.7,5%</v>
          </cell>
        </row>
        <row r="1105">
          <cell r="A1105" t="str">
            <v>1VT750510284</v>
          </cell>
          <cell r="B1105" t="str">
            <v>XFMR,ADSL,SMT,1:1/4.25:1,1500V,W1+W2/850mOHM,400uH</v>
          </cell>
        </row>
        <row r="1106">
          <cell r="A1106" t="str">
            <v>1VTH1164NLT</v>
          </cell>
          <cell r="B1106" t="str">
            <v>XFMR,LAN,SMT,12-18dB,1500V,10/100 BASE,QUAD</v>
          </cell>
        </row>
        <row r="1107">
          <cell r="A1107" t="str">
            <v>1VTHY052476</v>
          </cell>
          <cell r="B1107" t="str">
            <v>XFMR,ADSL,SMT,1:1/4.25:1,1500V,W1+W2/850mOHM,400uH</v>
          </cell>
        </row>
        <row r="1108">
          <cell r="A1108" t="str">
            <v>1VYABM10-20.000MHZ-1-A10-T</v>
          </cell>
          <cell r="B1108" t="str">
            <v>XTL,FXD,SMT,20.000MHz,7/10PPM,8pF,2.5x2x0.55mm,-20/70c</v>
          </cell>
        </row>
        <row r="1109">
          <cell r="A1109" t="str">
            <v>1VYHHJTCRST25</v>
          </cell>
          <cell r="B1109" t="str">
            <v>XTL,FXD,SMT,25.000MHz,18pF,2-SMD</v>
          </cell>
        </row>
        <row r="1110">
          <cell r="A1110" t="str">
            <v>2VICBCM43217TKMLG</v>
          </cell>
          <cell r="B1110" t="str">
            <v>2.4/5 GHz IEEE 802.11n MAC/PHY/Radio Chip</v>
          </cell>
        </row>
        <row r="1111">
          <cell r="A1111" t="str">
            <v>2VICBCM6301KSG</v>
          </cell>
          <cell r="B1111" t="str">
            <v>5V ADSL Line Driver</v>
          </cell>
        </row>
        <row r="1112">
          <cell r="A1112" t="str">
            <v>2VICBCM6318KMMLG</v>
          </cell>
          <cell r="B1112" t="str">
            <v>Chip ADSL2+ router</v>
          </cell>
        </row>
        <row r="1113">
          <cell r="A1113" t="str">
            <v>2VICMT46V16M16P-5B:M</v>
          </cell>
          <cell r="B1113" t="str">
            <v>IC,SDRAM,TSOP66,256Mb,5nS</v>
          </cell>
        </row>
        <row r="1114">
          <cell r="A1114" t="str">
            <v>2VICS25FL164K0XMFI011</v>
          </cell>
          <cell r="B1114" t="str">
            <v>IC,FLASH,SO8,64Mb,108MHz</v>
          </cell>
        </row>
        <row r="1115">
          <cell r="A1115" t="str">
            <v>2VICTLV62080DSGR</v>
          </cell>
          <cell r="B1115" t="str">
            <v>SW,~2MHz,BUCK,SYNC,TS,UVLO,Enable, Light Load Efficiency, Power Good</v>
          </cell>
        </row>
        <row r="1116">
          <cell r="A1116" t="str">
            <v>2VICTLV62130ARGTR</v>
          </cell>
          <cell r="B1116" t="str">
            <v>IC,REG,QFN16,ADJ,3A,SW,2.5MHz,BUCK,SYNC</v>
          </cell>
        </row>
        <row r="1117">
          <cell r="A1117" t="str">
            <v>2VICTLV70212DBVR</v>
          </cell>
          <cell r="B1117" t="str">
            <v>LDO,220mV,5SOT-23</v>
          </cell>
        </row>
        <row r="1118">
          <cell r="A1118" t="str">
            <v>2VICTPS2051BDBVR</v>
          </cell>
          <cell r="B1118" t="str">
            <v>IC,POWER-DISTRIBUTION SWITCHES,70mOHM,2.7-5.5V,500mA,SING CHANNEL</v>
          </cell>
        </row>
        <row r="1119">
          <cell r="A1119" t="str">
            <v>2VTB2SB1188-T100Q</v>
          </cell>
          <cell r="B1119" t="str">
            <v>XSTR,PWR,SC62,32V,2A</v>
          </cell>
        </row>
        <row r="1120">
          <cell r="A1120" t="str">
            <v>2VTFAO6601</v>
          </cell>
          <cell r="B1120" t="str">
            <v>XSTR,MOS,TSOP6,-30/30V,2.3/3.4A,PCH/NCH,150/70mOHM,DUAL</v>
          </cell>
        </row>
        <row r="1121">
          <cell r="A1121" t="str">
            <v>3VAN5DB2G4115</v>
          </cell>
          <cell r="B1121" t="str">
            <v>wireless antenna, 2.4 Ghz, 5dBi, white color, 115mm cable length</v>
          </cell>
        </row>
        <row r="1122">
          <cell r="A1122" t="str">
            <v>3VAN5DB2G4155</v>
          </cell>
          <cell r="B1122" t="str">
            <v>wireless antenna, 2.4 Ghz, 5dBi, white color, 155mm cable length</v>
          </cell>
        </row>
        <row r="1123">
          <cell r="A1123" t="str">
            <v>3VAN5DB2G4295</v>
          </cell>
          <cell r="B1123" t="str">
            <v>wireless antenna, 2.4 Ghz, 5dBi, white color, 295mm cable length</v>
          </cell>
        </row>
        <row r="1124">
          <cell r="A1124" t="str">
            <v>3VAN5DB2G4400</v>
          </cell>
          <cell r="B1124" t="str">
            <v>wireless antenna, 2.4 Ghz, 5dBi, white color, 400mm cable length</v>
          </cell>
        </row>
        <row r="1125">
          <cell r="A1125" t="str">
            <v>3VANBIO-F020-05B</v>
          </cell>
          <cell r="B1125" t="str">
            <v>Freq: 2.4~2.5GHz, Gain: 2-2.5dBi,Whip: 1/4 Wave, Swivel, Tilt (Right Angle),135mm Black</v>
          </cell>
        </row>
        <row r="1126">
          <cell r="A1126" t="str">
            <v>3VANBIO-F020-05W</v>
          </cell>
          <cell r="B1126" t="str">
            <v>Freq: 2.4~2.5GHz, Gain: 2-2.5dBi,Whip: 1/4 Wave, Swivel, Tilt (Right Angle),135mm White</v>
          </cell>
        </row>
        <row r="1127">
          <cell r="A1127" t="str">
            <v>3VANBIO-F020-06B</v>
          </cell>
          <cell r="B1127" t="str">
            <v>Freq: 2.4~2.5GHz, Gain: 2-2.5dBi,Whip: 1/4 Wave, Swivel, Tilt (Right Angle),252mm Black</v>
          </cell>
        </row>
        <row r="1128">
          <cell r="A1128" t="str">
            <v>3VANBIO-F020-06W</v>
          </cell>
          <cell r="B1128" t="str">
            <v>Freq: 2.4~2.5GHz, Gain: 2-2.5dBi,Whip: 1/4 Wave, Swivel, Tilt (Right Angle),252mm White</v>
          </cell>
        </row>
        <row r="1129">
          <cell r="A1129" t="str">
            <v>3VBGPE300160</v>
          </cell>
          <cell r="B1129" t="str">
            <v>Túi PE 300x160mm</v>
          </cell>
        </row>
        <row r="1130">
          <cell r="A1130" t="str">
            <v>3VCB1MRJ45ETH</v>
          </cell>
          <cell r="B1130" t="str">
            <v>Ethernet cable double head RJ45, 1 metter length</v>
          </cell>
        </row>
        <row r="1131">
          <cell r="A1131" t="str">
            <v>3VCB-RJ11-100</v>
          </cell>
          <cell r="B1131" t="str">
            <v>Line cable double head RJ11, 1 metter length</v>
          </cell>
        </row>
        <row r="1132">
          <cell r="A1132" t="str">
            <v>3VCN2101-0104010102</v>
          </cell>
          <cell r="B1132" t="str">
            <v>CON,RJ45,T/H,F,R/A,1x4PORT,63.8x13.1x15.7mm,10 100M,Au,G Y LED,SHLD</v>
          </cell>
        </row>
        <row r="1133">
          <cell r="A1133" t="str">
            <v>3VCN2101-0501010103</v>
          </cell>
          <cell r="B1133" t="str">
            <v>CON,RJ25,T/H,F,R/A,1X1PORT,CAT3,GOLD,6 CONTACT</v>
          </cell>
        </row>
        <row r="1134">
          <cell r="A1134" t="str">
            <v>3VCNDC-005D</v>
          </cell>
          <cell r="B1134" t="str">
            <v>CON,PWR,T/H,M,R/A,3TERMINAL,2mm/ID,NICKEL,6.5mm/OD,16V,2.5</v>
          </cell>
        </row>
        <row r="1135">
          <cell r="A1135" t="str">
            <v>3VCNJU13105</v>
          </cell>
          <cell r="B1135" t="str">
            <v>Type A, Receptacle,Through Hole, Right Angle, Horizontal</v>
          </cell>
        </row>
        <row r="1136">
          <cell r="A1136" t="str">
            <v>3VGBIGAW300N</v>
          </cell>
          <cell r="B1136" t="str">
            <v>Hộp carton đựng modem và phụ kiện</v>
          </cell>
        </row>
        <row r="1137">
          <cell r="A1137" t="str">
            <v>3VLBIGAW300NB</v>
          </cell>
          <cell r="B1137" t="str">
            <v>Tem master dán nắp dưới 74x28mm</v>
          </cell>
        </row>
        <row r="1138">
          <cell r="A1138" t="str">
            <v>3VLBIGAW300NMAC</v>
          </cell>
          <cell r="B1138" t="str">
            <v>Tem MAC 40x10mm</v>
          </cell>
        </row>
        <row r="1139">
          <cell r="A1139" t="str">
            <v>3VLBIGAW300NSER</v>
          </cell>
          <cell r="B1139" t="str">
            <v>Tem serial 40x10mm</v>
          </cell>
        </row>
        <row r="1140">
          <cell r="A1140" t="str">
            <v>3VLBIGAW300NW</v>
          </cell>
          <cell r="B1140" t="str">
            <v>Tem vỡ chống mở dán trên modem 20x10mm</v>
          </cell>
        </row>
        <row r="1141">
          <cell r="A1141" t="str">
            <v>3VMBIGAW300N</v>
          </cell>
          <cell r="B1141" t="str">
            <v>Hộp carton 5 lớp đựng 20 modem iGate AW300N</v>
          </cell>
        </row>
        <row r="1142">
          <cell r="A1142" t="str">
            <v>3VMOAD5V2A</v>
          </cell>
          <cell r="B1142" t="str">
            <v>Eu Plug 5V2A Power Adapter</v>
          </cell>
        </row>
        <row r="1143">
          <cell r="A1143" t="str">
            <v>3VMOSP202</v>
          </cell>
          <cell r="B1143" t="str">
            <v>ADSL Spliter with lightening arrester</v>
          </cell>
        </row>
        <row r="1144">
          <cell r="A1144" t="str">
            <v>3VPLIGAW300NBB</v>
          </cell>
          <cell r="B1144" t="str">
            <v>Nắp dưới đen</v>
          </cell>
        </row>
        <row r="1145">
          <cell r="A1145" t="str">
            <v>3VPLIGAW300NBW</v>
          </cell>
          <cell r="B1145" t="str">
            <v>Nắp dưới trắng</v>
          </cell>
        </row>
        <row r="1146">
          <cell r="A1146" t="str">
            <v>3VPLIGAW300NTB</v>
          </cell>
          <cell r="B1146" t="str">
            <v>Cụm nắp trên + dẫn sáng+ nút bấm gắn sẵn đen</v>
          </cell>
        </row>
        <row r="1147">
          <cell r="A1147" t="str">
            <v>3VPLIGAW300NTW</v>
          </cell>
          <cell r="B1147" t="str">
            <v>Cụm nắp trên + dẫn sáng+ nút bấm gắn sẵn trắng</v>
          </cell>
        </row>
        <row r="1148">
          <cell r="A1148" t="str">
            <v>3VPTIGAW300N</v>
          </cell>
          <cell r="B1148" t="str">
            <v>Khay carton chia ngăn</v>
          </cell>
        </row>
        <row r="1149">
          <cell r="A1149" t="str">
            <v>3VRNIGAW300N</v>
          </cell>
          <cell r="B1149" t="str">
            <v>Nút chân đế silicon</v>
          </cell>
        </row>
        <row r="1150">
          <cell r="A1150" t="str">
            <v>3VSCM2.5L10ST-K</v>
          </cell>
          <cell r="B1150" t="str">
            <v>Vít M2.5 x 0.45 L10 tự khoan ren màu đen</v>
          </cell>
        </row>
        <row r="1151">
          <cell r="A1151" t="str">
            <v>3VSWTACT22001</v>
          </cell>
          <cell r="B1151" t="str">
            <v>SWH,PSH,T/H,STR,SPST,12V,50mA</v>
          </cell>
        </row>
        <row r="1152">
          <cell r="A1152" t="str">
            <v>3VUMIGAW300N</v>
          </cell>
          <cell r="B1152" t="str">
            <v>Hướng dẫn sử dụng modem</v>
          </cell>
        </row>
        <row r="1153">
          <cell r="A1153" t="str">
            <v>SPDSLWM4E2AH1</v>
          </cell>
          <cell r="B1153" t="str">
            <v>iGate AW300N PCBA</v>
          </cell>
        </row>
        <row r="1154">
          <cell r="A1154" t="str">
            <v>VNT-DSL-WM-4E2AH-1.0</v>
          </cell>
          <cell r="B1154" t="str">
            <v>PCB for Modem ADSL</v>
          </cell>
        </row>
        <row r="1155">
          <cell r="A1155" t="str">
            <v>1VBBLM15AG100SN1D</v>
          </cell>
          <cell r="B1155" t="str">
            <v>IND,FB,0402,10,25%,1A,50mOHM</v>
          </cell>
        </row>
        <row r="1156">
          <cell r="A1156" t="str">
            <v>1VBBLM15AG601SN1D</v>
          </cell>
          <cell r="B1156" t="str">
            <v>IND,FB,0402,600,25%,300mA,600mohm</v>
          </cell>
        </row>
        <row r="1157">
          <cell r="A1157" t="str">
            <v>1VBBLM15AX601SN1D</v>
          </cell>
          <cell r="B1157" t="str">
            <v>IND,FB,0402,600@100MHz,25%,300mA,600mohm</v>
          </cell>
        </row>
        <row r="1158">
          <cell r="A1158" t="str">
            <v>1VBNCB-H0603R221TR200F</v>
          </cell>
          <cell r="B1158" t="str">
            <v>IND,FB,0603,220@100MHz,25%</v>
          </cell>
        </row>
        <row r="1159">
          <cell r="A1159" t="str">
            <v>1VBNCB-H0805A221TR300F</v>
          </cell>
          <cell r="B1159" t="str">
            <v>IND,FB,0805,220@100MHz,25%</v>
          </cell>
        </row>
        <row r="1160">
          <cell r="A1160" t="str">
            <v>1VBNCB-H0805A601TR150F</v>
          </cell>
          <cell r="B1160" t="str">
            <v>IND,FB,0805,600@100MHz,25%</v>
          </cell>
        </row>
        <row r="1161">
          <cell r="A1161" t="str">
            <v>1VC0402100C1HNP0</v>
          </cell>
          <cell r="B1161" t="str">
            <v>CAP,CER,0402,10pF,0.25pF,50V,NPO,LOW DISS</v>
          </cell>
        </row>
        <row r="1162">
          <cell r="A1162" t="str">
            <v>1VC0402101J1HNP0</v>
          </cell>
          <cell r="B1162" t="str">
            <v>CAP,CER,0402,100pF,5%,50V,NPO</v>
          </cell>
        </row>
        <row r="1163">
          <cell r="A1163" t="str">
            <v>1VC0402102K1CX7R</v>
          </cell>
          <cell r="B1163" t="str">
            <v>CAP,CER,0402,1000pF,10%,16V,X7R</v>
          </cell>
        </row>
        <row r="1164">
          <cell r="A1164" t="str">
            <v>1VC0402103K1CX7R</v>
          </cell>
          <cell r="B1164" t="str">
            <v>CAP,CER,0402,0.01uF,10%,16V,X7R</v>
          </cell>
        </row>
        <row r="1165">
          <cell r="A1165" t="str">
            <v>1VC0402104K1CX7R</v>
          </cell>
          <cell r="B1165" t="str">
            <v>CAP,CER,0402,0.1uF,10%,16V,X7R</v>
          </cell>
        </row>
        <row r="1166">
          <cell r="A1166" t="str">
            <v>1VC0402105K0JX5R</v>
          </cell>
          <cell r="B1166" t="str">
            <v>CAP,CER,0402,1uF,10%,6.3V,X5R</v>
          </cell>
        </row>
        <row r="1167">
          <cell r="A1167" t="str">
            <v>1VC0402105K1AX5R</v>
          </cell>
          <cell r="B1167" t="str">
            <v>CAP,CER,0402,1uF,10%,10V,X5R</v>
          </cell>
        </row>
        <row r="1168">
          <cell r="A1168" t="str">
            <v>1VC0402106M0GX5R</v>
          </cell>
          <cell r="B1168" t="str">
            <v>CAP,CER,0402,10uF,20%,4V,X5R</v>
          </cell>
        </row>
        <row r="1169">
          <cell r="A1169" t="str">
            <v>1VC0402120J1HNP0</v>
          </cell>
          <cell r="B1169" t="str">
            <v>CAP,CER,0402,12pF,5%,50V,NPO</v>
          </cell>
        </row>
        <row r="1170">
          <cell r="A1170" t="str">
            <v>1VC0402180G1HNP0</v>
          </cell>
          <cell r="B1170" t="str">
            <v>CAP,CER,0402,18pF,2%,50V,NPO</v>
          </cell>
        </row>
        <row r="1171">
          <cell r="A1171" t="str">
            <v>1VC0402225M0GX5R</v>
          </cell>
          <cell r="B1171" t="str">
            <v>CAP,CER,0402,2.2uF,20%,4V,X5R</v>
          </cell>
        </row>
        <row r="1172">
          <cell r="A1172" t="str">
            <v>1VC0402270J1HNP0</v>
          </cell>
          <cell r="B1172" t="str">
            <v>CAP,CER,0402,27pF,5%,50V,NPO</v>
          </cell>
        </row>
        <row r="1173">
          <cell r="A1173" t="str">
            <v>1VC0402332K1HX7R</v>
          </cell>
          <cell r="B1173" t="str">
            <v>CAP,CER,0402,3300pF,10%,50V,X7R</v>
          </cell>
        </row>
        <row r="1174">
          <cell r="A1174" t="str">
            <v>1VC04025R6D1HC0G</v>
          </cell>
          <cell r="B1174" t="str">
            <v>CAP,CER,0402,5.6pF,0.5pF,50V,C0G/NPO</v>
          </cell>
        </row>
        <row r="1175">
          <cell r="A1175" t="str">
            <v>1VC0603105K1AX5R</v>
          </cell>
          <cell r="B1175" t="str">
            <v>CAP,CER,0603,1uF,10%,10V,X5R</v>
          </cell>
        </row>
        <row r="1176">
          <cell r="A1176" t="str">
            <v>1VC0603106M0JX5R-1</v>
          </cell>
          <cell r="B1176" t="str">
            <v>CAP,CER,0603,10uF,20%,6.3V,X5R</v>
          </cell>
        </row>
        <row r="1177">
          <cell r="A1177" t="str">
            <v>1VC0603225K0JX5R</v>
          </cell>
          <cell r="B1177" t="str">
            <v>CAP,CER,0603,2.2uF,10%,6.3V,X5R</v>
          </cell>
        </row>
        <row r="1178">
          <cell r="A1178" t="str">
            <v>1VC0603471J1HNP0</v>
          </cell>
          <cell r="B1178" t="str">
            <v>CAP,CER,0603,470pF,5%,50V,NPO</v>
          </cell>
        </row>
        <row r="1179">
          <cell r="A1179" t="str">
            <v>1VC0603471K1HNP0</v>
          </cell>
          <cell r="B1179" t="str">
            <v>CAP,CER,0603,470pF,10%,50V,NPO</v>
          </cell>
        </row>
        <row r="1180">
          <cell r="A1180" t="str">
            <v>1VC0603475M0JX5R</v>
          </cell>
          <cell r="B1180" t="str">
            <v>CAP,CER,0603,4.7uF,20%,6.3V,X5R</v>
          </cell>
        </row>
        <row r="1181">
          <cell r="A1181" t="str">
            <v>1VC0603681J1HNP0</v>
          </cell>
          <cell r="B1181" t="str">
            <v>CAP,CER,0603,680pF,5%, 50V, NPO</v>
          </cell>
        </row>
        <row r="1182">
          <cell r="A1182" t="str">
            <v>1VC0805103J1HNP0</v>
          </cell>
          <cell r="B1182" t="str">
            <v>CAP,CER,0805,0.01uF,5%,50V,NPO</v>
          </cell>
        </row>
        <row r="1183">
          <cell r="A1183" t="str">
            <v>1VC0805104K1HX7R</v>
          </cell>
          <cell r="B1183" t="str">
            <v>CAP,CER,0805,0.1uF,10%, 50V, X7R</v>
          </cell>
        </row>
        <row r="1184">
          <cell r="A1184" t="str">
            <v>1VC0805106K1CX5R</v>
          </cell>
          <cell r="B1184" t="str">
            <v>CAP,CER,0805,10uF,10%,16V,X5R</v>
          </cell>
        </row>
        <row r="1185">
          <cell r="A1185" t="str">
            <v>1VC0805106M0JX5R</v>
          </cell>
          <cell r="B1185" t="str">
            <v>CAP,CER,0805,10uF,20%,6.3V,X5R</v>
          </cell>
        </row>
        <row r="1186">
          <cell r="A1186" t="str">
            <v>1VC0805221J1HNP0</v>
          </cell>
          <cell r="B1186" t="str">
            <v>CAP,CER,0805,220pF,5%, NPO, 50V</v>
          </cell>
        </row>
        <row r="1187">
          <cell r="A1187" t="str">
            <v>1VC0805226M0JX5R</v>
          </cell>
          <cell r="B1187" t="str">
            <v>CAP,CER,0805,22uF,20%,6.3V,X5R</v>
          </cell>
        </row>
        <row r="1188">
          <cell r="A1188" t="str">
            <v>1VC0805822J1HNP0</v>
          </cell>
          <cell r="B1188" t="str">
            <v>CAP,CER,0805,8200pF,5%,50V,NPO</v>
          </cell>
        </row>
        <row r="1189">
          <cell r="A1189" t="str">
            <v>1VC1206102K3DX7R</v>
          </cell>
          <cell r="B1189" t="str">
            <v>CAP,CER,1206,1000pF,10%,2KV,X7R</v>
          </cell>
        </row>
        <row r="1190">
          <cell r="A1190" t="str">
            <v>1VC1206226M1AX5R</v>
          </cell>
          <cell r="B1190" t="str">
            <v>CAP,CER,1206,22uF,20%,10V,X5R</v>
          </cell>
        </row>
        <row r="1191">
          <cell r="A1191" t="str">
            <v>1VC1206393J1HNP0</v>
          </cell>
          <cell r="B1191" t="str">
            <v>CAP,CER,1206,0.039uF,5%,50V,NPO</v>
          </cell>
        </row>
        <row r="1192">
          <cell r="A1192" t="str">
            <v>1VC150180V683K2YFLM</v>
          </cell>
          <cell r="B1192" t="str">
            <v>CAP,FLM,RAD,0.068uF,10% Pitch 15mm</v>
          </cell>
        </row>
        <row r="1193">
          <cell r="A1193" t="str">
            <v>1VC2550V107M1AALU</v>
          </cell>
          <cell r="B1193" t="str">
            <v>CAP,ELC,RAD,100uF,20%, 10V, 2.5mm lead space</v>
          </cell>
        </row>
        <row r="1194">
          <cell r="A1194" t="str">
            <v>1VC2550V107M1CALU</v>
          </cell>
          <cell r="B1194" t="str">
            <v>CAP,ELC,RAD,100uF,20%, 16V, 2.5mm lead space</v>
          </cell>
        </row>
        <row r="1195">
          <cell r="A1195" t="str">
            <v>1VC3580V108M1AALU</v>
          </cell>
          <cell r="B1195" t="str">
            <v>Cap Elec RD 10V 1000uf 20%, 5.0mm lead space</v>
          </cell>
        </row>
        <row r="1196">
          <cell r="A1196" t="str">
            <v>1VD11-22/R6G6C-A01/2T</v>
          </cell>
          <cell r="B1196" t="str">
            <v>Green-Red LED,SMD,2V,20mA</v>
          </cell>
        </row>
        <row r="1197">
          <cell r="A1197" t="str">
            <v>1VD2RK1000M-4</v>
          </cell>
          <cell r="B1197" t="str">
            <v>SPD,GDT,SMT,1000V,20%,500mA,1pF,4.2x4.2x4.4mm</v>
          </cell>
        </row>
        <row r="1198">
          <cell r="A1198" t="str">
            <v>1VDLG N971-KN-1</v>
          </cell>
          <cell r="B1198" t="str">
            <v>Green, 2.1V, 20mA, Surface Mount,3.20mm L x 1.60mm W</v>
          </cell>
        </row>
        <row r="1199">
          <cell r="A1199" t="str">
            <v>1VDMMBD7000LT1G</v>
          </cell>
          <cell r="B1199" t="str">
            <v>DIO,SWH,SOT23,100V,200mA,4nS,1.5pF</v>
          </cell>
        </row>
        <row r="1200">
          <cell r="A1200" t="str">
            <v>1VFLFL152G45TC1A219</v>
          </cell>
          <cell r="B1200" t="str">
            <v>FLT,SMT,0402,2.45GHz,0.55dB,21dB ATT,50 OHM,3W,1x0.5x0.4mm</v>
          </cell>
        </row>
        <row r="1201">
          <cell r="A1201" t="str">
            <v>1VL2520105F107M2100</v>
          </cell>
          <cell r="B1201" t="str">
            <v>IND,PWR,1uH,20%,2.1A,82mOHM,2.5x2.0mm</v>
          </cell>
        </row>
        <row r="1202">
          <cell r="A1202" t="str">
            <v>1VL6060225F104Z4200</v>
          </cell>
          <cell r="B1202" t="str">
            <v>IND,PWR,2.2uH,20%,4.2A,26mOHM,,6.0x6.0mm</v>
          </cell>
        </row>
        <row r="1203">
          <cell r="A1203" t="str">
            <v>1VL6060225F104Z6750</v>
          </cell>
          <cell r="B1203" t="str">
            <v>IND,PWR,2.2uH,20%,3.3A,27mOHM,,6.3x6.3mm</v>
          </cell>
        </row>
        <row r="1204">
          <cell r="A1204" t="str">
            <v>1VL6060305F104Z3600</v>
          </cell>
          <cell r="B1204" t="str">
            <v>IND,PWR,3.0uH,20%,3.6A,29.9mOHM,6.0x6.0mm</v>
          </cell>
        </row>
        <row r="1205">
          <cell r="A1205" t="str">
            <v>1VL6060335F104Z3630</v>
          </cell>
          <cell r="B1205" t="str">
            <v>IND,PWR,3.3uH,20%,2.57A,21.4mOHM,6.0x6.0mm</v>
          </cell>
        </row>
        <row r="1206">
          <cell r="A1206" t="str">
            <v>1VR0201180RJ03</v>
          </cell>
          <cell r="B1206" t="str">
            <v>RES,THK,0201,180,5%</v>
          </cell>
        </row>
        <row r="1207">
          <cell r="A1207" t="str">
            <v>1VR020175RF03</v>
          </cell>
          <cell r="B1207" t="str">
            <v>RES,THK,0201,75,1%</v>
          </cell>
        </row>
        <row r="1208">
          <cell r="A1208" t="str">
            <v>1VR04020RJ04</v>
          </cell>
          <cell r="B1208" t="str">
            <v>RES,THK,0402,0,5%</v>
          </cell>
        </row>
        <row r="1209">
          <cell r="A1209" t="str">
            <v>1VR0402100KF04</v>
          </cell>
          <cell r="B1209" t="str">
            <v>RES,THK,0402,100K,1%</v>
          </cell>
        </row>
        <row r="1210">
          <cell r="A1210" t="str">
            <v>1VR0402100RJ04</v>
          </cell>
          <cell r="B1210" t="str">
            <v>RES,THK,0402,100,5%</v>
          </cell>
        </row>
        <row r="1211">
          <cell r="A1211" t="str">
            <v>1VR040210KF04</v>
          </cell>
          <cell r="B1211" t="str">
            <v>RES,THK,0402,10k,1%</v>
          </cell>
        </row>
        <row r="1212">
          <cell r="A1212" t="str">
            <v>1VR040210KJ04</v>
          </cell>
          <cell r="B1212" t="str">
            <v>RES,THK,0402,10K,5%</v>
          </cell>
        </row>
        <row r="1213">
          <cell r="A1213" t="str">
            <v>1VR040210RJ04</v>
          </cell>
          <cell r="B1213" t="str">
            <v>RES,THK,0402,10,5%</v>
          </cell>
        </row>
        <row r="1214">
          <cell r="A1214" t="str">
            <v>1VR0402150RJ04</v>
          </cell>
          <cell r="B1214" t="str">
            <v>RES,THK,0402,150,5%</v>
          </cell>
        </row>
        <row r="1215">
          <cell r="A1215" t="str">
            <v>1VR040215KF04</v>
          </cell>
          <cell r="B1215" t="str">
            <v>RES,THK,0402,15K,1%</v>
          </cell>
        </row>
        <row r="1216">
          <cell r="A1216" t="str">
            <v>1VR0402180KF04</v>
          </cell>
          <cell r="B1216" t="str">
            <v>RES,THK,0402,180K,1%</v>
          </cell>
        </row>
        <row r="1217">
          <cell r="A1217" t="str">
            <v>1VR04021KF04</v>
          </cell>
          <cell r="B1217" t="str">
            <v>RES,THK,0402,1K,1%</v>
          </cell>
        </row>
        <row r="1218">
          <cell r="A1218" t="str">
            <v>1VR04021KJ04</v>
          </cell>
          <cell r="B1218" t="str">
            <v>RES,THK,0402,1K,5%</v>
          </cell>
        </row>
        <row r="1219">
          <cell r="A1219" t="str">
            <v>1VR0402240KF04</v>
          </cell>
          <cell r="B1219" t="str">
            <v>RES,THK,0402,240K,1%</v>
          </cell>
        </row>
        <row r="1220">
          <cell r="A1220" t="str">
            <v>1VR0402300RJ04</v>
          </cell>
          <cell r="B1220" t="str">
            <v>RES,THK,0402,300,5%</v>
          </cell>
        </row>
        <row r="1221">
          <cell r="A1221" t="str">
            <v>1VR040233RJ04</v>
          </cell>
          <cell r="B1221" t="str">
            <v>RES,THK,0402,33,5%</v>
          </cell>
        </row>
        <row r="1222">
          <cell r="A1222" t="str">
            <v>1VR0402390RJ04</v>
          </cell>
          <cell r="B1222" t="str">
            <v>RES,THK,0402,390,5%</v>
          </cell>
        </row>
        <row r="1223">
          <cell r="A1223" t="str">
            <v>1VR040239K2F04</v>
          </cell>
          <cell r="B1223" t="str">
            <v>RES,THK,0402,39.2K,1%</v>
          </cell>
        </row>
        <row r="1224">
          <cell r="A1224" t="str">
            <v>1VR04023KJ04</v>
          </cell>
          <cell r="B1224" t="str">
            <v>RES,THK,0402,3K,5%</v>
          </cell>
        </row>
        <row r="1225">
          <cell r="A1225" t="str">
            <v>1VR0402422RF04</v>
          </cell>
          <cell r="B1225" t="str">
            <v>RES,THK,0402,422,1%</v>
          </cell>
        </row>
        <row r="1226">
          <cell r="A1226" t="str">
            <v>1VR0402470RJ04</v>
          </cell>
          <cell r="B1226" t="str">
            <v>RES,THK,0402,470,5%</v>
          </cell>
        </row>
        <row r="1227">
          <cell r="A1227" t="str">
            <v>1VR04024K32F04</v>
          </cell>
          <cell r="B1227" t="str">
            <v>RES,THK,0402,4.32K,1%</v>
          </cell>
        </row>
        <row r="1228">
          <cell r="A1228" t="str">
            <v>1VR04024K7J04</v>
          </cell>
          <cell r="B1228" t="str">
            <v>RES,THK,0402,4.7K,5%</v>
          </cell>
        </row>
        <row r="1229">
          <cell r="A1229" t="str">
            <v>1VR040264K9F04</v>
          </cell>
          <cell r="B1229" t="str">
            <v>RES,THK,0402,64.9K,1%</v>
          </cell>
        </row>
        <row r="1230">
          <cell r="A1230" t="str">
            <v>1VR04026K04F04</v>
          </cell>
          <cell r="B1230" t="str">
            <v>RES,THK,0402,6.04K,1%</v>
          </cell>
        </row>
        <row r="1231">
          <cell r="A1231" t="str">
            <v>1VR0402750KF04</v>
          </cell>
          <cell r="B1231" t="str">
            <v>RES,THK,0402,750K,1%</v>
          </cell>
        </row>
        <row r="1232">
          <cell r="A1232" t="str">
            <v>1VR060311RJ05</v>
          </cell>
          <cell r="B1232" t="str">
            <v>RES,THK,0603,11,5%</v>
          </cell>
        </row>
        <row r="1233">
          <cell r="A1233" t="str">
            <v>1VR08050RJ06</v>
          </cell>
          <cell r="B1233" t="str">
            <v>RES,THK,0805,0,5%</v>
          </cell>
        </row>
        <row r="1234">
          <cell r="A1234" t="str">
            <v>1VR0805294RF06</v>
          </cell>
          <cell r="B1234" t="str">
            <v>RES,THK,0805,294,1%</v>
          </cell>
        </row>
        <row r="1235">
          <cell r="A1235" t="str">
            <v>1VR0805499RF06</v>
          </cell>
          <cell r="B1235" t="str">
            <v>RES,THK,0805,499,1%</v>
          </cell>
        </row>
        <row r="1236">
          <cell r="A1236" t="str">
            <v>1VR0805634RF06</v>
          </cell>
          <cell r="B1236" t="str">
            <v>RES,THK,0805,634,1%</v>
          </cell>
        </row>
        <row r="1237">
          <cell r="A1237" t="str">
            <v>1VR08056R2J06</v>
          </cell>
          <cell r="B1237" t="str">
            <v>RES,THK,0805,6.2,5%</v>
          </cell>
        </row>
        <row r="1238">
          <cell r="A1238" t="str">
            <v>1VR080571R5F06</v>
          </cell>
          <cell r="B1238" t="str">
            <v>RES,THK,0805,71.5,1%</v>
          </cell>
        </row>
        <row r="1239">
          <cell r="A1239" t="str">
            <v>1VR0805732RF06</v>
          </cell>
          <cell r="B1239" t="str">
            <v>RES,THK,0805,732,1%</v>
          </cell>
        </row>
        <row r="1240">
          <cell r="A1240" t="str">
            <v>1VR080597R6F06</v>
          </cell>
          <cell r="B1240" t="str">
            <v>RES,THK,0805,97.6,1%</v>
          </cell>
        </row>
        <row r="1241">
          <cell r="A1241" t="str">
            <v>1VR12060RF07</v>
          </cell>
          <cell r="B1241" t="str">
            <v>RES,THK,1206,0,1%</v>
          </cell>
        </row>
        <row r="1242">
          <cell r="A1242" t="str">
            <v>1VR12060RJ07</v>
          </cell>
          <cell r="B1242" t="str">
            <v>RES,THK,1206,0,5%</v>
          </cell>
        </row>
        <row r="1243">
          <cell r="A1243" t="str">
            <v>1VR12062R7J07</v>
          </cell>
          <cell r="B1243" t="str">
            <v>RES,THK,1206,2.7,5%</v>
          </cell>
        </row>
        <row r="1244">
          <cell r="A1244" t="str">
            <v>1VTHY052476</v>
          </cell>
          <cell r="B1244" t="str">
            <v>XFMR,ADSL,SMT,1:1/4.25:1,1500V,W1+W2/850mOHM,400uH</v>
          </cell>
        </row>
        <row r="1245">
          <cell r="A1245" t="str">
            <v>1VTMS1642NL</v>
          </cell>
          <cell r="B1245" t="str">
            <v>XFMR,LAN,SMT,12-18dB,1500V,10/100 BASE,QUAD</v>
          </cell>
        </row>
        <row r="1246">
          <cell r="A1246" t="str">
            <v>1VYABM10-20.000MHZ-1-A10-T</v>
          </cell>
          <cell r="B1246" t="str">
            <v>XTL,FXD,SMT,20.000MHz,7/10PPM,8pF,2.5x2x0.55mm,-20/70c</v>
          </cell>
        </row>
        <row r="1247">
          <cell r="A1247" t="str">
            <v>1VYHHJTCRST25</v>
          </cell>
          <cell r="B1247" t="str">
            <v>XTL,FXD,SMT,25.000MHz,18pF,2-SMD</v>
          </cell>
        </row>
        <row r="1248">
          <cell r="A1248" t="str">
            <v>2VICBCM43217TKMLG</v>
          </cell>
          <cell r="B1248" t="str">
            <v>2.4/5 GHz IEEE 802.11n MAC/PHY/Radio Chip</v>
          </cell>
        </row>
        <row r="1249">
          <cell r="A1249" t="str">
            <v>2VICBCM6301KSG</v>
          </cell>
          <cell r="B1249" t="str">
            <v>5V ADSL Line Driver</v>
          </cell>
        </row>
        <row r="1250">
          <cell r="A1250" t="str">
            <v>2VICBCM6318KMMLG</v>
          </cell>
          <cell r="B1250" t="str">
            <v>Chip ADSL2+ router</v>
          </cell>
        </row>
        <row r="1251">
          <cell r="A1251" t="str">
            <v>2VICMT46V16M16P-5B:M</v>
          </cell>
          <cell r="B1251" t="str">
            <v>IC,SDRAM,TSOP66,256Mb,5nS</v>
          </cell>
        </row>
        <row r="1252">
          <cell r="A1252" t="str">
            <v>2VICS25FL164K0XMFI011</v>
          </cell>
          <cell r="B1252" t="str">
            <v>IC,FLASH,SO8,64Mb,108MHz</v>
          </cell>
        </row>
        <row r="1253">
          <cell r="A1253" t="str">
            <v>2VICTLV62080DSGR</v>
          </cell>
          <cell r="B1253" t="str">
            <v>SW,~2MHz,BUCK,SYNC,TS,UVLO,Enable, Light Load Efficiency, Power Good</v>
          </cell>
        </row>
        <row r="1254">
          <cell r="A1254" t="str">
            <v>2VICTLV62130ARGTR</v>
          </cell>
          <cell r="B1254" t="str">
            <v>IC,REG,QFN16,ADJ,3A,SW,2.5MHz,BUCK,SYNC</v>
          </cell>
        </row>
        <row r="1255">
          <cell r="A1255" t="str">
            <v>2VICTLV70212DBVR</v>
          </cell>
          <cell r="B1255" t="str">
            <v>LDO,220mV,5SOT-23</v>
          </cell>
        </row>
        <row r="1256">
          <cell r="A1256" t="str">
            <v>2VICTPS2051BDBVR</v>
          </cell>
          <cell r="B1256" t="str">
            <v>IC,POWER-DISTRIBUTION SWITCHES,70mOHM,2.7-5.5V,500mA,SING CHANNEL</v>
          </cell>
        </row>
        <row r="1257">
          <cell r="A1257" t="str">
            <v>2VTB2SB1188-T100Q</v>
          </cell>
          <cell r="B1257" t="str">
            <v>XSTR,PWR,SC62,32V,2A</v>
          </cell>
        </row>
        <row r="1258">
          <cell r="A1258" t="str">
            <v>2VTFAO6601</v>
          </cell>
          <cell r="B1258" t="str">
            <v>XSTR,MOS,TSOP6,-30/30V,2.3/3.4A,PCH/NCH,150/70mOHM,DUAL</v>
          </cell>
        </row>
        <row r="1259">
          <cell r="A1259" t="str">
            <v>2VTFAO6602L</v>
          </cell>
          <cell r="B1259" t="str">
            <v>XSTR,MOS,TSOP6,-30/30V,2.7/3.5A,PCH/NCH,150/70mOHM,DUAL</v>
          </cell>
        </row>
        <row r="1260">
          <cell r="A1260" t="str">
            <v>3VAN5DB2G4115</v>
          </cell>
          <cell r="B1260" t="str">
            <v>wireless antenna, 2.4 Ghz, 5dBi, white color, 115mm cable length</v>
          </cell>
        </row>
        <row r="1261">
          <cell r="A1261" t="str">
            <v>3VAN5DB2G4295</v>
          </cell>
          <cell r="B1261" t="str">
            <v>wireless antenna, 2.4 Ghz, 5dBi, white color, 295mm cable length</v>
          </cell>
        </row>
        <row r="1262">
          <cell r="A1262" t="str">
            <v>3VBGPE300160</v>
          </cell>
          <cell r="B1262" t="str">
            <v>Túi PE 300x160mm</v>
          </cell>
        </row>
        <row r="1263">
          <cell r="A1263" t="str">
            <v>3VCB12MRJ45ETH</v>
          </cell>
          <cell r="B1263" t="str">
            <v>Cáp Ethernet 2 đầu RJ45, dài 1.2m</v>
          </cell>
        </row>
        <row r="1264">
          <cell r="A1264" t="str">
            <v>3VCB1MRJ45ETH</v>
          </cell>
          <cell r="B1264" t="str">
            <v>Ethernet cable double head RJ45, 1 metter length</v>
          </cell>
        </row>
        <row r="1265">
          <cell r="A1265" t="str">
            <v>3VCB-RJ11-100</v>
          </cell>
          <cell r="B1265" t="str">
            <v>Line cable double head RJ11, 1 metter length</v>
          </cell>
        </row>
        <row r="1266">
          <cell r="A1266" t="str">
            <v>3VCN2101-0104010102</v>
          </cell>
          <cell r="B1266" t="str">
            <v>CON,RJ45,T/H,F,R/A,1x4PORT,63.8x13.1x15.7mm,10 100M,Au,G Y LED,SHLD</v>
          </cell>
        </row>
        <row r="1267">
          <cell r="A1267" t="str">
            <v>3VCN2101-0501010103</v>
          </cell>
          <cell r="B1267" t="str">
            <v>CON,RJ25,T/H,F,R/A,1X1PORT,CAT3,GOLD,6 CONTACT</v>
          </cell>
        </row>
        <row r="1268">
          <cell r="A1268" t="str">
            <v>3VCNDC-005D</v>
          </cell>
          <cell r="B1268" t="str">
            <v>CON,PWR,T/H,M,R/A,3TERMINAL,2mm/ID,NICKEL,6.5mm/OD,16V,2.5</v>
          </cell>
        </row>
        <row r="1269">
          <cell r="A1269" t="str">
            <v>3VCNJU13105</v>
          </cell>
          <cell r="B1269" t="str">
            <v>Type A, Receptacle,Through Hole, Right Angle, Horizontal</v>
          </cell>
        </row>
        <row r="1270">
          <cell r="A1270" t="str">
            <v>3VGBIGAW300N</v>
          </cell>
          <cell r="B1270" t="str">
            <v>Hộp carton đựng modem và phụ kiện</v>
          </cell>
        </row>
        <row r="1271">
          <cell r="A1271" t="str">
            <v>3VLBIGAW300NB</v>
          </cell>
          <cell r="B1271" t="str">
            <v>Tem master dán nắp dưới 74x28mm</v>
          </cell>
        </row>
        <row r="1272">
          <cell r="A1272" t="str">
            <v>3VLBIGAW300NW</v>
          </cell>
          <cell r="B1272" t="str">
            <v>Tem vỡ chống mở dán trên modem 20x10mm</v>
          </cell>
        </row>
        <row r="1273">
          <cell r="A1273" t="str">
            <v>3VLBPO4010WH</v>
          </cell>
          <cell r="B1273" t="str">
            <v>Tem MAC &amp; SER 40.0x10.0mm</v>
          </cell>
        </row>
        <row r="1274">
          <cell r="A1274" t="str">
            <v>3VLBPO83140WH</v>
          </cell>
          <cell r="B1274" t="str">
            <v>Tem dán thùng 20 sản phẩm, poliester 82.84mm x 140.00mm</v>
          </cell>
        </row>
        <row r="1275">
          <cell r="A1275" t="str">
            <v>3VMBIGAW300N</v>
          </cell>
          <cell r="B1275" t="str">
            <v>Hộp carton 5 lớp đựng 20 modem iGate AW300N</v>
          </cell>
        </row>
        <row r="1276">
          <cell r="A1276" t="str">
            <v>3VMOAD5V2A</v>
          </cell>
          <cell r="B1276" t="str">
            <v>Eu Plug 5V2A Power Adapter</v>
          </cell>
        </row>
        <row r="1277">
          <cell r="A1277" t="str">
            <v>3VMOSP202</v>
          </cell>
          <cell r="B1277" t="str">
            <v>ADSL Spliter with lightening arrester</v>
          </cell>
        </row>
        <row r="1278">
          <cell r="A1278" t="str">
            <v>3VPLIGAW300NBW</v>
          </cell>
          <cell r="B1278" t="str">
            <v>Nắp dưới trắng</v>
          </cell>
        </row>
        <row r="1279">
          <cell r="A1279" t="str">
            <v>3VPLIGAW300NTW</v>
          </cell>
          <cell r="B1279" t="str">
            <v>Cụm nắp trên + dẫn sáng+ nút bấm gắn sẵn trắng</v>
          </cell>
        </row>
        <row r="1280">
          <cell r="A1280" t="str">
            <v>3VPTIGAW300N</v>
          </cell>
          <cell r="B1280" t="str">
            <v>Khay carton chia ngăn</v>
          </cell>
        </row>
        <row r="1281">
          <cell r="A1281" t="str">
            <v>3VRNIGAW300N</v>
          </cell>
          <cell r="B1281" t="str">
            <v>Nút chân đế silicon</v>
          </cell>
        </row>
        <row r="1282">
          <cell r="A1282" t="str">
            <v>3VSCM2.5L08ST-K</v>
          </cell>
          <cell r="B1282" t="str">
            <v>Vít M2.5 L08 tự khoan màu đen</v>
          </cell>
        </row>
        <row r="1283">
          <cell r="A1283" t="str">
            <v>3VSWTACT22001</v>
          </cell>
          <cell r="B1283" t="str">
            <v>SWH,PSH,T/H,STR,SPST,12V,50mA</v>
          </cell>
        </row>
        <row r="1284">
          <cell r="A1284" t="str">
            <v>3VUMIGAW300N</v>
          </cell>
          <cell r="B1284" t="str">
            <v>Hướng dẫn sử dụng modem</v>
          </cell>
        </row>
        <row r="1285">
          <cell r="A1285" t="str">
            <v>4VIPSTBS005</v>
          </cell>
          <cell r="B1285" t="str">
            <v>Silicone rubber foot D8 x H2.5</v>
          </cell>
        </row>
        <row r="1286">
          <cell r="A1286" t="str">
            <v>SPDSLWM4E2AH1</v>
          </cell>
          <cell r="B1286" t="str">
            <v>iGate AW300N PCBA</v>
          </cell>
        </row>
        <row r="1287">
          <cell r="A1287" t="str">
            <v>VNT-DSL-WM-4E2AH-1.0</v>
          </cell>
          <cell r="B1287" t="str">
            <v>PCB for Modem ADSL</v>
          </cell>
        </row>
        <row r="1288">
          <cell r="A1288" t="str">
            <v>1VBBLM15AG100SN1D</v>
          </cell>
          <cell r="B1288" t="str">
            <v>IND,FB,0402,10,25%,1A,50mOHM</v>
          </cell>
        </row>
        <row r="1289">
          <cell r="A1289" t="str">
            <v>1VBBLM15AG601SN1D</v>
          </cell>
          <cell r="B1289" t="str">
            <v>IND,FB,0402,600,25%,300mA,600mohm</v>
          </cell>
        </row>
        <row r="1290">
          <cell r="A1290" t="str">
            <v>1VBBLM15AX601SN1D</v>
          </cell>
          <cell r="B1290" t="str">
            <v>IND,FB,0402,600@100MHz,25%,300mA,600mohm</v>
          </cell>
        </row>
        <row r="1291">
          <cell r="A1291" t="str">
            <v>1VBNCB-H0603R221TR200F</v>
          </cell>
          <cell r="B1291" t="str">
            <v>IND,FB,0603,220@100MHz,25%</v>
          </cell>
        </row>
        <row r="1292">
          <cell r="A1292" t="str">
            <v>1VBNCB-H0805A221TR300F</v>
          </cell>
          <cell r="B1292" t="str">
            <v>IND,FB,0805,220@100MHz,25%</v>
          </cell>
        </row>
        <row r="1293">
          <cell r="A1293" t="str">
            <v>1VBNCB-H0805A601TR150F</v>
          </cell>
          <cell r="B1293" t="str">
            <v>IND,FB,0805,600@100MHz,25%</v>
          </cell>
        </row>
        <row r="1294">
          <cell r="A1294" t="str">
            <v>1VC0402100C1HNP0</v>
          </cell>
          <cell r="B1294" t="str">
            <v>CAP,CER,0402,10pF,0.25pF,50V,NPO,LOW DISS</v>
          </cell>
        </row>
        <row r="1295">
          <cell r="A1295" t="str">
            <v>1VC0402101J1HNP0</v>
          </cell>
          <cell r="B1295" t="str">
            <v>CAP,CER,0402,100pF,5%,50V,NPO</v>
          </cell>
        </row>
        <row r="1296">
          <cell r="A1296" t="str">
            <v>1VC0402102K1CX7R</v>
          </cell>
          <cell r="B1296" t="str">
            <v>CAP,CER,0402,1000pF,10%,16V,X7R</v>
          </cell>
        </row>
        <row r="1297">
          <cell r="A1297" t="str">
            <v>1VC0402103K1CX7R</v>
          </cell>
          <cell r="B1297" t="str">
            <v>CAP,CER,0402,0.01uF,10%,16V,X7R</v>
          </cell>
        </row>
        <row r="1298">
          <cell r="A1298" t="str">
            <v>1VC0402104K1CX7R</v>
          </cell>
          <cell r="B1298" t="str">
            <v>CAP,CER,0402,0.1uF,10%,16V,X7R</v>
          </cell>
        </row>
        <row r="1299">
          <cell r="A1299" t="str">
            <v>1VC0402105K0JX5R</v>
          </cell>
          <cell r="B1299" t="str">
            <v>CAP,CER,0402,1uF,10%,6.3V,X5R</v>
          </cell>
        </row>
        <row r="1300">
          <cell r="A1300" t="str">
            <v>1VC0402105K1AX5R</v>
          </cell>
          <cell r="B1300" t="str">
            <v>CAP,CER,0402,1uF,10%,10V,X5R</v>
          </cell>
        </row>
        <row r="1301">
          <cell r="A1301" t="str">
            <v>1VC0402106M0GX5R</v>
          </cell>
          <cell r="B1301" t="str">
            <v>CAP,CER,0402,10uF,20%,4V,X5R</v>
          </cell>
        </row>
        <row r="1302">
          <cell r="A1302" t="str">
            <v>1VC0402120J1HNP0</v>
          </cell>
          <cell r="B1302" t="str">
            <v>CAP,CER,0402,12pF,5%,50V,NPO</v>
          </cell>
        </row>
        <row r="1303">
          <cell r="A1303" t="str">
            <v>1VC0402180G1HNP0</v>
          </cell>
          <cell r="B1303" t="str">
            <v>CAP,CER,0402,18pF,2%,50V,NPO</v>
          </cell>
        </row>
        <row r="1304">
          <cell r="A1304" t="str">
            <v>1VC0402225M0GX5R</v>
          </cell>
          <cell r="B1304" t="str">
            <v>CAP,CER,0402,2.2uF,20%,4V,X5R</v>
          </cell>
        </row>
        <row r="1305">
          <cell r="A1305" t="str">
            <v>1VC0402270J1HNP0</v>
          </cell>
          <cell r="B1305" t="str">
            <v>CAP,CER,0402,27pF,5%,50V,NPO</v>
          </cell>
        </row>
        <row r="1306">
          <cell r="A1306" t="str">
            <v>1VC0402332K1HX7R</v>
          </cell>
          <cell r="B1306" t="str">
            <v>CAP,CER,0402,3300pF,10%,50V,X7R</v>
          </cell>
        </row>
        <row r="1307">
          <cell r="A1307" t="str">
            <v>1VC04025R6D1HC0G</v>
          </cell>
          <cell r="B1307" t="str">
            <v>CAP,CER,0402,5.6pF,0.5pF,50V,C0G/NPO</v>
          </cell>
        </row>
        <row r="1308">
          <cell r="A1308" t="str">
            <v>1VC0603105K1AX5R</v>
          </cell>
          <cell r="B1308" t="str">
            <v>CAP,CER,0603,1uF,10%,10V,X5R</v>
          </cell>
        </row>
        <row r="1309">
          <cell r="A1309" t="str">
            <v>1VC0603106M0JX5R-1</v>
          </cell>
          <cell r="B1309" t="str">
            <v>CAP,CER,0603,10uF,20%,6.3V,X5R</v>
          </cell>
        </row>
        <row r="1310">
          <cell r="A1310" t="str">
            <v>1VC0603225K0JX5R</v>
          </cell>
          <cell r="B1310" t="str">
            <v>CAP,CER,0603,2.2uF,10%,6.3V,X5R</v>
          </cell>
        </row>
        <row r="1311">
          <cell r="A1311" t="str">
            <v>1VC0603471J1HNP0</v>
          </cell>
          <cell r="B1311" t="str">
            <v>CAP,CER,0603,470pF,5%,50V,NPO</v>
          </cell>
        </row>
        <row r="1312">
          <cell r="A1312" t="str">
            <v>1VC0603475M0JX5R</v>
          </cell>
          <cell r="B1312" t="str">
            <v>CAP,CER,0603,4.7uF,20%,6.3V,X5R</v>
          </cell>
        </row>
        <row r="1313">
          <cell r="A1313" t="str">
            <v>1VC0603681J1HNP0</v>
          </cell>
          <cell r="B1313" t="str">
            <v>CAP,CER,0603,680pF,5%, 50V, NPO</v>
          </cell>
        </row>
        <row r="1314">
          <cell r="A1314" t="str">
            <v>1VC0805103J1HNP0</v>
          </cell>
          <cell r="B1314" t="str">
            <v>CAP,CER,0805,0.01uF,5%,50V,NPO</v>
          </cell>
        </row>
        <row r="1315">
          <cell r="A1315" t="str">
            <v>1VC0805104K1HX7R</v>
          </cell>
          <cell r="B1315" t="str">
            <v>CAP,CER,0805,0.1uF,10%, 50V, X7R</v>
          </cell>
        </row>
        <row r="1316">
          <cell r="A1316" t="str">
            <v>1VC0805106K1CX5R</v>
          </cell>
          <cell r="B1316" t="str">
            <v>CAP,CER,0805,10uF,10%,16V,X5R</v>
          </cell>
        </row>
        <row r="1317">
          <cell r="A1317" t="str">
            <v>1VC0805106M0JX5R</v>
          </cell>
          <cell r="B1317" t="str">
            <v>CAP,CER,0805,10uF,20%,6.3V,X5R</v>
          </cell>
        </row>
        <row r="1318">
          <cell r="A1318" t="str">
            <v>1VC0805221J1HNP0</v>
          </cell>
          <cell r="B1318" t="str">
            <v>CAP,CER,0805,220pF,5%, NPO, 50V</v>
          </cell>
        </row>
        <row r="1319">
          <cell r="A1319" t="str">
            <v>1VC0805226M0JX5R</v>
          </cell>
          <cell r="B1319" t="str">
            <v>CAP,CER,0805,22uF,20%,6.3V,X5R</v>
          </cell>
        </row>
        <row r="1320">
          <cell r="A1320" t="str">
            <v>1VC0805822J1HNP0</v>
          </cell>
          <cell r="B1320" t="str">
            <v>CAP,CER,0805,8200pF,5%,50V,NPO</v>
          </cell>
        </row>
        <row r="1321">
          <cell r="A1321" t="str">
            <v>1VC1206102K3DX7R</v>
          </cell>
          <cell r="B1321" t="str">
            <v>CAP,CER,1206,1000pF,10%,2KV,X7R</v>
          </cell>
        </row>
        <row r="1322">
          <cell r="A1322" t="str">
            <v>1VC1206226M1AX5R</v>
          </cell>
          <cell r="B1322" t="str">
            <v>CAP,CER,1206,22uF,20%,10V,X5R</v>
          </cell>
        </row>
        <row r="1323">
          <cell r="A1323" t="str">
            <v>1VC1206393J1HNP0</v>
          </cell>
          <cell r="B1323" t="str">
            <v>CAP,CER,1206,0.039uF,5%,50V,NPO</v>
          </cell>
        </row>
        <row r="1324">
          <cell r="A1324" t="str">
            <v>1VC150180V683K2YFLM</v>
          </cell>
          <cell r="B1324" t="str">
            <v>CAP,FLM,RAD,0.068uF,10% Pitch 15mm</v>
          </cell>
        </row>
        <row r="1325">
          <cell r="A1325" t="str">
            <v>1VC2550V107M1AALU</v>
          </cell>
          <cell r="B1325" t="str">
            <v>CAP,ELC,RAD,100uF,20%, 10V, 2.5mm lead space</v>
          </cell>
        </row>
        <row r="1326">
          <cell r="A1326" t="str">
            <v>1VC2550V107M1CALU</v>
          </cell>
          <cell r="B1326" t="str">
            <v>CAP,ELC,RAD,100uF,20%, 16V, 2.5mm lead space</v>
          </cell>
        </row>
        <row r="1327">
          <cell r="A1327" t="str">
            <v>1VC3580V108M1AALU</v>
          </cell>
          <cell r="B1327" t="str">
            <v>Cap Elec RD 10V 1000uf 20%, 5.0mm lead space</v>
          </cell>
        </row>
        <row r="1328">
          <cell r="A1328" t="str">
            <v>1VD11-22/R6G6C-A01/2T</v>
          </cell>
          <cell r="B1328" t="str">
            <v>Green-Red LED,SMD,2V,20mA</v>
          </cell>
        </row>
        <row r="1329">
          <cell r="A1329" t="str">
            <v>1VD2035-35-SM-RPLF</v>
          </cell>
          <cell r="B1329" t="str">
            <v>SURGE ARRESTER GDT 350V SMT</v>
          </cell>
        </row>
        <row r="1330">
          <cell r="A1330" t="str">
            <v>1VD2RK1000M-4</v>
          </cell>
          <cell r="B1330" t="str">
            <v>SPD,GDT,SMT,1000V,20%,500mA,1pF,4.2x4.2x4.4mm</v>
          </cell>
        </row>
        <row r="1331">
          <cell r="A1331" t="str">
            <v>1VDLG N971-KN-1</v>
          </cell>
          <cell r="B1331" t="str">
            <v>Green, 2.1V, 20mA, Surface Mount,3.20mm L x 1.60mm W</v>
          </cell>
        </row>
        <row r="1332">
          <cell r="A1332" t="str">
            <v>1VDMMBD7000LT1G</v>
          </cell>
          <cell r="B1332" t="str">
            <v>DIO,SWH,SOT23,100V,200mA,4nS,1.5pF</v>
          </cell>
        </row>
        <row r="1333">
          <cell r="A1333" t="str">
            <v>1VDTDZ5V1J115</v>
          </cell>
          <cell r="B1333" t="str">
            <v>DIODE ZENER 5.1V 2% 500MW SOD323F</v>
          </cell>
        </row>
        <row r="1334">
          <cell r="A1334" t="str">
            <v>1VFLFL152G45TC1A219</v>
          </cell>
          <cell r="B1334" t="str">
            <v>FLT,SMT,0402,2.45GHz,0.55dB,21dB ATT,50 OHM,3W,1x0.5x0.4mm</v>
          </cell>
        </row>
        <row r="1335">
          <cell r="A1335" t="str">
            <v>1VL2520105F107M2100</v>
          </cell>
          <cell r="B1335" t="str">
            <v>IND,PWR,1uH,20%,2.1A,82mOHM,2.5x2.0mm</v>
          </cell>
        </row>
        <row r="1336">
          <cell r="A1336" t="str">
            <v>1VL6060225F104Z4200</v>
          </cell>
          <cell r="B1336" t="str">
            <v>IND,PWR,2.2uH,20%,4.2A,26mOHM,,6.0x6.0mm</v>
          </cell>
        </row>
        <row r="1337">
          <cell r="A1337" t="str">
            <v>1VL6060225F104Z6750</v>
          </cell>
          <cell r="B1337" t="str">
            <v>IND,PWR,2.2uH,20%,3.3A,27mOHM,,6.3x6.3mm</v>
          </cell>
        </row>
        <row r="1338">
          <cell r="A1338" t="str">
            <v>1VL6060305F104Z3600</v>
          </cell>
          <cell r="B1338" t="str">
            <v>IND,PWR,3.0uH,20%,3.6A,29.9mOHM,6.0x6.0mm</v>
          </cell>
        </row>
        <row r="1339">
          <cell r="A1339" t="str">
            <v>1VL6060335F104Z3630</v>
          </cell>
          <cell r="B1339" t="str">
            <v>IND,PWR,3.3uH,20%,2.57A,21.4mOHM,6.0x6.0mm</v>
          </cell>
        </row>
        <row r="1340">
          <cell r="A1340" t="str">
            <v>1VR0201180RJ03</v>
          </cell>
          <cell r="B1340" t="str">
            <v>RES,THK,0201,180,5%</v>
          </cell>
        </row>
        <row r="1341">
          <cell r="A1341" t="str">
            <v>1VR020175RF03</v>
          </cell>
          <cell r="B1341" t="str">
            <v>RES,THK,0201,75,1%</v>
          </cell>
        </row>
        <row r="1342">
          <cell r="A1342" t="str">
            <v>1VR04020RJ04</v>
          </cell>
          <cell r="B1342" t="str">
            <v>RES,THK,0402,0,5%</v>
          </cell>
        </row>
        <row r="1343">
          <cell r="A1343" t="str">
            <v>1VR0402100KF04</v>
          </cell>
          <cell r="B1343" t="str">
            <v>RES,THK,0402,100K,1%</v>
          </cell>
        </row>
        <row r="1344">
          <cell r="A1344" t="str">
            <v>1VR0402100RJ04</v>
          </cell>
          <cell r="B1344" t="str">
            <v>RES,THK,0402,100,5%</v>
          </cell>
        </row>
        <row r="1345">
          <cell r="A1345" t="str">
            <v>1VR040210KF04</v>
          </cell>
          <cell r="B1345" t="str">
            <v>RES,THK,0402,10k,1%</v>
          </cell>
        </row>
        <row r="1346">
          <cell r="A1346" t="str">
            <v>1VR040210KJ04</v>
          </cell>
          <cell r="B1346" t="str">
            <v>RES,THK,0402,10K,5%</v>
          </cell>
        </row>
        <row r="1347">
          <cell r="A1347" t="str">
            <v>1VR040210RJ04</v>
          </cell>
          <cell r="B1347" t="str">
            <v>RES,THK,0402,10,5%</v>
          </cell>
        </row>
        <row r="1348">
          <cell r="A1348" t="str">
            <v>1VR0402150RJ04</v>
          </cell>
          <cell r="B1348" t="str">
            <v>RES,THK,0402,150,5%</v>
          </cell>
        </row>
        <row r="1349">
          <cell r="A1349" t="str">
            <v>1VR040215KF04</v>
          </cell>
          <cell r="B1349" t="str">
            <v>RES,THK,0402,15K,1%</v>
          </cell>
        </row>
        <row r="1350">
          <cell r="A1350" t="str">
            <v>1VR0402180KF04</v>
          </cell>
          <cell r="B1350" t="str">
            <v>RES,THK,0402,180K,1%</v>
          </cell>
        </row>
        <row r="1351">
          <cell r="A1351" t="str">
            <v>1VR04021KF04</v>
          </cell>
          <cell r="B1351" t="str">
            <v>RES,THK,0402,1K,1%</v>
          </cell>
        </row>
        <row r="1352">
          <cell r="A1352" t="str">
            <v>1VR04021KJ04</v>
          </cell>
          <cell r="B1352" t="str">
            <v>RES,THK,0402,1K,5%</v>
          </cell>
        </row>
        <row r="1353">
          <cell r="A1353" t="str">
            <v>1VR0402240KF04</v>
          </cell>
          <cell r="B1353" t="str">
            <v>RES,THK,0402,240K,1%</v>
          </cell>
        </row>
        <row r="1354">
          <cell r="A1354" t="str">
            <v>1VR0402300RJ04</v>
          </cell>
          <cell r="B1354" t="str">
            <v>RES,THK,0402,300,5%</v>
          </cell>
        </row>
        <row r="1355">
          <cell r="A1355" t="str">
            <v>1VR040233RJ04</v>
          </cell>
          <cell r="B1355" t="str">
            <v>RES,THK,0402,33,5%</v>
          </cell>
        </row>
        <row r="1356">
          <cell r="A1356" t="str">
            <v>1VR0402390RJ04</v>
          </cell>
          <cell r="B1356" t="str">
            <v>RES,THK,0402,390,5%</v>
          </cell>
        </row>
        <row r="1357">
          <cell r="A1357" t="str">
            <v>1VR040239K2F04</v>
          </cell>
          <cell r="B1357" t="str">
            <v>RES,THK,0402,39.2K,1%</v>
          </cell>
        </row>
        <row r="1358">
          <cell r="A1358" t="str">
            <v>1VR04023KJ04</v>
          </cell>
          <cell r="B1358" t="str">
            <v>RES,THK,0402,3K,5%</v>
          </cell>
        </row>
        <row r="1359">
          <cell r="A1359" t="str">
            <v>1VR0402422RF04</v>
          </cell>
          <cell r="B1359" t="str">
            <v>RES,THK,0402,422,1%</v>
          </cell>
        </row>
        <row r="1360">
          <cell r="A1360" t="str">
            <v>1VR0402470RJ04</v>
          </cell>
          <cell r="B1360" t="str">
            <v>RES,THK,0402,470,5%</v>
          </cell>
        </row>
        <row r="1361">
          <cell r="A1361" t="str">
            <v>1VR04024K32F04</v>
          </cell>
          <cell r="B1361" t="str">
            <v>RES,THK,0402,4.32K,1%</v>
          </cell>
        </row>
        <row r="1362">
          <cell r="A1362" t="str">
            <v>1VR04024K7J04</v>
          </cell>
          <cell r="B1362" t="str">
            <v>RES,THK,0402,4.7K,5%</v>
          </cell>
        </row>
        <row r="1363">
          <cell r="A1363" t="str">
            <v>1VR040264K9F04</v>
          </cell>
          <cell r="B1363" t="str">
            <v>RES,THK,0402,64.9K,1%</v>
          </cell>
        </row>
        <row r="1364">
          <cell r="A1364" t="str">
            <v>1VR04026K04F04</v>
          </cell>
          <cell r="B1364" t="str">
            <v>RES,THK,0402,6.04K,1%</v>
          </cell>
        </row>
        <row r="1365">
          <cell r="A1365" t="str">
            <v>1VR0402750KF04</v>
          </cell>
          <cell r="B1365" t="str">
            <v>RES,THK,0402,750K,1%</v>
          </cell>
        </row>
        <row r="1366">
          <cell r="A1366" t="str">
            <v>1VR060311RJ05</v>
          </cell>
          <cell r="B1366" t="str">
            <v>RES,THK,0603,11,5%</v>
          </cell>
        </row>
        <row r="1367">
          <cell r="A1367" t="str">
            <v>1VR08050RJ06</v>
          </cell>
          <cell r="B1367" t="str">
            <v>RES,THK,0805,0,5%</v>
          </cell>
        </row>
        <row r="1368">
          <cell r="A1368" t="str">
            <v>1VR0805294RF06</v>
          </cell>
          <cell r="B1368" t="str">
            <v>RES,THK,0805,294,1%</v>
          </cell>
        </row>
        <row r="1369">
          <cell r="A1369" t="str">
            <v>1VR0805499RF06</v>
          </cell>
          <cell r="B1369" t="str">
            <v>RES,THK,0805,499,1%</v>
          </cell>
        </row>
        <row r="1370">
          <cell r="A1370" t="str">
            <v>1VR0805634RF06</v>
          </cell>
          <cell r="B1370" t="str">
            <v>RES,THK,0805,634,1%</v>
          </cell>
        </row>
        <row r="1371">
          <cell r="A1371" t="str">
            <v>1VR08056R2J06</v>
          </cell>
          <cell r="B1371" t="str">
            <v>RES,THK,0805,6.2,5%</v>
          </cell>
        </row>
        <row r="1372">
          <cell r="A1372" t="str">
            <v>1VR080571R5F06</v>
          </cell>
          <cell r="B1372" t="str">
            <v>RES,THK,0805,71.5,1%</v>
          </cell>
        </row>
        <row r="1373">
          <cell r="A1373" t="str">
            <v>1VR0805732RF06</v>
          </cell>
          <cell r="B1373" t="str">
            <v>RES,THK,0805,732,1%</v>
          </cell>
        </row>
        <row r="1374">
          <cell r="A1374" t="str">
            <v>1VR080597R6F06</v>
          </cell>
          <cell r="B1374" t="str">
            <v>RES,THK,0805,97.6,1%</v>
          </cell>
        </row>
        <row r="1375">
          <cell r="A1375" t="str">
            <v>1VR12060RF07</v>
          </cell>
          <cell r="B1375" t="str">
            <v>RES,THK,1206,0,1%</v>
          </cell>
        </row>
        <row r="1376">
          <cell r="A1376" t="str">
            <v>1VR12060RJ07</v>
          </cell>
          <cell r="B1376" t="str">
            <v>RES,THK,1206,0,5%</v>
          </cell>
        </row>
        <row r="1377">
          <cell r="A1377" t="str">
            <v>1VR1206150RJ07</v>
          </cell>
          <cell r="B1377" t="str">
            <v>RES,THK,1206,150,5%</v>
          </cell>
        </row>
        <row r="1378">
          <cell r="A1378" t="str">
            <v>1VR12062R7J07</v>
          </cell>
          <cell r="B1378" t="str">
            <v>RES,THK,1206,2.7,5%</v>
          </cell>
        </row>
        <row r="1379">
          <cell r="A1379" t="str">
            <v>1VRAX0410KJ09</v>
          </cell>
          <cell r="B1379" t="str">
            <v>RES 10K OHM 1/4W 5% AXIAL</v>
          </cell>
        </row>
        <row r="1380">
          <cell r="A1380" t="str">
            <v>1VTHY052476</v>
          </cell>
          <cell r="B1380" t="str">
            <v>XFMR,ADSL,SMT,1:1/4.25:1,1500V,W1+W2/850mOHM,400uH</v>
          </cell>
        </row>
        <row r="1381">
          <cell r="A1381" t="str">
            <v>1VTMS1642NL</v>
          </cell>
          <cell r="B1381" t="str">
            <v>XFMR,LAN,SMT,12-18dB,1500V,10/100 BASE,QUAD</v>
          </cell>
        </row>
        <row r="1382">
          <cell r="A1382" t="str">
            <v>1VYABM10-20.000MHZ-1-A10-T</v>
          </cell>
          <cell r="B1382" t="str">
            <v>XTL,FXD,SMT,20.000MHz,7/10PPM,8pF,2.5x2x0.55mm,-20/70c</v>
          </cell>
        </row>
        <row r="1383">
          <cell r="A1383" t="str">
            <v>1VYHHJTCRST25</v>
          </cell>
          <cell r="B1383" t="str">
            <v>XTL,FXD,SMT,25.000MHz,18pF,2-SMD</v>
          </cell>
        </row>
        <row r="1384">
          <cell r="A1384" t="str">
            <v>2VICBCM43217TKMLG</v>
          </cell>
          <cell r="B1384" t="str">
            <v>2.4/5 GHz IEEE 802.11n MAC/PHY/Radio Chip</v>
          </cell>
        </row>
        <row r="1385">
          <cell r="A1385" t="str">
            <v>2VICBCM6301KSG</v>
          </cell>
          <cell r="B1385" t="str">
            <v>5V ADSL Line Driver</v>
          </cell>
        </row>
        <row r="1386">
          <cell r="A1386" t="str">
            <v>2VICBCM6318KMMLG</v>
          </cell>
          <cell r="B1386" t="str">
            <v>Chip ADSL2+ router</v>
          </cell>
        </row>
        <row r="1387">
          <cell r="A1387" t="str">
            <v>2VICMT46V16M16P-5B:M</v>
          </cell>
          <cell r="B1387" t="str">
            <v>IC,SDRAM,TSOP66,256Mb,5nS</v>
          </cell>
        </row>
        <row r="1388">
          <cell r="A1388" t="str">
            <v>2VICS25FL164K0XMFI011</v>
          </cell>
          <cell r="B1388" t="str">
            <v>IC,FLASH,SO8,64Mb,108MHz</v>
          </cell>
        </row>
        <row r="1389">
          <cell r="A1389" t="str">
            <v>2VICTLV62080DSGR</v>
          </cell>
          <cell r="B1389" t="str">
            <v>SW,~2MHz,BUCK,SYNC,TS,UVLO,Enable, Light Load Efficiency, Power Good</v>
          </cell>
        </row>
        <row r="1390">
          <cell r="A1390" t="str">
            <v>2VICTLV62130ARGTR</v>
          </cell>
          <cell r="B1390" t="str">
            <v>IC,REG,QFN16,ADJ,3A,SW,2.5MHz,BUCK,SYNC</v>
          </cell>
        </row>
        <row r="1391">
          <cell r="A1391" t="str">
            <v>2VICTLV70212DBVR</v>
          </cell>
          <cell r="B1391" t="str">
            <v>LDO,220mV,5SOT-23</v>
          </cell>
        </row>
        <row r="1392">
          <cell r="A1392" t="str">
            <v>2VICTPS2051BDBVR</v>
          </cell>
          <cell r="B1392" t="str">
            <v>IC,POWER-DISTRIBUTION SWITCHES,70mOHM,2.7-5.5V,500mA,SING CHANNEL</v>
          </cell>
        </row>
        <row r="1393">
          <cell r="A1393" t="str">
            <v>2VTB2SB1188-T100Q</v>
          </cell>
          <cell r="B1393" t="str">
            <v>XSTR,PWR,SC62,32V,2A</v>
          </cell>
        </row>
        <row r="1394">
          <cell r="A1394" t="str">
            <v>2VTBPMBT3906235</v>
          </cell>
          <cell r="B1394" t="str">
            <v>TRANS PNP 40V 0.2A SOT23</v>
          </cell>
        </row>
        <row r="1395">
          <cell r="A1395" t="str">
            <v>2VTFAO6601</v>
          </cell>
          <cell r="B1395" t="str">
            <v>XSTR,MOS,TSOP6,-30/30V,2.3/3.4A,PCH/NCH,150/70mOHM,DUAL</v>
          </cell>
        </row>
        <row r="1396">
          <cell r="A1396" t="str">
            <v>2VTFAO6602L</v>
          </cell>
          <cell r="B1396" t="str">
            <v>XSTR,MOS,TSOP6,-30/30V,2.7/3.5A,PCH/NCH,150/70mOHM,DUAL</v>
          </cell>
        </row>
        <row r="1397">
          <cell r="A1397" t="str">
            <v>2VTFDMG2305UX-7</v>
          </cell>
          <cell r="B1397" t="str">
            <v>MOSFET P-CH 20V 4.2A SOT23</v>
          </cell>
        </row>
        <row r="1398">
          <cell r="A1398" t="str">
            <v>3VAN5DB2G4115</v>
          </cell>
          <cell r="B1398" t="str">
            <v>wireless antenna, 2.4 Ghz, 5dBi, white color, 115mm cable length</v>
          </cell>
        </row>
        <row r="1399">
          <cell r="A1399" t="str">
            <v>3VAN5DB2G4295</v>
          </cell>
          <cell r="B1399" t="str">
            <v>wireless antenna, 2.4 Ghz, 5dBi, white color, 295mm cable length</v>
          </cell>
        </row>
        <row r="1400">
          <cell r="A1400" t="str">
            <v>3VBGPE300160</v>
          </cell>
          <cell r="B1400" t="str">
            <v>Túi PE 300x160mm</v>
          </cell>
        </row>
        <row r="1401">
          <cell r="A1401" t="str">
            <v>3VCB1MRJ45ETH</v>
          </cell>
          <cell r="B1401" t="str">
            <v>Ethernet cable double head RJ45, 1 metter length</v>
          </cell>
        </row>
        <row r="1402">
          <cell r="A1402" t="str">
            <v>3VCB-RJ11-100</v>
          </cell>
          <cell r="B1402" t="str">
            <v>Line cable double head RJ11, 1 metter length</v>
          </cell>
        </row>
        <row r="1403">
          <cell r="A1403" t="str">
            <v>3VCN2101-0104010102</v>
          </cell>
          <cell r="B1403" t="str">
            <v>CON,RJ45,T/H,F,R/A,1x4PORT,63.8x13.1x15.7mm,10 100M,Au,G Y LED,SHLD</v>
          </cell>
        </row>
        <row r="1404">
          <cell r="A1404" t="str">
            <v>3VCN2101-0501010103</v>
          </cell>
          <cell r="B1404" t="str">
            <v>CON,RJ25,T/H,F,R/A,1X1PORT,CAT3,GOLD,6 CONTACT</v>
          </cell>
        </row>
        <row r="1405">
          <cell r="A1405" t="str">
            <v>3VCNDC-005D</v>
          </cell>
          <cell r="B1405" t="str">
            <v>CON,PWR,T/H,M,R/A,3TERMINAL,2mm/ID,NICKEL,6.5mm/OD,16V,2.5</v>
          </cell>
        </row>
        <row r="1406">
          <cell r="A1406" t="str">
            <v>3VCNJU13105</v>
          </cell>
          <cell r="B1406" t="str">
            <v>Type A, Receptacle,Through Hole, Right Angle, Horizontal</v>
          </cell>
        </row>
        <row r="1407">
          <cell r="A1407" t="str">
            <v>3VGBIGAW300N</v>
          </cell>
          <cell r="B1407" t="str">
            <v>Hộp carton đựng modem và phụ kiện</v>
          </cell>
        </row>
        <row r="1408">
          <cell r="A1408" t="str">
            <v>3VLBIGAW300NB</v>
          </cell>
          <cell r="B1408" t="str">
            <v>Tem master dán nắp dưới 74x28mm</v>
          </cell>
        </row>
        <row r="1409">
          <cell r="A1409" t="str">
            <v>3VLBIGAW300NW</v>
          </cell>
          <cell r="B1409" t="str">
            <v>Tem vỡ chống mở dán trên modem 20x10mm</v>
          </cell>
        </row>
        <row r="1410">
          <cell r="A1410" t="str">
            <v>3VLBPO4010WH</v>
          </cell>
          <cell r="B1410" t="str">
            <v>Tem MAC &amp; SER 40.0x10.0mm</v>
          </cell>
        </row>
        <row r="1411">
          <cell r="A1411" t="str">
            <v>3VLBPO83140WH</v>
          </cell>
          <cell r="B1411" t="str">
            <v>Tem dán thùng 20 sản phẩm, poliester 82.84mm x 140.00mm</v>
          </cell>
        </row>
        <row r="1412">
          <cell r="A1412" t="str">
            <v>3VMBIGAW300N</v>
          </cell>
          <cell r="B1412" t="str">
            <v>Hộp carton 5 lớp đựng 20 modem iGate AW300N</v>
          </cell>
        </row>
        <row r="1413">
          <cell r="A1413" t="str">
            <v>3VMOAD5V2A</v>
          </cell>
          <cell r="B1413" t="str">
            <v>Eu Plug 5V2A Power Adapter</v>
          </cell>
        </row>
        <row r="1414">
          <cell r="A1414" t="str">
            <v>3VMOSP202</v>
          </cell>
          <cell r="B1414" t="str">
            <v>ADSL Spliter with lightening arrester</v>
          </cell>
        </row>
        <row r="1415">
          <cell r="A1415" t="str">
            <v>3VMOVNTDSLWM4E2AH</v>
          </cell>
          <cell r="B1415" t="str">
            <v>PCBA Modem DSL.01.4NU.3F</v>
          </cell>
        </row>
        <row r="1416">
          <cell r="A1416" t="str">
            <v>3VPLIGAW300NBW</v>
          </cell>
          <cell r="B1416" t="str">
            <v>Nắp dưới trắng</v>
          </cell>
        </row>
        <row r="1417">
          <cell r="A1417" t="str">
            <v>3VPLIGAW300NTW</v>
          </cell>
          <cell r="B1417" t="str">
            <v>Cụm nắp trên + dẫn sáng+ nút bấm gắn sẵn trắng</v>
          </cell>
        </row>
        <row r="1418">
          <cell r="A1418" t="str">
            <v>3VPTIGAW300N</v>
          </cell>
          <cell r="B1418" t="str">
            <v>Khay carton chia ngăn</v>
          </cell>
        </row>
        <row r="1419">
          <cell r="A1419" t="str">
            <v>3VSCM2.5L08ST-K</v>
          </cell>
          <cell r="B1419" t="str">
            <v>Vít M2.5 L08 tự khoan màu đen</v>
          </cell>
        </row>
        <row r="1420">
          <cell r="A1420" t="str">
            <v>3VSWTACT22001</v>
          </cell>
          <cell r="B1420" t="str">
            <v>SWH,PSH,T/H,STR,SPST,12V,50mA</v>
          </cell>
        </row>
        <row r="1421">
          <cell r="A1421" t="str">
            <v>3VUMIGAW300N</v>
          </cell>
          <cell r="B1421" t="str">
            <v>Hướng dẫn sử dụng modem</v>
          </cell>
        </row>
        <row r="1422">
          <cell r="A1422" t="str">
            <v>4VIPSTBS005</v>
          </cell>
          <cell r="B1422" t="str">
            <v>Silicone rubber foot D8 x H2.5</v>
          </cell>
        </row>
        <row r="1423">
          <cell r="A1423" t="str">
            <v>4VVNTDSLWM4E2AHE002</v>
          </cell>
          <cell r="B1423" t="str">
            <v>PCB Modem DSL.01.4NU.3F</v>
          </cell>
        </row>
        <row r="1424">
          <cell r="A1424" t="str">
            <v>1VBBLM15AG100SN1D</v>
          </cell>
          <cell r="B1424" t="str">
            <v>IND,FB,0402,10,25%,1A,50mOHM</v>
          </cell>
        </row>
        <row r="1425">
          <cell r="A1425" t="str">
            <v>1VBBLM15AG601SN1D</v>
          </cell>
          <cell r="B1425" t="str">
            <v>IND,FB,0402,600,25%,300mA,600mohm</v>
          </cell>
        </row>
        <row r="1426">
          <cell r="A1426" t="str">
            <v>1VBBLM15AX601SN1D</v>
          </cell>
          <cell r="B1426" t="str">
            <v>IND,FB,0402,600@100MHz,25%,300mA,600mohm</v>
          </cell>
        </row>
        <row r="1427">
          <cell r="A1427" t="str">
            <v>1VBNCB-H0603R221TR200F</v>
          </cell>
          <cell r="B1427" t="str">
            <v>IND,FB,0603,220@100MHz,25%</v>
          </cell>
        </row>
        <row r="1428">
          <cell r="A1428" t="str">
            <v>1VBNCB-H0805A221TR300F</v>
          </cell>
          <cell r="B1428" t="str">
            <v>IND,FB,0805,220@100MHz,25%</v>
          </cell>
        </row>
        <row r="1429">
          <cell r="A1429" t="str">
            <v>1VBNCB-H0805A601TR150F</v>
          </cell>
          <cell r="B1429" t="str">
            <v>IND,FB,0805,600@100MHz,25%</v>
          </cell>
        </row>
        <row r="1430">
          <cell r="A1430" t="str">
            <v>1VC0402100C1HNP0</v>
          </cell>
          <cell r="B1430" t="str">
            <v>CAP,CER,0402,10pF,0.25pF,50V,NPO,LOW DISS</v>
          </cell>
        </row>
        <row r="1431">
          <cell r="A1431" t="str">
            <v>1VC0402101J1HNP0</v>
          </cell>
          <cell r="B1431" t="str">
            <v>CAP,CER,0402,100pF,5%,50V,NPO</v>
          </cell>
        </row>
        <row r="1432">
          <cell r="A1432" t="str">
            <v>1VC0402102K1CX7R</v>
          </cell>
          <cell r="B1432" t="str">
            <v>CAP,CER,0402,1000pF,10%,16V,X7R</v>
          </cell>
        </row>
        <row r="1433">
          <cell r="A1433" t="str">
            <v>1VC0402103K1CX7R</v>
          </cell>
          <cell r="B1433" t="str">
            <v>CAP,CER,0402,0.01uF,10%,16V,X7R</v>
          </cell>
        </row>
        <row r="1434">
          <cell r="A1434" t="str">
            <v>1VC0402104K1CX7R</v>
          </cell>
          <cell r="B1434" t="str">
            <v>CAP,CER,0402,0.1uF,10%,16V,X7R</v>
          </cell>
        </row>
        <row r="1435">
          <cell r="A1435" t="str">
            <v>1VC0402104K1EX5R</v>
          </cell>
          <cell r="B1435" t="str">
            <v>CAP,CER,0402,0.1uF,10%,25V,X5R</v>
          </cell>
        </row>
        <row r="1436">
          <cell r="A1436" t="str">
            <v>1VC0402105K0JX5R</v>
          </cell>
          <cell r="B1436" t="str">
            <v>CAP,CER,0402,1uF,10%,6.3V,X5R</v>
          </cell>
        </row>
        <row r="1437">
          <cell r="A1437" t="str">
            <v>1VC0402105K1CX5R</v>
          </cell>
          <cell r="B1437" t="str">
            <v>CAP,CER,0402,1uF,10%,16V,X5R</v>
          </cell>
        </row>
        <row r="1438">
          <cell r="A1438" t="str">
            <v>1VC0402106M0GX5R</v>
          </cell>
          <cell r="B1438" t="str">
            <v>CAP,CER,0402,10uF,20%,4V,X5R</v>
          </cell>
        </row>
        <row r="1439">
          <cell r="A1439" t="str">
            <v>1VC0402120J1HNP0</v>
          </cell>
          <cell r="B1439" t="str">
            <v>CAP,CER,0402,12pF,5%,50V,NPO</v>
          </cell>
        </row>
        <row r="1440">
          <cell r="A1440" t="str">
            <v>1VC0402180G1HNP0</v>
          </cell>
          <cell r="B1440" t="str">
            <v>CAP,CER,0402,18pF,2%,50V,NPO</v>
          </cell>
        </row>
        <row r="1441">
          <cell r="A1441" t="str">
            <v>1VC0402225M0GX5R</v>
          </cell>
          <cell r="B1441" t="str">
            <v>CAP,CER,0402,2.2uF,20%,4V,X5R</v>
          </cell>
        </row>
        <row r="1442">
          <cell r="A1442" t="str">
            <v>1VC0402270J1HNP0</v>
          </cell>
          <cell r="B1442" t="str">
            <v>CAP,CER,0402,27pF,5%,50V,NPO</v>
          </cell>
        </row>
        <row r="1443">
          <cell r="A1443" t="str">
            <v>1VC0402360J1HNP0</v>
          </cell>
          <cell r="B1443" t="str">
            <v>CAP CER 36PF 50V 5% NPO 0402</v>
          </cell>
        </row>
        <row r="1444">
          <cell r="A1444" t="str">
            <v>1VC04025R6D1HC0G</v>
          </cell>
          <cell r="B1444" t="str">
            <v>CAP,CER,0402,5.6pF,0.5pF,50V,C0G/NPO</v>
          </cell>
        </row>
        <row r="1445">
          <cell r="A1445" t="str">
            <v>1VC0603105K1AX5R</v>
          </cell>
          <cell r="B1445" t="str">
            <v>CAP,CER,0603,1uF,10%,10V,X5R</v>
          </cell>
        </row>
        <row r="1446">
          <cell r="A1446" t="str">
            <v>1VC0603106M0JX5R-0</v>
          </cell>
          <cell r="B1446" t="str">
            <v>CAP,CER,0603,10uF,20%,4.0V,X5R</v>
          </cell>
        </row>
        <row r="1447">
          <cell r="A1447" t="str">
            <v>1VC0603106M0JX5R-1</v>
          </cell>
          <cell r="B1447" t="str">
            <v>CAP,CER,0603,10uF,20%,6.3V,X5R</v>
          </cell>
        </row>
        <row r="1448">
          <cell r="A1448" t="str">
            <v>1VC0603225K0JX5R</v>
          </cell>
          <cell r="B1448" t="str">
            <v>CAP,CER,0603,2.2uF,10%,6.3V,X5R</v>
          </cell>
        </row>
        <row r="1449">
          <cell r="A1449" t="str">
            <v>1VC0603475M0JX5R</v>
          </cell>
          <cell r="B1449" t="str">
            <v>CAP,CER,0603,4.7uF,20%,6.3V,X5R</v>
          </cell>
        </row>
        <row r="1450">
          <cell r="A1450" t="str">
            <v>1VC0805106M0JX5R</v>
          </cell>
          <cell r="B1450" t="str">
            <v>CAP,CER,0805,10uF,20%,6.3V,X5R</v>
          </cell>
        </row>
        <row r="1451">
          <cell r="A1451" t="str">
            <v>1VC0805226M0JX5R</v>
          </cell>
          <cell r="B1451" t="str">
            <v>CAP,CER,0805,22uF,20%,6.3V,X5R</v>
          </cell>
        </row>
        <row r="1452">
          <cell r="A1452" t="str">
            <v>1VC1206102K3DX7R</v>
          </cell>
          <cell r="B1452" t="str">
            <v>CAP,CER,1206,1000pF,10%,2KV,X7R</v>
          </cell>
        </row>
        <row r="1453">
          <cell r="A1453" t="str">
            <v>1VC1206106K1EX5R</v>
          </cell>
          <cell r="B1453" t="str">
            <v>CAP, CER, 1206,10uF,10%, 25V, X5R</v>
          </cell>
        </row>
        <row r="1454">
          <cell r="A1454" t="str">
            <v>1VC1206226M1AX5R</v>
          </cell>
          <cell r="B1454" t="str">
            <v>CAP,CER,1206,22uF,20%,10V,X5R</v>
          </cell>
        </row>
        <row r="1455">
          <cell r="A1455" t="str">
            <v>1VC5080V477M1CALU</v>
          </cell>
          <cell r="B1455" t="str">
            <v>Cap Elec Radial 16V 470uf 20%</v>
          </cell>
        </row>
        <row r="1456">
          <cell r="A1456" t="str">
            <v>1VD11-22/R6G6C-A01/2T</v>
          </cell>
          <cell r="B1456" t="str">
            <v>Green-Red LED,SMD,2V,20mA</v>
          </cell>
        </row>
        <row r="1457">
          <cell r="A1457" t="str">
            <v>1VDLG N971-KN-1</v>
          </cell>
          <cell r="B1457" t="str">
            <v>Green, 2.1V, 20mA, Surface Mount,3.20mm L x 1.60mm W</v>
          </cell>
        </row>
        <row r="1458">
          <cell r="A1458" t="str">
            <v>1VFLFL152G45TC1A219</v>
          </cell>
          <cell r="B1458" t="str">
            <v>FLT,SMT,0402,2.45GHz,0.55dB,21dB ATT,50 OHM,3W,1x0.5x0.4mm</v>
          </cell>
        </row>
        <row r="1459">
          <cell r="A1459" t="str">
            <v>1VL2520105F107M2100</v>
          </cell>
          <cell r="B1459" t="str">
            <v>IND,PWR,1uH,20%,2.1A,82mOHM,2.5x2.0mm</v>
          </cell>
        </row>
        <row r="1460">
          <cell r="A1460" t="str">
            <v>1VL6060225F104Z4200</v>
          </cell>
          <cell r="B1460" t="str">
            <v>IND,PWR,2.2uH,20%,4.2A,26mOHM,,6.0x6.0mm</v>
          </cell>
        </row>
        <row r="1461">
          <cell r="A1461" t="str">
            <v>1VL6060225F104Z6750</v>
          </cell>
          <cell r="B1461" t="str">
            <v>IND,PWR,2.2uH,20%,3.3A,27mOHM,,6.3x6.3mm</v>
          </cell>
        </row>
        <row r="1462">
          <cell r="A1462" t="str">
            <v>1VL6060305F104Z3600</v>
          </cell>
          <cell r="B1462" t="str">
            <v>IND,PWR,3.0uH,20%,3.6A,29.9mOHM,6.0x6.0mm</v>
          </cell>
        </row>
        <row r="1463">
          <cell r="A1463" t="str">
            <v>1VL6060335F104Z3630</v>
          </cell>
          <cell r="B1463" t="str">
            <v>IND,PWR,3.3uH,20%,2.57A,21.4mOHM,6.0x6.0mm</v>
          </cell>
        </row>
        <row r="1464">
          <cell r="A1464" t="str">
            <v>1VL8R08R0475F000M352</v>
          </cell>
          <cell r="B1464" t="str">
            <v>IND,PWR,SMT,4.7uH,3.5A,20%</v>
          </cell>
        </row>
        <row r="1465">
          <cell r="A1465" t="str">
            <v>1VMALUI010GC</v>
          </cell>
          <cell r="B1465" t="str">
            <v>PCBA SFU I-010G-C</v>
          </cell>
        </row>
        <row r="1466">
          <cell r="A1466" t="str">
            <v>1VR0201180RJ03</v>
          </cell>
          <cell r="B1466" t="str">
            <v>RES,THK,0201,180,5%</v>
          </cell>
        </row>
        <row r="1467">
          <cell r="A1467" t="str">
            <v>1VR020175RF03</v>
          </cell>
          <cell r="B1467" t="str">
            <v>RES,THK,0201,75,1%</v>
          </cell>
        </row>
        <row r="1468">
          <cell r="A1468" t="str">
            <v>1VR04020RJ04</v>
          </cell>
          <cell r="B1468" t="str">
            <v>RES,THK,0402,0,5%</v>
          </cell>
        </row>
        <row r="1469">
          <cell r="A1469" t="str">
            <v>1VR0402100RJ04</v>
          </cell>
          <cell r="B1469" t="str">
            <v>RES,THK,0402,100,5%</v>
          </cell>
        </row>
        <row r="1470">
          <cell r="A1470" t="str">
            <v>1VR040210KF04</v>
          </cell>
          <cell r="B1470" t="str">
            <v>RES,THK,0402,10k,1%</v>
          </cell>
        </row>
        <row r="1471">
          <cell r="A1471" t="str">
            <v>1VR040210KJ04</v>
          </cell>
          <cell r="B1471" t="str">
            <v>RES,THK,0402,10K,5%</v>
          </cell>
        </row>
        <row r="1472">
          <cell r="A1472" t="str">
            <v>1VR040210RJ04</v>
          </cell>
          <cell r="B1472" t="str">
            <v>RES,THK,0402,10,5%</v>
          </cell>
        </row>
        <row r="1473">
          <cell r="A1473" t="str">
            <v>1VR0402124KF04</v>
          </cell>
          <cell r="B1473" t="str">
            <v>RES 124K OHM 1/16W 1% 0402 SMD</v>
          </cell>
        </row>
        <row r="1474">
          <cell r="A1474" t="str">
            <v>1VR0402150RJ04</v>
          </cell>
          <cell r="B1474" t="str">
            <v>RES,THK,0402,150,5%</v>
          </cell>
        </row>
        <row r="1475">
          <cell r="A1475" t="str">
            <v>1VR040215KF04</v>
          </cell>
          <cell r="B1475" t="str">
            <v>RES,THK,0402,15K,1%</v>
          </cell>
        </row>
        <row r="1476">
          <cell r="A1476" t="str">
            <v>1VR0402180KF04</v>
          </cell>
          <cell r="B1476" t="str">
            <v>RES,THK,0402,180K,1%</v>
          </cell>
        </row>
        <row r="1477">
          <cell r="A1477" t="str">
            <v>1VR04021K24F04</v>
          </cell>
          <cell r="B1477" t="str">
            <v>RES,THK,0402,1.24K,1%</v>
          </cell>
        </row>
        <row r="1478">
          <cell r="A1478" t="str">
            <v>1VR04021K5J04</v>
          </cell>
          <cell r="B1478" t="str">
            <v>Res,1.5Kohm±5%,1/16W,0402,1.05*0.55*0.4mm</v>
          </cell>
        </row>
        <row r="1479">
          <cell r="A1479" t="str">
            <v>1VR04021KF04</v>
          </cell>
          <cell r="B1479" t="str">
            <v>RES,THK,0402,1K,1%</v>
          </cell>
        </row>
        <row r="1480">
          <cell r="A1480" t="str">
            <v>1VR04021KJ04</v>
          </cell>
          <cell r="B1480" t="str">
            <v>RES,THK,0402,1K,5%</v>
          </cell>
        </row>
        <row r="1481">
          <cell r="A1481" t="str">
            <v>1VR040222K1F04</v>
          </cell>
          <cell r="B1481" t="str">
            <v>RES 22.1K OHM 1/16W 1% 0402 SMD</v>
          </cell>
        </row>
        <row r="1482">
          <cell r="A1482" t="str">
            <v>1VR0402300RJ04</v>
          </cell>
          <cell r="B1482" t="str">
            <v>RES,THK,0402,300,5%</v>
          </cell>
        </row>
        <row r="1483">
          <cell r="A1483" t="str">
            <v>1VR0402330RJ04</v>
          </cell>
          <cell r="B1483" t="str">
            <v>RES,THK,0402,330,5%</v>
          </cell>
        </row>
        <row r="1484">
          <cell r="A1484" t="str">
            <v>1VR040233RJ04</v>
          </cell>
          <cell r="B1484" t="str">
            <v>RES,THK,0402,33,5%</v>
          </cell>
        </row>
        <row r="1485">
          <cell r="A1485" t="str">
            <v>1VR0402390RJ04</v>
          </cell>
          <cell r="B1485" t="str">
            <v>RES,THK,0402,390,5%</v>
          </cell>
        </row>
        <row r="1486">
          <cell r="A1486" t="str">
            <v>1VR040239K2F04</v>
          </cell>
          <cell r="B1486" t="str">
            <v>RES,THK,0402,39.2K,1%</v>
          </cell>
        </row>
        <row r="1487">
          <cell r="A1487" t="str">
            <v>1VR04023KJ04</v>
          </cell>
          <cell r="B1487" t="str">
            <v>RES,THK,0402,3K,5%</v>
          </cell>
        </row>
        <row r="1488">
          <cell r="A1488" t="str">
            <v>1VR0402422RF04</v>
          </cell>
          <cell r="B1488" t="str">
            <v>RES,THK,0402,422,1%</v>
          </cell>
        </row>
        <row r="1489">
          <cell r="A1489" t="str">
            <v>1VR0402470RJ04</v>
          </cell>
          <cell r="B1489" t="str">
            <v>RES,THK,0402,470,5%</v>
          </cell>
        </row>
        <row r="1490">
          <cell r="A1490" t="str">
            <v>1VR04024K32F04</v>
          </cell>
          <cell r="B1490" t="str">
            <v>RES,THK,0402,4.32K,1%</v>
          </cell>
        </row>
        <row r="1491">
          <cell r="A1491" t="str">
            <v>1VR04024K7J04</v>
          </cell>
          <cell r="B1491" t="str">
            <v>RES,THK,0402,4.7K,5%</v>
          </cell>
        </row>
        <row r="1492">
          <cell r="A1492" t="str">
            <v>1VR040264K9F04</v>
          </cell>
          <cell r="B1492" t="str">
            <v>RES,THK,0402,64.9K,1%</v>
          </cell>
        </row>
        <row r="1493">
          <cell r="A1493" t="str">
            <v>1VR04026K04F04</v>
          </cell>
          <cell r="B1493" t="str">
            <v>RES,THK,0402,6.04K,1%</v>
          </cell>
        </row>
        <row r="1494">
          <cell r="A1494" t="str">
            <v>1VR040273K2F04</v>
          </cell>
          <cell r="B1494" t="str">
            <v>RES,THK,0402,73.2K,1%,63mW</v>
          </cell>
        </row>
        <row r="1495">
          <cell r="A1495" t="str">
            <v>1VR12060RJ07</v>
          </cell>
          <cell r="B1495" t="str">
            <v>RES,THK,1206,0,5%</v>
          </cell>
        </row>
        <row r="1496">
          <cell r="A1496" t="str">
            <v>1VTMS1642NL</v>
          </cell>
          <cell r="B1496" t="str">
            <v>XFMR,LAN,SMT,12-18dB,1500V,10/100 BASE,QUAD</v>
          </cell>
        </row>
        <row r="1497">
          <cell r="A1497" t="str">
            <v>1VY32252563018</v>
          </cell>
          <cell r="B1497" t="str">
            <v>XTAL,25MHz,SMD,18pF load, 20 ppm</v>
          </cell>
        </row>
        <row r="1498">
          <cell r="A1498" t="str">
            <v>1VYABM10-20.000MHZ-1-A10-T</v>
          </cell>
          <cell r="B1498" t="str">
            <v>XTL,FXD,SMT,20.000MHz,7/10PPM,8pF,2.5x2x0.55mm,-20/70c</v>
          </cell>
        </row>
        <row r="1499">
          <cell r="A1499" t="str">
            <v>1VYHHJTCRST25</v>
          </cell>
          <cell r="B1499" t="str">
            <v>XTL,FXD,SMT,25.000MHz,18pF,2-SMD</v>
          </cell>
        </row>
        <row r="1500">
          <cell r="A1500" t="str">
            <v>2VDILH N974-KN-1</v>
          </cell>
          <cell r="B1500" t="str">
            <v>RED, 2.1V, 20mA, Surface Mount,3.20mm L x 1.60mm W</v>
          </cell>
        </row>
        <row r="1501">
          <cell r="A1501" t="str">
            <v>2VICBCM43217TKMLG</v>
          </cell>
          <cell r="B1501" t="str">
            <v>2.4/5 GHz IEEE 802.11n MAC/PHY/Radio Chip</v>
          </cell>
        </row>
        <row r="1502">
          <cell r="A1502" t="str">
            <v>2VICBCM53125SKMMLG</v>
          </cell>
          <cell r="B1502" t="str">
            <v>Multiport Gigabit Ethernet Switches</v>
          </cell>
        </row>
        <row r="1503">
          <cell r="A1503" t="str">
            <v>2VICBCM6318KMMLG</v>
          </cell>
          <cell r="B1503" t="str">
            <v>Chip ADSL2+ router</v>
          </cell>
        </row>
        <row r="1504">
          <cell r="A1504" t="str">
            <v>2VICMT46V16M16P-5B:M</v>
          </cell>
          <cell r="B1504" t="str">
            <v>IC,SDRAM,TSOP66,256Mb,5nS</v>
          </cell>
        </row>
        <row r="1505">
          <cell r="A1505" t="str">
            <v>2VICS25FL164K0XMFI011</v>
          </cell>
          <cell r="B1505" t="str">
            <v>IC,FLASH,SO8,64Mb,108MHz</v>
          </cell>
        </row>
        <row r="1506">
          <cell r="A1506" t="str">
            <v>2VICTLV62080DSGR</v>
          </cell>
          <cell r="B1506" t="str">
            <v>SW,~2MHz,BUCK,SYNC,TS,UVLO,Enable, Light Load Efficiency, Power Good</v>
          </cell>
        </row>
        <row r="1507">
          <cell r="A1507" t="str">
            <v>2VICTLV70212DBVR</v>
          </cell>
          <cell r="B1507" t="str">
            <v>LDO,220mV,5SOT-23</v>
          </cell>
        </row>
        <row r="1508">
          <cell r="A1508" t="str">
            <v>2VICTPS542941PWPR</v>
          </cell>
          <cell r="B1508" t="str">
            <v>IC,REG,BUCK,SYNC,ADJ,DL,16HTSSOP</v>
          </cell>
        </row>
        <row r="1509">
          <cell r="A1509" t="str">
            <v>2VTB2SB1188-T100Q</v>
          </cell>
          <cell r="B1509" t="str">
            <v>XSTR,PWR,SC62,32V,2A</v>
          </cell>
        </row>
        <row r="1510">
          <cell r="A1510" t="str">
            <v>2VTFAO6601</v>
          </cell>
          <cell r="B1510" t="str">
            <v>XSTR,MOS,TSOP6,-30/30V,2.3/3.4A,PCH/NCH,150/70mOHM,DUAL</v>
          </cell>
        </row>
        <row r="1511">
          <cell r="A1511" t="str">
            <v>2VTFAO6602L</v>
          </cell>
          <cell r="B1511" t="str">
            <v>XSTR,MOS,TSOP6,-30/30V,2.7/3.5A,PCH/NCH,150/70mOHM,DUAL</v>
          </cell>
        </row>
        <row r="1512">
          <cell r="A1512" t="str">
            <v>3VAN5DB2G4135</v>
          </cell>
          <cell r="B1512" t="str">
            <v>wireless antenna, 2.4 Ghz, 5dBi, white color, 135mm cable length</v>
          </cell>
        </row>
        <row r="1513">
          <cell r="A1513" t="str">
            <v>3VAN5DB2G4155</v>
          </cell>
          <cell r="B1513" t="str">
            <v>wireless antenna, 2.4 Ghz, 5dBi, white color, 155mm cable length</v>
          </cell>
        </row>
        <row r="1514">
          <cell r="A1514" t="str">
            <v>3VAN5DB2G4385</v>
          </cell>
          <cell r="B1514" t="str">
            <v>wireless antenna, 2.4 Ghz, 5dBi, white color, 385mm cable length</v>
          </cell>
        </row>
        <row r="1515">
          <cell r="A1515" t="str">
            <v>3VAN5DB2G4400</v>
          </cell>
          <cell r="B1515" t="str">
            <v>wireless antenna, 2.4 Ghz, 5dBi, white color, 400mm cable length</v>
          </cell>
        </row>
        <row r="1516">
          <cell r="A1516" t="str">
            <v>3VBGPE400200</v>
          </cell>
          <cell r="B1516" t="str">
            <v>Túi nilon 400x200mm</v>
          </cell>
        </row>
        <row r="1517">
          <cell r="A1517" t="str">
            <v>3VCB12MRJ45ETH</v>
          </cell>
          <cell r="B1517" t="str">
            <v>Cáp Ethernet 2 đầu RJ45, dài 1.2m</v>
          </cell>
        </row>
        <row r="1518">
          <cell r="A1518" t="str">
            <v>3VCBF1U-C28G14D01525-3</v>
          </cell>
          <cell r="B1518" t="str">
            <v>1.27MM Flat cable, one reel=152.5m/Reel</v>
          </cell>
        </row>
        <row r="1519">
          <cell r="A1519" t="str">
            <v>3VCN1120-1207G0S11001</v>
          </cell>
          <cell r="B1519" t="str">
            <v>2.54mm Pin header, H=2.0, 2*7P, Straight, L=11.0/3.0, Gold flash, PBT black</v>
          </cell>
        </row>
        <row r="1520">
          <cell r="A1520" t="str">
            <v>3VCN2101-0104010102</v>
          </cell>
          <cell r="B1520" t="str">
            <v>CON,RJ45,T/H,F,R/A,1x4PORT,63.8x13.1x15.7mm,10 100M,Au,G Y LED,SHLD</v>
          </cell>
        </row>
        <row r="1521">
          <cell r="A1521" t="str">
            <v>3VCN311011001</v>
          </cell>
          <cell r="B1521" t="str">
            <v>2.54mm Female Header, 2*7pins, 14.5mm height</v>
          </cell>
        </row>
        <row r="1522">
          <cell r="A1522" t="str">
            <v>3VCN311041001</v>
          </cell>
          <cell r="B1522" t="str">
            <v>2.54mm Pin Header, 40pins, 8.5mm height</v>
          </cell>
        </row>
        <row r="1523">
          <cell r="A1523" t="str">
            <v>3VCN5211-14DBS0BN01</v>
          </cell>
          <cell r="B1523" t="str">
            <v>2.54mm IDC connetor, 14p, Sel.Gold/Nie, PBT black, Tray packing</v>
          </cell>
        </row>
        <row r="1524">
          <cell r="A1524" t="str">
            <v>3VCNDC-005D</v>
          </cell>
          <cell r="B1524" t="str">
            <v>CON,PWR,T/H,M,R/A,3TERMINAL,2mm/ID,NICKEL,6.5mm/OD,16V,2.5</v>
          </cell>
        </row>
        <row r="1525">
          <cell r="A1525" t="str">
            <v>3VCNG5210-14DB01</v>
          </cell>
          <cell r="B1525" t="str">
            <v>2.54mm IDC SR, PBT Black</v>
          </cell>
        </row>
        <row r="1526">
          <cell r="A1526" t="str">
            <v>3VCNJU13105</v>
          </cell>
          <cell r="B1526" t="str">
            <v>Type A, Receptacle,Through Hole, Right Angle, Horizontal</v>
          </cell>
        </row>
        <row r="1527">
          <cell r="A1527" t="str">
            <v>3VCONIDC2x7-CBFLAT95</v>
          </cell>
          <cell r="B1527" t="str">
            <v>IDC Connector 2*7pins 2.54mm pitch with Flat Cable 1.27mm pitch 95mm length</v>
          </cell>
        </row>
        <row r="1528">
          <cell r="A1528" t="str">
            <v>3VGBIGW040</v>
          </cell>
          <cell r="B1528" t="str">
            <v>Hộp carton đựng ONT 285 x 215 x 55 mm</v>
          </cell>
        </row>
        <row r="1529">
          <cell r="A1529" t="str">
            <v>3VHS121215</v>
          </cell>
          <cell r="B1529" t="str">
            <v>square aluminium heatsink,12*12*15mm, without Glue</v>
          </cell>
        </row>
        <row r="1530">
          <cell r="A1530" t="str">
            <v>3VHS151508</v>
          </cell>
          <cell r="B1530" t="str">
            <v>Square aluminium heatsink, 15*15*8mm</v>
          </cell>
        </row>
        <row r="1531">
          <cell r="A1531" t="str">
            <v>3VLBIGAW300NW</v>
          </cell>
          <cell r="B1531" t="str">
            <v>Tem vỡ chống mở dán trên modem 20x10mm</v>
          </cell>
        </row>
        <row r="1532">
          <cell r="A1532" t="str">
            <v>3VLBIGW040M</v>
          </cell>
          <cell r="B1532" t="str">
            <v>Tem to dán nắp dưới 65.0x40.63mm</v>
          </cell>
        </row>
        <row r="1533">
          <cell r="A1533" t="str">
            <v>3VLBPO4010WH</v>
          </cell>
          <cell r="B1533" t="str">
            <v>Tem MAC &amp; SER 40.0x10.0mm</v>
          </cell>
        </row>
        <row r="1534">
          <cell r="A1534" t="str">
            <v>3VLBPO83140WH</v>
          </cell>
          <cell r="B1534" t="str">
            <v>Tem dán thùng 20 sản phẩm, poliester 82.84mm x 140.00mm</v>
          </cell>
        </row>
        <row r="1535">
          <cell r="A1535" t="str">
            <v>3VMBIGW040</v>
          </cell>
          <cell r="B1535" t="str">
            <v>Hộp master 20 sản phẩm</v>
          </cell>
        </row>
        <row r="1536">
          <cell r="A1536" t="str">
            <v>3VMOONT014NU1X</v>
          </cell>
          <cell r="B1536" t="str">
            <v>PCBA ONT.01.4NU.1X</v>
          </cell>
        </row>
        <row r="1537">
          <cell r="A1537" t="str">
            <v>3VPCB-CON-MB-SFU</v>
          </cell>
          <cell r="B1537" t="str">
            <v>Mạch in phụ 2 lớp: KT 2.04dm x 1.43dm</v>
          </cell>
        </row>
        <row r="1538">
          <cell r="A1538" t="str">
            <v>3VPLIGW040BOT</v>
          </cell>
          <cell r="B1538" t="str">
            <v>Nắp dưới GPON ONT</v>
          </cell>
        </row>
        <row r="1539">
          <cell r="A1539" t="str">
            <v>3VPLIGW040LIG</v>
          </cell>
          <cell r="B1539" t="str">
            <v>Dẫn sáng GPON ONT</v>
          </cell>
        </row>
        <row r="1540">
          <cell r="A1540" t="str">
            <v>3VPLIGW040TOP</v>
          </cell>
          <cell r="B1540" t="str">
            <v>Nắp trên GPON ONT</v>
          </cell>
        </row>
        <row r="1541">
          <cell r="A1541" t="str">
            <v>3VPTIGW040</v>
          </cell>
          <cell r="B1541" t="str">
            <v>Khay đỡ carton chia ô</v>
          </cell>
        </row>
        <row r="1542">
          <cell r="A1542" t="str">
            <v>3VRNIGW040</v>
          </cell>
          <cell r="B1542" t="str">
            <v>Chân đế cao su GPON ONT</v>
          </cell>
        </row>
        <row r="1543">
          <cell r="A1543" t="str">
            <v>3VSCM2.5L10ST-W</v>
          </cell>
          <cell r="B1543" t="str">
            <v>Vít M2.5 x 0.45 L10 tự khoan ren màu trắng</v>
          </cell>
        </row>
        <row r="1544">
          <cell r="A1544" t="str">
            <v>3VSLPP2535</v>
          </cell>
          <cell r="B1544" t="str">
            <v>Tem chống mở 25.0x35.0mm</v>
          </cell>
        </row>
        <row r="1545">
          <cell r="A1545" t="str">
            <v>3VSWTACTTHDP09-070BB</v>
          </cell>
          <cell r="B1545" t="str">
            <v>SWH,PSH,T/H,R/A,SPST</v>
          </cell>
        </row>
        <row r="1546">
          <cell r="A1546" t="str">
            <v>3VSWTACTTHDP09-095BB</v>
          </cell>
          <cell r="B1546" t="str">
            <v>SWH,PSH,T/H,R/A,SPST</v>
          </cell>
        </row>
        <row r="1547">
          <cell r="A1547" t="str">
            <v>3VUMIGW040</v>
          </cell>
          <cell r="B1547" t="str">
            <v>Hướng dẫn sử dụng nhanh ONT</v>
          </cell>
        </row>
        <row r="1548">
          <cell r="A1548" t="str">
            <v>3VVNT12V1250</v>
          </cell>
          <cell r="B1548" t="str">
            <v>Bộ nguồn AC/DC  AC 100~240V DC 12V 1.25A</v>
          </cell>
        </row>
        <row r="1549">
          <cell r="A1549" t="str">
            <v>4VVNTABGW4FE001</v>
          </cell>
          <cell r="B1549" t="str">
            <v>Mạch in PCB 2 lớp, mạ bạc</v>
          </cell>
        </row>
        <row r="1550">
          <cell r="A1550" t="str">
            <v>1VBBLM15AG100SN1D</v>
          </cell>
          <cell r="B1550" t="str">
            <v>IND,FB,0402,10,25%,1A,50mOHM</v>
          </cell>
        </row>
        <row r="1551">
          <cell r="A1551" t="str">
            <v>1VBBLM15AG601SN1D</v>
          </cell>
          <cell r="B1551" t="str">
            <v>IND,FB,0402,600,25%,300mA,600mohm</v>
          </cell>
        </row>
        <row r="1552">
          <cell r="A1552" t="str">
            <v>1VBBLM15BB221SN1B</v>
          </cell>
          <cell r="B1552" t="str">
            <v>IND,FB,0402,220@100MHz,25%</v>
          </cell>
        </row>
        <row r="1553">
          <cell r="A1553" t="str">
            <v>1VBMPZ1608S221AT</v>
          </cell>
          <cell r="B1553" t="str">
            <v>IND,FB,0603,220@100MHz,25%,2A,50mohm</v>
          </cell>
        </row>
        <row r="1554">
          <cell r="A1554" t="str">
            <v>1VC0402100C1HNP0</v>
          </cell>
          <cell r="B1554" t="str">
            <v>CAP,CER,0402,10pF,0.25pF,50V,NPO,LOW DISS</v>
          </cell>
        </row>
        <row r="1555">
          <cell r="A1555" t="str">
            <v>1VC0402101J1HNP0</v>
          </cell>
          <cell r="B1555" t="str">
            <v>CAP,CER,0402,100pF,5%,50V,NPO</v>
          </cell>
        </row>
        <row r="1556">
          <cell r="A1556" t="str">
            <v>1VC0402102K1CX7R</v>
          </cell>
          <cell r="B1556" t="str">
            <v>CAP,CER,0402,1000pF,10%,16V,X7R</v>
          </cell>
        </row>
        <row r="1557">
          <cell r="A1557" t="str">
            <v>1VC0402103K1CX7R</v>
          </cell>
          <cell r="B1557" t="str">
            <v>CAP,CER,0402,0.01uF,10%,16V,X7R</v>
          </cell>
        </row>
        <row r="1558">
          <cell r="A1558" t="str">
            <v>1VC0402104K1CX7R</v>
          </cell>
          <cell r="B1558" t="str">
            <v>CAP,CER,0402,0.1uF,10%,16V,X7R</v>
          </cell>
        </row>
        <row r="1559">
          <cell r="A1559" t="str">
            <v>1VC0402104K1EX5R</v>
          </cell>
          <cell r="B1559" t="str">
            <v>CAP,CER,0402,0.1uF,10%,25V,X5R</v>
          </cell>
        </row>
        <row r="1560">
          <cell r="A1560" t="str">
            <v>1VC0402105K1AX5R</v>
          </cell>
          <cell r="B1560" t="str">
            <v>CAP,CER,0402,1uF,10%,10V,X5R</v>
          </cell>
        </row>
        <row r="1561">
          <cell r="A1561" t="str">
            <v>1VC0402105K1CX5R</v>
          </cell>
          <cell r="B1561" t="str">
            <v>CAP,CER,0402,1uF,10%,16V,X5R</v>
          </cell>
        </row>
        <row r="1562">
          <cell r="A1562" t="str">
            <v>1VC0402105M0JX5R</v>
          </cell>
          <cell r="B1562" t="str">
            <v>Cap,1uF±20%,6.3V,X5R,0402,1.05*0.55*0.55mm</v>
          </cell>
        </row>
        <row r="1563">
          <cell r="A1563" t="str">
            <v>1VC0402150J1HNP0</v>
          </cell>
          <cell r="B1563" t="str">
            <v>CAP,CER,0402,15pF,5%,50V,NPO,LOW DISS</v>
          </cell>
        </row>
        <row r="1564">
          <cell r="A1564" t="str">
            <v>1VC0402180G1HNP0</v>
          </cell>
          <cell r="B1564" t="str">
            <v>CAP,CER,0402,18pF,2%,50V,NPO</v>
          </cell>
        </row>
        <row r="1565">
          <cell r="A1565" t="str">
            <v>1VC0402224K0JX5R</v>
          </cell>
          <cell r="B1565" t="str">
            <v>CAP,CER,0402,0.22uF,10%,6.3V,X5R</v>
          </cell>
        </row>
        <row r="1566">
          <cell r="A1566" t="str">
            <v>1VC0402224K1EX5R</v>
          </cell>
          <cell r="B1566" t="str">
            <v>CAP,CER,0402,0.22uF,10%,25V,X5R</v>
          </cell>
        </row>
        <row r="1567">
          <cell r="A1567" t="str">
            <v>1VC0402225K1CX5R</v>
          </cell>
          <cell r="B1567" t="str">
            <v>CAP,CER,0402,2.2uF,10%,16V,X5R</v>
          </cell>
        </row>
        <row r="1568">
          <cell r="A1568" t="str">
            <v>1VC0402471K1HX7R</v>
          </cell>
          <cell r="B1568" t="str">
            <v>CAP,CER,0402,470pF,10%,50V,X7R</v>
          </cell>
        </row>
        <row r="1569">
          <cell r="A1569" t="str">
            <v>1VC04025R6D1HNP0</v>
          </cell>
          <cell r="B1569" t="str">
            <v>CAP,CER,0402,5.6pF,0.5pF,50V,NP0</v>
          </cell>
        </row>
        <row r="1570">
          <cell r="A1570" t="str">
            <v>1VC04025R6D9NPO</v>
          </cell>
          <cell r="B1570" t="str">
            <v>CAP,CER,0402,5.6pF,0.5pF,50V,NP0</v>
          </cell>
        </row>
        <row r="1571">
          <cell r="A1571" t="str">
            <v>1VC04028R0D1HNP0</v>
          </cell>
          <cell r="B1571" t="str">
            <v>CAP,CER,0402,8pF,0.5pF,50V,C0G</v>
          </cell>
        </row>
        <row r="1572">
          <cell r="A1572" t="str">
            <v>1VC04028R0D9NPO</v>
          </cell>
          <cell r="B1572" t="str">
            <v>CAP,CER,0402,8pF,0.5pF,50V,C0G</v>
          </cell>
        </row>
        <row r="1573">
          <cell r="A1573" t="str">
            <v>1VC0603106M0JX5R-1</v>
          </cell>
          <cell r="B1573" t="str">
            <v>CAP,CER,0603,10uF,20%,6.3V,X5R</v>
          </cell>
        </row>
        <row r="1574">
          <cell r="A1574" t="str">
            <v>1VC0603225K0JX5R</v>
          </cell>
          <cell r="B1574" t="str">
            <v>CAP,CER,0603,2.2uF,10%,6.3V,X5R</v>
          </cell>
        </row>
        <row r="1575">
          <cell r="A1575" t="str">
            <v>1VC0603226M0JX5R</v>
          </cell>
          <cell r="B1575" t="str">
            <v>CAP,CER,0603,22uF,20%,6.3V,X5R</v>
          </cell>
        </row>
        <row r="1576">
          <cell r="A1576" t="str">
            <v>1VC0603475M0JX5R</v>
          </cell>
          <cell r="B1576" t="str">
            <v>CAP,CER,0603,4.7uF,20%,6.3V,X5R</v>
          </cell>
        </row>
        <row r="1577">
          <cell r="A1577" t="str">
            <v>1VC0805106K1CX5R</v>
          </cell>
          <cell r="B1577" t="str">
            <v>CAP,CER,0805,10uF,10%,16V,X5R</v>
          </cell>
        </row>
        <row r="1578">
          <cell r="A1578" t="str">
            <v>1VC0805106M0JX5R</v>
          </cell>
          <cell r="B1578" t="str">
            <v>CAP,CER,0805,10uF,20%,6.3V,X5R</v>
          </cell>
        </row>
        <row r="1579">
          <cell r="A1579" t="str">
            <v>1VC0805226M0JX5R</v>
          </cell>
          <cell r="B1579" t="str">
            <v>CAP,CER,0805,22uF,20%,6.3V,X5R</v>
          </cell>
        </row>
        <row r="1580">
          <cell r="A1580" t="str">
            <v>1VC1206106K1EX5R</v>
          </cell>
          <cell r="B1580" t="str">
            <v>CAP, CER, 1206,10uF,10%, 25V, X5R</v>
          </cell>
        </row>
        <row r="1581">
          <cell r="A1581" t="str">
            <v>1VC1206107M0GX5R</v>
          </cell>
          <cell r="B1581" t="str">
            <v>CAP,CER,1206,100uF,20%,4V,X5R</v>
          </cell>
        </row>
        <row r="1582">
          <cell r="A1582" t="str">
            <v>1VC1206226M1AX5R</v>
          </cell>
          <cell r="B1582" t="str">
            <v>CAP,CER,1206,22uF,20%,10V,X5R</v>
          </cell>
        </row>
        <row r="1583">
          <cell r="A1583" t="str">
            <v>1VC5012V108M1E</v>
          </cell>
          <cell r="B1583" t="str">
            <v>CAP,ELC,RAD,1000uF,20%,25V</v>
          </cell>
        </row>
        <row r="1584">
          <cell r="A1584" t="str">
            <v>1VD11-22/R6G6C-A01/2T</v>
          </cell>
          <cell r="B1584" t="str">
            <v>Green-Red LED,SMD,2V,20mA</v>
          </cell>
        </row>
        <row r="1585">
          <cell r="A1585" t="str">
            <v>1VDLG N971-KN-1</v>
          </cell>
          <cell r="B1585" t="str">
            <v>Green, 2.1V, 20mA, Surface Mount,3.20mm L x 1.60mm W</v>
          </cell>
        </row>
        <row r="1586">
          <cell r="A1586" t="str">
            <v>1VFLFL152G45TC1A219</v>
          </cell>
          <cell r="B1586" t="str">
            <v>FLT,SMT,0402,2.45GHz,0.55dB,21dB ATT,50 OHM,3W,1x0.5x0.4mm</v>
          </cell>
        </row>
        <row r="1587">
          <cell r="A1587" t="str">
            <v>1VL0402220F000J300</v>
          </cell>
          <cell r="B1587" t="str">
            <v>IND,FXD,0402,22nH,5%,300mA,580mohm</v>
          </cell>
        </row>
        <row r="1588">
          <cell r="A1588" t="str">
            <v>1VL0805125F105J321</v>
          </cell>
          <cell r="B1588" t="str">
            <v>IND,FXD,0805,1.2uH,5%,325mA,900mOhm</v>
          </cell>
        </row>
        <row r="1589">
          <cell r="A1589" t="str">
            <v>1VL0805155M105J701</v>
          </cell>
          <cell r="B1589" t="str">
            <v>FIXED,IND,1.5uH,±20%,700MA,260mOhm</v>
          </cell>
        </row>
        <row r="1590">
          <cell r="A1590" t="str">
            <v>1VL2R52R0105F105M2102</v>
          </cell>
          <cell r="B1590" t="str">
            <v>IND,PWR,1uH,20%,2.1A,82mOHM,2.5x2.0mm</v>
          </cell>
        </row>
        <row r="1591">
          <cell r="A1591" t="str">
            <v>1VL2R52R0155F105M222</v>
          </cell>
          <cell r="B1591" t="str">
            <v>IND, PWR, 1.5uH, 2.2A ,72mOHM,2.5x2x1.2mm</v>
          </cell>
        </row>
        <row r="1592">
          <cell r="A1592" t="str">
            <v>1VL2R52R5475F105Q352</v>
          </cell>
          <cell r="B1592" t="str">
            <v>IND,PWR,SMT,4.7uH,3.5A,20%</v>
          </cell>
        </row>
        <row r="1593">
          <cell r="A1593" t="str">
            <v>1VL3R22R5335F105M102</v>
          </cell>
          <cell r="B1593" t="str">
            <v>IND,PWR,SMT,3.3uH,20%,3.2x2.5x1.55mm</v>
          </cell>
        </row>
        <row r="1594">
          <cell r="A1594" t="str">
            <v>1VL6R04R5155F105Q402</v>
          </cell>
          <cell r="B1594" t="str">
            <v>IND,PWR,SMT,1.5uH,30%,4A,16mohm</v>
          </cell>
        </row>
        <row r="1595">
          <cell r="A1595" t="str">
            <v>1VL6R36R3225F105M332</v>
          </cell>
          <cell r="B1595" t="str">
            <v>IND,PWR,2.2uH,20%,3.3A,27mOHM,6.3x6.3mm</v>
          </cell>
        </row>
        <row r="1596">
          <cell r="A1596" t="str">
            <v>1VR04020RJ04</v>
          </cell>
          <cell r="B1596" t="str">
            <v>RES,THK,0402,0,5%</v>
          </cell>
        </row>
        <row r="1597">
          <cell r="A1597" t="str">
            <v>1VR0402100RJ04</v>
          </cell>
          <cell r="B1597" t="str">
            <v>RES,THK,0402,100,5%</v>
          </cell>
        </row>
        <row r="1598">
          <cell r="A1598" t="str">
            <v>1VR040210K7F04</v>
          </cell>
          <cell r="B1598" t="str">
            <v>RES,THK,0402,10.7K,1%,63mW</v>
          </cell>
        </row>
        <row r="1599">
          <cell r="A1599" t="str">
            <v>1VR040210KF04</v>
          </cell>
          <cell r="B1599" t="str">
            <v>RES,THK,0402,10k,1%</v>
          </cell>
        </row>
        <row r="1600">
          <cell r="A1600" t="str">
            <v>1VR040210KJ04</v>
          </cell>
          <cell r="B1600" t="str">
            <v>RES,THK,0402,10K,5%</v>
          </cell>
        </row>
        <row r="1601">
          <cell r="A1601" t="str">
            <v>1VR040210RJ04</v>
          </cell>
          <cell r="B1601" t="str">
            <v>RES,THK,0402,10,5%</v>
          </cell>
        </row>
        <row r="1602">
          <cell r="A1602" t="str">
            <v>1VR0402124KF04</v>
          </cell>
          <cell r="B1602" t="str">
            <v>RES 124K OHM 1/16W 1% 0402 SMD</v>
          </cell>
        </row>
        <row r="1603">
          <cell r="A1603" t="str">
            <v>1VR0402130RG04</v>
          </cell>
          <cell r="B1603" t="str">
            <v>RES,THK,0402,130R,2%</v>
          </cell>
        </row>
        <row r="1604">
          <cell r="A1604" t="str">
            <v>1VR040213KF04</v>
          </cell>
          <cell r="B1604" t="str">
            <v>RES,THK,0402,13K,1%,63mW</v>
          </cell>
        </row>
        <row r="1605">
          <cell r="A1605" t="str">
            <v>1VR040215KF04</v>
          </cell>
          <cell r="B1605" t="str">
            <v>RES,THK,0402,15K,1%</v>
          </cell>
        </row>
        <row r="1606">
          <cell r="A1606" t="str">
            <v>1VR04021K78F04</v>
          </cell>
          <cell r="B1606" t="str">
            <v>RES,THK,0402,1.78K,1%,63mW</v>
          </cell>
        </row>
        <row r="1607">
          <cell r="A1607" t="str">
            <v>1VR04021KF04</v>
          </cell>
          <cell r="B1607" t="str">
            <v>RES,THK,0402,1K,1%</v>
          </cell>
        </row>
        <row r="1608">
          <cell r="A1608" t="str">
            <v>1VR04021KJ04</v>
          </cell>
          <cell r="B1608" t="str">
            <v>RES,THK,0402,1K,5%</v>
          </cell>
        </row>
        <row r="1609">
          <cell r="A1609" t="str">
            <v>1VR040220KF04</v>
          </cell>
          <cell r="B1609" t="str">
            <v>RES,THK,0402,20K,1%,63mW</v>
          </cell>
        </row>
        <row r="1610">
          <cell r="A1610" t="str">
            <v>1VR040221K5F04</v>
          </cell>
          <cell r="B1610" t="str">
            <v>RES,THK,0402,21.5K,1%,63mW</v>
          </cell>
        </row>
        <row r="1611">
          <cell r="A1611" t="str">
            <v>1VR040222K1F04</v>
          </cell>
          <cell r="B1611" t="str">
            <v>RES 22.1K OHM 1/16W 1% 0402 SMD</v>
          </cell>
        </row>
        <row r="1612">
          <cell r="A1612" t="str">
            <v>1VR0402240RF04</v>
          </cell>
          <cell r="B1612" t="str">
            <v>Res,240ohm±1%,1/16W,0402,1.05*0.55*0.4mm</v>
          </cell>
        </row>
        <row r="1613">
          <cell r="A1613" t="str">
            <v>1VR0402300RJ04</v>
          </cell>
          <cell r="B1613" t="str">
            <v>RES,THK,0402,300,5%</v>
          </cell>
        </row>
        <row r="1614">
          <cell r="A1614" t="str">
            <v>1VR040233RJ04</v>
          </cell>
          <cell r="B1614" t="str">
            <v>RES,THK,0402,33,5%</v>
          </cell>
        </row>
        <row r="1615">
          <cell r="A1615" t="str">
            <v>1VR0402390RJ04</v>
          </cell>
          <cell r="B1615" t="str">
            <v>RES,THK,0402,390,5%</v>
          </cell>
        </row>
        <row r="1616">
          <cell r="A1616" t="str">
            <v>1VR040239K2F04</v>
          </cell>
          <cell r="B1616" t="str">
            <v>RES,THK,0402,39.2K,1%</v>
          </cell>
        </row>
        <row r="1617">
          <cell r="A1617" t="str">
            <v>1VR04023KJ04</v>
          </cell>
          <cell r="B1617" t="str">
            <v>RES,THK,0402,3K,5%</v>
          </cell>
        </row>
        <row r="1618">
          <cell r="A1618" t="str">
            <v>1VR0402402RF04</v>
          </cell>
          <cell r="B1618" t="str">
            <v>RES,THK,0402,402,1%,63mW</v>
          </cell>
        </row>
        <row r="1619">
          <cell r="A1619" t="str">
            <v>1VR040240K2F04</v>
          </cell>
          <cell r="B1619" t="str">
            <v>RES,THK,0402,40.2K,1%</v>
          </cell>
        </row>
        <row r="1620">
          <cell r="A1620" t="str">
            <v>1VR0402422RF04</v>
          </cell>
          <cell r="B1620" t="str">
            <v>RES,THK,0402,422,1%</v>
          </cell>
        </row>
        <row r="1621">
          <cell r="A1621" t="str">
            <v>1VR040243K2F04</v>
          </cell>
          <cell r="B1621" t="str">
            <v>RES,THK,0402,43.2K,1%</v>
          </cell>
        </row>
        <row r="1622">
          <cell r="A1622" t="str">
            <v>1VR040249R9F04</v>
          </cell>
          <cell r="B1622" t="str">
            <v>RES,THK,0402,49.9R,1%,63mW</v>
          </cell>
        </row>
        <row r="1623">
          <cell r="A1623" t="str">
            <v>1VR04024K32F04</v>
          </cell>
          <cell r="B1623" t="str">
            <v>RES,THK,0402,4.32K,1%</v>
          </cell>
        </row>
        <row r="1624">
          <cell r="A1624" t="str">
            <v>1VR04024K7J04</v>
          </cell>
          <cell r="B1624" t="str">
            <v>RES,THK,0402,4.7K,5%</v>
          </cell>
        </row>
        <row r="1625">
          <cell r="A1625" t="str">
            <v>1VR04024K99F04</v>
          </cell>
          <cell r="B1625" t="str">
            <v>RES,THK,0402,4.99K,1%,63mW</v>
          </cell>
        </row>
        <row r="1626">
          <cell r="A1626" t="str">
            <v>1VR040264K9F04</v>
          </cell>
          <cell r="B1626" t="str">
            <v>RES,THK,0402,64.9K,1%</v>
          </cell>
        </row>
        <row r="1627">
          <cell r="A1627" t="str">
            <v>1VR04026K04F04</v>
          </cell>
          <cell r="B1627" t="str">
            <v>RES,THK,0402,6.04K,1%</v>
          </cell>
        </row>
        <row r="1628">
          <cell r="A1628" t="str">
            <v>1VR040273K2F04</v>
          </cell>
          <cell r="B1628" t="str">
            <v>RES,THK,0402,73.2K,1%,63mW</v>
          </cell>
        </row>
        <row r="1629">
          <cell r="A1629" t="str">
            <v>1VR040282RG04</v>
          </cell>
          <cell r="B1629" t="str">
            <v>RES,THK,0402,82R,2%</v>
          </cell>
        </row>
        <row r="1630">
          <cell r="A1630" t="str">
            <v>1VR12060RJ07</v>
          </cell>
          <cell r="B1630" t="str">
            <v>RES,THK,1206,0,5%</v>
          </cell>
        </row>
        <row r="1631">
          <cell r="A1631" t="str">
            <v>1VTG5002CG</v>
          </cell>
          <cell r="B1631" t="str">
            <v>XFMR,LAN,SMT,1CT:1CT,1500V,27.75x10.70x8.65mm</v>
          </cell>
        </row>
        <row r="1632">
          <cell r="A1632" t="str">
            <v>1VYABM10-20.000MHZ-1-A10-T</v>
          </cell>
          <cell r="B1632" t="str">
            <v>XTL,FXD,SMT,20.000MHz,7/10PPM,8pF,2.5x2x0.55mm,-20/70c</v>
          </cell>
        </row>
        <row r="1633">
          <cell r="A1633" t="str">
            <v>1VYHHJTCRST25</v>
          </cell>
          <cell r="B1633" t="str">
            <v>XTL,FXD,SMT,25.000MHz,18pF,2-SMD</v>
          </cell>
        </row>
        <row r="1634">
          <cell r="A1634" t="str">
            <v>2VDILH N974-KN-1</v>
          </cell>
          <cell r="B1634" t="str">
            <v>RED, 2.1V, 20mA, Surface Mount,3.20mm L x 1.60mm W</v>
          </cell>
        </row>
        <row r="1635">
          <cell r="A1635" t="str">
            <v>2VDIUDT26A05L05UL</v>
          </cell>
          <cell r="B1635" t="str">
            <v>DIO,TVS,SOT23/6,20V,25A</v>
          </cell>
        </row>
        <row r="1636">
          <cell r="A1636" t="str">
            <v>2VICBCM43217TKMLG</v>
          </cell>
          <cell r="B1636" t="str">
            <v>2.4/5 GHz IEEE 802.11n MAC/PHY/Radio Chip</v>
          </cell>
        </row>
        <row r="1637">
          <cell r="A1637" t="str">
            <v>2VICBCM68380IFSBG</v>
          </cell>
          <cell r="B1637" t="str">
            <v>GPON/EPON VoIP SFU/Gateway Processor</v>
          </cell>
        </row>
        <row r="1638">
          <cell r="A1638" t="str">
            <v>2VICMT41J64M16JT-125</v>
          </cell>
          <cell r="B1638" t="str">
            <v>IC,SDRAM,FBGA96,1Gb,800MHz</v>
          </cell>
        </row>
        <row r="1639">
          <cell r="A1639" t="str">
            <v>2VICS34ML01G200TFI000</v>
          </cell>
          <cell r="B1639" t="str">
            <v>IC,FLASH,TSOP48,1Gb,30nS</v>
          </cell>
        </row>
        <row r="1640">
          <cell r="A1640" t="str">
            <v>2VICTLV62080DSG</v>
          </cell>
          <cell r="B1640" t="str">
            <v>1.2A High Efficiency Step Down Converter in 2x2mm SON Package</v>
          </cell>
        </row>
        <row r="1641">
          <cell r="A1641" t="str">
            <v>2VICTLV70212DBVR</v>
          </cell>
          <cell r="B1641" t="str">
            <v>LDO,220mV,5SOT-23</v>
          </cell>
        </row>
        <row r="1642">
          <cell r="A1642" t="str">
            <v>2VICTPS54494PWPR</v>
          </cell>
          <cell r="B1642" t="str">
            <v>Dual channel sync buck, 4A/2A ouput, max 18V input</v>
          </cell>
        </row>
        <row r="1643">
          <cell r="A1643" t="str">
            <v>2VTBMMBT3904LT1G</v>
          </cell>
          <cell r="B1643" t="str">
            <v>XSTR,SIG,SOT23,40V,200mA,NPN,100HFE</v>
          </cell>
        </row>
        <row r="1644">
          <cell r="A1644" t="str">
            <v>2VTFAO6604</v>
          </cell>
          <cell r="B1644" t="str">
            <v>XSTR,MOS,TSOP6,-20/20V,3.4/2.5A</v>
          </cell>
        </row>
        <row r="1645">
          <cell r="A1645" t="str">
            <v>2VTFSI2323DS-T1-E3</v>
          </cell>
          <cell r="B1645" t="str">
            <v>XSTR,MOS,SOT23,-20V,2.9A</v>
          </cell>
        </row>
        <row r="1646">
          <cell r="A1646" t="str">
            <v>2VTFSIA517DJ-T1-GE3</v>
          </cell>
          <cell r="B1646" t="str">
            <v>XSTR,MOS,PWRPAKSC70/6,-12/12V,4.5/4.5A</v>
          </cell>
        </row>
        <row r="1647">
          <cell r="A1647" t="str">
            <v>3VAN5DB2G4135</v>
          </cell>
          <cell r="B1647" t="str">
            <v>wireless antenna, 2.4 Ghz, 5dBi, white color, 135mm cable length</v>
          </cell>
        </row>
        <row r="1648">
          <cell r="A1648" t="str">
            <v>3VAN5DB2G4385</v>
          </cell>
          <cell r="B1648" t="str">
            <v>wireless antenna, 2.4 Ghz, 5dBi, white color, 385mm cable length</v>
          </cell>
        </row>
        <row r="1649">
          <cell r="A1649" t="str">
            <v>3VBGPE400200</v>
          </cell>
          <cell r="B1649" t="str">
            <v>Túi nilon 400x200mm</v>
          </cell>
        </row>
        <row r="1650">
          <cell r="A1650" t="str">
            <v>3VCB12MRJ45ETH</v>
          </cell>
          <cell r="B1650" t="str">
            <v>Cáp Ethernet 2 đầu RJ45, dài 1.2m</v>
          </cell>
        </row>
        <row r="1651">
          <cell r="A1651" t="str">
            <v>3VCN100-204-277-1001-01</v>
          </cell>
          <cell r="B1651" t="str">
            <v>IC socket connector,1.778 pitch,2x10 pins,tin and gold plated</v>
          </cell>
        </row>
        <row r="1652">
          <cell r="A1652" t="str">
            <v>3VCN1131.40101.001100</v>
          </cell>
          <cell r="B1652" t="str">
            <v>CON,RJ45,T/H,F,R/A,1x4PORT,58.3x11.5x17.6mm</v>
          </cell>
        </row>
        <row r="1653">
          <cell r="A1653" t="str">
            <v>3VCNC02SDA087</v>
          </cell>
          <cell r="B1653" t="str">
            <v>PUSH BUT,12V,7.7x24.9mm,+/- 0.2%</v>
          </cell>
        </row>
        <row r="1654">
          <cell r="A1654" t="str">
            <v>3VCNDC-005D</v>
          </cell>
          <cell r="B1654" t="str">
            <v>CON,PWR,T/H,M,R/A,3TERMINAL,2mm/ID,NICKEL,6.5mm/OD,16V,2.5</v>
          </cell>
        </row>
        <row r="1655">
          <cell r="A1655" t="str">
            <v>3VCNJU13105</v>
          </cell>
          <cell r="B1655" t="str">
            <v>Type A, Receptacle,Through Hole, Right Angle, Horizontal</v>
          </cell>
        </row>
        <row r="1656">
          <cell r="A1656" t="str">
            <v>3VGBGW040V2</v>
          </cell>
          <cell r="B1656" t="str">
            <v>Hộp carton đựng ONT in offset, bồi lên carton sóng 3 lớp;   285 x 215 x 55 mm</v>
          </cell>
        </row>
        <row r="1657">
          <cell r="A1657" t="str">
            <v>3VHS252510</v>
          </cell>
          <cell r="B1657" t="str">
            <v>Square aluminium heatsink,25*25*10mm, black</v>
          </cell>
        </row>
        <row r="1658">
          <cell r="A1658" t="str">
            <v>3VLBIGAW300NW</v>
          </cell>
          <cell r="B1658" t="str">
            <v>Tem vỡ chống mở dán trên modem 20x10mm</v>
          </cell>
        </row>
        <row r="1659">
          <cell r="A1659" t="str">
            <v>3VLBIGW040M</v>
          </cell>
          <cell r="B1659" t="str">
            <v>Tem to dán nắp dưới 65.0x40.63mm</v>
          </cell>
        </row>
        <row r="1660">
          <cell r="A1660" t="str">
            <v>3VLBPO4010WH</v>
          </cell>
          <cell r="B1660" t="str">
            <v>Tem MAC &amp; SER 40.0x10.0mm</v>
          </cell>
        </row>
        <row r="1661">
          <cell r="A1661" t="str">
            <v>3VLBPO83140WH</v>
          </cell>
          <cell r="B1661" t="str">
            <v>Tem dán thùng 20 sản phẩm, poliester 82.84mm x 140.00mm</v>
          </cell>
        </row>
        <row r="1662">
          <cell r="A1662" t="str">
            <v>3VMBIGW040</v>
          </cell>
          <cell r="B1662" t="str">
            <v>Hộp master 20 sản phẩm</v>
          </cell>
        </row>
        <row r="1663">
          <cell r="A1663" t="str">
            <v>3VMOHGU3412P-2DC-1</v>
          </cell>
          <cell r="B1663" t="str">
            <v>MOD,GPON,T/H,ONU BOSA,1.25G UP/2.5G DOWN,W/SC/APC PIGTAIL</v>
          </cell>
        </row>
        <row r="1664">
          <cell r="A1664" t="str">
            <v>3VMOLSF2-C3M-TC-N3-HD</v>
          </cell>
          <cell r="B1664" t="str">
            <v>MOD,GPON,T/H,ONU BOSA,1.25G UP/2.5G DOWN,W/SC/APC PIGTAIL, LENGTH=160mm+/-20</v>
          </cell>
        </row>
        <row r="1665">
          <cell r="A1665" t="str">
            <v>3VMONOG22-D9C-SD</v>
          </cell>
          <cell r="B1665" t="str">
            <v>MOD,GPON,T/H,ONU BOSA,1.25G UP/2.5G DOWN,W/SC/APC PIGTAIL, LENGTH=580mm+/-20</v>
          </cell>
        </row>
        <row r="1666">
          <cell r="A1666" t="str">
            <v>3VMOONT034NU1X</v>
          </cell>
          <cell r="B1666" t="str">
            <v>PCBA BCM68380</v>
          </cell>
        </row>
        <row r="1667">
          <cell r="A1667" t="str">
            <v>3VMOUGP-N1</v>
          </cell>
          <cell r="B1667" t="str">
            <v>MOD,GPON,T/H,ONU BOSA,1.25G UP/2.5G DOWN,W/SC/APC PIGTAIL</v>
          </cell>
        </row>
        <row r="1668">
          <cell r="A1668" t="str">
            <v>3VPL2-106901-6</v>
          </cell>
          <cell r="B1668" t="str">
            <v>CON,SC,RCPT,SIMPLEX,FLANGED,GRN,FBR/OPTIC,52x13x9.6mm</v>
          </cell>
        </row>
        <row r="1669">
          <cell r="A1669" t="str">
            <v>3VPLGW040V2BOT</v>
          </cell>
          <cell r="B1669" t="str">
            <v>Nắp dưới</v>
          </cell>
        </row>
        <row r="1670">
          <cell r="A1670" t="str">
            <v>3VPLGW040V2LIG</v>
          </cell>
          <cell r="B1670" t="str">
            <v>Dẫn sáng</v>
          </cell>
        </row>
        <row r="1671">
          <cell r="A1671" t="str">
            <v>3VPLGW040V2TOP</v>
          </cell>
          <cell r="B1671" t="str">
            <v>Nắp trên</v>
          </cell>
        </row>
        <row r="1672">
          <cell r="A1672" t="str">
            <v>3VPTIGW040</v>
          </cell>
          <cell r="B1672" t="str">
            <v>Khay đỡ carton chia ô</v>
          </cell>
        </row>
        <row r="1673">
          <cell r="A1673" t="str">
            <v>3VRNIGW040</v>
          </cell>
          <cell r="B1673" t="str">
            <v>Chân đế cao su GPON ONT</v>
          </cell>
        </row>
        <row r="1674">
          <cell r="A1674" t="str">
            <v>3VSCM2.5L10ST-W</v>
          </cell>
          <cell r="B1674" t="str">
            <v>Vít M2.5 x 0.45 L10 tự khoan ren màu trắng</v>
          </cell>
        </row>
        <row r="1675">
          <cell r="A1675" t="str">
            <v>3VSLPP2535</v>
          </cell>
          <cell r="B1675" t="str">
            <v>Tem chống mở 25.0x35.0mm</v>
          </cell>
        </row>
        <row r="1676">
          <cell r="A1676" t="str">
            <v>3VSWTACTTHDP09-070BB</v>
          </cell>
          <cell r="B1676" t="str">
            <v>SWH,PSH,T/H,R/A,SPST</v>
          </cell>
        </row>
        <row r="1677">
          <cell r="A1677" t="str">
            <v>3VUMGW040V2</v>
          </cell>
          <cell r="B1677" t="str">
            <v>Sách Hướng dẫn sử dụng nhanh</v>
          </cell>
        </row>
        <row r="1678">
          <cell r="A1678" t="str">
            <v>3VVNT12V1250</v>
          </cell>
          <cell r="B1678" t="str">
            <v>Bộ nguồn AC/DC  AC 100~240V DC 12V 1.25A</v>
          </cell>
        </row>
        <row r="1679">
          <cell r="A1679" t="str">
            <v>4V7290019-7</v>
          </cell>
          <cell r="B1679" t="str">
            <v>Mạch in PCB 4 lớp, mạ bạc</v>
          </cell>
        </row>
        <row r="1680">
          <cell r="A1680" t="str">
            <v>4V7290019-9</v>
          </cell>
          <cell r="B1680" t="str">
            <v>Mạch in PCB 4 lớp, mạ bạc</v>
          </cell>
        </row>
        <row r="1681">
          <cell r="A1681">
            <v>40303098</v>
          </cell>
          <cell r="B1681" t="str">
            <v>Wifi Antenna</v>
          </cell>
        </row>
        <row r="1682">
          <cell r="A1682" t="str">
            <v>1VBBLM15AG601SN1D</v>
          </cell>
          <cell r="B1682" t="str">
            <v>IND,FB,0402,600,25%,300mA,600mohm</v>
          </cell>
        </row>
        <row r="1683">
          <cell r="A1683" t="str">
            <v>1VBBLM18EG101TN1D</v>
          </cell>
          <cell r="B1683" t="str">
            <v>IND,FB,0603,100@100MHz,25%,2A,45mohm</v>
          </cell>
        </row>
        <row r="1684">
          <cell r="A1684" t="str">
            <v>1VBBLM18EG601SN1D</v>
          </cell>
          <cell r="B1684" t="str">
            <v>IND,FB,0603,600@100MHz,25%,500mA,350mohm</v>
          </cell>
        </row>
        <row r="1685">
          <cell r="A1685" t="str">
            <v>1VBBLM18PG121SN1D</v>
          </cell>
          <cell r="B1685" t="str">
            <v>IND,FB,0603,120@100MHz,25%,2A,50mohm</v>
          </cell>
        </row>
        <row r="1686">
          <cell r="A1686" t="str">
            <v>1VC0402101J1HNP0</v>
          </cell>
          <cell r="B1686" t="str">
            <v>CAP,CER,0402,100pF,5%,50V,NPO</v>
          </cell>
        </row>
        <row r="1687">
          <cell r="A1687" t="str">
            <v>1VC0402102K1CX7R</v>
          </cell>
          <cell r="B1687" t="str">
            <v>CAP,CER,0402,1000pF,10%,16V,X7R</v>
          </cell>
        </row>
        <row r="1688">
          <cell r="A1688" t="str">
            <v>1VC0402102K1HX7R</v>
          </cell>
          <cell r="B1688" t="str">
            <v>Cap,1nF±10%,50V,X7R,0402,1.05*0.55*0.55mm</v>
          </cell>
        </row>
        <row r="1689">
          <cell r="A1689" t="str">
            <v>1VC0402103K1CX7R</v>
          </cell>
          <cell r="B1689" t="str">
            <v>CAP,CER,0402,0.01uF,10%,16V,X7R</v>
          </cell>
        </row>
        <row r="1690">
          <cell r="A1690" t="str">
            <v>1VC0402103K1EX7R</v>
          </cell>
          <cell r="B1690" t="str">
            <v>CAP,CER,0402,0.01uF,10%,25V,X7R</v>
          </cell>
        </row>
        <row r="1691">
          <cell r="A1691" t="str">
            <v>1VC0402104K1AX7R</v>
          </cell>
          <cell r="B1691" t="str">
            <v>CAP,CER,0402,0.1uF,10%,10V,X7R</v>
          </cell>
        </row>
        <row r="1692">
          <cell r="A1692" t="str">
            <v>1VC0402104K1CX7R</v>
          </cell>
          <cell r="B1692" t="str">
            <v>CAP,CER,0402,0.1uF,10%,16V,X7R</v>
          </cell>
        </row>
        <row r="1693">
          <cell r="A1693" t="str">
            <v>1VC0402105K0JX5R</v>
          </cell>
          <cell r="B1693" t="str">
            <v>CAP,CER,0402,1uF,10%,6.3V,X5R</v>
          </cell>
        </row>
        <row r="1694">
          <cell r="A1694" t="str">
            <v>1VC0402105K0JX6S</v>
          </cell>
          <cell r="B1694" t="str">
            <v>CAP,CER,0402,1uF,10%,6.3V,X6S</v>
          </cell>
        </row>
        <row r="1695">
          <cell r="A1695" t="str">
            <v>1VC0402105K1AX5R</v>
          </cell>
          <cell r="B1695" t="str">
            <v>CAP,CER,0402,1uF,10%,10V,X5R</v>
          </cell>
        </row>
        <row r="1696">
          <cell r="A1696" t="str">
            <v>1VC0402106M0JX5R</v>
          </cell>
          <cell r="B1696" t="str">
            <v>CAP,CER,0402,10uF,20%,6.3V,X5R</v>
          </cell>
        </row>
        <row r="1697">
          <cell r="A1697" t="str">
            <v>1VC0402150J1HNP0</v>
          </cell>
          <cell r="B1697" t="str">
            <v>CAP,CER,0402,15pF,5%,50V,NPO,LOW DISS</v>
          </cell>
        </row>
        <row r="1698">
          <cell r="A1698" t="str">
            <v>1VC0402151J1HNP0</v>
          </cell>
          <cell r="B1698" t="str">
            <v>CAP,CER,0402,150pF,5%,50V,NP0/C0G</v>
          </cell>
        </row>
        <row r="1699">
          <cell r="A1699" t="str">
            <v>1VC0402220J1HNP0</v>
          </cell>
          <cell r="B1699" t="str">
            <v>CAP,CER,0402,22pF,5%,50V,NPO</v>
          </cell>
        </row>
        <row r="1700">
          <cell r="A1700" t="str">
            <v>1VC0402270J1HNP0</v>
          </cell>
          <cell r="B1700" t="str">
            <v>CAP,CER,0402,27pF,5%,50V,NPO</v>
          </cell>
        </row>
        <row r="1701">
          <cell r="A1701" t="str">
            <v>1VC0402272K1HX7R</v>
          </cell>
          <cell r="B1701" t="str">
            <v>CAP,CER,0402,2700pF,10%,50V,X7R</v>
          </cell>
        </row>
        <row r="1702">
          <cell r="A1702" t="str">
            <v>1VC0402332K1HX7R</v>
          </cell>
          <cell r="B1702" t="str">
            <v>CAP,CER,0402,3300pF,10%,50V,X7R</v>
          </cell>
        </row>
        <row r="1703">
          <cell r="A1703" t="str">
            <v>1VC0402471J1HNP0</v>
          </cell>
          <cell r="B1703" t="str">
            <v>CAP,CER,0402,470pF,5%,50V,NPO</v>
          </cell>
        </row>
        <row r="1704">
          <cell r="A1704" t="str">
            <v>1VC0402473K1CX7R</v>
          </cell>
          <cell r="B1704" t="str">
            <v>CAP,CER,0402,0.047uF,10%,16V,X7R</v>
          </cell>
        </row>
        <row r="1705">
          <cell r="A1705" t="str">
            <v>1VC0402475M0JX5R</v>
          </cell>
          <cell r="B1705" t="str">
            <v>CAP,CER,0402,4.7uF,20%,6.3V,X5R</v>
          </cell>
        </row>
        <row r="1706">
          <cell r="A1706" t="str">
            <v>1VC0402684K1AX5R</v>
          </cell>
          <cell r="B1706" t="str">
            <v>CAP,CER,0402,0.68uF,10%,10V,X5R</v>
          </cell>
        </row>
        <row r="1707">
          <cell r="A1707" t="str">
            <v>1VC0402822K1CX7R</v>
          </cell>
          <cell r="B1707" t="str">
            <v>CAP,CER,0402,8200pF,10%,16V,X7R</v>
          </cell>
        </row>
        <row r="1708">
          <cell r="A1708" t="str">
            <v>1VC0603103K1HX7R</v>
          </cell>
          <cell r="B1708" t="str">
            <v>CAP,CER,0603,0.01uF,10%,50V,X7R</v>
          </cell>
        </row>
        <row r="1709">
          <cell r="A1709" t="str">
            <v>1VC0603104K1HX7R</v>
          </cell>
          <cell r="B1709" t="str">
            <v>CAP,CER,0603,0.1uF,10%,50V,X7R</v>
          </cell>
        </row>
        <row r="1710">
          <cell r="A1710" t="str">
            <v>1VC0603105K1CX5R</v>
          </cell>
          <cell r="B1710" t="str">
            <v>CAP,CER,0603,1uF,10%,16V,X5R</v>
          </cell>
        </row>
        <row r="1711">
          <cell r="A1711" t="str">
            <v>1VC0603105K1CX7R</v>
          </cell>
          <cell r="B1711" t="str">
            <v>CAP,CER,0603,1uF,10%,16V,X7R</v>
          </cell>
        </row>
        <row r="1712">
          <cell r="A1712" t="str">
            <v>1VC0603106M0JX5R-1</v>
          </cell>
          <cell r="B1712" t="str">
            <v>CAP,CER,0603,10uF,20%,6.3V,X5R</v>
          </cell>
        </row>
        <row r="1713">
          <cell r="A1713" t="str">
            <v>1VC0603151J1HNP0</v>
          </cell>
          <cell r="B1713" t="str">
            <v>CAP,CER,0603,150pF,5%,50V,NPO</v>
          </cell>
        </row>
        <row r="1714">
          <cell r="A1714" t="str">
            <v>1VC0603184K1AX5R</v>
          </cell>
          <cell r="B1714" t="str">
            <v>CAP,CER,0603,0.18uF,10%,10V,X5R</v>
          </cell>
        </row>
        <row r="1715">
          <cell r="A1715" t="str">
            <v>1VC0603225K1CX5R</v>
          </cell>
          <cell r="B1715" t="str">
            <v>CAP,CER,0603,2.2uF,10%,16V,X5R</v>
          </cell>
        </row>
        <row r="1716">
          <cell r="A1716" t="str">
            <v>1VC0603471J1HNP0</v>
          </cell>
          <cell r="B1716" t="str">
            <v>CAP,CER,0603,470pF,5%,50V,NPO</v>
          </cell>
        </row>
        <row r="1717">
          <cell r="A1717" t="str">
            <v>1VC0805106K1AX5R</v>
          </cell>
          <cell r="B1717" t="str">
            <v>CAP,CER,0805,10uF,10%,10V,X5R</v>
          </cell>
        </row>
        <row r="1718">
          <cell r="A1718" t="str">
            <v>1VC0805106K1CX5R</v>
          </cell>
          <cell r="B1718" t="str">
            <v>CAP,CER,0805,10uF,10%,16V,X5R</v>
          </cell>
        </row>
        <row r="1719">
          <cell r="A1719" t="str">
            <v>1VC0805226M0JX5R</v>
          </cell>
          <cell r="B1719" t="str">
            <v>CAP,CER,0805,22uF,20%,6.3V,X5R</v>
          </cell>
        </row>
        <row r="1720">
          <cell r="A1720" t="str">
            <v>1VC0805476M0JX5R</v>
          </cell>
          <cell r="B1720" t="str">
            <v>CAP,CER,0805,47uF,20%,6.3V,X5R</v>
          </cell>
        </row>
        <row r="1721">
          <cell r="A1721" t="str">
            <v>1VC1206106M1EX5R</v>
          </cell>
          <cell r="B1721" t="str">
            <v>CAP,CER,1206,10uF,20%,25V,X5R</v>
          </cell>
        </row>
        <row r="1722">
          <cell r="A1722" t="str">
            <v>1VC1206226M1CX5R</v>
          </cell>
          <cell r="B1722" t="str">
            <v>CAP,CER,1206,22uF,20%,16V,X5R</v>
          </cell>
        </row>
        <row r="1723">
          <cell r="A1723" t="str">
            <v>1VC1206476M0JX5R</v>
          </cell>
          <cell r="B1723" t="str">
            <v>CAP,CER,1206,47uF,20%,6.3V,X5R</v>
          </cell>
        </row>
        <row r="1724">
          <cell r="A1724" t="str">
            <v>1VC2563V227M1AALU</v>
          </cell>
          <cell r="B1724" t="str">
            <v>CAP,TNT,7343,220uF,20%,10V,CASE H,LO-ESR</v>
          </cell>
        </row>
        <row r="1725">
          <cell r="A1725" t="str">
            <v>1VL0402222F107J300</v>
          </cell>
          <cell r="B1725" t="str">
            <v>IND,FXD,0402,22nH,5%,300mA,420mohm</v>
          </cell>
        </row>
        <row r="1726">
          <cell r="A1726" t="str">
            <v>1VL1008185F795J300</v>
          </cell>
          <cell r="B1726" t="str">
            <v>IND,FXD,1008,1.8uH,5%,300mA,26mohm</v>
          </cell>
        </row>
        <row r="1727">
          <cell r="A1727" t="str">
            <v>1VL4949155F104Z5200</v>
          </cell>
          <cell r="B1727" t="str">
            <v>IND,PWR,SMT,1.5uH,30%,5.2A,22mohm</v>
          </cell>
        </row>
        <row r="1728">
          <cell r="A1728" t="str">
            <v>1VL6060335F104Z2800</v>
          </cell>
          <cell r="B1728" t="str">
            <v>IND,PWR,SMT,3.3uH,30%,2.8A,40mohm</v>
          </cell>
        </row>
        <row r="1729">
          <cell r="A1729" t="str">
            <v>1VL6060475F104Z3000</v>
          </cell>
          <cell r="B1729" t="str">
            <v>IND,PWR,SMT,4.7uH,20%,3.0A,40mohm</v>
          </cell>
        </row>
        <row r="1730">
          <cell r="A1730" t="str">
            <v>1VL8080225F104Z4800</v>
          </cell>
          <cell r="B1730" t="str">
            <v>IND,PWR,SMT,2.2uH,20%,4.8A 19.5mOHM 8x8x3mm</v>
          </cell>
        </row>
        <row r="1731">
          <cell r="A1731" t="str">
            <v>1VR04020RJ04</v>
          </cell>
          <cell r="B1731" t="str">
            <v>RES,THK,0402,0,5%</v>
          </cell>
        </row>
        <row r="1732">
          <cell r="A1732" t="str">
            <v>1VR0402100KF04</v>
          </cell>
          <cell r="B1732" t="str">
            <v>RES,THK,0402,100K,1%</v>
          </cell>
        </row>
        <row r="1733">
          <cell r="A1733" t="str">
            <v>1VR0402100KJ04</v>
          </cell>
          <cell r="B1733" t="str">
            <v>RES,THK,0402,100K,5%,63mW</v>
          </cell>
        </row>
        <row r="1734">
          <cell r="A1734" t="str">
            <v>1VR040210KJ04</v>
          </cell>
          <cell r="B1734" t="str">
            <v>RES,THK,0402,10K,5%</v>
          </cell>
        </row>
        <row r="1735">
          <cell r="A1735" t="str">
            <v>1VR0402121KF04</v>
          </cell>
          <cell r="B1735" t="str">
            <v>RES,THK,0402,121K,1%,63mW</v>
          </cell>
        </row>
        <row r="1736">
          <cell r="A1736" t="str">
            <v>1VR04021K5J04</v>
          </cell>
          <cell r="B1736" t="str">
            <v>Res,1.5Kohm±5%,1/16W,0402,1.05*0.55*0.4mm</v>
          </cell>
        </row>
        <row r="1737">
          <cell r="A1737" t="str">
            <v>1VR04021K69F04</v>
          </cell>
          <cell r="B1737" t="str">
            <v>RES,THK,0402,1.69K,1%,63mW</v>
          </cell>
        </row>
        <row r="1738">
          <cell r="A1738" t="str">
            <v>1VR04021KF04</v>
          </cell>
          <cell r="B1738" t="str">
            <v>RES,THK,0402,1K,1%</v>
          </cell>
        </row>
        <row r="1739">
          <cell r="A1739" t="str">
            <v>1VR04021KJ04</v>
          </cell>
          <cell r="B1739" t="str">
            <v>RES,THK,0402,1K,5%</v>
          </cell>
        </row>
        <row r="1740">
          <cell r="A1740" t="str">
            <v>1VR040220KF04</v>
          </cell>
          <cell r="B1740" t="str">
            <v>RES,THK,0402,20K,1%,63mW</v>
          </cell>
        </row>
        <row r="1741">
          <cell r="A1741" t="str">
            <v>1VR040221K5F04</v>
          </cell>
          <cell r="B1741" t="str">
            <v>RES,THK,0402,21.5K,1%,63mW</v>
          </cell>
        </row>
        <row r="1742">
          <cell r="A1742" t="str">
            <v>1VR040222K1F04</v>
          </cell>
          <cell r="B1742" t="str">
            <v>RES 22.1K OHM 1/16W 1% 0402 SMD</v>
          </cell>
        </row>
        <row r="1743">
          <cell r="A1743" t="str">
            <v>1VR040222RJ04</v>
          </cell>
          <cell r="B1743" t="str">
            <v>RES,THK,0402,22,5%,63mW</v>
          </cell>
        </row>
        <row r="1744">
          <cell r="A1744" t="str">
            <v>1VR0402240RF04</v>
          </cell>
          <cell r="B1744" t="str">
            <v>Res,240ohm±1%,1/16W,0402,1.05*0.55*0.4mm</v>
          </cell>
        </row>
        <row r="1745">
          <cell r="A1745" t="str">
            <v>1VR040224K3F04</v>
          </cell>
          <cell r="B1745" t="str">
            <v>RES,THK,0402,24.3K,1%,63mW</v>
          </cell>
        </row>
        <row r="1746">
          <cell r="A1746" t="str">
            <v>1VR040227KJ04</v>
          </cell>
          <cell r="B1746" t="str">
            <v>RES,THK,0402,27K,5%,63mW</v>
          </cell>
        </row>
        <row r="1747">
          <cell r="A1747" t="str">
            <v>1VR0402300RF04</v>
          </cell>
          <cell r="B1747" t="str">
            <v>RES,THK,0402,300,1%,63mW</v>
          </cell>
        </row>
        <row r="1748">
          <cell r="A1748" t="str">
            <v>1VR040233K2F04</v>
          </cell>
          <cell r="B1748" t="str">
            <v>RES,THK,0402,33.2K,1%,63mW</v>
          </cell>
        </row>
        <row r="1749">
          <cell r="A1749" t="str">
            <v>1VR040233RJ04</v>
          </cell>
          <cell r="B1749" t="str">
            <v>RES,THK,0402,33,5%</v>
          </cell>
        </row>
        <row r="1750">
          <cell r="A1750" t="str">
            <v>1VR040247KJ04</v>
          </cell>
          <cell r="B1750" t="str">
            <v>RES,THK,0402,47K,5%,63mW</v>
          </cell>
        </row>
        <row r="1751">
          <cell r="A1751" t="str">
            <v>1VR04024K32F04</v>
          </cell>
          <cell r="B1751" t="str">
            <v>RES,THK,0402,4.32K,1%</v>
          </cell>
        </row>
        <row r="1752">
          <cell r="A1752" t="str">
            <v>1VR04024K7J04</v>
          </cell>
          <cell r="B1752" t="str">
            <v>RES,THK,0402,4.7K,5%</v>
          </cell>
        </row>
        <row r="1753">
          <cell r="A1753" t="str">
            <v>1VR040251RJ04</v>
          </cell>
          <cell r="B1753" t="str">
            <v>RES,THK,0402,51,5%,63mW</v>
          </cell>
        </row>
        <row r="1754">
          <cell r="A1754" t="str">
            <v>1VR0402562RF04</v>
          </cell>
          <cell r="B1754" t="str">
            <v>RES,THK,0402,562,1%,63mW</v>
          </cell>
        </row>
        <row r="1755">
          <cell r="A1755" t="str">
            <v>1VR040256RJ04</v>
          </cell>
          <cell r="B1755" t="str">
            <v>RES,THK,0402,56,5%,63mW</v>
          </cell>
        </row>
        <row r="1756">
          <cell r="A1756" t="str">
            <v>1VR04025K62F04</v>
          </cell>
          <cell r="B1756" t="str">
            <v>RES,THK,0402,5.62K,1%,63mW</v>
          </cell>
        </row>
        <row r="1757">
          <cell r="A1757" t="str">
            <v>1VR040268K1F04</v>
          </cell>
          <cell r="B1757" t="str">
            <v>RES,THK,0402,68.1K,1%,63mW</v>
          </cell>
        </row>
        <row r="1758">
          <cell r="A1758" t="str">
            <v>1VR04026K04F04</v>
          </cell>
          <cell r="B1758" t="str">
            <v>RES,THK,0402,6.04K,1%</v>
          </cell>
        </row>
        <row r="1759">
          <cell r="A1759" t="str">
            <v>1VR040273K2F04</v>
          </cell>
          <cell r="B1759" t="str">
            <v>RES,THK,0402,73.2K,1%,63mW</v>
          </cell>
        </row>
        <row r="1760">
          <cell r="A1760" t="str">
            <v>1VR040275RF04</v>
          </cell>
          <cell r="B1760" t="str">
            <v>RES,THK,0402,75,1%,63mW</v>
          </cell>
        </row>
        <row r="1761">
          <cell r="A1761" t="str">
            <v>1VR0402820RJ04</v>
          </cell>
          <cell r="B1761" t="str">
            <v>RES,THK,0402,820R,5%,63mW</v>
          </cell>
        </row>
        <row r="1762">
          <cell r="A1762" t="str">
            <v>1VR040282RJ04</v>
          </cell>
          <cell r="B1762" t="str">
            <v>RES,THK,0402,82,5%,63mW</v>
          </cell>
        </row>
        <row r="1763">
          <cell r="A1763" t="str">
            <v>1VR04028K25F04</v>
          </cell>
          <cell r="B1763" t="str">
            <v>RES,THK,0402,8.25K,1%,63mW</v>
          </cell>
        </row>
        <row r="1764">
          <cell r="A1764" t="str">
            <v>1VRN040256RJ04</v>
          </cell>
          <cell r="B1764" t="str">
            <v>RES,NET,SMT,56,5%,31mW,4-ISO,CONV</v>
          </cell>
        </row>
        <row r="1765">
          <cell r="A1765" t="str">
            <v>1VY35255418</v>
          </cell>
          <cell r="B1765" t="str">
            <v>XTL,FXD,SMT,54.000000MHz,10/20PPM,3.2x2.5x1.2mm,18pF</v>
          </cell>
        </row>
        <row r="1766">
          <cell r="A1766" t="str">
            <v>2VDI19217G7CAL1M2B3T</v>
          </cell>
          <cell r="B1766" t="str">
            <v>DIO,LED,0603,2.2V,20mA,GREEN</v>
          </cell>
        </row>
        <row r="1767">
          <cell r="A1767" t="str">
            <v>2VDI19217R6CP1Q23T</v>
          </cell>
          <cell r="B1767" t="str">
            <v>DIO,LED,0603,2.2V,20mA,RED,STR,130DEG,CLR</v>
          </cell>
        </row>
        <row r="1768">
          <cell r="A1768" t="str">
            <v>2VDIESD112B102ELSE6327</v>
          </cell>
          <cell r="B1768" t="str">
            <v>DIO,TVS,TSSLP-2-1,16V,3A,0.2nH,7V,0.2pF,20KV ESD</v>
          </cell>
        </row>
        <row r="1769">
          <cell r="A1769" t="str">
            <v>2VICBCM7241</v>
          </cell>
          <cell r="B1769" t="str">
            <v>MAIN CHIPSET</v>
          </cell>
        </row>
        <row r="1770">
          <cell r="A1770" t="str">
            <v>2VICDRV602PWR</v>
          </cell>
          <cell r="B1770" t="str">
            <v>IC,DRV,TSSOP14,STEREO,3/5.5V,DIRECTPATH,3Vrms,ADJ-GAIN</v>
          </cell>
        </row>
        <row r="1771">
          <cell r="A1771" t="str">
            <v>2VICMT29F16G08CBACAWPC</v>
          </cell>
          <cell r="B1771" t="str">
            <v>NAND,1GB FLASH</v>
          </cell>
        </row>
        <row r="1772">
          <cell r="A1772" t="str">
            <v>2VICMT41K256M16HA125E</v>
          </cell>
          <cell r="B1772" t="str">
            <v>IC,SDRAM,FBGA96,4Gb,1866Mbps,256Mx16,1.5V,DDR3-1866</v>
          </cell>
        </row>
        <row r="1773">
          <cell r="A1773" t="str">
            <v>2VICSN74LVC1G17DBVR</v>
          </cell>
          <cell r="B1773" t="str">
            <v>IC,BUFFER,SCHMIT,TRIG,SOT23-5</v>
          </cell>
        </row>
        <row r="1774">
          <cell r="A1774" t="str">
            <v>2VICSN74LVC2G17DCKR</v>
          </cell>
          <cell r="B1774" t="str">
            <v>IC,LGC,SC70/6,BUFFER,1.65/5.5V,DUAL,SCHMITT TRIGGER INPUT</v>
          </cell>
        </row>
        <row r="1775">
          <cell r="A1775" t="str">
            <v>2VICTHGBM5G5A1JBAIR</v>
          </cell>
          <cell r="B1775" t="str">
            <v>eMMC 4GB</v>
          </cell>
        </row>
        <row r="1776">
          <cell r="A1776" t="str">
            <v>2VICTLV70025DSER</v>
          </cell>
          <cell r="B1776" t="str">
            <v>IC,REG,WSON6,2.5V,200mA,LDO,175mV,OCP,TSD</v>
          </cell>
        </row>
        <row r="1777">
          <cell r="A1777" t="str">
            <v>2VICTLV70033DDCR</v>
          </cell>
          <cell r="B1777" t="str">
            <v>IC,REG,SOT23/5,3.3V,200mA,LDO, 175mV</v>
          </cell>
        </row>
        <row r="1778">
          <cell r="A1778" t="str">
            <v>2VICTPS22945DCKR</v>
          </cell>
          <cell r="B1778" t="str">
            <v>IC,SWH,SC70/5,LOAD SWITCH,0.4/0.8mOHM,1.62/5.5V,TH-SHTDN,AUTORESTART</v>
          </cell>
        </row>
        <row r="1779">
          <cell r="A1779" t="str">
            <v>2VICTPS2552DBVR1</v>
          </cell>
          <cell r="B1779" t="str">
            <v>IC,SWH,SOT23/6,PWR DISTRIBUTION,LATCH OFF,2.5/6.5V,1.2A,ACTIVE LOW</v>
          </cell>
        </row>
        <row r="1780">
          <cell r="A1780" t="str">
            <v>2VICTPS54226PWPR</v>
          </cell>
          <cell r="B1780" t="str">
            <v>IC,REG,HTSSOP14,ADJ,2A,4.5/18VIN,W/ECO-MODE,SW,700KHz,BUCK,SYN,ASS,PGO</v>
          </cell>
        </row>
        <row r="1781">
          <cell r="A1781" t="str">
            <v>2VICTPS542941PWPR</v>
          </cell>
          <cell r="B1781" t="str">
            <v>IC,REG,BUCK,SYNC,ADJ,DL,16HTSSOP</v>
          </cell>
        </row>
        <row r="1782">
          <cell r="A1782" t="str">
            <v>2VICTPS54620RGYR</v>
          </cell>
          <cell r="B1782" t="str">
            <v>IC,REG,QFN14,ADJ,6A,SW,0.2/1.6MHz,BUCK,PGOM</v>
          </cell>
        </row>
        <row r="1783">
          <cell r="A1783" t="str">
            <v>2VICTPS71710DCKR</v>
          </cell>
          <cell r="B1783" t="str">
            <v>IC,REG,SC70/5,1.0V,150mA,LDO,170mV,W ENABLE</v>
          </cell>
        </row>
        <row r="1784">
          <cell r="A1784" t="str">
            <v>2VICTPS73633DBVR</v>
          </cell>
          <cell r="B1784" t="str">
            <v>IC,REG,LDO,3.3V,0.4A,SOT23-5</v>
          </cell>
        </row>
        <row r="1785">
          <cell r="A1785" t="str">
            <v>2VICTSOP38238</v>
          </cell>
          <cell r="B1785" t="str">
            <v>IC,IR,T/H,RCVR,38KHz,2.5V-5.5V,0.45mA,45m,0.35mW/m2</v>
          </cell>
        </row>
        <row r="1786">
          <cell r="A1786" t="str">
            <v>2VTBMMBT3904LT1G</v>
          </cell>
          <cell r="B1786" t="str">
            <v>XSTR,SIG,SOT23,40V,200mA,NPN,100HFE</v>
          </cell>
        </row>
        <row r="1787">
          <cell r="A1787" t="str">
            <v>2VTFNTK3134NT5G</v>
          </cell>
          <cell r="B1787" t="str">
            <v>XSTR,MOS,SOT723,20V,640/890mA,Vgs(th)=&lt;1.2V@250uA,NCH,200mOHM</v>
          </cell>
        </row>
        <row r="1788">
          <cell r="A1788" t="str">
            <v>3VBGPE200160</v>
          </cell>
          <cell r="B1788" t="str">
            <v>Túi nylon 200 x 160 mm</v>
          </cell>
        </row>
        <row r="1789">
          <cell r="A1789" t="str">
            <v>3VCB1MRJ45ETH</v>
          </cell>
          <cell r="B1789" t="str">
            <v>Ethernet cable double head RJ45, 1 metter length</v>
          </cell>
        </row>
        <row r="1790">
          <cell r="A1790" t="str">
            <v>3VCNA02CZA006</v>
          </cell>
          <cell r="B1790" t="str">
            <v>TRANSMITTER,FBR,OPT,IR,PHOTOLINK</v>
          </cell>
        </row>
        <row r="1791">
          <cell r="A1791" t="str">
            <v>3VCNB05QCA013</v>
          </cell>
          <cell r="B1791" t="str">
            <v>CON,PWR,T/H,M,R/A,3TERMINAL,2mm/ID,NICKEL,6.5mm/OD,16V,2.5</v>
          </cell>
        </row>
        <row r="1792">
          <cell r="A1792" t="str">
            <v>3VCNC02SDA087</v>
          </cell>
          <cell r="B1792" t="str">
            <v>PUSH BUT,12V,7.7x24.9mm,+/- 0.2%</v>
          </cell>
        </row>
        <row r="1793">
          <cell r="A1793" t="str">
            <v>3VCNH04CZA010</v>
          </cell>
          <cell r="B1793" t="str">
            <v>CONN,MAGJACK,1PORT,100 BASE-TX,90° Right Angle,Green - Yellow</v>
          </cell>
        </row>
        <row r="1794">
          <cell r="A1794" t="str">
            <v>3VCNH15CZA002</v>
          </cell>
          <cell r="B1794" t="str">
            <v>CON,AUD,SMT,F,R/A,1PORT,MONO,SLVR,3.5mm,W/4COND</v>
          </cell>
        </row>
        <row r="1795">
          <cell r="A1795" t="str">
            <v>3VCNJ24CZA003</v>
          </cell>
          <cell r="B1795" t="str">
            <v>CON,HDR,T/H,M,STR,1X4P,2.54mm,GOLD,BREAKAWAY</v>
          </cell>
        </row>
        <row r="1796">
          <cell r="A1796" t="str">
            <v>3VCNX15USB002</v>
          </cell>
          <cell r="B1796" t="str">
            <v>CON,USB,T/H,F,UPRIGHT,4P,7.12x,TYPE A,GOLD,SHLD</v>
          </cell>
        </row>
        <row r="1797">
          <cell r="A1797" t="str">
            <v>3VCNX15USB003</v>
          </cell>
          <cell r="B1797" t="str">
            <v>CON,HDMI,SMT,R/A,19P,0.5mm,GOLD,40V,500mA</v>
          </cell>
        </row>
        <row r="1798">
          <cell r="A1798" t="str">
            <v>3VCNX18XPL001</v>
          </cell>
          <cell r="B1798" t="str">
            <v>HSN,BGA,21x21x11.4mm,ALM,BLK,21MM BGA</v>
          </cell>
        </row>
        <row r="1799">
          <cell r="A1799" t="str">
            <v>3VLBPO4010WH</v>
          </cell>
          <cell r="B1799" t="str">
            <v>Tem MAC &amp; SER 40.0x10.0mm</v>
          </cell>
        </row>
        <row r="1800">
          <cell r="A1800" t="str">
            <v>3VLBPO83140WH</v>
          </cell>
          <cell r="B1800" t="str">
            <v>Tem dán thùng 20 sản phẩm, poliester 82.84mm x 140.00mm</v>
          </cell>
        </row>
        <row r="1801">
          <cell r="A1801" t="str">
            <v>3VMOHSB71900222</v>
          </cell>
          <cell r="B1801" t="str">
            <v>Mainboard PCB,FR4,0.063 inch,DSR-8000,Green,Imersion silver</v>
          </cell>
        </row>
        <row r="1802">
          <cell r="A1802" t="str">
            <v>3VMOIPSTB001</v>
          </cell>
          <cell r="B1802" t="str">
            <v>PCBA Mother Board IP STB</v>
          </cell>
        </row>
        <row r="1803">
          <cell r="A1803" t="str">
            <v>3VMORTL8188CUS</v>
          </cell>
          <cell r="B1803" t="str">
            <v>WiFi Module</v>
          </cell>
        </row>
        <row r="1804">
          <cell r="A1804" t="str">
            <v>3VSCM2.5L10ST-W</v>
          </cell>
          <cell r="B1804" t="str">
            <v>Vít M2.5 x 0.45 L10 tự khoan ren màu trắng</v>
          </cell>
        </row>
        <row r="1805">
          <cell r="A1805" t="str">
            <v>3VSLPP2535</v>
          </cell>
          <cell r="B1805" t="str">
            <v>Tem chống mở 25.0x35.0mm</v>
          </cell>
        </row>
        <row r="1806">
          <cell r="A1806" t="str">
            <v>3VVNT12V1250</v>
          </cell>
          <cell r="B1806" t="str">
            <v>Bộ nguồn AC/DC  AC 100~240V DC 12V 1.25A</v>
          </cell>
        </row>
        <row r="1807">
          <cell r="A1807" t="str">
            <v>4VIPSTBE001</v>
          </cell>
          <cell r="B1807" t="str">
            <v>HDMI cable 1.4V A Type, 1.2m length</v>
          </cell>
        </row>
        <row r="1808">
          <cell r="A1808" t="str">
            <v>4VIPSTBE002</v>
          </cell>
          <cell r="B1808" t="str">
            <v>RCA Cable, 1m length</v>
          </cell>
        </row>
        <row r="1809">
          <cell r="A1809" t="str">
            <v>4VIPSTBE003</v>
          </cell>
          <cell r="B1809" t="str">
            <v>Điều khiển từ xa hồng ngoại Remote control</v>
          </cell>
        </row>
        <row r="1810">
          <cell r="A1810" t="str">
            <v>4VIPSTBE004</v>
          </cell>
          <cell r="B1810" t="str">
            <v>Pin AA, 1.5V</v>
          </cell>
        </row>
        <row r="1811">
          <cell r="A1811" t="str">
            <v>4VIPSTBE006</v>
          </cell>
          <cell r="B1811" t="str">
            <v>Sách hướng dẫn sử dụng nhanh Khổ A6</v>
          </cell>
        </row>
        <row r="1812">
          <cell r="A1812" t="str">
            <v>4VIPSTBE007</v>
          </cell>
          <cell r="B1812" t="str">
            <v>Khay hộp gift box</v>
          </cell>
        </row>
        <row r="1813">
          <cell r="A1813" t="str">
            <v>4VIPSTBE008</v>
          </cell>
          <cell r="B1813" t="str">
            <v>Hộp gift box 225 x 160 x 70 mm</v>
          </cell>
        </row>
        <row r="1814">
          <cell r="A1814" t="str">
            <v>4VIPSTBE009</v>
          </cell>
          <cell r="B1814" t="str">
            <v>Tem to dán nắp dưới 51.8 mm x 38 mm</v>
          </cell>
        </row>
        <row r="1815">
          <cell r="A1815" t="str">
            <v>4VIPSTBP011</v>
          </cell>
          <cell r="B1815" t="str">
            <v>Master box 20 sản phẩm</v>
          </cell>
        </row>
        <row r="1816">
          <cell r="A1816" t="str">
            <v>4VIPSTBP012</v>
          </cell>
          <cell r="B1816" t="str">
            <v>Thẻ bảo hành 105 x 340 mm</v>
          </cell>
        </row>
        <row r="1817">
          <cell r="A1817" t="str">
            <v>4VIPSTBP013</v>
          </cell>
          <cell r="B1817" t="str">
            <v>Hướng dẫn lắp đặt nhanh 105 x 140 mm</v>
          </cell>
        </row>
        <row r="1818">
          <cell r="A1818" t="str">
            <v>4VIPSTBP014</v>
          </cell>
          <cell r="B1818" t="str">
            <v>Tem nhãn thuê bao</v>
          </cell>
        </row>
        <row r="1819">
          <cell r="A1819" t="str">
            <v>4VIPSTBP015</v>
          </cell>
          <cell r="B1819" t="str">
            <v>Tem vỡ chống mở dán trên modem 20x14mm</v>
          </cell>
        </row>
        <row r="1820">
          <cell r="A1820" t="str">
            <v>4VIPSTBS001</v>
          </cell>
          <cell r="B1820" t="str">
            <v>Vỏ trên Nhựa ABS, trắng</v>
          </cell>
        </row>
        <row r="1821">
          <cell r="A1821" t="str">
            <v>4VIPSTBS002</v>
          </cell>
          <cell r="B1821" t="str">
            <v>Vỏ dưới Nhựa ABS, trắng</v>
          </cell>
        </row>
        <row r="1822">
          <cell r="A1822" t="str">
            <v>4VIPSTBS003</v>
          </cell>
          <cell r="B1822" t="str">
            <v>Dẫn sáng Nhựa ABS, trắng, trong suốt</v>
          </cell>
        </row>
        <row r="1823">
          <cell r="A1823" t="str">
            <v>4VIPSTBS004</v>
          </cell>
          <cell r="B1823" t="str">
            <v>Dẫn hồng ngoại Nhựa ABS, đen, trong suốt</v>
          </cell>
        </row>
        <row r="1824">
          <cell r="A1824" t="str">
            <v>4VIPSTBS005</v>
          </cell>
          <cell r="B1824" t="str">
            <v>Silicone rubber foot D8 x H2.5</v>
          </cell>
        </row>
        <row r="1825">
          <cell r="A1825" t="str">
            <v>BCM7241ZZKFEB03G</v>
          </cell>
          <cell r="B1825" t="str">
            <v>Integrated Circuits</v>
          </cell>
        </row>
        <row r="1826">
          <cell r="A1826" t="str">
            <v>1VAEZJZ0V80010</v>
          </cell>
          <cell r="B1826" t="str">
            <v>VAR,CER,0402,10V,1pF,8KV</v>
          </cell>
        </row>
        <row r="1827">
          <cell r="A1827" t="str">
            <v>1VC0402101J1HNP0</v>
          </cell>
          <cell r="B1827" t="str">
            <v>CAP,CER,0402,100pF,5%,50V,NPO</v>
          </cell>
        </row>
        <row r="1828">
          <cell r="A1828" t="str">
            <v>1VC0402102J1HNP0</v>
          </cell>
          <cell r="B1828" t="str">
            <v>CAP,CER,0402,1000pF,5%,50V,NP0</v>
          </cell>
        </row>
        <row r="1829">
          <cell r="A1829" t="str">
            <v>1VC0402102K1CX7R</v>
          </cell>
          <cell r="B1829" t="str">
            <v>CAP,CER,0402,1000pF,10%,16V,X7R</v>
          </cell>
        </row>
        <row r="1830">
          <cell r="A1830" t="str">
            <v>1VC0402103K1CX7R</v>
          </cell>
          <cell r="B1830" t="str">
            <v>CAP,CER,0402,0.01uF,10%,16V,X7R</v>
          </cell>
        </row>
        <row r="1831">
          <cell r="A1831" t="str">
            <v>1VC0402103K1EX7R</v>
          </cell>
          <cell r="B1831" t="str">
            <v>CAP,CER,0402,0.01uF,10%,25V,X7R</v>
          </cell>
        </row>
        <row r="1832">
          <cell r="A1832" t="str">
            <v>1VC0402104K1AX7R</v>
          </cell>
          <cell r="B1832" t="str">
            <v>CAP,CER,0402,0.1uF,10%,10V,X7R</v>
          </cell>
        </row>
        <row r="1833">
          <cell r="A1833" t="str">
            <v>1VC0402104K1CX7R</v>
          </cell>
          <cell r="B1833" t="str">
            <v>CAP,CER,0402,0.1uF,10%,16V,X7R</v>
          </cell>
        </row>
        <row r="1834">
          <cell r="A1834" t="str">
            <v>1VC0402105K0JX5R</v>
          </cell>
          <cell r="B1834" t="str">
            <v>CAP,CER,0402,1uF,10%,6.3V,X5R</v>
          </cell>
        </row>
        <row r="1835">
          <cell r="A1835" t="str">
            <v>1VC0402105K1AX5R</v>
          </cell>
          <cell r="B1835" t="str">
            <v>CAP,CER,0402,1uF,10%,10V,X5R</v>
          </cell>
        </row>
        <row r="1836">
          <cell r="A1836" t="str">
            <v>1VC0402106M0JX5R</v>
          </cell>
          <cell r="B1836" t="str">
            <v>CAP,CER,0402,10uF,20%,6.3V,X5R</v>
          </cell>
        </row>
        <row r="1837">
          <cell r="A1837" t="str">
            <v>1VC0402150F1HNP0</v>
          </cell>
          <cell r="B1837" t="str">
            <v>CAP,CER,0402,15pF,1%,50V</v>
          </cell>
        </row>
        <row r="1838">
          <cell r="A1838" t="str">
            <v>1VC04021R8B1HNP0</v>
          </cell>
          <cell r="B1838" t="str">
            <v>CAP,CER,0402,1.8pF,0.1pF,50V,NPO</v>
          </cell>
        </row>
        <row r="1839">
          <cell r="A1839" t="str">
            <v>1VC0402220J1ENP0</v>
          </cell>
          <cell r="B1839" t="str">
            <v>CAP,CER,0402,22pF,10%,25V,X7R</v>
          </cell>
        </row>
        <row r="1840">
          <cell r="A1840" t="str">
            <v>1VC0402221G1HNP0</v>
          </cell>
          <cell r="B1840" t="str">
            <v>CAP,CER,0402,220pF,2%,50V,NPO</v>
          </cell>
        </row>
        <row r="1841">
          <cell r="A1841" t="str">
            <v>1VC0402225M0JX5R</v>
          </cell>
          <cell r="B1841" t="str">
            <v>CAP,CER,0402,2.2uF,20%,6.3V,X5R</v>
          </cell>
        </row>
        <row r="1842">
          <cell r="A1842" t="str">
            <v>1VC0402270J1HNP0</v>
          </cell>
          <cell r="B1842" t="str">
            <v>CAP,CER,0402,27pF,5%,50V,NPO</v>
          </cell>
        </row>
        <row r="1843">
          <cell r="A1843" t="str">
            <v>1VC0402272K1HX7R</v>
          </cell>
          <cell r="B1843" t="str">
            <v>CAP,CER,0402,2700pF,10%,50V,X7R</v>
          </cell>
        </row>
        <row r="1844">
          <cell r="A1844" t="str">
            <v>1VC04022R2O1HNP0</v>
          </cell>
          <cell r="B1844" t="str">
            <v>CAP,CER,0402,2.2pF,0.05pF,50V,NPO/C0G,HI Q</v>
          </cell>
        </row>
        <row r="1845">
          <cell r="A1845" t="str">
            <v>1VC0402330F1HNP0</v>
          </cell>
          <cell r="B1845" t="str">
            <v>CAP,CER,0402,33pF,1%,50V,NP0,ULTRA-HIGH Q</v>
          </cell>
        </row>
        <row r="1846">
          <cell r="A1846" t="str">
            <v>1VC0402360G1HNP0</v>
          </cell>
          <cell r="B1846" t="str">
            <v>CAP,CER,0402,36pF,2%,50V,NPO</v>
          </cell>
        </row>
        <row r="1847">
          <cell r="A1847" t="str">
            <v>1VC0402390J1HNP0</v>
          </cell>
          <cell r="B1847" t="str">
            <v>CAP,CER,0402,39pF,5%,50V,NPO</v>
          </cell>
        </row>
        <row r="1848">
          <cell r="A1848" t="str">
            <v>1VC04023R3O1HNP0</v>
          </cell>
          <cell r="B1848" t="str">
            <v>CAP,CER,0402,3.3pF,0.05pF,50V,C0G/NPO,HI Q</v>
          </cell>
        </row>
        <row r="1849">
          <cell r="A1849" t="str">
            <v>1VC04023R9O1HC0G</v>
          </cell>
          <cell r="B1849" t="str">
            <v>CAP,CER,0402,3.9pF,0.05pF,50V,C0G/NPO,HI-Q</v>
          </cell>
        </row>
        <row r="1850">
          <cell r="A1850" t="str">
            <v>1VC0402470J1HNP0</v>
          </cell>
          <cell r="B1850" t="str">
            <v>CAP,CER,0402,47pF,5%,50V,C0G/NPO</v>
          </cell>
        </row>
        <row r="1851">
          <cell r="A1851" t="str">
            <v>1VC0402471J1HNP0</v>
          </cell>
          <cell r="B1851" t="str">
            <v>CAP,CER,0402,470pF,5%,50V,NPO</v>
          </cell>
        </row>
        <row r="1852">
          <cell r="A1852" t="str">
            <v>1VC0402473K1CX7R</v>
          </cell>
          <cell r="B1852" t="str">
            <v>CAP,CER,0402,0.047uF,10%,16V,X7R</v>
          </cell>
        </row>
        <row r="1853">
          <cell r="A1853" t="str">
            <v>1VC0402473K1EX7R</v>
          </cell>
          <cell r="B1853" t="str">
            <v>CAP,CER,0402,0.047uF,10%,25V,X7R</v>
          </cell>
        </row>
        <row r="1854">
          <cell r="A1854" t="str">
            <v>1VC0402474K1AX5R</v>
          </cell>
          <cell r="B1854" t="str">
            <v>CAP,CER,0402,0.47uF,10%,10V,X5R</v>
          </cell>
        </row>
        <row r="1855">
          <cell r="A1855" t="str">
            <v>1VC0402475M0JX5R</v>
          </cell>
          <cell r="B1855" t="str">
            <v>CAP,CER,0402,4.7uF,20%,6.3V,X5R</v>
          </cell>
        </row>
        <row r="1856">
          <cell r="A1856" t="str">
            <v>1VC0402510J1HNP0</v>
          </cell>
          <cell r="B1856" t="str">
            <v>CAP,CER,0402,51pF,5%,50V,NPO</v>
          </cell>
        </row>
        <row r="1857">
          <cell r="A1857" t="str">
            <v>1VC0402561J1HNP0</v>
          </cell>
          <cell r="B1857" t="str">
            <v>CAP,CER,0402,560pF,5%,50V,NP0</v>
          </cell>
        </row>
        <row r="1858">
          <cell r="A1858" t="str">
            <v>1VC0402684K1AX5R</v>
          </cell>
          <cell r="B1858" t="str">
            <v>CAP,CER,0402,0.68uF,10%,10V,X5R</v>
          </cell>
        </row>
        <row r="1859">
          <cell r="A1859" t="str">
            <v>1VC0603103K1HX7R</v>
          </cell>
          <cell r="B1859" t="str">
            <v>CAP,CER,0603,0.01uF,10%,50V,X7R</v>
          </cell>
        </row>
        <row r="1860">
          <cell r="A1860" t="str">
            <v>1VC0603104K1CX7R</v>
          </cell>
          <cell r="B1860" t="str">
            <v>CAP,CER,0603,0.1uF,10%,16V,X7R</v>
          </cell>
        </row>
        <row r="1861">
          <cell r="A1861" t="str">
            <v>1VC0603104K1HX7R</v>
          </cell>
          <cell r="B1861" t="str">
            <v>CAP,CER,0603,0.1uF,10%,50V,X7R</v>
          </cell>
        </row>
        <row r="1862">
          <cell r="A1862" t="str">
            <v>1VC0603105K1CX5R</v>
          </cell>
          <cell r="B1862" t="str">
            <v>CAP,CER,0603,1uF,10%,16V,X5R</v>
          </cell>
        </row>
        <row r="1863">
          <cell r="A1863" t="str">
            <v>1VC0603105K1CX7R</v>
          </cell>
          <cell r="B1863" t="str">
            <v>CAP,CER,0603,1uF,10%,16V,X7R</v>
          </cell>
        </row>
        <row r="1864">
          <cell r="A1864" t="str">
            <v>1VC0603106M0JX5R-1</v>
          </cell>
          <cell r="B1864" t="str">
            <v>CAP,CER,0603,10uF,20%,6.3V,X5R</v>
          </cell>
        </row>
        <row r="1865">
          <cell r="A1865" t="str">
            <v>1VC0603224K1AX7R</v>
          </cell>
          <cell r="B1865" t="str">
            <v>CAP,CER,0603,0.22uF,10%,10V,X7R</v>
          </cell>
        </row>
        <row r="1866">
          <cell r="A1866" t="str">
            <v>1VC0603225K1AX7R</v>
          </cell>
          <cell r="B1866" t="str">
            <v>CAP,CER,0603,2.2uF,10%,10V,X7R</v>
          </cell>
        </row>
        <row r="1867">
          <cell r="A1867" t="str">
            <v>1VC0603475M0JX5R</v>
          </cell>
          <cell r="B1867" t="str">
            <v>CAP,CER,0603,4.7uF,20%,6.3V,X5R</v>
          </cell>
        </row>
        <row r="1868">
          <cell r="A1868" t="str">
            <v>1VC0805103K1HX7R</v>
          </cell>
          <cell r="B1868" t="str">
            <v>CAP,CER,0805,0.01uF,10%,50V,X7R</v>
          </cell>
        </row>
        <row r="1869">
          <cell r="A1869" t="str">
            <v>1VC0805105K1HX7R</v>
          </cell>
          <cell r="B1869" t="str">
            <v>CAP,CER,0805,1uF,10%,50V,X7R</v>
          </cell>
        </row>
        <row r="1870">
          <cell r="A1870" t="str">
            <v>1VC0805226M0JX5R</v>
          </cell>
          <cell r="B1870" t="str">
            <v>CAP,CER,0805,22uF,20%,6.3V,X5R</v>
          </cell>
        </row>
        <row r="1871">
          <cell r="A1871" t="str">
            <v>1VC0805475K0JX5R</v>
          </cell>
          <cell r="B1871" t="str">
            <v>CAP,CER,0805,4.7uF,10%,6.3V,X5R</v>
          </cell>
        </row>
        <row r="1872">
          <cell r="A1872" t="str">
            <v>1VC0805475M0JX5R</v>
          </cell>
          <cell r="B1872" t="str">
            <v>#N/A</v>
          </cell>
        </row>
        <row r="1873">
          <cell r="A1873" t="str">
            <v>1VC0805476M0JX5R</v>
          </cell>
          <cell r="B1873" t="str">
            <v>CAP,CER,0805,47uF,20%,6.3V,X5R</v>
          </cell>
        </row>
        <row r="1874">
          <cell r="A1874" t="str">
            <v>1VC1206106M1EX7R</v>
          </cell>
          <cell r="B1874" t="str">
            <v>CAP,CER,1206,10uF,10%,25V,X7R</v>
          </cell>
        </row>
        <row r="1875">
          <cell r="A1875" t="str">
            <v>1VC1206226M1CX5R</v>
          </cell>
          <cell r="B1875" t="str">
            <v>CAP,CER,1206,22uF,20%,16V,X5R</v>
          </cell>
        </row>
        <row r="1876">
          <cell r="A1876" t="str">
            <v>1VC1210222K3DX7R</v>
          </cell>
          <cell r="B1876" t="str">
            <v>CAP,CER,1210,2200pF,10%,2KV,X7R</v>
          </cell>
        </row>
        <row r="1877">
          <cell r="A1877" t="str">
            <v>1VC1540V476M0JALU</v>
          </cell>
          <cell r="B1877" t="str">
            <v>CAP ALUM 47UF 6.3V 20% RADIAL,6.3V,1.5x4x7mm,46mA</v>
          </cell>
        </row>
        <row r="1878">
          <cell r="A1878" t="str">
            <v>1VC2050V107M0JALU</v>
          </cell>
          <cell r="B1878" t="str">
            <v>CAP ALUM 100UF 6.3V 20% RADIAL,6.3V,2x5x12mm,130mA</v>
          </cell>
        </row>
        <row r="1879">
          <cell r="A1879" t="str">
            <v>1VC2050V227M0JALU</v>
          </cell>
          <cell r="B1879" t="str">
            <v>CAP ALUM 220UF 6.3V 20% RADIAL,6.3V,2x5x12mm,240mA</v>
          </cell>
        </row>
        <row r="1880">
          <cell r="A1880" t="str">
            <v>1VC2050V476M1EALU</v>
          </cell>
          <cell r="B1880" t="str">
            <v>CAP,ELC,RAD,47uF,20%,25V,5x11x2mm,300mOHM,250mA</v>
          </cell>
        </row>
        <row r="1881">
          <cell r="A1881" t="str">
            <v>1VC2563V227M1CALU</v>
          </cell>
          <cell r="B1881" t="str">
            <v>CAP,ELC,RAD,220uF,20%,16V,6.3x11x2.5mm,94mOHM,540mA</v>
          </cell>
        </row>
        <row r="1882">
          <cell r="A1882" t="str">
            <v>1VC3580V477M1CALU</v>
          </cell>
          <cell r="B1882" t="str">
            <v>CAP,ELC,RAD,470uF,20%,16V,8X11.5X5mm</v>
          </cell>
        </row>
        <row r="1883">
          <cell r="A1883" t="str">
            <v>1VEDLW21SN181SQ2L</v>
          </cell>
          <cell r="B1883" t="str">
            <v>IND,COM,DLW21S,180@100MHz,25%,330mA,350mohm,50V</v>
          </cell>
        </row>
        <row r="1884">
          <cell r="A1884" t="str">
            <v>1VL0402150F000G460</v>
          </cell>
          <cell r="B1884" t="str">
            <v>IND,FXD,0402,15nH,2%,460mA,160mOHM</v>
          </cell>
        </row>
        <row r="1885">
          <cell r="A1885" t="str">
            <v>1VL0402220F000J300</v>
          </cell>
          <cell r="B1885" t="str">
            <v>IND,FXD,0402,22nH,5%,300mA,580mohm</v>
          </cell>
        </row>
        <row r="1886">
          <cell r="A1886" t="str">
            <v>1VL0402470F107G200</v>
          </cell>
          <cell r="B1886" t="str">
            <v>IND,FXD,0402,47nH,5%,200mA,720mOHM</v>
          </cell>
        </row>
        <row r="1887">
          <cell r="A1887" t="str">
            <v>1VL04025R6F107G800</v>
          </cell>
          <cell r="B1887" t="str">
            <v>IND,FXD,0402,5.6nH,2%,800mA,51mOHM</v>
          </cell>
        </row>
        <row r="1888">
          <cell r="A1888" t="str">
            <v>1VL04026R8F107G1450</v>
          </cell>
          <cell r="B1888" t="str">
            <v>IND,FXD,0402,6.8nH,2%,1.45A,68mOHM,0402HP</v>
          </cell>
        </row>
        <row r="1889">
          <cell r="A1889" t="str">
            <v>1VL04028R2F107G1500</v>
          </cell>
          <cell r="B1889" t="str">
            <v>IND,FXD,0402,8.2nH,2%,1500mA,69mOHM,0402HP</v>
          </cell>
        </row>
        <row r="1890">
          <cell r="A1890" t="str">
            <v>1VL1008820F506G1000</v>
          </cell>
          <cell r="B1890" t="str">
            <v>IND,FXD,1008,82nH,2%,1000mA,220mOHM</v>
          </cell>
        </row>
        <row r="1891">
          <cell r="A1891" t="str">
            <v>1VL4949155F104Z4500</v>
          </cell>
          <cell r="B1891" t="str">
            <v>IND,PWR,SMT,1.5uH,30%,3.5A-4.1A,28mohm</v>
          </cell>
        </row>
        <row r="1892">
          <cell r="A1892" t="str">
            <v>1VL4949225F104Z3700</v>
          </cell>
          <cell r="B1892" t="str">
            <v>IND,PWR,SMT,2.2uH,30%,3.9A,28mohm</v>
          </cell>
        </row>
        <row r="1893">
          <cell r="A1893" t="str">
            <v>1VL8080475F104Z5400</v>
          </cell>
          <cell r="B1893" t="str">
            <v>IND,PWR,SMT,4.7uH,30%,5.4A,18mohm</v>
          </cell>
        </row>
        <row r="1894">
          <cell r="A1894" t="str">
            <v>1VLBLM18AG121SN1D</v>
          </cell>
          <cell r="B1894" t="str">
            <v>IND,FB,0603,120@100MHz,25%,500mA,100mohm</v>
          </cell>
        </row>
        <row r="1895">
          <cell r="A1895" t="str">
            <v>1VLBLM18AG601SN1D</v>
          </cell>
          <cell r="B1895" t="str">
            <v>IND,FB,0603,600,25%,200mA,500mohm</v>
          </cell>
        </row>
        <row r="1896">
          <cell r="A1896" t="str">
            <v>1VLBLM18HE152SN1D</v>
          </cell>
          <cell r="B1896" t="str">
            <v>IND,FB,0603,1500,25%,500mA,500mOHM</v>
          </cell>
        </row>
        <row r="1897">
          <cell r="A1897" t="str">
            <v>1VLBLM18KG260TN1D</v>
          </cell>
          <cell r="B1897" t="str">
            <v>IND,FB,0603,26@100MHz,25%,6A,7mohm</v>
          </cell>
        </row>
        <row r="1898">
          <cell r="A1898" t="str">
            <v>1VLBLM18PG471SN1D</v>
          </cell>
          <cell r="B1898" t="str">
            <v>IND,FB,0603,470 OHM,25%,1A,200mOHM,BLM18P</v>
          </cell>
        </row>
        <row r="1899">
          <cell r="A1899" t="str">
            <v>1VLBLM21AG601SN1D</v>
          </cell>
          <cell r="B1899" t="str">
            <v>IND,FB,0805,600@100MHz,25%,1.5A,100mohm</v>
          </cell>
        </row>
        <row r="1900">
          <cell r="A1900" t="str">
            <v>1VLBLM31PG330SN1L</v>
          </cell>
          <cell r="B1900" t="str">
            <v>IND,FB,SMT,33@100MHz,25%,6A,10mohm</v>
          </cell>
        </row>
        <row r="1901">
          <cell r="A1901" t="str">
            <v>1VLFBMH1608HM600T</v>
          </cell>
          <cell r="B1901" t="str">
            <v>IND,FB,0603,60@100MHz,25%,3.5A,20mohm</v>
          </cell>
        </row>
        <row r="1902">
          <cell r="A1902" t="str">
            <v>1VR04020R0N04</v>
          </cell>
          <cell r="B1902" t="str">
            <v>RES,THK,0402,0,5%,63mW,50V</v>
          </cell>
        </row>
        <row r="1903">
          <cell r="A1903" t="str">
            <v>1VR0402100KF04</v>
          </cell>
          <cell r="B1903" t="str">
            <v>RES,THK,0402,100K,1%</v>
          </cell>
        </row>
        <row r="1904">
          <cell r="A1904" t="str">
            <v>1VR0402100KJ04</v>
          </cell>
          <cell r="B1904" t="str">
            <v>RES,THK,0402,100K,5%,63mW</v>
          </cell>
        </row>
        <row r="1905">
          <cell r="A1905" t="str">
            <v>1VR040210KJ04</v>
          </cell>
          <cell r="B1905" t="str">
            <v>RES,THK,0402,10K,5%</v>
          </cell>
        </row>
        <row r="1906">
          <cell r="A1906" t="str">
            <v>1VR040210RF04</v>
          </cell>
          <cell r="B1906" t="str">
            <v>RES,THK,0402,10,1%,63mW</v>
          </cell>
        </row>
        <row r="1907">
          <cell r="A1907" t="str">
            <v>1VR0402120RJ04</v>
          </cell>
          <cell r="B1907" t="str">
            <v>RES,THK,0402,120,5%,63mW</v>
          </cell>
        </row>
        <row r="1908">
          <cell r="A1908" t="str">
            <v>1VR0402121RF04</v>
          </cell>
          <cell r="B1908" t="str">
            <v>RES,THK,0402,121,1%,63mW</v>
          </cell>
        </row>
        <row r="1909">
          <cell r="A1909" t="str">
            <v>1VR0402124KF04</v>
          </cell>
          <cell r="B1909" t="str">
            <v>RES 124K OHM 1/16W 1% 0402 SMD</v>
          </cell>
        </row>
        <row r="1910">
          <cell r="A1910" t="str">
            <v>1VR0402150RJ04</v>
          </cell>
          <cell r="B1910" t="str">
            <v>RES,THK,0402,150,5%</v>
          </cell>
        </row>
        <row r="1911">
          <cell r="A1911" t="str">
            <v>1VR040215KF04</v>
          </cell>
          <cell r="B1911" t="str">
            <v>RES,THK,0402,15K,1%</v>
          </cell>
        </row>
        <row r="1912">
          <cell r="A1912" t="str">
            <v>1VR040218RJ04</v>
          </cell>
          <cell r="B1912" t="str">
            <v>RES,THK,0402,18,5%,63mW</v>
          </cell>
        </row>
        <row r="1913">
          <cell r="A1913" t="str">
            <v>1VR04021K5J04</v>
          </cell>
          <cell r="B1913" t="str">
            <v>Res,1.5Kohm±5%,1/16W,0402,1.05*0.55*0.4mm</v>
          </cell>
        </row>
        <row r="1914">
          <cell r="A1914" t="str">
            <v>1VR04021KF04</v>
          </cell>
          <cell r="B1914" t="str">
            <v>RES,THK,0402,1K,1%</v>
          </cell>
        </row>
        <row r="1915">
          <cell r="A1915" t="str">
            <v>1VR04021KJ04</v>
          </cell>
          <cell r="B1915" t="str">
            <v>RES,THK,0402,1K,5%</v>
          </cell>
        </row>
        <row r="1916">
          <cell r="A1916" t="str">
            <v>1VR040221K5F04</v>
          </cell>
          <cell r="B1916" t="str">
            <v>RES,THK,0402,21.5K,1%,63mW</v>
          </cell>
        </row>
        <row r="1917">
          <cell r="A1917" t="str">
            <v>1VR0402220RJ04</v>
          </cell>
          <cell r="B1917" t="str">
            <v>RES,THK,0402,220,5%,63mW</v>
          </cell>
        </row>
        <row r="1918">
          <cell r="A1918" t="str">
            <v>1VR040222K1F04</v>
          </cell>
          <cell r="B1918" t="str">
            <v>RES 22.1K OHM 1/16W 1% 0402 SMD</v>
          </cell>
        </row>
        <row r="1919">
          <cell r="A1919" t="str">
            <v>1VR0402240RF04</v>
          </cell>
          <cell r="B1919" t="str">
            <v>Res,240ohm±1%,1/16W,0402,1.05*0.55*0.4mm</v>
          </cell>
        </row>
        <row r="1920">
          <cell r="A1920" t="str">
            <v>1VR040227KJ04</v>
          </cell>
          <cell r="B1920" t="str">
            <v>RES,THK,0402,27K,5%,63mW</v>
          </cell>
        </row>
        <row r="1921">
          <cell r="A1921" t="str">
            <v>1VR040227KL04</v>
          </cell>
          <cell r="B1921" t="str">
            <v>RES,THN,0402,27K,0.1%,63mW,25PPM</v>
          </cell>
        </row>
        <row r="1922">
          <cell r="A1922" t="str">
            <v>1VR04022K7J04</v>
          </cell>
          <cell r="B1922" t="str">
            <v>RES,THK,0402,2.7K,5%,63mW</v>
          </cell>
        </row>
        <row r="1923">
          <cell r="A1923" t="str">
            <v>1VR04022KJ04</v>
          </cell>
          <cell r="B1923" t="str">
            <v>RES,THK,0402,2K,5%,63mW</v>
          </cell>
        </row>
        <row r="1924">
          <cell r="A1924" t="str">
            <v>1VR0402300RJ04</v>
          </cell>
          <cell r="B1924" t="str">
            <v>RES,THK,0402,300,5%</v>
          </cell>
        </row>
        <row r="1925">
          <cell r="A1925" t="str">
            <v>1VR040230KF04</v>
          </cell>
          <cell r="B1925" t="str">
            <v>RES,THK,0402,30K,1%,63mW</v>
          </cell>
        </row>
        <row r="1926">
          <cell r="A1926" t="str">
            <v>1VR040233RJ04</v>
          </cell>
          <cell r="B1926" t="str">
            <v>RES,THK,0402,33,5%</v>
          </cell>
        </row>
        <row r="1927">
          <cell r="A1927" t="str">
            <v>1VR040234KF04</v>
          </cell>
          <cell r="B1927" t="str">
            <v>RES,THK,0402,34K,1%,63mW</v>
          </cell>
        </row>
        <row r="1928">
          <cell r="A1928" t="str">
            <v>1VR04023K3J04</v>
          </cell>
          <cell r="B1928" t="str">
            <v>RES,THK,0402,3.3K,5%,63mW</v>
          </cell>
        </row>
        <row r="1929">
          <cell r="A1929" t="str">
            <v>1VR04023K9J04</v>
          </cell>
          <cell r="B1929" t="str">
            <v>RES,THK,0402,3.9K,5%,63mW</v>
          </cell>
        </row>
        <row r="1930">
          <cell r="A1930" t="str">
            <v>1VR0402470RJ04</v>
          </cell>
          <cell r="B1930" t="str">
            <v>RES,THK,0402,470,5%</v>
          </cell>
        </row>
        <row r="1931">
          <cell r="A1931" t="str">
            <v>1VR040247KJ04</v>
          </cell>
          <cell r="B1931" t="str">
            <v>RES,THK,0402,47K,5%,63mW</v>
          </cell>
        </row>
        <row r="1932">
          <cell r="A1932" t="str">
            <v>1VR04024K32F04</v>
          </cell>
          <cell r="B1932" t="str">
            <v>RES,THK,0402,4.32K,1%</v>
          </cell>
        </row>
        <row r="1933">
          <cell r="A1933" t="str">
            <v>1VR04024K7F04</v>
          </cell>
          <cell r="B1933" t="str">
            <v>RES,THK,0402,4.7K,1%,63mW</v>
          </cell>
        </row>
        <row r="1934">
          <cell r="A1934" t="str">
            <v>1VR04024K7J04</v>
          </cell>
          <cell r="B1934" t="str">
            <v>RES,THK,0402,4.7K,5%</v>
          </cell>
        </row>
        <row r="1935">
          <cell r="A1935" t="str">
            <v>1VR0402510RF04</v>
          </cell>
          <cell r="B1935" t="str">
            <v>RES,THK,0402,510,1%,63mW</v>
          </cell>
        </row>
        <row r="1936">
          <cell r="A1936" t="str">
            <v>1VR0402510RJ04</v>
          </cell>
          <cell r="B1936" t="str">
            <v>RES,THK,0402,510,5%,63mW</v>
          </cell>
        </row>
        <row r="1937">
          <cell r="A1937" t="str">
            <v>1VR040251RJ04</v>
          </cell>
          <cell r="B1937" t="str">
            <v>RES,THK,0402,51,5%,63mW</v>
          </cell>
        </row>
        <row r="1938">
          <cell r="A1938" t="str">
            <v>1VR0402562RF04</v>
          </cell>
          <cell r="B1938" t="str">
            <v>RES,THK,0402,562,1%,63mW</v>
          </cell>
        </row>
        <row r="1939">
          <cell r="A1939" t="str">
            <v>1VR040256KJ04</v>
          </cell>
          <cell r="B1939" t="str">
            <v>RES,THK,0402,56K,5%,63mW</v>
          </cell>
        </row>
        <row r="1940">
          <cell r="A1940" t="str">
            <v>1VR04026K04F04</v>
          </cell>
          <cell r="B1940" t="str">
            <v>RES,THK,0402,6.04K,1%</v>
          </cell>
        </row>
        <row r="1941">
          <cell r="A1941" t="str">
            <v>1VR04026K81F04</v>
          </cell>
          <cell r="B1941" t="str">
            <v>RES,THK,0402,6.81K,1%,63mW</v>
          </cell>
        </row>
        <row r="1942">
          <cell r="A1942" t="str">
            <v>1VR04026K8J04</v>
          </cell>
          <cell r="B1942" t="str">
            <v>RES,THK,0402,6.8K,5%,63mW,50V</v>
          </cell>
        </row>
        <row r="1943">
          <cell r="A1943" t="str">
            <v>1VR040273K2F04</v>
          </cell>
          <cell r="B1943" t="str">
            <v>RES,THK,0402,73.2K,1%,63mW</v>
          </cell>
        </row>
        <row r="1944">
          <cell r="A1944" t="str">
            <v>1VR040275RJ04</v>
          </cell>
          <cell r="B1944" t="str">
            <v>RES,THK,0402,75,5%,63mW</v>
          </cell>
        </row>
        <row r="1945">
          <cell r="A1945" t="str">
            <v>1VR040280R6F04</v>
          </cell>
          <cell r="B1945" t="str">
            <v>RES,THK,0402,80.6,1%,63mW</v>
          </cell>
        </row>
        <row r="1946">
          <cell r="A1946" t="str">
            <v>1VR04028K25F04</v>
          </cell>
          <cell r="B1946" t="str">
            <v>RES,THK,0402,8.25K,1%,63mW</v>
          </cell>
        </row>
        <row r="1947">
          <cell r="A1947" t="str">
            <v>1VR06030R0N15</v>
          </cell>
          <cell r="B1947" t="str">
            <v>RES,THK,0603,jumper,100mW</v>
          </cell>
        </row>
        <row r="1948">
          <cell r="A1948" t="str">
            <v>1VR060334KF04</v>
          </cell>
          <cell r="B1948" t="str">
            <v>RES,THK,0603,34K,1%,100mW</v>
          </cell>
        </row>
        <row r="1949">
          <cell r="A1949" t="str">
            <v>1VR06034K7J15</v>
          </cell>
          <cell r="B1949" t="str">
            <v>RES,THK,0603,4.7K,5%,100mW</v>
          </cell>
        </row>
        <row r="1950">
          <cell r="A1950" t="str">
            <v>1VR08050R0P06</v>
          </cell>
          <cell r="B1950" t="str">
            <v>RES,THK,0805,0R,Jumper,125mW</v>
          </cell>
        </row>
        <row r="1951">
          <cell r="A1951" t="str">
            <v>1VR0805100RF06</v>
          </cell>
          <cell r="B1951" t="str">
            <v>RES,THK,0805,100R,1%</v>
          </cell>
        </row>
        <row r="1952">
          <cell r="A1952" t="str">
            <v>1VR080510KF06</v>
          </cell>
          <cell r="B1952" t="str">
            <v>RES,THK,0805,10K,1%</v>
          </cell>
        </row>
        <row r="1953">
          <cell r="A1953" t="str">
            <v>1VR08051KF06</v>
          </cell>
          <cell r="B1953" t="str">
            <v>RES,THK,0805,1K,1%</v>
          </cell>
        </row>
        <row r="1954">
          <cell r="A1954" t="str">
            <v>1VR0805220RF06</v>
          </cell>
          <cell r="B1954" t="str">
            <v>RES,THK,0805,220R,1%</v>
          </cell>
        </row>
        <row r="1955">
          <cell r="A1955" t="str">
            <v>1VR080547KF06</v>
          </cell>
          <cell r="B1955" t="str">
            <v>RES,THK,0805,47K,1%</v>
          </cell>
        </row>
        <row r="1956">
          <cell r="A1956" t="str">
            <v>1VR08054K7F06</v>
          </cell>
          <cell r="B1956" t="str">
            <v>RES,THK,0805,4.7K,1%</v>
          </cell>
        </row>
        <row r="1957">
          <cell r="A1957" t="str">
            <v>1VR0805560RF06</v>
          </cell>
          <cell r="B1957" t="str">
            <v>RES,THK,0805,560R,1%</v>
          </cell>
        </row>
        <row r="1958">
          <cell r="A1958" t="str">
            <v>1VR12060R0J07</v>
          </cell>
          <cell r="B1958" t="str">
            <v>RES,THK,1206,0,5%,125mW</v>
          </cell>
        </row>
        <row r="1959">
          <cell r="A1959" t="str">
            <v>1VR12061KJ17</v>
          </cell>
          <cell r="B1959" t="str">
            <v>RES,NET,SMT,1K,5%,63mW,4-ISO,CONC</v>
          </cell>
        </row>
        <row r="1960">
          <cell r="A1960" t="str">
            <v>1VY32251616</v>
          </cell>
          <cell r="B1960" t="str">
            <v>XTL,FXD,SMT,16.000MHz,30PPM,3.2x2.5x0.8mm,16pF,FUND,100uW,-20/70C</v>
          </cell>
        </row>
        <row r="1961">
          <cell r="A1961" t="str">
            <v>1VY35255418</v>
          </cell>
          <cell r="B1961" t="str">
            <v>XTL,FXD,SMT,54.000000MHz,10/20PPM,3.2x2.5x1.2mm,18pF</v>
          </cell>
        </row>
        <row r="1962">
          <cell r="A1962" t="str">
            <v>2VDI125410SYGDS530E2</v>
          </cell>
          <cell r="B1962" t="str">
            <v>Led uni-color yel 1254-10SYGD/S530-E2</v>
          </cell>
        </row>
        <row r="1963">
          <cell r="A1963" t="str">
            <v>2VDI12597SURSYGWS530A3</v>
          </cell>
          <cell r="B1963" t="str">
            <v>3.0mm multi-col 1259-7SURSYGW/S530-A3</v>
          </cell>
        </row>
        <row r="1964">
          <cell r="A1964" t="str">
            <v>2VDI2DB1182Q13</v>
          </cell>
          <cell r="B1964" t="str">
            <v>XSTR,PWR,SC63,-32V,2A,PNP,120-270hFE</v>
          </cell>
        </row>
        <row r="1965">
          <cell r="A1965" t="str">
            <v>2VDIBAV99LT1G</v>
          </cell>
          <cell r="B1965" t="str">
            <v>DIO,SWH,SOT23,70V,215mA,6nS,DUAL SERIES CONNECTION</v>
          </cell>
        </row>
        <row r="1966">
          <cell r="A1966" t="str">
            <v>2VDIBK23000702M</v>
          </cell>
          <cell r="B1966" t="str">
            <v>SPD,MSA,SMT,140V,30%,1000A,0.8pF,5.5x2.8mm</v>
          </cell>
        </row>
        <row r="1967">
          <cell r="A1967" t="str">
            <v>2VDIF415SURWAS530A3</v>
          </cell>
          <cell r="B1967" t="str">
            <v>0.4 digit display F415SURWA/S530-A3</v>
          </cell>
        </row>
        <row r="1968">
          <cell r="A1968" t="str">
            <v>2VDIF416SYGWAS530E3</v>
          </cell>
          <cell r="B1968" t="str">
            <v>F416SYGWA/S530-E3 (YELLOW GREEN, COMMOND ANODE)</v>
          </cell>
        </row>
        <row r="1969">
          <cell r="A1969" t="str">
            <v>2VDILXES2TBCC4028</v>
          </cell>
          <cell r="B1969" t="str">
            <v>DIO,ESD,SMT,10/15KV,1.5uA,2.5x1x0.55mm,4 LINES,0.5pF,W/TVS,HDMI</v>
          </cell>
        </row>
        <row r="1970">
          <cell r="A1970" t="str">
            <v>2VDISD057</v>
          </cell>
          <cell r="B1970" t="str">
            <v>DIO,TVS,SOD323,5V,24A,14.5V,200pF</v>
          </cell>
        </row>
        <row r="1971">
          <cell r="A1971" t="str">
            <v>2VICAS4C64M16D3L12BCN</v>
          </cell>
          <cell r="B1971" t="str">
            <v>IC,SDRAM,FBGA96,2Gb,1866Mbps,128Mx16,1.5V,DDR3-1866</v>
          </cell>
        </row>
        <row r="1972">
          <cell r="A1972" t="str">
            <v>2VICBCM7563ZZKFEB03G</v>
          </cell>
          <cell r="B1972" t="str">
            <v>SINGLE CHIP DVB-T2/T TERRESTRIAL TUNER AND DECODER,324 FCBGA 15X15 4L</v>
          </cell>
        </row>
        <row r="1973">
          <cell r="A1973" t="str">
            <v>2VICBGU7044115</v>
          </cell>
          <cell r="B1973" t="str">
            <v>IC,AMP,SOT363,14dB,40/1000MHz,3.1/3.5V,34mA,2.8dB NF</v>
          </cell>
        </row>
        <row r="1974">
          <cell r="A1974" t="str">
            <v>2VICDRV602PWR</v>
          </cell>
          <cell r="B1974" t="str">
            <v>IC,DRV,TSSOP14,STEREO,3/5.5V,DIRECTPATH,3Vrms,ADJ-GAIN</v>
          </cell>
        </row>
        <row r="1975">
          <cell r="A1975" t="str">
            <v>2VICIRM3638CX</v>
          </cell>
          <cell r="B1975" t="str">
            <v>IC,IR,T/H,RCVR,38KHz,2.5V-5.5V,14m</v>
          </cell>
        </row>
        <row r="1976">
          <cell r="A1976" t="str">
            <v>2VICLMV321IDCKR</v>
          </cell>
          <cell r="B1976" t="str">
            <v>IC,AMP,SC70/5,65dB,1.2MHz,2.7/5.5V,17dB GAIN,RAIL-RAIL</v>
          </cell>
        </row>
        <row r="1977">
          <cell r="A1977" t="str">
            <v>2VICMSP430G2203IPW28R</v>
          </cell>
          <cell r="B1977" t="str">
            <v>MCU 16-bit 16MHz, TSSOP28</v>
          </cell>
        </row>
        <row r="1978">
          <cell r="A1978" t="str">
            <v>2VICRT500QFN20</v>
          </cell>
          <cell r="B1978" t="str">
            <v>IC,MODULATOR,QFN20,AUDIO/VIDEO,471.25MHz,3.3/5V,NTSC/PAL/SECAM-L,I2C</v>
          </cell>
        </row>
        <row r="1979">
          <cell r="A1979" t="str">
            <v>2VICS25FL164K0XBHI020</v>
          </cell>
          <cell r="B1979" t="str">
            <v>IC,FLASH,BGA24,128Mb,133MHz,MULTI I/O,2.7/3.6V,SPI</v>
          </cell>
        </row>
        <row r="1980">
          <cell r="A1980" t="str">
            <v>2VICS25FL164K0XMFI011</v>
          </cell>
          <cell r="B1980" t="str">
            <v>IC,FLASH,SO8,64Mb,108MHz</v>
          </cell>
        </row>
        <row r="1981">
          <cell r="A1981" t="str">
            <v>2VICTHS7314DR</v>
          </cell>
          <cell r="B1981" t="str">
            <v>IC,FLT,SO8,4thORDER,5V,3CHN SD VIDEO FLT DRIVER</v>
          </cell>
        </row>
        <row r="1982">
          <cell r="A1982" t="str">
            <v>2VICTLV70033DDCR</v>
          </cell>
          <cell r="B1982" t="str">
            <v>IC,REG,SOT23/5,3.3V,200mA,LDO, 175mV</v>
          </cell>
        </row>
        <row r="1983">
          <cell r="A1983" t="str">
            <v>2VICTPS2061DBVR</v>
          </cell>
          <cell r="B1983" t="str">
            <v>IC,SWH,DBV PACKET,PWR DISTRIBUTION,USB/HI SIDE PROTECTION,2.7/5.5V,70-mOhm,ACTIVE LOW,1A LI</v>
          </cell>
        </row>
        <row r="1984">
          <cell r="A1984" t="str">
            <v>2VICTPS22944DCKR</v>
          </cell>
          <cell r="B1984" t="str">
            <v>IC,SWH,SC70/5,LOAD SWITCH,0.4/0.8mOHM,1.62/5.5V,TH-SHTDN,AUTORESTART</v>
          </cell>
        </row>
        <row r="1985">
          <cell r="A1985" t="str">
            <v>2VICTPS22945DCKR</v>
          </cell>
          <cell r="B1985" t="str">
            <v>IC,SWH,SC70/5,LOAD SWITCH,0.4/0.8mOHM,1.62/5.5V,TH-SHTDN,AUTORESTART</v>
          </cell>
        </row>
        <row r="1986">
          <cell r="A1986" t="str">
            <v>2VICTPS542941PWPR</v>
          </cell>
          <cell r="B1986" t="str">
            <v>IC,REG,BUCK,SYNC,ADJ,DL,16HTSSOP</v>
          </cell>
        </row>
        <row r="1987">
          <cell r="A1987" t="str">
            <v>2VICTPS71710DCKR</v>
          </cell>
          <cell r="B1987" t="str">
            <v>IC,REG,SC70/5,1.0V,150mA,LDO,170mV,W ENABLE</v>
          </cell>
        </row>
        <row r="1988">
          <cell r="A1988" t="str">
            <v>2VICTSOP38238</v>
          </cell>
          <cell r="B1988" t="str">
            <v>IC,IR,T/H,RCVR,38KHz,2.5V-5.5V,0.45mA,45m,0.35mW/m2</v>
          </cell>
        </row>
        <row r="1989">
          <cell r="A1989" t="str">
            <v>2VTB2SA1162GRLFT</v>
          </cell>
          <cell r="B1989" t="str">
            <v>XSTR,GP,TO236MOD,-50V,150mA,PNP,70HFE</v>
          </cell>
        </row>
        <row r="1990">
          <cell r="A1990" t="str">
            <v>2VTB2SB1182TLQ</v>
          </cell>
          <cell r="B1990" t="str">
            <v>XSTR,PWR,SC63,-32V,2A,PNP,120-270hFE</v>
          </cell>
        </row>
        <row r="1991">
          <cell r="A1991" t="str">
            <v>2VTBMMBT3904LT1G</v>
          </cell>
          <cell r="B1991" t="str">
            <v>XSTR,SIG,SOT23,40V,200mA,NPN,100HFE</v>
          </cell>
        </row>
        <row r="1992">
          <cell r="A1992" t="str">
            <v>2VTBMMBT3906LT1G</v>
          </cell>
          <cell r="B1992" t="str">
            <v>XSTR,SIG,SOT23,40V,200mA,PNP,100HFE</v>
          </cell>
        </row>
        <row r="1993">
          <cell r="A1993" t="str">
            <v>2VTFNTR4501NT1G</v>
          </cell>
          <cell r="B1993" t="str">
            <v>XSTR,MOS,SOT23,20V,3.2A,NCH,85mOHM</v>
          </cell>
        </row>
        <row r="1994">
          <cell r="A1994" t="str">
            <v>3VCN220105060101</v>
          </cell>
          <cell r="B1994" t="str">
            <v>CONN,HEADER,VERT,1x6P,2.54mm</v>
          </cell>
        </row>
        <row r="1995">
          <cell r="A1995" t="str">
            <v>3VCN220105060201</v>
          </cell>
          <cell r="B1995" t="str">
            <v>CON,HDR,T/H,M,STR,1x6P, 2.54 mm</v>
          </cell>
        </row>
        <row r="1996">
          <cell r="A1996" t="str">
            <v>3VCN300601020102</v>
          </cell>
          <cell r="B1996" t="str">
            <v>CON,PWR,T/H,M,R/A,3TERMINAL,2mm/ID,NICKEL,6.5mm/OD,16V,2.5</v>
          </cell>
        </row>
        <row r="1997">
          <cell r="A1997" t="str">
            <v>3VCN31010601501</v>
          </cell>
          <cell r="B1997" t="str">
            <v>WIRE,HAR,2.5-2.5mm,15cm</v>
          </cell>
        </row>
        <row r="1998">
          <cell r="A1998" t="str">
            <v>3VCN5002541927</v>
          </cell>
          <cell r="B1998" t="str">
            <v>CON,HDMI,SMT,R/A,19P,0.5mm,GOLD,40V,500mA</v>
          </cell>
        </row>
        <row r="1999">
          <cell r="A1999" t="str">
            <v>3VCNRS409</v>
          </cell>
          <cell r="B1999" t="str">
            <v>RCA Jack, Connector 4 Port (2x2), Right Angle, Through Hole,</v>
          </cell>
        </row>
        <row r="2000">
          <cell r="A2000" t="str">
            <v>3VCNUB3112CK14F</v>
          </cell>
          <cell r="B2000" t="str">
            <v>CON,USB,T/H,F,UPRIGHT,4P,7.12x,TYPE A,GOLD,SHLD</v>
          </cell>
        </row>
        <row r="2001">
          <cell r="A2001" t="str">
            <v>3VCNX15USB002</v>
          </cell>
          <cell r="B2001" t="str">
            <v>CON,USB,T/H,F,UPRIGHT,4P,7.12x,TYPE A,GOLD,SHLD</v>
          </cell>
        </row>
        <row r="2002">
          <cell r="A2002" t="str">
            <v>3VCNX15USB003</v>
          </cell>
          <cell r="B2002" t="str">
            <v>CON,HDMI,SMT,R/A,19P,0.5mm,GOLD,40V,500mA</v>
          </cell>
        </row>
        <row r="2003">
          <cell r="A2003" t="str">
            <v>3VCNX18XPL001</v>
          </cell>
          <cell r="B2003" t="str">
            <v>HSN,BGA,21x21x11.4mm,ALM,BLK,21MM BGA</v>
          </cell>
        </row>
        <row r="2004">
          <cell r="A2004" t="str">
            <v>3VCNXWA250WVXXP</v>
          </cell>
          <cell r="B2004" t="str">
            <v>Wafer,2.5 Pitch,6 Pin,Verical Type</v>
          </cell>
        </row>
        <row r="2005">
          <cell r="A2005" t="str">
            <v>3VCNXWDC000511</v>
          </cell>
          <cell r="B2005" t="str">
            <v>CON,DC PWR,DC-005,2.50</v>
          </cell>
        </row>
        <row r="2006">
          <cell r="A2006" t="str">
            <v>3VCNXWXH25NAW</v>
          </cell>
          <cell r="B2006" t="str">
            <v>Wafer,2.5 Pitch,6 Pin,Right Angel Type</v>
          </cell>
        </row>
        <row r="2007">
          <cell r="A2007" t="str">
            <v>3VESSTB09</v>
          </cell>
          <cell r="B2007" t="str">
            <v>SHLD,FENCE,33.5x48.6x15.3mm,(2 Connector Openings)</v>
          </cell>
        </row>
        <row r="2008">
          <cell r="A2008" t="str">
            <v>3VHKAL6063T5</v>
          </cell>
          <cell r="B2008" t="str">
            <v>Heat sink (size: LxW =37mmx37mm, H=24mm) including 2-nails</v>
          </cell>
        </row>
        <row r="2009">
          <cell r="A2009" t="str">
            <v>3VLBIGAW300NW</v>
          </cell>
          <cell r="B2009" t="str">
            <v>Tem vỡ chống mở dán trên modem 20x10mm</v>
          </cell>
        </row>
        <row r="2010">
          <cell r="A2010" t="str">
            <v>3VLBIGGW040W</v>
          </cell>
          <cell r="B2010" t="str">
            <v>Tem vỡ bảo hành chống mở dán trên modem 20 mm x 10 mm</v>
          </cell>
        </row>
        <row r="2011">
          <cell r="A2011" t="str">
            <v>3VLBPO4010WH</v>
          </cell>
          <cell r="B2011" t="str">
            <v>Tem MAC &amp; SER 40.0x10.0mm</v>
          </cell>
        </row>
        <row r="2012">
          <cell r="A2012" t="str">
            <v>3VLBPO83140WH</v>
          </cell>
          <cell r="B2012" t="str">
            <v>Tem dán thùng 20 sản phẩm, poliester 82.84mm x 140.00mm</v>
          </cell>
        </row>
        <row r="2013">
          <cell r="A2013" t="str">
            <v>3VMO72900203</v>
          </cell>
          <cell r="B2013" t="str">
            <v>DVB-T2 Main PCB</v>
          </cell>
        </row>
        <row r="2014">
          <cell r="A2014" t="str">
            <v>3VMO72900241</v>
          </cell>
          <cell r="B2014" t="str">
            <v>DVB-T2 Front panel PCB</v>
          </cell>
        </row>
        <row r="2015">
          <cell r="A2015" t="str">
            <v>3VMODBVT2001</v>
          </cell>
          <cell r="B2015" t="str">
            <v>DVBT2 main PCBA</v>
          </cell>
        </row>
        <row r="2016">
          <cell r="A2016" t="str">
            <v>3VMODBVT2004</v>
          </cell>
          <cell r="B2016" t="str">
            <v>DVB-T2 Front panel PCBA</v>
          </cell>
        </row>
        <row r="2017">
          <cell r="A2017" t="str">
            <v>3VSCM2.5L08ST-K</v>
          </cell>
          <cell r="B2017" t="str">
            <v>Vít M2.5 L08 tự khoan màu đen</v>
          </cell>
        </row>
        <row r="2018">
          <cell r="A2018" t="str">
            <v>3VSCM2.5L10ST-W</v>
          </cell>
          <cell r="B2018" t="str">
            <v>Vít M2.5 x 0.45 L10 tự khoan ren màu trắng</v>
          </cell>
        </row>
        <row r="2019">
          <cell r="A2019" t="str">
            <v>3VSLPP2535</v>
          </cell>
          <cell r="B2019" t="str">
            <v>Tem chống mở 25.0x35.0mm</v>
          </cell>
        </row>
        <row r="2020">
          <cell r="A2020" t="str">
            <v>3VSW18259107</v>
          </cell>
          <cell r="B2020" t="str">
            <v>SWITCH TACTILE SPST-NO 0.05A 12V</v>
          </cell>
        </row>
        <row r="2021">
          <cell r="A2021" t="str">
            <v>3VVNT12V1250</v>
          </cell>
          <cell r="B2021" t="str">
            <v>Bộ nguồn AC/DC  AC 100~240V DC 12V 1.25A</v>
          </cell>
        </row>
        <row r="2022">
          <cell r="A2022" t="str">
            <v>4VDBT2P001</v>
          </cell>
          <cell r="B2022" t="str">
            <v>Sách Hướng dẫn sử dụng nhanh</v>
          </cell>
        </row>
        <row r="2023">
          <cell r="A2023" t="str">
            <v>4VDBT2P002</v>
          </cell>
          <cell r="B2023" t="str">
            <v>Thẻ bảo hành</v>
          </cell>
        </row>
        <row r="2024">
          <cell r="A2024" t="str">
            <v>4VDBT2P003</v>
          </cell>
          <cell r="B2024" t="str">
            <v>Tem to dán nắp dưới (40 x 20 mm)</v>
          </cell>
        </row>
        <row r="2025">
          <cell r="A2025" t="str">
            <v>4VDBT2P004</v>
          </cell>
          <cell r="B2025" t="str">
            <v>Tem logo số hóa</v>
          </cell>
        </row>
        <row r="2026">
          <cell r="A2026" t="str">
            <v>4VDBT2P005</v>
          </cell>
          <cell r="B2026" t="str">
            <v xml:space="preserve">Khay </v>
          </cell>
        </row>
        <row r="2027">
          <cell r="A2027" t="str">
            <v>4VDBT2P006</v>
          </cell>
          <cell r="B2027" t="str">
            <v xml:space="preserve">Hộp gift box </v>
          </cell>
        </row>
        <row r="2028">
          <cell r="A2028" t="str">
            <v>4VDBT2P007</v>
          </cell>
          <cell r="B2028" t="str">
            <v>Thùng Master Box đựng vỏ hộp GiftBox  DVB T2</v>
          </cell>
        </row>
        <row r="2029">
          <cell r="A2029" t="str">
            <v>4VDBT2P008</v>
          </cell>
          <cell r="B2029" t="str">
            <v>Túi PP 20x30cm</v>
          </cell>
        </row>
        <row r="2030">
          <cell r="A2030" t="str">
            <v>4VDBVT2E001</v>
          </cell>
          <cell r="B2030" t="str">
            <v>RCA cable 3.5 mm, RCA to RCA, 1-1,5m</v>
          </cell>
        </row>
        <row r="2031">
          <cell r="A2031" t="str">
            <v>4VDBVT2E002</v>
          </cell>
          <cell r="B2031" t="str">
            <v>Remote control</v>
          </cell>
        </row>
        <row r="2032">
          <cell r="A2032" t="str">
            <v>4VDBVT2S001A</v>
          </cell>
          <cell r="B2032" t="str">
            <v>Nắp dưới màu xám</v>
          </cell>
        </row>
        <row r="2033">
          <cell r="A2033" t="str">
            <v>4VDBVT2S001F</v>
          </cell>
          <cell r="B2033" t="str">
            <v>Nắp dưới màu trắng</v>
          </cell>
        </row>
        <row r="2034">
          <cell r="A2034" t="str">
            <v>4VDBVT2S002A</v>
          </cell>
          <cell r="B2034" t="str">
            <v>Nắp trên màu xám</v>
          </cell>
        </row>
        <row r="2035">
          <cell r="A2035" t="str">
            <v>4VDBVT2S002F</v>
          </cell>
          <cell r="B2035" t="str">
            <v>Nắp trên màu trắng</v>
          </cell>
        </row>
        <row r="2036">
          <cell r="A2036" t="str">
            <v>4VDBVT2S003</v>
          </cell>
          <cell r="B2036" t="str">
            <v>Nắp trước Nhựa PC</v>
          </cell>
        </row>
        <row r="2037">
          <cell r="A2037" t="str">
            <v>4VDBVT2S005</v>
          </cell>
          <cell r="B2037" t="str">
            <v>Nút điều khiển Nhựa PC</v>
          </cell>
        </row>
        <row r="2038">
          <cell r="A2038" t="str">
            <v>4VDBVT2S006</v>
          </cell>
          <cell r="B2038" t="str">
            <v>Nút nguồn Nhựa PC</v>
          </cell>
        </row>
        <row r="2039">
          <cell r="A2039" t="str">
            <v>4VIPSTBE001</v>
          </cell>
          <cell r="B2039" t="str">
            <v>HDMI cable 1.4V A Type, 1.2m length</v>
          </cell>
        </row>
        <row r="2040">
          <cell r="A2040" t="str">
            <v>4VIPSTBE005</v>
          </cell>
          <cell r="B2040" t="str">
            <v>Pin AAA, 1.5V</v>
          </cell>
        </row>
        <row r="2041">
          <cell r="A2041" t="str">
            <v>4VIPSTBS005</v>
          </cell>
          <cell r="B2041" t="str">
            <v>Silicone rubber foot D8 x H2.5</v>
          </cell>
        </row>
        <row r="2042">
          <cell r="A2042" t="str">
            <v>1VBBDLW5BTN142SQ2L</v>
          </cell>
          <cell r="B2042" t="str">
            <v>FILTER CHIP 1000 OHM 250MA 0402</v>
          </cell>
        </row>
        <row r="2043">
          <cell r="A2043" t="str">
            <v>1VBBLM18BB750SN1B</v>
          </cell>
          <cell r="B2043" t="str">
            <v>IND FER BEAD 75 OHM@100MHZ 500MA 25% 0603</v>
          </cell>
        </row>
        <row r="2044">
          <cell r="A2044" t="str">
            <v>1VBBLM18RK471SN1D</v>
          </cell>
          <cell r="B2044" t="str">
            <v>IND FB 470 OHM +/-25% 200mA 0603</v>
          </cell>
        </row>
        <row r="2045">
          <cell r="A2045" t="str">
            <v>1VBBLM18SG121TN1D</v>
          </cell>
          <cell r="B2045" t="str">
            <v>IND FER BEAD 120 OHM@100MHZ 3A 25% 0603</v>
          </cell>
        </row>
        <row r="2046">
          <cell r="A2046" t="str">
            <v>1VBBLM31PG391SN1L</v>
          </cell>
          <cell r="B2046" t="str">
            <v>IND FB 2000mA 60mOhm 390 Ohm@100MHz 1206</v>
          </cell>
        </row>
        <row r="2047">
          <cell r="A2047" t="str">
            <v>1VBBLM41PG181SN1L</v>
          </cell>
          <cell r="B2047" t="str">
            <v>IND FER BEAD 180 OHM@100MHZ 3A 25% 1806 SMT</v>
          </cell>
        </row>
        <row r="2048">
          <cell r="A2048" t="str">
            <v>1VC02010R2B1EC0G</v>
          </cell>
          <cell r="B2048" t="str">
            <v>CAP CER (HIGH-Q) 0.2pF 25V +/-0.1pF C0G 0201</v>
          </cell>
        </row>
        <row r="2049">
          <cell r="A2049" t="str">
            <v>1VC0201100J1ENP0</v>
          </cell>
          <cell r="B2049" t="str">
            <v>CAP CER 10pF 25V 5% NP0 0201</v>
          </cell>
        </row>
        <row r="2050">
          <cell r="A2050" t="str">
            <v>1VC0201100J1HC0G</v>
          </cell>
          <cell r="B2050" t="str">
            <v>CAP CER 10pF 50V 5% C0G 0201</v>
          </cell>
        </row>
        <row r="2051">
          <cell r="A2051" t="str">
            <v>1VC0201101J1HC0G</v>
          </cell>
          <cell r="B2051" t="str">
            <v>CAP CER 100pF 50V 5% C0G 0201</v>
          </cell>
        </row>
        <row r="2052">
          <cell r="A2052" t="str">
            <v>1VC0201102K1EX7R</v>
          </cell>
          <cell r="B2052" t="str">
            <v>CAP CER 1000pF 25V 10% X7R 0201</v>
          </cell>
        </row>
        <row r="2053">
          <cell r="A2053" t="str">
            <v>1VC0201102M1AX7R</v>
          </cell>
          <cell r="B2053" t="str">
            <v>CAP CER 1000pF 10V 20% X7R 0201</v>
          </cell>
        </row>
        <row r="2054">
          <cell r="A2054" t="str">
            <v>1VC0201103K1AX7R</v>
          </cell>
          <cell r="B2054" t="str">
            <v>CAP CER 0.01uF 10V 10% X7R 0201</v>
          </cell>
        </row>
        <row r="2055">
          <cell r="A2055" t="str">
            <v>1VC0201103K1EX5R</v>
          </cell>
          <cell r="B2055" t="str">
            <v>CAP CER 10000PF 25V 10% X5R 0201</v>
          </cell>
        </row>
        <row r="2056">
          <cell r="A2056" t="str">
            <v>1VC0201104K0JX5R</v>
          </cell>
          <cell r="B2056" t="str">
            <v>CAP CER 0.1uF 6.3V 10% X5R 0201</v>
          </cell>
        </row>
        <row r="2057">
          <cell r="A2057" t="str">
            <v>1VC0201104K1AX5R</v>
          </cell>
          <cell r="B2057" t="str">
            <v>CAP CER 0.1uF 10V 10% X5R 0201</v>
          </cell>
        </row>
        <row r="2058">
          <cell r="A2058" t="str">
            <v>1VC0201104M0JX5R</v>
          </cell>
          <cell r="B2058" t="str">
            <v>Cap,100nF±20%,6.3V,X5R,0201,0.63*0.33*0.33mm</v>
          </cell>
        </row>
        <row r="2059">
          <cell r="A2059" t="str">
            <v>1VC02011R5C1HC0G</v>
          </cell>
          <cell r="B2059" t="str">
            <v>CAP CER 1.5pF 50V +/-0.25pF C0G 0201</v>
          </cell>
        </row>
        <row r="2060">
          <cell r="A2060" t="str">
            <v>1VC0201220J1HC0G</v>
          </cell>
          <cell r="B2060" t="str">
            <v>CAP CER 22pF 50V 5% C0G 0201</v>
          </cell>
        </row>
        <row r="2061">
          <cell r="A2061" t="str">
            <v>1VC0201221K1EX7R</v>
          </cell>
          <cell r="B2061" t="str">
            <v>Cap,220pF±10%,25V,X7R,0201,0.63*0.33*0.33mm</v>
          </cell>
        </row>
        <row r="2062">
          <cell r="A2062" t="str">
            <v>1VC0201270J1HC0G</v>
          </cell>
          <cell r="B2062" t="str">
            <v>CAP CER 27pF 50V 5% C0G 0201</v>
          </cell>
        </row>
        <row r="2063">
          <cell r="A2063" t="str">
            <v>1VC02012R7C1HC0G</v>
          </cell>
          <cell r="B2063" t="str">
            <v>CAP CER 2.7pF 50V +/-0.25pF C0G 0201</v>
          </cell>
        </row>
        <row r="2064">
          <cell r="A2064" t="str">
            <v>1VC02013R3C1HC0G</v>
          </cell>
          <cell r="B2064" t="str">
            <v>CAP CER 3.3pF 50V +/-0.25pF C0G 0201</v>
          </cell>
        </row>
        <row r="2065">
          <cell r="A2065" t="str">
            <v>1VC0201470J1HC0G</v>
          </cell>
          <cell r="B2065" t="str">
            <v>CAP CER 47pF 50V 5% C0G 0201</v>
          </cell>
        </row>
        <row r="2066">
          <cell r="A2066" t="str">
            <v>1VC0201473K0JX6S</v>
          </cell>
          <cell r="B2066" t="str">
            <v>CAP CER 47000pF 6.3V 10% X6S 0201</v>
          </cell>
        </row>
        <row r="2067">
          <cell r="A2067" t="str">
            <v>1VC02018R2C1HC0G</v>
          </cell>
          <cell r="B2067" t="str">
            <v>CAP CER 8.2pF 50V +/-0.25pF C0G 0201</v>
          </cell>
        </row>
        <row r="2068">
          <cell r="A2068" t="str">
            <v>1VC02018R2D1EC0G</v>
          </cell>
          <cell r="B2068" t="str">
            <v>CAP CER 8.2pF 25V +/-0.5pF C0G 0201</v>
          </cell>
        </row>
        <row r="2069">
          <cell r="A2069" t="str">
            <v>1VC0201R50B1HC0G</v>
          </cell>
          <cell r="B2069" t="str">
            <v>CAP CER 0.5pF 50V +/-0.1pF C0G 0201</v>
          </cell>
        </row>
        <row r="2070">
          <cell r="A2070" t="str">
            <v>1VC0402100J1HNP0</v>
          </cell>
          <cell r="B2070" t="str">
            <v>CAP CER 10pF 50V 5% NP0 0402</v>
          </cell>
        </row>
        <row r="2071">
          <cell r="A2071" t="str">
            <v>1VC0402101J1HNP0</v>
          </cell>
          <cell r="B2071" t="str">
            <v>CAP,CER,0402,100pF,5%,50V,NPO</v>
          </cell>
        </row>
        <row r="2072">
          <cell r="A2072" t="str">
            <v>1VC0402102J1HX7R</v>
          </cell>
          <cell r="B2072" t="str">
            <v>CAP CER 1000PF 50V 5% X7R 0402</v>
          </cell>
        </row>
        <row r="2073">
          <cell r="A2073" t="str">
            <v>1VC0402102M1AX5R</v>
          </cell>
          <cell r="B2073" t="str">
            <v>CAP CER 1000pF 10V 20% X5R 0402</v>
          </cell>
        </row>
        <row r="2074">
          <cell r="A2074" t="str">
            <v>1VC0402103K0JX5R</v>
          </cell>
          <cell r="B2074" t="str">
            <v>CAP CER 0.01uF 6.3V 10% X5R 0402</v>
          </cell>
        </row>
        <row r="2075">
          <cell r="A2075" t="str">
            <v>1VC0402104K0JX5R</v>
          </cell>
          <cell r="B2075" t="str">
            <v>CAP CER 0.1uF 6.3V 10% X5R 0402</v>
          </cell>
        </row>
        <row r="2076">
          <cell r="A2076" t="str">
            <v>1VC0402104K1EX5R</v>
          </cell>
          <cell r="B2076" t="str">
            <v>CAP,CER,0402,0.1uF,10%,25V,X5R</v>
          </cell>
        </row>
        <row r="2077">
          <cell r="A2077" t="str">
            <v>1VC0402104M0JY5V</v>
          </cell>
          <cell r="B2077" t="str">
            <v>CAP CER 0.1uF 6.3V 20% Y5V 0402</v>
          </cell>
        </row>
        <row r="2078">
          <cell r="A2078" t="str">
            <v>1VC0402105K0JX5R</v>
          </cell>
          <cell r="B2078" t="str">
            <v>CAP,CER,0402,1uF,10%,6.3V,X5R</v>
          </cell>
        </row>
        <row r="2079">
          <cell r="A2079" t="str">
            <v>1VC0402180J1ENP0</v>
          </cell>
          <cell r="B2079" t="str">
            <v>CAP CER 18PF 25V 5% NP0 0402</v>
          </cell>
        </row>
        <row r="2080">
          <cell r="A2080" t="str">
            <v>1VC04021R5C1HNP0</v>
          </cell>
          <cell r="B2080" t="str">
            <v>CAP CER 1.5pF 50V +/-0.25pF NP0 0402</v>
          </cell>
        </row>
        <row r="2081">
          <cell r="A2081" t="str">
            <v>1VC0402225K0JX5R</v>
          </cell>
          <cell r="B2081" t="str">
            <v>CAP CER 2.2uF 6.3V 10% X5R 0402</v>
          </cell>
        </row>
        <row r="2082">
          <cell r="A2082" t="str">
            <v>1VC0402225M0JX7R</v>
          </cell>
          <cell r="B2082" t="str">
            <v>CAP CER 2.2uF 6.3V 20% X5R 0402</v>
          </cell>
        </row>
        <row r="2083">
          <cell r="A2083" t="str">
            <v>1VC0402330J1ENP0</v>
          </cell>
          <cell r="B2083" t="str">
            <v>CAP CER 33PF 25V 5% NP0 0402</v>
          </cell>
        </row>
        <row r="2084">
          <cell r="A2084" t="str">
            <v>1VC0402333K1AX7R</v>
          </cell>
          <cell r="B2084" t="str">
            <v>CAP CER 0.033uF 10V 10% X7R 0402</v>
          </cell>
        </row>
        <row r="2085">
          <cell r="A2085" t="str">
            <v>1VC04023R3C1HNP0</v>
          </cell>
          <cell r="B2085" t="str">
            <v>CAP CER 3.3pF 50V +/-0.25pF NP0 0402</v>
          </cell>
        </row>
        <row r="2086">
          <cell r="A2086" t="str">
            <v>1VC0402471J1ENP0</v>
          </cell>
          <cell r="B2086" t="str">
            <v>CAP CER 470PF 25V 5% NP0 0402</v>
          </cell>
        </row>
        <row r="2087">
          <cell r="A2087" t="str">
            <v>1VC0402475M0JX5R</v>
          </cell>
          <cell r="B2087" t="str">
            <v>CAP,CER,0402,4.7uF,20%,6.3V,X5R</v>
          </cell>
        </row>
        <row r="2088">
          <cell r="A2088" t="str">
            <v>1VC0402822K1EX7R</v>
          </cell>
          <cell r="B2088" t="str">
            <v>CAP CER 8.2nF 25V 10% X7R 0402</v>
          </cell>
        </row>
        <row r="2089">
          <cell r="A2089" t="str">
            <v>1VC0402R75B1HNP0</v>
          </cell>
          <cell r="B2089" t="str">
            <v>CAP CER 0.75pF 50V +/-0.1pF NP0 0402</v>
          </cell>
        </row>
        <row r="2090">
          <cell r="A2090" t="str">
            <v>1VC0603100J1HC0G</v>
          </cell>
          <cell r="B2090" t="str">
            <v>CAP CER 10pF 50V 5% C0G 0603</v>
          </cell>
        </row>
        <row r="2091">
          <cell r="A2091" t="str">
            <v>1VC0603101K1HX7R</v>
          </cell>
          <cell r="B2091" t="str">
            <v>CAP CER 100pF 50V 10% X7R  0603</v>
          </cell>
        </row>
        <row r="2092">
          <cell r="A2092" t="str">
            <v>1VC0603102K2AX7R</v>
          </cell>
          <cell r="B2092" t="str">
            <v>CAP CER 1nF 100V 10% X7R 0603</v>
          </cell>
        </row>
        <row r="2093">
          <cell r="A2093" t="str">
            <v>1VC0603105K1CX7R</v>
          </cell>
          <cell r="B2093" t="str">
            <v>CAP,CER,0603,1uF,10%,16V,X7R</v>
          </cell>
        </row>
        <row r="2094">
          <cell r="A2094" t="str">
            <v>1VC0603105K1EX7R</v>
          </cell>
          <cell r="B2094" t="str">
            <v>CAP CER 1.0uF 25V 10% X7R 0603</v>
          </cell>
        </row>
        <row r="2095">
          <cell r="A2095" t="str">
            <v>1VC0603105M1CX7R</v>
          </cell>
          <cell r="B2095" t="str">
            <v>CAP CER 1uF 16V 20% X7R 0603</v>
          </cell>
        </row>
        <row r="2096">
          <cell r="A2096" t="str">
            <v>1VC0603106M0JX5R-1</v>
          </cell>
          <cell r="B2096" t="str">
            <v>CAP,CER,0603,10uF,20%,6.3V,X5R</v>
          </cell>
        </row>
        <row r="2097">
          <cell r="A2097" t="str">
            <v>1VC0603106M1CX5R</v>
          </cell>
          <cell r="B2097" t="str">
            <v>CAP CER 10uF 16V 20% X5R 0603</v>
          </cell>
        </row>
        <row r="2098">
          <cell r="A2098" t="str">
            <v>1VC0603153K1HX7R</v>
          </cell>
          <cell r="B2098" t="str">
            <v>CAP CER 15nF 50V 10% X7R 0603</v>
          </cell>
        </row>
        <row r="2099">
          <cell r="A2099" t="str">
            <v>1VC0603223K1HX7R</v>
          </cell>
          <cell r="B2099" t="str">
            <v>CAP CER 22nF 50V 10% X7R 0603</v>
          </cell>
        </row>
        <row r="2100">
          <cell r="A2100" t="str">
            <v>1VC0603225K0JX5R</v>
          </cell>
          <cell r="B2100" t="str">
            <v>CAP,CER,0603,2.2uF,10%,6.3V,X5R</v>
          </cell>
        </row>
        <row r="2101">
          <cell r="A2101" t="str">
            <v>1VC0603226M0JX5R</v>
          </cell>
          <cell r="B2101" t="str">
            <v>CAP,CER,0603,22uF,20%,6.3V,X5R</v>
          </cell>
        </row>
        <row r="2102">
          <cell r="A2102" t="str">
            <v>1VC0603470K1HX7R</v>
          </cell>
          <cell r="B2102" t="str">
            <v>CAP CER 47pF 50V 10% X7R 0603</v>
          </cell>
        </row>
        <row r="2103">
          <cell r="A2103" t="str">
            <v>1VC0603474K1EX7R</v>
          </cell>
          <cell r="B2103" t="str">
            <v>CAP CER 0.47uF 25V 10% X7R 0603</v>
          </cell>
        </row>
        <row r="2104">
          <cell r="A2104" t="str">
            <v>1VC0603475K0JX5R</v>
          </cell>
          <cell r="B2104" t="str">
            <v>CAP CER 4.7uF 6.3V 10% X5R 0603</v>
          </cell>
        </row>
        <row r="2105">
          <cell r="A2105" t="str">
            <v>1VC0805102K2AX7R</v>
          </cell>
          <cell r="B2105" t="str">
            <v>CAP CER 1nF 100V 10% X7R  0805</v>
          </cell>
        </row>
        <row r="2106">
          <cell r="A2106" t="str">
            <v>1VC0805104K2AX7R</v>
          </cell>
          <cell r="B2106" t="str">
            <v>CAP CER 0.1uF 100V 10% X7R 0805</v>
          </cell>
        </row>
        <row r="2107">
          <cell r="A2107" t="str">
            <v>1VC0805105K1CX7R</v>
          </cell>
          <cell r="B2107" t="str">
            <v>CAP CER 1uF 16V 10% X7R 0805</v>
          </cell>
        </row>
        <row r="2108">
          <cell r="A2108" t="str">
            <v>1VC0805105K1EX7R</v>
          </cell>
          <cell r="B2108" t="str">
            <v>CAP CER 1uF 25V 10% X7R 0805</v>
          </cell>
        </row>
        <row r="2109">
          <cell r="A2109" t="str">
            <v>1VC0805106K0JX5R</v>
          </cell>
          <cell r="B2109" t="str">
            <v>CAP CER 10uF 6.3V 10% X5R 0805</v>
          </cell>
        </row>
        <row r="2110">
          <cell r="A2110" t="str">
            <v>1VC0805106K1CX5R</v>
          </cell>
          <cell r="B2110" t="str">
            <v>CAP,CER,0805,10uF,10%,16V,X5R</v>
          </cell>
        </row>
        <row r="2111">
          <cell r="A2111" t="str">
            <v>1VC0805106K1EX5R</v>
          </cell>
          <cell r="B2111" t="str">
            <v>CAP CER 10uF 25V 10% X5R 0805</v>
          </cell>
        </row>
        <row r="2112">
          <cell r="A2112" t="str">
            <v>1VC0805106M0JX5R</v>
          </cell>
          <cell r="B2112" t="str">
            <v>CAP,CER,0805,10uF,20%,6.3V,X5R</v>
          </cell>
        </row>
        <row r="2113">
          <cell r="A2113" t="str">
            <v>1VC0805123K2AX7R</v>
          </cell>
          <cell r="B2113" t="str">
            <v>CAP CER 0.012uF 100V 10% X7R 0805</v>
          </cell>
        </row>
        <row r="2114">
          <cell r="A2114" t="str">
            <v>1VC0805226M0JX5R</v>
          </cell>
          <cell r="B2114" t="str">
            <v>CAP,CER,0805,22uF,20%,6.3V,X5R</v>
          </cell>
        </row>
        <row r="2115">
          <cell r="A2115" t="str">
            <v>1VC0805226M1CX5R</v>
          </cell>
          <cell r="B2115" t="str">
            <v>CAP CER 22uF 16V 20% X5R 0805</v>
          </cell>
        </row>
        <row r="2116">
          <cell r="A2116" t="str">
            <v>1VC0805302K2AX7R</v>
          </cell>
          <cell r="B2116" t="str">
            <v>CAP CER 3nF 100V 10% X7R 0805</v>
          </cell>
        </row>
        <row r="2117">
          <cell r="A2117" t="str">
            <v>1VC1206102K3DX7R</v>
          </cell>
          <cell r="B2117" t="str">
            <v>CAP,CER,1206,1000pF,10%,2KV,X7R</v>
          </cell>
        </row>
        <row r="2118">
          <cell r="A2118" t="str">
            <v>1VC1206106K1EX5R</v>
          </cell>
          <cell r="B2118" t="str">
            <v>CAP, CER, 1206,10uF,10%, 25V, X5R</v>
          </cell>
        </row>
        <row r="2119">
          <cell r="A2119" t="str">
            <v>1VC1206220J2ANP0</v>
          </cell>
          <cell r="B2119" t="str">
            <v>CAP CER 22PF 100V 5% NP0 1206</v>
          </cell>
        </row>
        <row r="2120">
          <cell r="A2120" t="str">
            <v>1VC1206226K0JX5R</v>
          </cell>
          <cell r="B2120" t="str">
            <v>CAP CER 22uF 6.3V 10% X5R 1206</v>
          </cell>
        </row>
        <row r="2121">
          <cell r="A2121" t="str">
            <v>1VC1206226M1AX5R</v>
          </cell>
          <cell r="B2121" t="str">
            <v>CAP,CER,1206,22uF,20%,10V,X5R</v>
          </cell>
        </row>
        <row r="2122">
          <cell r="A2122" t="str">
            <v>1VC1206473K2EX7R</v>
          </cell>
          <cell r="B2122" t="str">
            <v>CAP CER 0.047uF 250V X7R 10% 1206</v>
          </cell>
        </row>
        <row r="2123">
          <cell r="A2123" t="str">
            <v>1VC1210105K2AX7R</v>
          </cell>
          <cell r="B2123" t="str">
            <v>CAP CER 1uF 100V 10% X7R 1210</v>
          </cell>
        </row>
        <row r="2124">
          <cell r="A2124" t="str">
            <v>1VC1210226M1CX7R</v>
          </cell>
          <cell r="B2124" t="str">
            <v>CAP CER 22uF 16V 20% X7R 1210</v>
          </cell>
        </row>
        <row r="2125">
          <cell r="A2125" t="str">
            <v>1VC1210476K1CX5R</v>
          </cell>
          <cell r="B2125" t="str">
            <v>CAP CER 47uF 16V 10% X5R 1210</v>
          </cell>
        </row>
        <row r="2126">
          <cell r="A2126" t="str">
            <v>1VC1812222K3DX7R</v>
          </cell>
          <cell r="B2126" t="str">
            <v>CAP CER 2200pF 2KV 10% X7R 1812</v>
          </cell>
        </row>
        <row r="2127">
          <cell r="A2127" t="str">
            <v>1VC1812C332J1GACTU</v>
          </cell>
          <cell r="B2127" t="str">
            <v>CAP CER 3.3nF 100V 10% X7R 1812</v>
          </cell>
        </row>
        <row r="2128">
          <cell r="A2128" t="str">
            <v>1VC5058225M1EALU</v>
          </cell>
          <cell r="B2128" t="str">
            <v>CAP ALU 22uF 25V 20%</v>
          </cell>
        </row>
        <row r="2129">
          <cell r="A2129" t="str">
            <v>1VC6355227M1CALU</v>
          </cell>
          <cell r="B2129" t="str">
            <v>CAP ALUM 220UF 16V 20% SMD</v>
          </cell>
        </row>
        <row r="2130">
          <cell r="A2130" t="str">
            <v>1VC6666106M1CALU</v>
          </cell>
          <cell r="B2130" t="str">
            <v>CAP ALU 100uF 16V FK series 20%</v>
          </cell>
        </row>
        <row r="2131">
          <cell r="A2131" t="str">
            <v>1VC7343687M0JTAN</v>
          </cell>
          <cell r="B2131" t="str">
            <v>CAP TANT 680uF ESR=0.018 OHMS 6.3V 20% -- 7343-43</v>
          </cell>
        </row>
        <row r="2132">
          <cell r="A2132" t="str">
            <v>1VC8010225M2AALU</v>
          </cell>
          <cell r="B2132" t="str">
            <v>CAP ALU 22uF 100V +/-20%</v>
          </cell>
        </row>
        <row r="2133">
          <cell r="A2133" t="str">
            <v>1VCRD10476M1EALU</v>
          </cell>
          <cell r="B2133" t="str">
            <v>CAP ALUM 470uF 25V 20% SMD</v>
          </cell>
        </row>
        <row r="2134">
          <cell r="A2134" t="str">
            <v>1VDBAS16-215SOT23</v>
          </cell>
          <cell r="B2134" t="str">
            <v>Diode Switching 75V 200mA</v>
          </cell>
        </row>
        <row r="2135">
          <cell r="A2135" t="str">
            <v>1VDBAV99-215SOT23</v>
          </cell>
          <cell r="B2135" t="str">
            <v>Diode Dual Ultra Fast Series 200mA 70V</v>
          </cell>
        </row>
        <row r="2136">
          <cell r="A2136" t="str">
            <v>1VDBZX84C12LT1GSOT23</v>
          </cell>
          <cell r="B2136" t="str">
            <v>Diode Zenner 12V</v>
          </cell>
        </row>
        <row r="2137">
          <cell r="A2137" t="str">
            <v>1VDLGQ971-KN-10603</v>
          </cell>
          <cell r="B2137" t="str">
            <v>LED CHIPLED 570NM GREEN 0603 SMD</v>
          </cell>
        </row>
        <row r="2138">
          <cell r="A2138" t="str">
            <v>1VDLSQ976-NR-10603</v>
          </cell>
          <cell r="B2138" t="str">
            <v>LED CHIPLED 633NM RED 0603 SMD</v>
          </cell>
        </row>
        <row r="2139">
          <cell r="A2139" t="str">
            <v>1VDLYQ971-H1L2-360603</v>
          </cell>
          <cell r="B2139" t="str">
            <v>LED CHIPLED 587NM YLW 0603 SMD</v>
          </cell>
        </row>
        <row r="2140">
          <cell r="A2140" t="str">
            <v>1VDMBR0540SOD123</v>
          </cell>
          <cell r="B2140" t="str">
            <v>DIODE PWR SCH RECT 0.5A 40V SOD-123</v>
          </cell>
        </row>
        <row r="2141">
          <cell r="A2141" t="str">
            <v>1VDSMAJ58A-E3-61SMA</v>
          </cell>
          <cell r="B2141" t="str">
            <v>Diode TVS 58V 1W</v>
          </cell>
        </row>
        <row r="2142">
          <cell r="A2142" t="str">
            <v>1VDSMLJ78CA-TPSMDJ</v>
          </cell>
          <cell r="B2142" t="str">
            <v>TVS Diode Bi-Direction Maximum Peak Pulse Current 291.3A</v>
          </cell>
        </row>
        <row r="2143">
          <cell r="A2143" t="str">
            <v>1VDSS1H10-E3-61TSMA</v>
          </cell>
          <cell r="B2143" t="str">
            <v>Diode Schottky 1A 100V</v>
          </cell>
        </row>
        <row r="2144">
          <cell r="A2144" t="str">
            <v>1VDTPD4E001DBVRSOT23-500</v>
          </cell>
          <cell r="B2144" t="str">
            <v>ESD Suppressors Low-cap 4Ch+-15k V ESD</v>
          </cell>
        </row>
        <row r="2145">
          <cell r="A2145" t="str">
            <v>1VDTPD4E001DBVRSOT23-6L</v>
          </cell>
          <cell r="B2145" t="str">
            <v>TVS DIODE 5V 4CH BI SOT23-6</v>
          </cell>
        </row>
        <row r="2146">
          <cell r="A2146" t="str">
            <v>1VDTPD4E001DCKRSC-70</v>
          </cell>
          <cell r="B2146" t="str">
            <v>TVS DIODE 5V 4CH BI SC-70</v>
          </cell>
        </row>
        <row r="2147">
          <cell r="A2147" t="str">
            <v>1VEDLW5BTN142SQ2L</v>
          </cell>
          <cell r="B2147" t="str">
            <v>IND CHK 800 OHM@100MHZ 1.0A -- SMD</v>
          </cell>
        </row>
        <row r="2148">
          <cell r="A2148" t="str">
            <v>1VEMS8551</v>
          </cell>
          <cell r="B2148" t="str">
            <v>Common Mode Choke Coil  3.9mH 0.75A 80V</v>
          </cell>
        </row>
        <row r="2149">
          <cell r="A2149" t="str">
            <v>1VFLFB185G37CF2D114</v>
          </cell>
          <cell r="B2149" t="str">
            <v>RF_SPEC BAND PASS FILTER 5370 MHz WIFI 1608</v>
          </cell>
        </row>
        <row r="2150">
          <cell r="A2150" t="str">
            <v>1VFLFB2H2G45CC1D005</v>
          </cell>
          <cell r="B2150" t="str">
            <v>RF_SPEC BAND PASS FILTER 2.45 GHz 4P 1008</v>
          </cell>
        </row>
        <row r="2151">
          <cell r="A2151" t="str">
            <v>1VFLFH0Q5G37RC1D560</v>
          </cell>
          <cell r="B2151" t="str">
            <v>RF_SPEC High Pass Filter for 5GHz Wi-fi 4Pin 0201</v>
          </cell>
        </row>
        <row r="2152">
          <cell r="A2152" t="str">
            <v>1VFLFL152G45TC1A219</v>
          </cell>
          <cell r="B2152" t="str">
            <v>FLT,SMT,0402,2.45GHz,0.55dB,21dB ATT,50 OHM,3W,1x0.5x0.4mm</v>
          </cell>
        </row>
        <row r="2153">
          <cell r="A2153" t="str">
            <v>1VL0201122B750</v>
          </cell>
          <cell r="B2153" t="str">
            <v>IND FILM 1.2nH +/-0.1nH 750mA 0201</v>
          </cell>
        </row>
        <row r="2154">
          <cell r="A2154" t="str">
            <v>1VL0201152F000A250</v>
          </cell>
          <cell r="B2154" t="str">
            <v>IND FILM 1.5nH +/-0.2nH 0201</v>
          </cell>
        </row>
        <row r="2155">
          <cell r="A2155" t="str">
            <v>1VL0201202B600</v>
          </cell>
          <cell r="B2155" t="str">
            <v>IND FILM 2.0nH +/-0.1nH 600mA 0201</v>
          </cell>
        </row>
        <row r="2156">
          <cell r="A2156" t="str">
            <v>1VL0402472F000I300</v>
          </cell>
          <cell r="B2156" t="str">
            <v>IND ML 4.7nH +/-0.3nH 300mA 0402</v>
          </cell>
        </row>
        <row r="2157">
          <cell r="A2157" t="str">
            <v>1VL1008225F000M1300</v>
          </cell>
          <cell r="B2157" t="str">
            <v>IND ML 2.2uH +/-20% 1300mA 1008</v>
          </cell>
        </row>
        <row r="2158">
          <cell r="A2158" t="str">
            <v>1VL120120225F000M3800</v>
          </cell>
          <cell r="B2158" t="str">
            <v>IND 22uH 4.1A 43 mOhms (or: 3.8A 33mOhms)  SMT 0.492 inch sq</v>
          </cell>
        </row>
        <row r="2159">
          <cell r="A2159" t="str">
            <v>1VL4040155F000M920</v>
          </cell>
          <cell r="B2159" t="str">
            <v>FIXED IND 15UH 850MA 252 MOHM</v>
          </cell>
        </row>
        <row r="2160">
          <cell r="A2160" t="str">
            <v>1VL4040475F000M1700</v>
          </cell>
          <cell r="B2160" t="str">
            <v>INDUCTOR POWER 4.7UH 1700MA 1515</v>
          </cell>
        </row>
        <row r="2161">
          <cell r="A2161" t="str">
            <v>1VL4540108F000K90</v>
          </cell>
          <cell r="B2161" t="str">
            <v>IND 1mH 100mA 16.3 Ohms SMT 0.169x0.169 inch</v>
          </cell>
        </row>
        <row r="2162">
          <cell r="A2162" t="str">
            <v>1VL4540155F000M920</v>
          </cell>
          <cell r="B2162" t="str">
            <v>IND 15uH 700mA Mini Drum SMD 4 x 4.5 mm</v>
          </cell>
        </row>
        <row r="2163">
          <cell r="A2163" t="str">
            <v>1VL5050335F104Z1530</v>
          </cell>
          <cell r="B2163" t="str">
            <v>IND 3.3uH 1.53A 32 mOhms  SMT 5.1x5.1mm</v>
          </cell>
        </row>
        <row r="2164">
          <cell r="A2164" t="str">
            <v>1VL7266105F000M11000</v>
          </cell>
          <cell r="B2164" t="str">
            <v>INDUCTOR POWER 1.0UH 11A SMD</v>
          </cell>
        </row>
        <row r="2165">
          <cell r="A2165" t="str">
            <v>1VL7266225F000M8000</v>
          </cell>
          <cell r="B2165" t="str">
            <v>INDUCTOR POWER 2.2UH 8A SMD</v>
          </cell>
        </row>
        <row r="2166">
          <cell r="A2166" t="str">
            <v>1VL7266335F000M7000</v>
          </cell>
          <cell r="B2166" t="str">
            <v>INDUCTOR POWER 3.3UH 7A SMD</v>
          </cell>
        </row>
        <row r="2167">
          <cell r="A2167" t="str">
            <v>1VL7266475F000M5500</v>
          </cell>
          <cell r="B2167" t="str">
            <v>INDUCTOR POWER 4.7UH 5.5A SMD</v>
          </cell>
        </row>
        <row r="2168">
          <cell r="A2168" t="str">
            <v>1VL7570684F104M15500</v>
          </cell>
          <cell r="B2168" t="str">
            <v>IND PWR 0.68UH@100KHZ 15.5A 20% SMT</v>
          </cell>
        </row>
        <row r="2169">
          <cell r="A2169" t="str">
            <v>1VR02010RJ03</v>
          </cell>
          <cell r="B2169" t="str">
            <v>Res,0ohm±5%,1/20W,0201,0.63*0.33*0.26mm</v>
          </cell>
        </row>
        <row r="2170">
          <cell r="A2170" t="str">
            <v>1VR020110KJ03</v>
          </cell>
          <cell r="B2170" t="str">
            <v>RES 10K 5% 1/20W 0201</v>
          </cell>
        </row>
        <row r="2171">
          <cell r="A2171" t="str">
            <v>1VR020110RF03</v>
          </cell>
          <cell r="B2171" t="str">
            <v>RES 10R 1% 1/20W 0201</v>
          </cell>
        </row>
        <row r="2172">
          <cell r="A2172" t="str">
            <v>1VR020110RJ03</v>
          </cell>
          <cell r="B2172" t="str">
            <v>RES 10R 5% 1/20W 0201</v>
          </cell>
        </row>
        <row r="2173">
          <cell r="A2173" t="str">
            <v>1VR020115KJ03</v>
          </cell>
          <cell r="B2173" t="str">
            <v>RES 15K 5% 1/20W 0201</v>
          </cell>
        </row>
        <row r="2174">
          <cell r="A2174" t="str">
            <v>1VR0201180KJ03</v>
          </cell>
          <cell r="B2174" t="str">
            <v>RES 180K 5% 1/20W 0201</v>
          </cell>
        </row>
        <row r="2175">
          <cell r="A2175" t="str">
            <v>1VR02011K3J03</v>
          </cell>
          <cell r="B2175" t="str">
            <v>RES 1.3K 5% 1/20W 0201</v>
          </cell>
        </row>
        <row r="2176">
          <cell r="A2176" t="str">
            <v>1VR020136KJ03</v>
          </cell>
          <cell r="B2176" t="str">
            <v>RES 36K 5% 1/20W 0201</v>
          </cell>
        </row>
        <row r="2177">
          <cell r="A2177" t="str">
            <v>1VR020139K2F03</v>
          </cell>
          <cell r="B2177" t="str">
            <v>RES 39.2K 1% 1/20W 0201</v>
          </cell>
        </row>
        <row r="2178">
          <cell r="A2178" t="str">
            <v>1VR020139KJ03</v>
          </cell>
          <cell r="B2178" t="str">
            <v>RES 39K 5% 1/20W 0201</v>
          </cell>
        </row>
        <row r="2179">
          <cell r="A2179" t="str">
            <v>1VR020139RJ03</v>
          </cell>
          <cell r="B2179" t="str">
            <v>RES 39R 5% 1/20W 0201</v>
          </cell>
        </row>
        <row r="2180">
          <cell r="A2180" t="str">
            <v>1VR02013RF03</v>
          </cell>
          <cell r="B2180" t="str">
            <v>RES 3R 5% 1/20W 0201</v>
          </cell>
        </row>
        <row r="2181">
          <cell r="A2181" t="str">
            <v>1VR020168RJ03</v>
          </cell>
          <cell r="B2181" t="str">
            <v>RES 68R 5% 1/20W 0201</v>
          </cell>
        </row>
        <row r="2182">
          <cell r="A2182" t="str">
            <v>1VR02016K19F03</v>
          </cell>
          <cell r="B2182" t="str">
            <v>RES 6.19K 1% 1/20W 0201</v>
          </cell>
        </row>
        <row r="2183">
          <cell r="A2183" t="str">
            <v>1VR02016K2J03</v>
          </cell>
          <cell r="B2183" t="str">
            <v>RES 6.2K 5% 1/20W 0201</v>
          </cell>
        </row>
        <row r="2184">
          <cell r="A2184" t="str">
            <v>1VR020173K2F03</v>
          </cell>
          <cell r="B2184" t="str">
            <v>RES 73.2K 1% 1/20W 0201</v>
          </cell>
        </row>
        <row r="2185">
          <cell r="A2185" t="str">
            <v>1VR020191RJ03</v>
          </cell>
          <cell r="B2185" t="str">
            <v>RES 91R 5% 1/20W 0201</v>
          </cell>
        </row>
        <row r="2186">
          <cell r="A2186" t="str">
            <v>1VR04020RJ04</v>
          </cell>
          <cell r="B2186" t="str">
            <v>RES,THK,0402,0,5%</v>
          </cell>
        </row>
        <row r="2187">
          <cell r="A2187" t="str">
            <v>1VR0402100KF04</v>
          </cell>
          <cell r="B2187" t="str">
            <v>RES,THK,0402,100K,1%</v>
          </cell>
        </row>
        <row r="2188">
          <cell r="A2188" t="str">
            <v>1VR0402100RF04</v>
          </cell>
          <cell r="B2188" t="str">
            <v>RES 100 OHM 1/16W 1% 0402 SMD</v>
          </cell>
        </row>
        <row r="2189">
          <cell r="A2189" t="str">
            <v>1VR040210KF04</v>
          </cell>
          <cell r="B2189" t="str">
            <v>RES,THK,0402,10k,1%</v>
          </cell>
        </row>
        <row r="2190">
          <cell r="A2190" t="str">
            <v>1VR040210RJ04</v>
          </cell>
          <cell r="B2190" t="str">
            <v>RES,THK,0402,10,5%</v>
          </cell>
        </row>
        <row r="2191">
          <cell r="A2191" t="str">
            <v>1VR040211KF04</v>
          </cell>
          <cell r="B2191" t="str">
            <v>RES 11.0K OHM 1/16W 1% 0402 SMD</v>
          </cell>
        </row>
        <row r="2192">
          <cell r="A2192" t="str">
            <v>1VR0402121KJ04</v>
          </cell>
          <cell r="B2192" t="str">
            <v>RES 121K OHM 1/16W 1% 0402 SMD</v>
          </cell>
        </row>
        <row r="2193">
          <cell r="A2193" t="str">
            <v>1VR040214K7F04</v>
          </cell>
          <cell r="B2193" t="str">
            <v>RES 14.7K OHM 1/16W 1% SMD 0402</v>
          </cell>
        </row>
        <row r="2194">
          <cell r="A2194" t="str">
            <v>1VR04021K3J04</v>
          </cell>
          <cell r="B2194" t="str">
            <v>RES 1.30K OHM 1/16W 1% SMD 0402</v>
          </cell>
        </row>
        <row r="2195">
          <cell r="A2195" t="str">
            <v>1VR04021KJ04</v>
          </cell>
          <cell r="B2195" t="str">
            <v>RES,THK,0402,1K,5%</v>
          </cell>
        </row>
        <row r="2196">
          <cell r="A2196" t="str">
            <v>1VR04021RJ04</v>
          </cell>
          <cell r="B2196" t="str">
            <v>RES 1.00M OHM 1/16W 1% 0402 SMD</v>
          </cell>
        </row>
        <row r="2197">
          <cell r="A2197" t="str">
            <v>1VR0402200RF04</v>
          </cell>
          <cell r="B2197" t="str">
            <v>RES 200 OHM 1/16W 1% 0402 SMD</v>
          </cell>
        </row>
        <row r="2198">
          <cell r="A2198" t="str">
            <v>1VR040222KF04</v>
          </cell>
          <cell r="B2198" t="str">
            <v>RES 22.0K OHM 1/16W 1% 0402 SMD</v>
          </cell>
        </row>
        <row r="2199">
          <cell r="A2199" t="str">
            <v>1VR040222RJ04</v>
          </cell>
          <cell r="B2199" t="str">
            <v>RES,THK,0402,22,5%,63mW</v>
          </cell>
        </row>
        <row r="2200">
          <cell r="A2200" t="str">
            <v>1VR0402240RF04</v>
          </cell>
          <cell r="B2200" t="str">
            <v>Res,240ohm±1%,1/16W,0402,1.05*0.55*0.4mm</v>
          </cell>
        </row>
        <row r="2201">
          <cell r="A2201" t="str">
            <v>1VR0402261RF04</v>
          </cell>
          <cell r="B2201" t="str">
            <v>RES 261 OHM 1/16W 1% SMD 0402</v>
          </cell>
        </row>
        <row r="2202">
          <cell r="A2202" t="str">
            <v>1VR040226K1F04</v>
          </cell>
          <cell r="B2202" t="str">
            <v>RES 26.1K OHM 1/16W 1% 0402 SMD</v>
          </cell>
        </row>
        <row r="2203">
          <cell r="A2203" t="str">
            <v>1VR04022K37F04</v>
          </cell>
          <cell r="B2203" t="str">
            <v>RES 2.37K OHM 1/16W 1% 0402 SMD</v>
          </cell>
        </row>
        <row r="2204">
          <cell r="A2204" t="str">
            <v>1VR0402300RJ04</v>
          </cell>
          <cell r="B2204" t="str">
            <v>RES,THK,0402,300,5%</v>
          </cell>
        </row>
        <row r="2205">
          <cell r="A2205" t="str">
            <v>1VR040233RF04</v>
          </cell>
          <cell r="B2205" t="str">
            <v>RES 33.0 OHM 1/16W 1% 0402 SMD</v>
          </cell>
        </row>
        <row r="2206">
          <cell r="A2206" t="str">
            <v>1VR040240R2F04</v>
          </cell>
          <cell r="B2206" t="str">
            <v>RES 40.2 OHM 1/16W 1% 0402 SMD</v>
          </cell>
        </row>
        <row r="2207">
          <cell r="A2207" t="str">
            <v>1VR0402475RJ04</v>
          </cell>
          <cell r="B2207" t="str">
            <v>RES 475 OHM 1/16W 1% 0402 SMD</v>
          </cell>
        </row>
        <row r="2208">
          <cell r="A2208" t="str">
            <v>1VR040247RF04</v>
          </cell>
          <cell r="B2208" t="str">
            <v>RES 47 OHM 1/16W 1% 0402 SMD</v>
          </cell>
        </row>
        <row r="2209">
          <cell r="A2209" t="str">
            <v>1VR040249R9F06</v>
          </cell>
          <cell r="B2209" t="str">
            <v>RES 49.9 OHM 1/10W 1% 0402 SMD</v>
          </cell>
        </row>
        <row r="2210">
          <cell r="A2210" t="str">
            <v>1VR04024K7J04</v>
          </cell>
          <cell r="B2210" t="str">
            <v>RES,THK,0402,4.7K,5%</v>
          </cell>
        </row>
        <row r="2211">
          <cell r="A2211" t="str">
            <v>1VR040251K1F04</v>
          </cell>
          <cell r="B2211" t="str">
            <v>RES 51.1K OHM 1/16W 1% 0402 SMD</v>
          </cell>
        </row>
        <row r="2212">
          <cell r="A2212" t="str">
            <v>1VR0402576RF04</v>
          </cell>
          <cell r="B2212" t="str">
            <v>RES 576R 1% 1/16W 0402</v>
          </cell>
        </row>
        <row r="2213">
          <cell r="A2213" t="str">
            <v>1VR04025R1J04</v>
          </cell>
          <cell r="B2213" t="str">
            <v>RES 5.1 OHM 1/16W 5% 0402 SMD</v>
          </cell>
        </row>
        <row r="2214">
          <cell r="A2214" t="str">
            <v>1VR040261K9F04</v>
          </cell>
          <cell r="B2214" t="str">
            <v>RES 61.9K OHM 1/16W 1% 0402 SMD</v>
          </cell>
        </row>
        <row r="2215">
          <cell r="A2215" t="str">
            <v>1VR040273K2F04</v>
          </cell>
          <cell r="B2215" t="str">
            <v>RES,THK,0402,73.2K,1%,63mW</v>
          </cell>
        </row>
        <row r="2216">
          <cell r="A2216" t="str">
            <v>1VR040275KJ04</v>
          </cell>
          <cell r="B2216" t="str">
            <v>RES 75K OHM 1/16W 1% 0402 SMD</v>
          </cell>
        </row>
        <row r="2217">
          <cell r="A2217" t="str">
            <v>1VR06030RF05</v>
          </cell>
          <cell r="B2217" t="str">
            <v>RES 0R 1/16W 1% 0603</v>
          </cell>
        </row>
        <row r="2218">
          <cell r="A2218" t="str">
            <v>1VR06030RJ05</v>
          </cell>
          <cell r="B2218" t="str">
            <v>RES 0.0 OHM 1/10W JUMP 0603 SMD</v>
          </cell>
        </row>
        <row r="2219">
          <cell r="A2219" t="str">
            <v>1VR0603100KJ06</v>
          </cell>
          <cell r="B2219" t="str">
            <v>RES 100K OHM 1/10W 5% 0603 SMD</v>
          </cell>
        </row>
        <row r="2220">
          <cell r="A2220" t="str">
            <v>1VR060310KF05</v>
          </cell>
          <cell r="B2220" t="str">
            <v>RES 10K 1/16W 1% 0603</v>
          </cell>
        </row>
        <row r="2221">
          <cell r="A2221" t="str">
            <v>1VR060310RF05</v>
          </cell>
          <cell r="B2221" t="str">
            <v>RES 10R 1/16W 1% 0603</v>
          </cell>
        </row>
        <row r="2222">
          <cell r="A2222" t="str">
            <v>1VR060311KF05</v>
          </cell>
          <cell r="B2222" t="str">
            <v>RES 11.0K 1/16W 1% 0603</v>
          </cell>
        </row>
        <row r="2223">
          <cell r="A2223" t="str">
            <v>1VR06031K5F05</v>
          </cell>
          <cell r="B2223" t="str">
            <v>RES 1.5K 1/16W 1% 0603</v>
          </cell>
        </row>
        <row r="2224">
          <cell r="A2224" t="str">
            <v>1VR06031KF05</v>
          </cell>
          <cell r="B2224" t="str">
            <v>RES 1K 1/16W 1% 0603</v>
          </cell>
        </row>
        <row r="2225">
          <cell r="A2225" t="str">
            <v>1VR06031RJ06</v>
          </cell>
          <cell r="B2225" t="str">
            <v>RES 1.0 OHM 1/10W 5% 0603 SMD</v>
          </cell>
        </row>
        <row r="2226">
          <cell r="A2226" t="str">
            <v>1VR060324K9F05</v>
          </cell>
          <cell r="B2226" t="str">
            <v>RES 24.9K 1/16W 1% 0603</v>
          </cell>
        </row>
        <row r="2227">
          <cell r="A2227" t="str">
            <v>1VR06032K49F05</v>
          </cell>
          <cell r="B2227" t="str">
            <v>RES 2.49K 1/16W 1% 0603</v>
          </cell>
        </row>
        <row r="2228">
          <cell r="A2228" t="str">
            <v>1VR0603348RF05</v>
          </cell>
          <cell r="B2228" t="str">
            <v>RES 348R 1/16W 1% 0603</v>
          </cell>
        </row>
        <row r="2229">
          <cell r="A2229" t="str">
            <v>1VR060341K2F05</v>
          </cell>
          <cell r="B2229" t="str">
            <v>RES 41.2K 1/16W 1% 0603</v>
          </cell>
        </row>
        <row r="2230">
          <cell r="A2230" t="str">
            <v>1VR060349R9F05</v>
          </cell>
          <cell r="B2230" t="str">
            <v>RES 49.9R 1/16W 1% 0603</v>
          </cell>
        </row>
        <row r="2231">
          <cell r="A2231" t="str">
            <v>1VR060363K4F05</v>
          </cell>
          <cell r="B2231" t="str">
            <v>RES 63.4K 1/16W 1% 0603</v>
          </cell>
        </row>
        <row r="2232">
          <cell r="A2232" t="str">
            <v>1VR060369K8F05</v>
          </cell>
          <cell r="B2232" t="str">
            <v>RES 69.8K OHM 1/10W 1% 0603 SMD</v>
          </cell>
        </row>
        <row r="2233">
          <cell r="A2233" t="str">
            <v>1VR060375RF06</v>
          </cell>
          <cell r="B2233" t="str">
            <v>RES 75.0 OHM 1/10W 1% 0603 SMD</v>
          </cell>
        </row>
        <row r="2234">
          <cell r="A2234" t="str">
            <v>1VR060380K6F05</v>
          </cell>
          <cell r="B2234" t="str">
            <v>RES 80.6K 1/16W 1% 0603</v>
          </cell>
        </row>
        <row r="2235">
          <cell r="A2235" t="str">
            <v>1VR080563R4F06</v>
          </cell>
          <cell r="B2235" t="str">
            <v>RES 63.4R 1/10W 1% 0805</v>
          </cell>
        </row>
        <row r="2236">
          <cell r="A2236" t="str">
            <v>1VR12060R12F07</v>
          </cell>
          <cell r="B2236" t="str">
            <v>RES 0.12R 1/4W 1% 1206</v>
          </cell>
        </row>
        <row r="2237">
          <cell r="A2237" t="str">
            <v>1VRC1206JR-072KL</v>
          </cell>
          <cell r="B2237" t="str">
            <v>RES 2K 1/4W 5% 1206</v>
          </cell>
        </row>
        <row r="2238">
          <cell r="A2238" t="str">
            <v>1VSTB3100L-13-FSMB</v>
          </cell>
          <cell r="B2238" t="str">
            <v>SIDACtor 275-350V Peak Pulse Current Max 150A</v>
          </cell>
        </row>
        <row r="2239">
          <cell r="A2239" t="str">
            <v>1VTHR051154</v>
          </cell>
          <cell r="B2239" t="str">
            <v>Transformer Foward 100uH 12V 2.5A</v>
          </cell>
        </row>
        <row r="2240">
          <cell r="A2240" t="str">
            <v>1VTHX6098NL</v>
          </cell>
          <cell r="B2240" t="str">
            <v>XFMR ISO MAG 350UH CT 1000BASE-T POE SGL PORT SMT</v>
          </cell>
        </row>
        <row r="2241">
          <cell r="A2241" t="str">
            <v>1VTMD1628W</v>
          </cell>
          <cell r="B2241" t="str">
            <v>Tranformer Forward 100uH 12V 2.5A</v>
          </cell>
        </row>
        <row r="2242">
          <cell r="A2242" t="str">
            <v>1VTPA2649NL</v>
          </cell>
          <cell r="B2242" t="str">
            <v>Transformer Foward 100uH 12V 2.5A</v>
          </cell>
        </row>
        <row r="2243">
          <cell r="A2243" t="str">
            <v>1VVMOV-07D121KTR</v>
          </cell>
          <cell r="B2243" t="str">
            <v>Varistor Zinc Oxide 100V 1200A</v>
          </cell>
        </row>
        <row r="2244">
          <cell r="A2244" t="str">
            <v>1VY7M-40.000MEEQ-T</v>
          </cell>
          <cell r="B2244" t="str">
            <v>XTAL 40MHz 10ppm SMD 4pin 3.2X2.5mm</v>
          </cell>
        </row>
        <row r="2245">
          <cell r="A2245" t="str">
            <v>1VYABM3C-25.000MHZ-D4Y-T</v>
          </cell>
          <cell r="B2245" t="str">
            <v>CRYSTAL 25MHZ 18PF SMD</v>
          </cell>
        </row>
        <row r="2246">
          <cell r="A2246" t="str">
            <v>1VYASFL1-66.666MHZ-EC-T</v>
          </cell>
          <cell r="B2246" t="str">
            <v>OSCILLATOR 66.6660 MHZ 3.3V SMD</v>
          </cell>
        </row>
        <row r="2247">
          <cell r="A2247" t="str">
            <v>1VYTB-125.000MBD-T</v>
          </cell>
          <cell r="B2247" t="str">
            <v>OSC 125MHZ PROG 3.3V SMT</v>
          </cell>
        </row>
        <row r="2248">
          <cell r="A2248" t="str">
            <v>1VYTC50L5I32K7680</v>
          </cell>
          <cell r="B2248" t="str">
            <v>OSCILLATOR 32.768 KHZ 3.3V SMD</v>
          </cell>
        </row>
        <row r="2249">
          <cell r="A2249" t="str">
            <v>2VIC557G-03LF</v>
          </cell>
          <cell r="B2249" t="str">
            <v>IC CLK GEN 25-200MHZ 3.3V TSSOP16</v>
          </cell>
        </row>
        <row r="2250">
          <cell r="A2250" t="str">
            <v>2VICAR8035</v>
          </cell>
          <cell r="B2250" t="str">
            <v>AR8035</v>
          </cell>
        </row>
        <row r="2251">
          <cell r="A2251" t="str">
            <v>2VICAR9590-AR1A</v>
          </cell>
          <cell r="B2251" t="str">
            <v>AR9590A,802.11N,2.4/5GHz,3x3,SST3,ENTERPRISE VER,COMMERCIAL,QFN</v>
          </cell>
        </row>
        <row r="2252">
          <cell r="A2252" t="str">
            <v>2VICCAT24C32VP2I-GT3DFN8</v>
          </cell>
          <cell r="B2252" t="str">
            <v>IC Memory  EEPROM 32K x8 2.5V MLP8</v>
          </cell>
        </row>
        <row r="2253">
          <cell r="A2253" t="str">
            <v>2VICCDNBS08-SLVU2.8-4SOIC8</v>
          </cell>
          <cell r="B2253" t="str">
            <v>IC TVS ARRAY 4-LINE 2.8V 8SOIC</v>
          </cell>
        </row>
        <row r="2254">
          <cell r="A2254" t="str">
            <v>2VICFOD817ASDSMD</v>
          </cell>
          <cell r="B2254" t="str">
            <v>IC Optocoupler 6V 80-160% CTR</v>
          </cell>
        </row>
        <row r="2255">
          <cell r="A2255" t="str">
            <v>2VICMAX6370KA-TSOT238</v>
          </cell>
          <cell r="B2255" t="str">
            <v>IC PIN-SELECTABLE WATCHDOG TIMER 2.5-5.5V SOT23-8</v>
          </cell>
        </row>
        <row r="2256">
          <cell r="A2256" t="str">
            <v>2VICMAX811SEUS-SOT143</v>
          </cell>
          <cell r="B2256" t="str">
            <v>IC VOLTAGE MONITOR 4PIN SOT143</v>
          </cell>
        </row>
        <row r="2257">
          <cell r="A2257" t="str">
            <v>2VICMT41K256M8DA-125-KFBGA78</v>
          </cell>
          <cell r="B2257" t="str">
            <v>IC MEM DDR3 SDRAM 2Gb 256MX8 1.5V FBGA78</v>
          </cell>
        </row>
        <row r="2258">
          <cell r="A2258" t="str">
            <v>2VICP1020NSE2HFB</v>
          </cell>
          <cell r="B2258" t="str">
            <v>IC MPU P1020E -- TEPBGA689</v>
          </cell>
        </row>
        <row r="2259">
          <cell r="A2259" t="str">
            <v>2VICQCA9880-BR4A</v>
          </cell>
          <cell r="B2259" t="str">
            <v>QCA9880-BR4A,3x3 802.11ac/a/b/g/n, PCIe,QFN108</v>
          </cell>
        </row>
        <row r="2260">
          <cell r="A2260" t="str">
            <v>2VICS34ML02G100TFI003TSOP48</v>
          </cell>
          <cell r="B2260" t="str">
            <v>IC MEM NAND FLASH 256MX8 2.7-3.6V TSOP48</v>
          </cell>
        </row>
        <row r="2261">
          <cell r="A2261" t="str">
            <v>2VICSE5023L-R</v>
          </cell>
          <cell r="B2261" t="str">
            <v>RF_SPEC PA SE5003L1-R 5GHz MMIC QFN21</v>
          </cell>
        </row>
        <row r="2262">
          <cell r="A2262" t="str">
            <v>2VICSKY13370-374LF6DFN</v>
          </cell>
          <cell r="B2262" t="str">
            <v>RF_SWI GAAS SPDT 0.5-6 GHz TSON6</v>
          </cell>
        </row>
        <row r="2263">
          <cell r="A2263" t="str">
            <v>2VICSKY65174MCM10</v>
          </cell>
          <cell r="B2263" t="str">
            <v>RF_SPEC PA SKY65174 2.4-2.5GHz QFN</v>
          </cell>
        </row>
        <row r="2264">
          <cell r="A2264" t="str">
            <v>2VICSN74LVC1G125DCKRSOT353</v>
          </cell>
          <cell r="B2264" t="str">
            <v>IC BUF TS 1.65-5.5V SC-70</v>
          </cell>
        </row>
        <row r="2265">
          <cell r="A2265" t="str">
            <v>2VICTL431ACDBVRSOT235</v>
          </cell>
          <cell r="B2265" t="str">
            <v>IC Shunt Regulator 2.49V ref 36V 10mA 1%</v>
          </cell>
        </row>
        <row r="2266">
          <cell r="A2266" t="str">
            <v>2VICTLV62080DSGR</v>
          </cell>
          <cell r="B2266" t="str">
            <v>SW,~2MHz,BUCK,SYNC,TS,UVLO,Enable, Light Load Efficiency, Power Good</v>
          </cell>
        </row>
        <row r="2267">
          <cell r="A2267" t="str">
            <v>2VICTMP411ADGKRSOIC8</v>
          </cell>
          <cell r="B2267" t="str">
            <v>TMP411ADGKR</v>
          </cell>
        </row>
        <row r="2268">
          <cell r="A2268" t="str">
            <v>2VICTPS23754PWPPWP20</v>
          </cell>
          <cell r="B2268" t="str">
            <v>IC IEEE 802.3at PoE Interface and Isolated Converter Controller</v>
          </cell>
        </row>
        <row r="2269">
          <cell r="A2269" t="str">
            <v>2VICTPS51116PWPTSSOP20</v>
          </cell>
          <cell r="B2269" t="str">
            <v>IC LIN VREG VREF 400KHZ SYNC LDO 0.75-3.0V 3A 4.75-5.25V HTTSOP 20</v>
          </cell>
        </row>
        <row r="2270">
          <cell r="A2270" t="str">
            <v>2VICTPS54394PWPRTSSOP16</v>
          </cell>
          <cell r="B2270" t="str">
            <v>TPS54394PWPR</v>
          </cell>
        </row>
        <row r="2271">
          <cell r="A2271" t="str">
            <v>2VICTPS54628DDASOIC8</v>
          </cell>
          <cell r="B2271" t="str">
            <v>TPS54628DDAR</v>
          </cell>
        </row>
        <row r="2272">
          <cell r="A2272" t="str">
            <v>2VICXC95144XL-10TQG100CTQFP100</v>
          </cell>
          <cell r="B2272" t="str">
            <v>XC95144XL-10TQG100C</v>
          </cell>
        </row>
        <row r="2273">
          <cell r="A2273" t="str">
            <v>2VICZL2006ALNFT1QFN36</v>
          </cell>
          <cell r="B2273" t="str">
            <v>IC DC-DC SMPS PMBus 0.5-5.5V QFN36</v>
          </cell>
        </row>
        <row r="2274">
          <cell r="A2274" t="str">
            <v>2VTBBFR740L3RHSOT833</v>
          </cell>
          <cell r="B2274" t="str">
            <v>RF_SPEC TRANS SiGe HF TSLP-3-9</v>
          </cell>
        </row>
        <row r="2275">
          <cell r="A2275" t="str">
            <v>2VTBBFU768F-115SOT343R</v>
          </cell>
          <cell r="B2275" t="str">
            <v>RF_SPEC TRA BFU768F NPN WIDEBAND SOT343R</v>
          </cell>
        </row>
        <row r="2276">
          <cell r="A2276" t="str">
            <v>2VTBMMBT3904LT1G</v>
          </cell>
          <cell r="B2276" t="str">
            <v>XSTR,SIG,SOT23,40V,200mA,NPN,100HFE</v>
          </cell>
        </row>
        <row r="2277">
          <cell r="A2277" t="str">
            <v>2VTBMMBTA06LT3GSOT23</v>
          </cell>
          <cell r="B2277" t="str">
            <v>Bipolar NPN 80V 500mA</v>
          </cell>
        </row>
        <row r="2278">
          <cell r="A2278" t="str">
            <v>2VTFIRF7821PBF</v>
          </cell>
          <cell r="B2278" t="str">
            <v>TRAN NMOS PWR 11A 30V SO8</v>
          </cell>
        </row>
        <row r="2279">
          <cell r="A2279" t="str">
            <v>2VTFIRF7832PBF</v>
          </cell>
          <cell r="B2279" t="str">
            <v>TRAN NMOS PWR 16A 30V SO8</v>
          </cell>
        </row>
        <row r="2280">
          <cell r="A2280" t="str">
            <v>2VTFSi2325DSSOT23</v>
          </cell>
          <cell r="B2280" t="str">
            <v>MOSFET P-Channel -150V 690mA 1.2 Ohms</v>
          </cell>
        </row>
        <row r="2281">
          <cell r="A2281" t="str">
            <v>2VTFSi4848DYSO8</v>
          </cell>
          <cell r="B2281" t="str">
            <v>Mosfet N-Channel 150V 3.7A 85 mOhm</v>
          </cell>
        </row>
        <row r="2282">
          <cell r="A2282" t="str">
            <v>2VTFSi4850EYSO8</v>
          </cell>
          <cell r="B2282" t="str">
            <v>Mosfet N-Channel 60V 8.5A 22 mOhm</v>
          </cell>
        </row>
        <row r="2283">
          <cell r="A2283" t="str">
            <v>2VTFSi7852DPPWRPAK-SO8</v>
          </cell>
          <cell r="B2283" t="str">
            <v>Mosfet N-Channel 80V 12A 16 mOhm</v>
          </cell>
        </row>
        <row r="2284">
          <cell r="A2284" t="str">
            <v>3CBNFMMCRA150RG316</v>
          </cell>
          <cell r="B2284" t="str">
            <v>N female-MMCX R/A with
150mm RG316 cable</v>
          </cell>
        </row>
        <row r="2285">
          <cell r="A2285" t="str">
            <v>3CBNFMMCRA250RG316</v>
          </cell>
          <cell r="B2285" t="str">
            <v>N female-MMCX R/A with
250mm RG316 cable</v>
          </cell>
        </row>
        <row r="2286">
          <cell r="A2286" t="str">
            <v>3CBNMNM20001-4</v>
          </cell>
          <cell r="B2286" t="str">
            <v>2M N-Male to N-Male 1/4 Cable</v>
          </cell>
        </row>
        <row r="2287">
          <cell r="A2287" t="str">
            <v>3MOPCBAPoEAT4812G</v>
          </cell>
          <cell r="B2287" t="str">
            <v>Module PoE 802.3 at, 48V, 3A</v>
          </cell>
        </row>
        <row r="2288">
          <cell r="A2288" t="str">
            <v>3MOPCBPoEAT4812G</v>
          </cell>
          <cell r="B2288" t="str">
            <v>PoE PCB</v>
          </cell>
        </row>
        <row r="2289">
          <cell r="A2289" t="str">
            <v>3VANANT4958D19K-90V3</v>
          </cell>
          <cell r="B2289" t="str">
            <v>Anten-5850 MHz, gain 19dBi, Polarization</v>
          </cell>
        </row>
        <row r="2290">
          <cell r="A2290" t="str">
            <v>3VANSPDB-2400-14DX90X3</v>
          </cell>
          <cell r="B2290" t="str">
            <v>2.4GHz Dual Pol Panel Antena</v>
          </cell>
        </row>
        <row r="2291">
          <cell r="A2291" t="str">
            <v>3VCN0734150961</v>
          </cell>
          <cell r="B2291" t="str">
            <v>CON,Micro-Miniature Coaxial</v>
          </cell>
        </row>
        <row r="2292">
          <cell r="A2292" t="str">
            <v>3VCNMM60-52B1-G1-R850</v>
          </cell>
          <cell r="B2292" t="str">
            <v>CON 2X26 MINI PCI EXPRESS SMT 0.8MM SP 1291H</v>
          </cell>
        </row>
        <row r="2293">
          <cell r="A2293" t="str">
            <v>3VCNRJHSE-5384RJ45</v>
          </cell>
          <cell r="B2293" t="str">
            <v>CON 8 RJ-45 SHLD RA TH Y/G LEDS 40MIL SP 530H AU</v>
          </cell>
        </row>
        <row r="2294">
          <cell r="A2294" t="str">
            <v>3VHE1120-1204G0S11001</v>
          </cell>
          <cell r="B2294" t="str">
            <v>Conn Header, 8 Pos, 2 Row, 0.1'' Pitch</v>
          </cell>
        </row>
        <row r="2295">
          <cell r="A2295" t="str">
            <v>3VHE1120-1206G0S11001</v>
          </cell>
          <cell r="B2295" t="str">
            <v>Conn Header, 12 Pos, 2 Row, 0.1'' Pitch</v>
          </cell>
        </row>
        <row r="2296">
          <cell r="A2296" t="str">
            <v>3VHE2185-204SG0AYNA1</v>
          </cell>
          <cell r="B2296" t="str">
            <v>Conn Female Header, 8 Pos, 2 Row, 0.1'' Pitch</v>
          </cell>
        </row>
        <row r="2297">
          <cell r="A2297" t="str">
            <v>3VHE2185-206SG0AYNA1</v>
          </cell>
          <cell r="B2297" t="str">
            <v>Conn Female Header, 12 Pos, 2 Row, 0.1'' Pitch</v>
          </cell>
        </row>
        <row r="2298">
          <cell r="A2298" t="str">
            <v>3VLBAP0201MB</v>
          </cell>
          <cell r="B2298" t="str">
            <v>Decan dán thùng 5 sản phẩm AP</v>
          </cell>
        </row>
        <row r="2299">
          <cell r="A2299" t="str">
            <v>3VLBIGGW040W</v>
          </cell>
          <cell r="B2299" t="str">
            <v>Tem vỡ bảo hành chống mở dán trên modem 20 mm x 10 mm</v>
          </cell>
        </row>
        <row r="2300">
          <cell r="A2300" t="str">
            <v>3VLBPO4010WH</v>
          </cell>
          <cell r="B2300" t="str">
            <v>Tem MAC &amp; SER 40.0x10.0mm</v>
          </cell>
        </row>
        <row r="2301">
          <cell r="A2301" t="str">
            <v>3VLBPO8270WH</v>
          </cell>
          <cell r="B2301" t="str">
            <v>Decal dán thùng 5 sản phẩm (82.84x70.00mm)</v>
          </cell>
        </row>
        <row r="2302">
          <cell r="A2302" t="str">
            <v>3VMOPCBAP1020MB01</v>
          </cell>
          <cell r="B2302" t="str">
            <v>Main board, p1020, 1GB RAM, 256MB NAND</v>
          </cell>
        </row>
        <row r="2303">
          <cell r="A2303" t="str">
            <v>3VMOPCBARF2GGNHPW</v>
          </cell>
          <cell r="B2303" t="str">
            <v>Module Radio 802.11bgn, 2.4 GHz, mimo 3x3, AR9590</v>
          </cell>
        </row>
        <row r="2304">
          <cell r="A2304" t="str">
            <v>3VMOPCBARF5GACHPW</v>
          </cell>
          <cell r="B2304" t="str">
            <v>Module Radio 802.11anac, 5GHz, mimo 3x3, AR9880</v>
          </cell>
        </row>
        <row r="2305">
          <cell r="A2305" t="str">
            <v>3VMOPCBP1020MB01</v>
          </cell>
          <cell r="B2305" t="str">
            <v>Main Board PCB Access Point</v>
          </cell>
        </row>
        <row r="2306">
          <cell r="A2306" t="str">
            <v>3VMOPCBRF2GGNHPW</v>
          </cell>
          <cell r="B2306" t="str">
            <v>802.11bgn 2.4GHz radio PCB</v>
          </cell>
        </row>
        <row r="2307">
          <cell r="A2307" t="str">
            <v>3VMOPCBRF5GACHPW</v>
          </cell>
          <cell r="B2307" t="str">
            <v>802.11anac 5GHz radio PCB</v>
          </cell>
        </row>
        <row r="2308">
          <cell r="A2308" t="str">
            <v>3VSLPP2535</v>
          </cell>
          <cell r="B2308" t="str">
            <v>Tem chống mở 25.0x35.0mm</v>
          </cell>
        </row>
        <row r="2309">
          <cell r="A2309" t="str">
            <v>3VSWEVQ-PSD02K</v>
          </cell>
          <cell r="B2309" t="str">
            <v>SWITCH TACTILE SPST-NO 0.05A 12V</v>
          </cell>
        </row>
        <row r="2310">
          <cell r="A2310" t="str">
            <v>4VVNT-AP-AC-01-E4PP002</v>
          </cell>
          <cell r="B2310" t="str">
            <v>Decal dán vỏ nhôm (tem nắp dưới 28x74mm) - 0AC2N-AP0101OH</v>
          </cell>
        </row>
        <row r="2311">
          <cell r="A2311" t="str">
            <v>4VVNT-AP-AC-01-E4PP003</v>
          </cell>
          <cell r="B2311" t="str">
            <v xml:space="preserve">Thùng Master Box - AP0101OH (495x337x321mm) </v>
          </cell>
        </row>
        <row r="2312">
          <cell r="A2312" t="str">
            <v>4VVNT-AP-AC-01-E4PP004</v>
          </cell>
          <cell r="B2312" t="str">
            <v>Decal dán ngoài hộp carton - 0AC2N-AP0101OH</v>
          </cell>
        </row>
        <row r="2313">
          <cell r="A2313" t="str">
            <v>4VVNT-AP-AC-02-E4PP002</v>
          </cell>
          <cell r="B2313" t="str">
            <v>Decal  dán vỏ nhôm (tem nắp dưới 28x74mm) - 0AC1N-AP0201OH</v>
          </cell>
        </row>
        <row r="2314">
          <cell r="A2314" t="str">
            <v>4VVNT-AP-AC-02-E4PP003</v>
          </cell>
          <cell r="B2314" t="str">
            <v xml:space="preserve">Thùng Master Box - AP0201OH (495x337x321mm) </v>
          </cell>
        </row>
        <row r="2315">
          <cell r="A2315" t="str">
            <v>4VVNT-AP-AC-02-E4PP004</v>
          </cell>
          <cell r="B2315" t="str">
            <v>Decal dán ngoài hộp carton - 0AC1N-AP0201OH</v>
          </cell>
        </row>
        <row r="2316">
          <cell r="A2316" t="str">
            <v>4VVNT-AP-AC-11-E4PP002</v>
          </cell>
          <cell r="B2316" t="str">
            <v>Decal dán vỏ nhôm (tem nắp dưới 28x74mm) - 1AC1N-AP1101OH</v>
          </cell>
        </row>
        <row r="2317">
          <cell r="A2317" t="str">
            <v>4VVNT-AP-AC-11-E4PP003</v>
          </cell>
          <cell r="B2317" t="str">
            <v xml:space="preserve">Thùng Master Box - AP1101OH (495x337x321mm) </v>
          </cell>
        </row>
        <row r="2318">
          <cell r="A2318" t="str">
            <v>4VVNT-AP-AC-11-E4PP004</v>
          </cell>
          <cell r="B2318" t="str">
            <v>Decal dán ngoài hộp carton - 1AC1N-AP1101OH</v>
          </cell>
        </row>
        <row r="2319">
          <cell r="A2319" t="str">
            <v>4VVNT-AP-AC-E4PE001</v>
          </cell>
          <cell r="B2319" t="str">
            <v>RJ45 Shielded</v>
          </cell>
        </row>
        <row r="2320">
          <cell r="A2320" t="str">
            <v>4VVNT-AP-AC-E4PP001</v>
          </cell>
          <cell r="B2320" t="str">
            <v>Gift box đựng AP</v>
          </cell>
        </row>
        <row r="2321">
          <cell r="A2321" t="str">
            <v>4VVNT-AP-AC-E4PP002</v>
          </cell>
          <cell r="B2321" t="str">
            <v>Tem dán nắp dưới Access Point (28 mm x 74 mm)</v>
          </cell>
        </row>
        <row r="2322">
          <cell r="A2322" t="str">
            <v>4VVNT-AP-AC-E4PP003</v>
          </cell>
          <cell r="B2322" t="str">
            <v>Master box 5 sản phẩm AP</v>
          </cell>
        </row>
        <row r="2323">
          <cell r="A2323" t="str">
            <v>4VVNT-AP-AC-E4PS001</v>
          </cell>
          <cell r="B2323" t="str">
            <v>Tản nhiệt</v>
          </cell>
        </row>
        <row r="2324">
          <cell r="A2324" t="str">
            <v>4VVNT-AP-AC-E4PS002</v>
          </cell>
          <cell r="B2324" t="str">
            <v>JH-E (Enclosure)</v>
          </cell>
        </row>
        <row r="2325">
          <cell r="A2325" t="str">
            <v>4VVNT-AP-AC-E4PS003</v>
          </cell>
          <cell r="B2325" t="str">
            <v>X1 Bracket</v>
          </cell>
        </row>
        <row r="2326">
          <cell r="A2326" t="str">
            <v>4VVNT-AP-AC-E4PS004</v>
          </cell>
          <cell r="B2326" t="str">
            <v>Vít lắp tản nhiệt</v>
          </cell>
        </row>
        <row r="2327">
          <cell r="A2327" t="str">
            <v>4VVNT-AP-AC-E4PS005</v>
          </cell>
          <cell r="B2327" t="str">
            <v>Vít lắp PCB</v>
          </cell>
        </row>
        <row r="2328">
          <cell r="A2328" t="str">
            <v>4VVNT-AP-AC-E4PS006</v>
          </cell>
          <cell r="B2328" t="str">
            <v>Vít chống mạch</v>
          </cell>
        </row>
        <row r="2329">
          <cell r="A2329" t="str">
            <v>4VVNT-AP-AC-E4PS007</v>
          </cell>
          <cell r="B2329" t="str">
            <v>Electronics Heatsink Pad Material</v>
          </cell>
        </row>
        <row r="2330">
          <cell r="A2330" t="str">
            <v>4VVNT-AP-AC-E4PS008</v>
          </cell>
          <cell r="B2330" t="str">
            <v>Keo dán Epoxy, thành phần A</v>
          </cell>
        </row>
        <row r="2331">
          <cell r="A2331" t="str">
            <v>4VVNT-AP-AC-E4PS009</v>
          </cell>
          <cell r="B2331" t="str">
            <v>Cụm thân hộp đúc liền tản nhiệt</v>
          </cell>
        </row>
        <row r="2332">
          <cell r="A2332" t="str">
            <v>4VVNT-AP-AC-E4PS010</v>
          </cell>
          <cell r="B2332" t="str">
            <v>Thân hộp</v>
          </cell>
        </row>
        <row r="2333">
          <cell r="A2333" t="str">
            <v>4VVNT-AP-AC-E4PS011</v>
          </cell>
          <cell r="B2333" t="str">
            <v>Nắp trên</v>
          </cell>
        </row>
        <row r="2334">
          <cell r="A2334" t="str">
            <v>4VVNT-AP-AC-E4PS012</v>
          </cell>
          <cell r="B2334" t="str">
            <v>Gioăng cao su</v>
          </cell>
        </row>
        <row r="2335">
          <cell r="A2335" t="str">
            <v>4VVNT-AP-AC-E4PS013</v>
          </cell>
          <cell r="B2335" t="str">
            <v>Bulong</v>
          </cell>
        </row>
        <row r="2336">
          <cell r="A2336" t="str">
            <v>4VVNT-AP-AC-E4PS014</v>
          </cell>
          <cell r="B2336" t="str">
            <v>Cụm thân hộp</v>
          </cell>
        </row>
        <row r="2337">
          <cell r="A2337" t="str">
            <v>4VVNT-AP-AC-E4PS016</v>
          </cell>
          <cell r="B2337" t="str">
            <v>Keo dán Epoxy, thành phần B</v>
          </cell>
        </row>
        <row r="2338">
          <cell r="A2338" t="str">
            <v>4VVNT-AP-AC-E4PS017</v>
          </cell>
          <cell r="B2338" t="str">
            <v>Keo dán silicon, chống nước, trong suốt, 300ml</v>
          </cell>
        </row>
        <row r="2339">
          <cell r="A2339" t="str">
            <v>4VVNT-AP-AC-E4PS018</v>
          </cell>
          <cell r="B2339" t="str">
            <v>Dây thít nhựa 3x100 (10cm)</v>
          </cell>
        </row>
        <row r="2340">
          <cell r="A2340" t="str">
            <v>4VVNT-AP-AC-E4PS019</v>
          </cell>
          <cell r="B2340" t="str">
            <v>Screw- pan head: M3.0x0.5 - L8.0 (total length) Stainless 2.000</v>
          </cell>
        </row>
        <row r="2341">
          <cell r="A2341" t="str">
            <v>4VVNT-AP-AC-E4PS020</v>
          </cell>
          <cell r="B2341" t="str">
            <v>Long đen chống xoay cho connector ăngten</v>
          </cell>
        </row>
        <row r="2342">
          <cell r="A2342" t="str">
            <v>4VVNT-AP-AC-E4PS021</v>
          </cell>
          <cell r="B2342" t="str">
            <v>Dung môi Putin 300ml</v>
          </cell>
        </row>
        <row r="2343">
          <cell r="A2343" t="str">
            <v>4VVNT-AP-AC-E4PS022</v>
          </cell>
          <cell r="B2343" t="str">
            <v>Long đen lắp vỏ hộp AP, M4</v>
          </cell>
        </row>
        <row r="2344">
          <cell r="A2344" t="str">
            <v>4VVNT-AP-AC-E4PS023</v>
          </cell>
          <cell r="B2344" t="str">
            <v>Long đen tiếp địa lắp vỏ hộp AP, M4</v>
          </cell>
        </row>
        <row r="2345">
          <cell r="A2345" t="str">
            <v>4VVNT-AP-AC-E4PS024</v>
          </cell>
          <cell r="B2345" t="str">
            <v>Spring lock washer M2.5 Stainless</v>
          </cell>
        </row>
        <row r="2346">
          <cell r="A2346" t="str">
            <v>4VVNT-AP-AC-E4PS025</v>
          </cell>
          <cell r="B2346" t="str">
            <v>Plastic washer M2.5 Plastic</v>
          </cell>
        </row>
        <row r="2347">
          <cell r="A2347" t="str">
            <v>4VVNT-AP-AC-E4PS026</v>
          </cell>
          <cell r="B2347" t="str">
            <v>Long đen nhựa lắp mạch PoE M3.0 (Plastic washer M3.0 Plastic)</v>
          </cell>
        </row>
        <row r="2348">
          <cell r="A2348" t="str">
            <v>4VVNT-AP-AC-E4PS027</v>
          </cell>
          <cell r="B2348" t="str">
            <v>Đệm vênh lắp mạch PoE M3.0 (Spring lock washer M3.0 Stainless)</v>
          </cell>
        </row>
        <row r="2349">
          <cell r="A2349" t="str">
            <v>4VVNT-AP-AC-E4PS028</v>
          </cell>
          <cell r="B2349" t="str">
            <v>Chân giá treo</v>
          </cell>
        </row>
        <row r="2350">
          <cell r="A2350" t="str">
            <v>4VVNT-AP-AC-E4PS029</v>
          </cell>
          <cell r="B2350" t="str">
            <v>Thân giá treo</v>
          </cell>
        </row>
        <row r="2351">
          <cell r="A2351" t="str">
            <v>4VVNT-AP-AC-E4PS030</v>
          </cell>
          <cell r="B2351" t="str">
            <v>Má động giá treo</v>
          </cell>
        </row>
        <row r="2352">
          <cell r="A2352" t="str">
            <v>4VVNT-AP-AC-E4PS031</v>
          </cell>
          <cell r="B2352" t="str">
            <v>Má tĩnh giá treo</v>
          </cell>
        </row>
        <row r="2353">
          <cell r="A2353" t="str">
            <v>4VVNT-AP-AC-E4PS032</v>
          </cell>
          <cell r="B2353" t="str">
            <v>Bu lông lắp chân giá treo AP M6, L16</v>
          </cell>
        </row>
        <row r="2354">
          <cell r="A2354" t="str">
            <v>4VVNT-AP-AC-E4PS033</v>
          </cell>
          <cell r="B2354" t="str">
            <v>Bu lông lắp thân giá treo M6, 3.8 cm</v>
          </cell>
        </row>
        <row r="2355">
          <cell r="A2355" t="str">
            <v>4VVNT-AP-AC-E4PS034</v>
          </cell>
          <cell r="B2355" t="str">
            <v>Đai ốc lắp giá treo M6</v>
          </cell>
        </row>
        <row r="2356">
          <cell r="A2356" t="str">
            <v>4VVNT-AP-AC-E4PS035</v>
          </cell>
          <cell r="B2356" t="str">
            <v>Đệm vênh lắp giá treo M6</v>
          </cell>
        </row>
        <row r="2357">
          <cell r="A2357" t="str">
            <v>4VVNT-AP-AC-E4PS036</v>
          </cell>
          <cell r="B2357" t="str">
            <v>Long đen  lắp  giá treo M6</v>
          </cell>
        </row>
        <row r="2358">
          <cell r="A2358" t="str">
            <v>4VVNT-AP-AC-E4PS037</v>
          </cell>
          <cell r="B2358" t="str">
            <v>Đệm chống xoay thân giá treo M6</v>
          </cell>
        </row>
        <row r="2359">
          <cell r="A2359" t="str">
            <v>4VVNT-AP-AC-E4PS038</v>
          </cell>
          <cell r="B2359" t="str">
            <v>Bu lông lắp má giá treo M6, L150</v>
          </cell>
        </row>
        <row r="2360">
          <cell r="A2360" t="str">
            <v>4VVNT-AP-AC-E4PS039</v>
          </cell>
          <cell r="B2360" t="str">
            <v>Đai ốc M16</v>
          </cell>
        </row>
        <row r="2361">
          <cell r="A2361" t="str">
            <v>4VVNT-AP-AC-E4PS040</v>
          </cell>
          <cell r="B2361" t="str">
            <v>Long đen chống xoay M16 (lock washer M16)</v>
          </cell>
        </row>
        <row r="2362">
          <cell r="A2362" t="str">
            <v>4VVNT-AP-AC-E4PS041</v>
          </cell>
          <cell r="B2362" t="str">
            <v>Gioăng cao su M16</v>
          </cell>
        </row>
        <row r="2363">
          <cell r="A2363" t="str">
            <v>ANT4958D19K-90V3</v>
          </cell>
          <cell r="B2363" t="str">
            <v>5GHz 3x3 MIMO Sector Antenna</v>
          </cell>
        </row>
        <row r="2364">
          <cell r="A2364" t="str">
            <v>1VASR471K10D</v>
          </cell>
          <cell r="B2364" t="str">
            <v>VARISTOR 423V 2.5KA DISC 10MM</v>
          </cell>
        </row>
        <row r="2365">
          <cell r="A2365" t="str">
            <v>1VC0805100K1HX7R</v>
          </cell>
          <cell r="B2365" t="str">
            <v>CAP CER 120pF 50V 10% SMD, 0805, X7R</v>
          </cell>
        </row>
        <row r="2366">
          <cell r="A2366" t="str">
            <v>1VC0805101K1HX7R</v>
          </cell>
          <cell r="B2366" t="str">
            <v>CAP CER 100pF 50V 10% SMD, 0805, X7R</v>
          </cell>
        </row>
        <row r="2367">
          <cell r="A2367" t="str">
            <v>1VC0805104M1HX7R</v>
          </cell>
          <cell r="B2367" t="str">
            <v>CAP CER 100 nF 50V 20%, SMD, 0805</v>
          </cell>
        </row>
        <row r="2368">
          <cell r="A2368" t="str">
            <v>1VC0805104M2AX7R</v>
          </cell>
          <cell r="B2368" t="str">
            <v>CAP CER 100nF 50V 20%, SMD, 0805</v>
          </cell>
        </row>
        <row r="2369">
          <cell r="A2369" t="str">
            <v>1VC0805105M1HX7R</v>
          </cell>
          <cell r="B2369" t="str">
            <v>CAP CER 1uF 50V 20% SMD, 0805, X7R</v>
          </cell>
        </row>
        <row r="2370">
          <cell r="A2370" t="str">
            <v>1VC0805222M1HX7R</v>
          </cell>
          <cell r="B2370" t="str">
            <v>CAP CER 2200 pF 50V 20% SMD, 0805, X7R</v>
          </cell>
        </row>
        <row r="2371">
          <cell r="A2371" t="str">
            <v>1VC100200V337M1JALU</v>
          </cell>
          <cell r="B2371" t="str">
            <v>CAP ALUM 330UF 63V 20% RADIAL (10 x 20) pitch 5mm</v>
          </cell>
        </row>
        <row r="2372">
          <cell r="A2372" t="str">
            <v>1VC1025V226M2GALU</v>
          </cell>
          <cell r="B2372" t="str">
            <v>CAP ALUM 22 uF 400V 20% RADIAL (10 x 25) pitch 5mm</v>
          </cell>
        </row>
        <row r="2373">
          <cell r="A2373" t="str">
            <v>1VC1025V475M2GALU</v>
          </cell>
          <cell r="B2373" t="str">
            <v>CAP ALUM 4.7UF 400V 20% RADIAL (8 x 11.5) pitch 5mm</v>
          </cell>
        </row>
        <row r="2374">
          <cell r="A2374" t="str">
            <v>1VC1206102K2GX7R</v>
          </cell>
          <cell r="B2374" t="str">
            <v>CAP CER 1nF 400V 10% SMD, 1206, X7R</v>
          </cell>
        </row>
        <row r="2375">
          <cell r="A2375" t="str">
            <v>1VC1206223K2WX7R</v>
          </cell>
          <cell r="B2375" t="str">
            <v>CAP CER 22 nF 500V 10%, SMD, 1206</v>
          </cell>
        </row>
        <row r="2376">
          <cell r="A2376" t="str">
            <v>1VC160250476M2GALU</v>
          </cell>
          <cell r="B2376" t="str">
            <v>CAP ALUM 47UF 400 20% RADIAL (16 x 25) pitch 5mm</v>
          </cell>
        </row>
        <row r="2377">
          <cell r="A2377" t="str">
            <v>1VC261785334K2YMF</v>
          </cell>
          <cell r="B2377" t="str">
            <v>CAP 0.33uF 275V, 10%, X2 (8.5 x 17x 26.5) Pitch 22.5 mm</v>
          </cell>
        </row>
        <row r="2378">
          <cell r="A2378" t="str">
            <v>1VC50110V226M1HALU</v>
          </cell>
          <cell r="B2378" t="str">
            <v>CAP ALUM 22UF 50V 20% RADIAL (5 x 11)</v>
          </cell>
        </row>
        <row r="2379">
          <cell r="A2379" t="str">
            <v>1VC58V477M1CALU</v>
          </cell>
          <cell r="B2379" t="str">
            <v>CAP ALUM 470 uF 16V 20% RADIAL (8 x 11.5) pitch 5mm</v>
          </cell>
        </row>
        <row r="2380">
          <cell r="A2380" t="str">
            <v>1VC60100V102K3DCER</v>
          </cell>
          <cell r="B2380" t="str">
            <v>CAP CER 1000 PF 2KV 10% RADIAL</v>
          </cell>
        </row>
        <row r="2381">
          <cell r="A2381" t="str">
            <v>1VC7580V222K3DCER</v>
          </cell>
          <cell r="B2381" t="str">
            <v>CAP CER 2200 PF 2KV 10% RADIAL Y-CAP</v>
          </cell>
        </row>
        <row r="2382">
          <cell r="A2382" t="str">
            <v>1VI1085101M</v>
          </cell>
          <cell r="B2382" t="str">
            <v>IND 100uH 20% 1A RADIAL, DRUM</v>
          </cell>
        </row>
        <row r="2383">
          <cell r="A2383" t="str">
            <v>1VL6060106F104M1600</v>
          </cell>
          <cell r="B2383" t="str">
            <v>IND, 10uH, 1.6A, SMD, 6x6 mm</v>
          </cell>
        </row>
        <row r="2384">
          <cell r="A2384" t="str">
            <v>1VLNFU105682</v>
          </cell>
          <cell r="B2384" t="str">
            <v>COMM CHOKE 6.8 mH, 1A</v>
          </cell>
        </row>
        <row r="2385">
          <cell r="A2385" t="str">
            <v>1VR0805100RF06</v>
          </cell>
          <cell r="B2385" t="str">
            <v>RES,THK,0805,100R,1%</v>
          </cell>
        </row>
        <row r="2386">
          <cell r="A2386" t="str">
            <v>1VR080510KF06</v>
          </cell>
          <cell r="B2386" t="str">
            <v>RES,THK,0805,10K,1%</v>
          </cell>
        </row>
        <row r="2387">
          <cell r="A2387" t="str">
            <v>1VR080510KF07</v>
          </cell>
          <cell r="B2387" t="str">
            <v>RES 10K OHM, 1%, SMD, 0805</v>
          </cell>
        </row>
        <row r="2388">
          <cell r="A2388" t="str">
            <v>1VR080515KF06</v>
          </cell>
          <cell r="B2388" t="str">
            <v>RES 15K OHM, 1%,SMD, 0805</v>
          </cell>
        </row>
        <row r="2389">
          <cell r="A2389" t="str">
            <v>1VR0805180KF06</v>
          </cell>
          <cell r="B2389" t="str">
            <v>RES 180K OHM, 1%, SMD,  0805</v>
          </cell>
        </row>
        <row r="2390">
          <cell r="A2390" t="str">
            <v>1VR0805180RF06</v>
          </cell>
          <cell r="B2390" t="str">
            <v>RES 180 OHM, 1%,SMD, 0805</v>
          </cell>
        </row>
        <row r="2391">
          <cell r="A2391" t="str">
            <v>1VR08051K2F06</v>
          </cell>
          <cell r="B2391" t="str">
            <v>RES 1.2K OHM, 1%,SMD, 0805</v>
          </cell>
        </row>
        <row r="2392">
          <cell r="A2392" t="str">
            <v>1VR08051KF06</v>
          </cell>
          <cell r="B2392" t="str">
            <v>RES,THK,0805,1K,1%</v>
          </cell>
        </row>
        <row r="2393">
          <cell r="A2393" t="str">
            <v>1VR080522RF06</v>
          </cell>
          <cell r="B2393" t="str">
            <v>RES 22 OHM, 1%,SMD, 0805</v>
          </cell>
        </row>
        <row r="2394">
          <cell r="A2394" t="str">
            <v>1VR080527KF06</v>
          </cell>
          <cell r="B2394" t="str">
            <v>RES 27K OHM, 1%,SMD, 0805</v>
          </cell>
        </row>
        <row r="2395">
          <cell r="A2395" t="str">
            <v>1VR08052K2F06</v>
          </cell>
          <cell r="B2395" t="str">
            <v>RES 2.2K OHM, 1%,SMD, 0805</v>
          </cell>
        </row>
        <row r="2396">
          <cell r="A2396" t="str">
            <v>1VR0805330RF06</v>
          </cell>
          <cell r="B2396" t="str">
            <v>RES 330 OHM, 1%, SMD,  0805</v>
          </cell>
        </row>
        <row r="2397">
          <cell r="A2397" t="str">
            <v>1VR080533KF06</v>
          </cell>
          <cell r="B2397" t="str">
            <v>RES 33K OHM, 1%,SMD, 0805</v>
          </cell>
        </row>
        <row r="2398">
          <cell r="A2398" t="str">
            <v>1VR08053K9F06</v>
          </cell>
          <cell r="B2398" t="str">
            <v>RES 3.9K OHM, 1%,SMD, 0805</v>
          </cell>
        </row>
        <row r="2399">
          <cell r="A2399" t="str">
            <v>1VR080547RF06</v>
          </cell>
          <cell r="B2399" t="str">
            <v>RES 47 OHM, 1%,SMD, 0805</v>
          </cell>
        </row>
        <row r="2400">
          <cell r="A2400" t="str">
            <v>1VR08054R7F06</v>
          </cell>
          <cell r="B2400" t="str">
            <v>RES 4.7 OHM, 1%,SMD, 0805</v>
          </cell>
        </row>
        <row r="2401">
          <cell r="A2401" t="str">
            <v>1VR080556KF06</v>
          </cell>
          <cell r="B2401" t="str">
            <v>RES 56K OHM, 1%, SMD, 0805</v>
          </cell>
        </row>
        <row r="2402">
          <cell r="A2402" t="str">
            <v>1VR080582KF06</v>
          </cell>
          <cell r="B2402" t="str">
            <v>RES 82K OHM, 1%,SMD, 0805</v>
          </cell>
        </row>
        <row r="2403">
          <cell r="A2403" t="str">
            <v>1VR1206100KF07</v>
          </cell>
          <cell r="B2403" t="str">
            <v>RES 100K OHM, 1%, SMD,  1206</v>
          </cell>
        </row>
        <row r="2404">
          <cell r="A2404" t="str">
            <v>1VR120610RF07</v>
          </cell>
          <cell r="B2404" t="str">
            <v>RES 10 OHM, 1%, SMD, 1206</v>
          </cell>
        </row>
        <row r="2405">
          <cell r="A2405" t="str">
            <v>1VR12061K8F07</v>
          </cell>
          <cell r="B2405" t="str">
            <v>RES 1.8K OHM, 1%, SMD, 1206</v>
          </cell>
        </row>
        <row r="2406">
          <cell r="A2406" t="str">
            <v>1VR12061R5F07</v>
          </cell>
          <cell r="B2406" t="str">
            <v>RES 1.5 OHM, 1%,SMD, 1206</v>
          </cell>
        </row>
        <row r="2407">
          <cell r="A2407" t="str">
            <v>1VR12061RF07</v>
          </cell>
          <cell r="B2407" t="str">
            <v>RES 1 OHM, 1%,SMD, 1206</v>
          </cell>
        </row>
        <row r="2408">
          <cell r="A2408" t="str">
            <v>1VR1206220KF07</v>
          </cell>
          <cell r="B2408" t="str">
            <v>RES 220K OHM, 1%, SMD,  1206</v>
          </cell>
        </row>
        <row r="2409">
          <cell r="A2409" t="str">
            <v>1VR12062R7F07</v>
          </cell>
          <cell r="B2409" t="str">
            <v>RES 2.7 OHM, 1%,SMD, 1206</v>
          </cell>
        </row>
        <row r="2410">
          <cell r="A2410" t="str">
            <v>1VR120633RF07</v>
          </cell>
          <cell r="B2410" t="str">
            <v>RES 33 OHM, 1%, SMD, 1206</v>
          </cell>
        </row>
        <row r="2411">
          <cell r="A2411" t="str">
            <v>1VR120675RF07</v>
          </cell>
          <cell r="B2411" t="str">
            <v>RES, 75 OHM, 1%, SMD, 1206</v>
          </cell>
        </row>
        <row r="2412">
          <cell r="A2412" t="str">
            <v>1VRNTC5D11</v>
          </cell>
          <cell r="B2412" t="str">
            <v>RESISTOR NEGATIVE THERMAL COFF   NTC 5D-11</v>
          </cell>
        </row>
        <row r="2413">
          <cell r="A2413" t="str">
            <v>1VTHX6098NL</v>
          </cell>
          <cell r="B2413" t="str">
            <v>XFMR ISO MAG 350UH CT 1000BASE-T POE SGL PORT SMT</v>
          </cell>
        </row>
        <row r="2414">
          <cell r="A2414" t="str">
            <v>1VTMS1533</v>
          </cell>
          <cell r="B2414" t="str">
            <v>XFMR,LAN,SMT,12-18dB,1500V,100/1000 BASE,QUAD</v>
          </cell>
        </row>
        <row r="2415">
          <cell r="A2415" t="str">
            <v>1VTV0432A</v>
          </cell>
          <cell r="B2415" t="str">
            <v>FLYBACK TRANSFORMER VT 0432A</v>
          </cell>
        </row>
        <row r="2416">
          <cell r="A2416" t="str">
            <v>1VTVT0452</v>
          </cell>
          <cell r="B2416" t="str">
            <v>FLYBACK TRANSFORMER VT 0452</v>
          </cell>
        </row>
        <row r="2417">
          <cell r="A2417" t="str">
            <v>2VDI125410SYGDS530E2</v>
          </cell>
          <cell r="B2417" t="str">
            <v>Led uni-color yel 1254-10SYGD/S530-E2</v>
          </cell>
        </row>
        <row r="2418">
          <cell r="A2418" t="str">
            <v>2VDI1N4007</v>
          </cell>
          <cell r="B2418" t="str">
            <v>DIODE 800V 1A</v>
          </cell>
        </row>
        <row r="2419">
          <cell r="A2419" t="str">
            <v>2VDI1N4148W</v>
          </cell>
          <cell r="B2419" t="str">
            <v>DIODE FAST REC 100V 100mA, SMD, MiniMELF</v>
          </cell>
        </row>
        <row r="2420">
          <cell r="A2420" t="str">
            <v>2VDI1N4752A</v>
          </cell>
          <cell r="B2420" t="str">
            <v>DIODE ZENER 33V 1W , MELF 1N4752ATR</v>
          </cell>
        </row>
        <row r="2421">
          <cell r="A2421" t="str">
            <v>2VDIHD06</v>
          </cell>
          <cell r="B2421" t="str">
            <v>SURFACE MOUNT GLASS PASSIVATED BRIDGE RECTIFIER  600V, 0.8A</v>
          </cell>
        </row>
        <row r="2422">
          <cell r="A2422" t="str">
            <v>2VDIKBP3A</v>
          </cell>
          <cell r="B2422" t="str">
            <v>DIODE BRIDGE KBP-3A</v>
          </cell>
        </row>
        <row r="2423">
          <cell r="A2423" t="str">
            <v>2VDIRGF1J</v>
          </cell>
          <cell r="B2423" t="str">
            <v>DIODE FAST REC 600V 1A, SMD, MiniMELF</v>
          </cell>
        </row>
        <row r="2424">
          <cell r="A2424" t="str">
            <v>2VDISB5200</v>
          </cell>
          <cell r="B2424" t="str">
            <v>DIODE SCHOTTKY 5A 200V DO-201AD</v>
          </cell>
        </row>
        <row r="2425">
          <cell r="A2425" t="str">
            <v>2VDISB560</v>
          </cell>
          <cell r="B2425" t="str">
            <v>DIODE SCHOTTKY 5A 60V, DO-201AD</v>
          </cell>
        </row>
        <row r="2426">
          <cell r="A2426" t="str">
            <v>2VICUCC28630</v>
          </cell>
          <cell r="B2426" t="str">
            <v>GREEN-MODE FLYBACK CONTROLLER UCC28710</v>
          </cell>
        </row>
        <row r="2427">
          <cell r="A2427" t="str">
            <v>2VICUCC28710</v>
          </cell>
          <cell r="B2427" t="str">
            <v>GREEN-MODE FLYBACK CONTROLLER UCC28710</v>
          </cell>
        </row>
        <row r="2428">
          <cell r="A2428" t="str">
            <v>2VTF2SK9A60D</v>
          </cell>
          <cell r="B2428" t="str">
            <v>MOSFET N-CH 600V 9A TO-220</v>
          </cell>
        </row>
        <row r="2429">
          <cell r="A2429" t="str">
            <v>2VTFIPU60R2K0C6</v>
          </cell>
          <cell r="B2429" t="str">
            <v>MOSFET N-CH 600V 2.4A TO-251</v>
          </cell>
        </row>
        <row r="2430">
          <cell r="A2430" t="str">
            <v>3VACSOCKET2P</v>
          </cell>
          <cell r="B2430" t="str">
            <v>AC SOCKET MALE ( Ổ CẮM AC VÀO, 2 CHÂN, ĐỰC)</v>
          </cell>
        </row>
        <row r="2431">
          <cell r="A2431" t="str">
            <v>3VCB31010402001</v>
          </cell>
          <cell r="B2431" t="str">
            <v>Dây cáp nối 4 sợi, connector 2 đầu</v>
          </cell>
        </row>
        <row r="2432">
          <cell r="A2432" t="str">
            <v>3VCN1004PWHITE</v>
          </cell>
          <cell r="B2432" t="str">
            <v>CON,HDR,T/H,STR,1X4P,2.54 mm</v>
          </cell>
        </row>
        <row r="2433">
          <cell r="A2433" t="str">
            <v>3VCN181614RJ45NOLED</v>
          </cell>
          <cell r="B2433" t="str">
            <v>CONN MOD JACK R/A 8P8C</v>
          </cell>
        </row>
        <row r="2434">
          <cell r="A2434" t="str">
            <v>3VCN1ROWHEADER4H20</v>
          </cell>
          <cell r="B2434" t="str">
            <v>JUMP MALE, HEADER,  4-Pin, 20 mm lenght</v>
          </cell>
        </row>
        <row r="2435">
          <cell r="A2435" t="str">
            <v>3VCN3002P20A300V</v>
          </cell>
          <cell r="B2435" t="str">
            <v>CẦU NỐI 2 CHÂN, 300V, 6A</v>
          </cell>
        </row>
        <row r="2436">
          <cell r="A2436" t="str">
            <v>3VCN3006-01010102</v>
          </cell>
          <cell r="B2436" t="str">
            <v>CON,PWR,T/H,M,R/A, 3 TERMINAL, 2.1 X 5 MM</v>
          </cell>
        </row>
        <row r="2437">
          <cell r="A2437" t="str">
            <v>3VF5AMINIATURE</v>
          </cell>
          <cell r="B2437" t="str">
            <v>FUSE 5A</v>
          </cell>
        </row>
        <row r="2438">
          <cell r="A2438" t="str">
            <v>3VFIXROD15CU</v>
          </cell>
          <cell r="B2438" t="str">
            <v>Cọc chống mạch 15 mm, Cu</v>
          </cell>
        </row>
        <row r="2439">
          <cell r="A2439" t="str">
            <v>3VFUMINIATURE</v>
          </cell>
          <cell r="B2439" t="str">
            <v xml:space="preserve">FUSE HOLDER  </v>
          </cell>
        </row>
        <row r="2440">
          <cell r="A2440" t="str">
            <v>3VMNUT3MM</v>
          </cell>
          <cell r="B2440" t="str">
            <v>Ecrou 3mm</v>
          </cell>
        </row>
        <row r="2441">
          <cell r="A2441" t="str">
            <v>3VMOPOE001</v>
          </cell>
          <cell r="B2441" t="str">
            <v>Main Board PCB 2 layers</v>
          </cell>
        </row>
        <row r="2442">
          <cell r="A2442" t="str">
            <v>3VMOPOE002</v>
          </cell>
          <cell r="B2442" t="str">
            <v>Module PCB 2 layers</v>
          </cell>
        </row>
        <row r="2443">
          <cell r="A2443" t="str">
            <v>3VMSCREW3X6</v>
          </cell>
          <cell r="B2443" t="str">
            <v>Screw 3 mm</v>
          </cell>
        </row>
        <row r="2444">
          <cell r="A2444" t="str">
            <v>3VPOEACCORD15</v>
          </cell>
          <cell r="B2444" t="str">
            <v>AC CORD DÂY CẮM NGUỒN AC, 2 CHÂN, DÀI 1.5 M</v>
          </cell>
        </row>
        <row r="2445">
          <cell r="A2445" t="str">
            <v>3VPOECASE001</v>
          </cell>
          <cell r="B2445" t="str">
            <v>PLASTIC CASE ABS  200 X 120 X 55, HỘP NHỰA ABS ĐÚC SẴN</v>
          </cell>
        </row>
        <row r="2446">
          <cell r="A2446" t="str">
            <v>3VSSCREW3x8</v>
          </cell>
          <cell r="B2446" t="str">
            <v>Screw M8x3 self cuting</v>
          </cell>
        </row>
        <row r="2447">
          <cell r="A2447" t="str">
            <v>1VC0805150J5</v>
          </cell>
          <cell r="B2447" t="str">
            <v>CAP CER 15pF 50V 5% SMD, 0805, NPO or C0G</v>
          </cell>
        </row>
        <row r="2448">
          <cell r="A2448" t="str">
            <v>1VC0805471J5</v>
          </cell>
          <cell r="B2448" t="str">
            <v>CAP CER 470 pF 50V 5%, SMD, 0805, NPO or C0G</v>
          </cell>
        </row>
        <row r="2449">
          <cell r="A2449" t="str">
            <v>1VI0805100K0</v>
          </cell>
          <cell r="B2449" t="str">
            <v xml:space="preserve">IND 10uH 10% SMD 0805 </v>
          </cell>
        </row>
        <row r="2450">
          <cell r="A2450" t="str">
            <v>1VI0805100M0</v>
          </cell>
          <cell r="B2450" t="str">
            <v xml:space="preserve">IND 10uH 20% SMD 0805 </v>
          </cell>
        </row>
        <row r="2451">
          <cell r="A2451" t="str">
            <v>1VR12060R0J7</v>
          </cell>
          <cell r="B2451" t="str">
            <v>RES 0 OHM, 5%,SMD, 1206</v>
          </cell>
        </row>
        <row r="2452">
          <cell r="A2452" t="str">
            <v>3MOAVGANT000</v>
          </cell>
          <cell r="B2452" t="str">
            <v>PCBA AVG Antenna</v>
          </cell>
        </row>
        <row r="2453">
          <cell r="A2453" t="str">
            <v>3VAVGAL16800</v>
          </cell>
          <cell r="B2453" t="str">
            <v>CHẤN TỬ THẲNG 168 mm, Phi 2.1 mm, ĐỒNG VÀNG</v>
          </cell>
        </row>
        <row r="2454">
          <cell r="A2454" t="str">
            <v>3VAVGAL22000</v>
          </cell>
          <cell r="B2454" t="str">
            <v>CHẤN TỬ THẲNG 220 mm, Phi 2.1 mm, ĐỒNG VÀNG</v>
          </cell>
        </row>
        <row r="2455">
          <cell r="A2455" t="str">
            <v>3VAVGAU39000</v>
          </cell>
          <cell r="B2455" t="str">
            <v>CHẤN TỬ CHỮ U, CHIỀU DÀI TỔNG 390 mm, Phi 2.1 mm, ĐỒNG VÀNG</v>
          </cell>
        </row>
        <row r="2456">
          <cell r="A2456" t="str">
            <v>3VAVGFCONRF0</v>
          </cell>
          <cell r="B2456" t="str">
            <v>ĐẦU NỐI F, INOX</v>
          </cell>
        </row>
        <row r="2457">
          <cell r="A2457" t="str">
            <v>3VAVGFCONRF1</v>
          </cell>
          <cell r="B2457" t="str">
            <v>VÒNG ĐỆM CỦA ĐẦU NỐI</v>
          </cell>
        </row>
        <row r="2458">
          <cell r="A2458" t="str">
            <v>3VAVGFCONRF2</v>
          </cell>
          <cell r="B2458" t="str">
            <v>ĐAI ỐC CỦA ĐẦU NỐI</v>
          </cell>
        </row>
        <row r="2459">
          <cell r="A2459" t="str">
            <v>3VMAX2640000</v>
          </cell>
          <cell r="B2459" t="str">
            <v>IC LNA MAX2640</v>
          </cell>
        </row>
        <row r="2460">
          <cell r="A2460" t="str">
            <v>3VPCBAVGANT0</v>
          </cell>
          <cell r="B2460" t="str">
            <v>PCB 2 layers for AVG Antenna</v>
          </cell>
        </row>
        <row r="2461">
          <cell r="A2461" t="str">
            <v>4VACPB140X85</v>
          </cell>
          <cell r="B2461" t="str">
            <v>TÚI NILONG CÓ MÉP DÍNH 140 X 85 mm</v>
          </cell>
        </row>
        <row r="2462">
          <cell r="A2462" t="str">
            <v>4VAVGCASEBOT</v>
          </cell>
          <cell r="B2462" t="str">
            <v>VỎ NHỰA DƯỚI, NHỰA ABS NGUYÊN SINH, NÂU</v>
          </cell>
        </row>
        <row r="2463">
          <cell r="A2463" t="str">
            <v>4VAVGCASETOP</v>
          </cell>
          <cell r="B2463" t="str">
            <v>VỎ NHỰA TRÊN, NHỰA ABS NGUYÊN SINH, NÂU</v>
          </cell>
        </row>
        <row r="2464">
          <cell r="A2464" t="str">
            <v>4VAVGGAANT00</v>
          </cell>
          <cell r="B2464" t="str">
            <v>THANH GÁ ANTEN (SẮT MẠ KẼM), ĐỘT DẬP, THEO MẤU</v>
          </cell>
        </row>
        <row r="2465">
          <cell r="A2465" t="str">
            <v>4VAVGIFBOX00</v>
          </cell>
          <cell r="B2465" t="str">
            <v>HỘP GiẤY 230 x 180 x 30 mm</v>
          </cell>
        </row>
        <row r="2466">
          <cell r="A2466" t="str">
            <v>4VAVGMBOX000</v>
          </cell>
          <cell r="B2466" t="str">
            <v>HỘP MASTER ĐỰNG 40 HỘP NHỎ 380 x 320  x 480 mm</v>
          </cell>
        </row>
        <row r="2467">
          <cell r="A2467" t="str">
            <v>4VAVGTRAY000</v>
          </cell>
          <cell r="B2467" t="str">
            <v>KHAY GiẤY 260 x 180 mm</v>
          </cell>
        </row>
        <row r="2468">
          <cell r="A2468" t="str">
            <v>4VAVSTR3X250</v>
          </cell>
          <cell r="B2468" t="str">
            <v>LẠT NHỰA 4 x 200 mm hoặc 4 x 250</v>
          </cell>
        </row>
        <row r="2469">
          <cell r="A2469" t="str">
            <v>4VBOLTPLAS30</v>
          </cell>
          <cell r="B2469" t="str">
            <v>VÍT NỞ NHỰA 30MM</v>
          </cell>
        </row>
        <row r="2470">
          <cell r="A2470" t="str">
            <v>4VCREW2X8PHI</v>
          </cell>
          <cell r="B2470" t="str">
            <v>VÍT TỰ KHOAN 2 X 8, ĐẦU MŨ VÁT, 4 CẠNH, ĐEN</v>
          </cell>
        </row>
        <row r="2471">
          <cell r="A2471" t="str">
            <v>4VCREW3X8PHI</v>
          </cell>
          <cell r="B2471" t="str">
            <v>VÍT TỰ KHOAN 3 X 8, ĐẦU MŨ VÁT, 4 CẠNH, ĐEN</v>
          </cell>
        </row>
        <row r="2472">
          <cell r="A2472" t="str">
            <v>4VCRNAIL3X20</v>
          </cell>
          <cell r="B2472" t="str">
            <v>ĐINH BÊ TÔNG 3 x 20 mm</v>
          </cell>
        </row>
        <row r="2473">
          <cell r="A2473" t="str">
            <v>4VLB1040PLW0</v>
          </cell>
          <cell r="B2473" t="str">
            <v xml:space="preserve">NHÃN SERIAL 10 X 40 MM, POLYESTER </v>
          </cell>
        </row>
        <row r="2474">
          <cell r="A2474" t="str">
            <v>4VLB82140PLW</v>
          </cell>
          <cell r="B2474" t="str">
            <v>NHÃN HỘP MASTER, Nhãn polyester 82 x 140 mm TRẮNG</v>
          </cell>
        </row>
        <row r="2475">
          <cell r="A2475" t="str">
            <v>4VSCR4X25PHI</v>
          </cell>
          <cell r="B2475" t="str">
            <v>VÍT BẮT GỖ REN TO 4 X 25 mm</v>
          </cell>
        </row>
        <row r="2476">
          <cell r="A2476" t="str">
            <v>1VR02010RJ03</v>
          </cell>
          <cell r="B2476" t="str">
            <v>resistance,0 ohm,±5%,1/20W,0201</v>
          </cell>
        </row>
        <row r="2477">
          <cell r="A2477" t="str">
            <v>1VR04020RJ04</v>
          </cell>
          <cell r="B2477" t="str">
            <v>resistance,0 ohm,±5%,1/16W,0402</v>
          </cell>
        </row>
        <row r="2478">
          <cell r="A2478" t="str">
            <v>1VR08050R2F18</v>
          </cell>
          <cell r="B2478" t="str">
            <v>resistance,0.2 ohm,±1%,1/8W,0805</v>
          </cell>
        </row>
        <row r="2479">
          <cell r="A2479" t="str">
            <v>1VR08050R068F20</v>
          </cell>
          <cell r="B2479" t="str">
            <v>resistance,0.1ohm,±1%,1/8W,0805</v>
          </cell>
        </row>
        <row r="2480">
          <cell r="A2480" t="str">
            <v>1VR06036R8J15</v>
          </cell>
          <cell r="B2480" t="str">
            <v>resistance 6.8 ohm,±5%,1/10W,0603</v>
          </cell>
        </row>
        <row r="2481">
          <cell r="A2481" t="str">
            <v>1VR0402100RJ04</v>
          </cell>
          <cell r="B2481" t="str">
            <v>resistance,100 ohm,±5%,1/16W,0402</v>
          </cell>
        </row>
        <row r="2482">
          <cell r="A2482" t="str">
            <v>1VR02011KJ03</v>
          </cell>
          <cell r="B2482" t="str">
            <v>resistance,1K ohm,±5%,1/20W,0201</v>
          </cell>
        </row>
        <row r="2483">
          <cell r="A2483" t="str">
            <v>1VR020110KJ03</v>
          </cell>
          <cell r="B2483" t="str">
            <v>resistance,10K ohm,±5%,1/20W,0201</v>
          </cell>
        </row>
        <row r="2484">
          <cell r="A2484" t="str">
            <v>1VR040210KJ04</v>
          </cell>
          <cell r="B2484" t="str">
            <v>resistance,10K ohm,±5%,1/16W,0402</v>
          </cell>
        </row>
        <row r="2485">
          <cell r="A2485" t="str">
            <v>1VR0201100KJ03</v>
          </cell>
          <cell r="B2485" t="str">
            <v>resistance,100K ohm,±5%,1/20W,0201</v>
          </cell>
        </row>
        <row r="2486">
          <cell r="A2486" t="str">
            <v>1VR02011K5F03</v>
          </cell>
          <cell r="B2486" t="str">
            <v>resistance,1.5K ohm,±1%,1/20W,0201</v>
          </cell>
        </row>
        <row r="2487">
          <cell r="A2487" t="str">
            <v>1VR02011K5J03</v>
          </cell>
          <cell r="B2487" t="str">
            <v>resistance,1.5K ohm,±5%,1/20W,0201</v>
          </cell>
        </row>
        <row r="2488">
          <cell r="A2488" t="str">
            <v>1VR040216K9F04</v>
          </cell>
          <cell r="B2488" t="str">
            <v>resistance,16.9K ohm,±1%,1/16W,0402</v>
          </cell>
        </row>
        <row r="2489">
          <cell r="A2489" t="str">
            <v>1VR0402180RJ04</v>
          </cell>
          <cell r="B2489" t="str">
            <v>resistance,180 ohm,±5%,1/16W,0402</v>
          </cell>
        </row>
        <row r="2490">
          <cell r="A2490" t="str">
            <v>1VR04022KF04</v>
          </cell>
          <cell r="B2490" t="str">
            <v>resistance,2K ohm,±1%,1/16W,0402</v>
          </cell>
        </row>
        <row r="2491">
          <cell r="A2491" t="str">
            <v>1VR0201240RF03</v>
          </cell>
          <cell r="B2491" t="str">
            <v>resistance,240 ohm,±1%,1/20W,0201</v>
          </cell>
        </row>
        <row r="2492">
          <cell r="A2492" t="str">
            <v>1VR020124KJ03</v>
          </cell>
          <cell r="B2492" t="str">
            <v>resistance,24K ohm,±5%,1/20W,0201</v>
          </cell>
        </row>
        <row r="2493">
          <cell r="A2493" t="str">
            <v>1VR040227RJ04</v>
          </cell>
          <cell r="B2493" t="str">
            <v>resistance,27 ohm,±5%,1/16W,0402</v>
          </cell>
        </row>
        <row r="2494">
          <cell r="A2494" t="str">
            <v>1VR040227KF04</v>
          </cell>
          <cell r="B2494" t="str">
            <v>resistance,27K ohm,±1%,1/16W,0402</v>
          </cell>
        </row>
        <row r="2495">
          <cell r="A2495" t="str">
            <v>1VR020133RJ03</v>
          </cell>
          <cell r="B2495" t="str">
            <v>resistance,33 ohm,±5%,1/20W,0201</v>
          </cell>
        </row>
        <row r="2496">
          <cell r="A2496" t="str">
            <v>1VR040233RJ04</v>
          </cell>
          <cell r="B2496" t="str">
            <v>resistance,33 ohm,±5%,1/16W,0402</v>
          </cell>
        </row>
        <row r="2497">
          <cell r="A2497" t="str">
            <v>1VR04023K3J04</v>
          </cell>
          <cell r="B2497" t="str">
            <v>resistance,3.3K ohm,±5%,1/16W,0402</v>
          </cell>
        </row>
        <row r="2498">
          <cell r="A2498" t="str">
            <v>1VR0402330KF04</v>
          </cell>
          <cell r="B2498" t="str">
            <v>resistance,330K ohm,±1%,1/16W,0402</v>
          </cell>
        </row>
        <row r="2499">
          <cell r="A2499" t="str">
            <v>1VR040239KJ04</v>
          </cell>
          <cell r="B2499" t="str">
            <v>resistance,39K ohm,±5%,1/16W,0402</v>
          </cell>
        </row>
        <row r="2500">
          <cell r="A2500" t="str">
            <v>1VR0402470RJ04</v>
          </cell>
          <cell r="B2500" t="str">
            <v>resistance,470 ohm,±5%,1/16W,0402</v>
          </cell>
        </row>
        <row r="2501">
          <cell r="A2501" t="str">
            <v>1VR02014K7J03</v>
          </cell>
          <cell r="B2501" t="str">
            <v>resistance,4.7K ohm,±5%,1/20W,0201</v>
          </cell>
        </row>
        <row r="2502">
          <cell r="A2502" t="str">
            <v>1VR04024K7J04</v>
          </cell>
          <cell r="B2502" t="str">
            <v>resistance,4.7K ohm,±5%,1/16W,0402</v>
          </cell>
        </row>
        <row r="2503">
          <cell r="A2503" t="str">
            <v>1VR040247KJ04</v>
          </cell>
          <cell r="B2503" t="str">
            <v>resistance,47K ohm,±5%,1/16W,0402</v>
          </cell>
        </row>
        <row r="2504">
          <cell r="A2504" t="str">
            <v>1VR020151RJ03</v>
          </cell>
          <cell r="B2504" t="str">
            <v>resistance,51 ohm,±5%,1/20W,0201</v>
          </cell>
        </row>
        <row r="2505">
          <cell r="A2505" t="str">
            <v>1VR040251RJ04</v>
          </cell>
          <cell r="B2505" t="str">
            <v>resistance,51 ohm,±5%,1/16W,0402</v>
          </cell>
        </row>
        <row r="2506">
          <cell r="A2506" t="str">
            <v>1VR02015K1F03</v>
          </cell>
          <cell r="B2506" t="str">
            <v>resistance,5.1K ohm,±1%,1/20W,0201</v>
          </cell>
        </row>
        <row r="2507">
          <cell r="A2507" t="str">
            <v>1VR04025R1J04</v>
          </cell>
          <cell r="B2507" t="str">
            <v>resistance,5.1 ohm,±5%,1/16W,0402</v>
          </cell>
        </row>
        <row r="2508">
          <cell r="A2508" t="str">
            <v>1VR04028K06F04</v>
          </cell>
          <cell r="B2508" t="str">
            <v>resistance,8.06K ohm,±1%,1/16W,0402</v>
          </cell>
        </row>
        <row r="2509">
          <cell r="A2509" t="str">
            <v>2VDIRSB68CMGJT2N</v>
          </cell>
          <cell r="B2509" t="str">
            <v>(N)diode,two-wayTVS,6.8V,15PF,0402,RSB6.8CMGJT2N,ROHM</v>
          </cell>
        </row>
        <row r="2510">
          <cell r="A2510" t="str">
            <v>2VDISIG8L50ST5G</v>
          </cell>
          <cell r="B2510" t="str">
            <v>(N)diode,TVS,5V,0.5pF,SOD882,SIG8L5.0ST5G,SIG</v>
          </cell>
        </row>
        <row r="2511">
          <cell r="A2511" t="str">
            <v>1VC02010R5C1EC0G</v>
          </cell>
          <cell r="B2511" t="str">
            <v>capcitance,0.5pF,±0.25pF,25V,COG,0201</v>
          </cell>
        </row>
        <row r="2512">
          <cell r="A2512" t="str">
            <v>1VC0201101K1EC0G</v>
          </cell>
          <cell r="B2512" t="str">
            <v>capcitance,100pF,±10%,25V,COG,0201</v>
          </cell>
        </row>
        <row r="2513">
          <cell r="A2513" t="str">
            <v>1VC0201102M1EX5R</v>
          </cell>
          <cell r="B2513" t="str">
            <v>capcitance,1nF,±20%,25V,X5R,0201</v>
          </cell>
        </row>
        <row r="2514">
          <cell r="A2514" t="str">
            <v>1VC0402102M1HX7R</v>
          </cell>
          <cell r="B2514" t="str">
            <v>capcitance,1nF,±20%,50V,X7R,0402</v>
          </cell>
        </row>
        <row r="2515">
          <cell r="A2515" t="str">
            <v>1VC0402103M1HX5R</v>
          </cell>
          <cell r="B2515" t="str">
            <v>capcitance,10nF,±20%,50V,X5R,0402</v>
          </cell>
        </row>
        <row r="2516">
          <cell r="A2516" t="str">
            <v>1VC0201104M0JX5R</v>
          </cell>
          <cell r="B2516" t="str">
            <v>capcitance,100nF,±20%,6.3V,X5R,0201</v>
          </cell>
        </row>
        <row r="2517">
          <cell r="A2517" t="str">
            <v>1VC0402104M1AX5R</v>
          </cell>
          <cell r="B2517" t="str">
            <v>capcitance,100nF,±20%,10V,X5R,0402</v>
          </cell>
        </row>
        <row r="2518">
          <cell r="A2518" t="str">
            <v>1VC0402105K0JX5R</v>
          </cell>
          <cell r="B2518" t="str">
            <v>capcitance,1uF,±10%,6.3V,X5R,0402</v>
          </cell>
        </row>
        <row r="2519">
          <cell r="A2519" t="str">
            <v>1VC0402105K1EX5R</v>
          </cell>
          <cell r="B2519" t="str">
            <v>capcitance,1uF,±10%,25V,X5R,0402</v>
          </cell>
        </row>
        <row r="2520">
          <cell r="A2520" t="str">
            <v>1VC0603105K1EX5R</v>
          </cell>
          <cell r="B2520" t="str">
            <v>capcitance,1UF,±10%,25V,X5R,0603</v>
          </cell>
        </row>
        <row r="2521">
          <cell r="A2521" t="str">
            <v>1VC0603105K1HX5R</v>
          </cell>
          <cell r="B2521" t="str">
            <v>capcitance,1uF,±10%,50V,X5R,0603</v>
          </cell>
        </row>
        <row r="2522">
          <cell r="A2522" t="str">
            <v>1VC0603106M0JX5R</v>
          </cell>
          <cell r="B2522" t="str">
            <v>capcitance,10uF,±20%,6.3V,X5R,0.8±0.1mmH,0603</v>
          </cell>
        </row>
        <row r="2523">
          <cell r="A2523" t="str">
            <v>1VC0402150J1HC0G</v>
          </cell>
          <cell r="B2523" t="str">
            <v>capcitance,15pF,±5%,50V,COG,0402</v>
          </cell>
        </row>
        <row r="2524">
          <cell r="A2524" t="str">
            <v>1VC0402153K1CX7R</v>
          </cell>
          <cell r="B2524" t="str">
            <v>capcitance,15nF,±10%,16V,X7R,0402</v>
          </cell>
        </row>
        <row r="2525">
          <cell r="A2525" t="str">
            <v>1VC0201180J1EC0G</v>
          </cell>
          <cell r="B2525" t="str">
            <v>capcitance,18pF,±5%,25V,COG,0201</v>
          </cell>
        </row>
        <row r="2526">
          <cell r="A2526" t="str">
            <v>1VC0402221J1HC0G</v>
          </cell>
          <cell r="B2526" t="str">
            <v>capcitance,220pF,±5%,50V,COG,0402</v>
          </cell>
        </row>
        <row r="2527">
          <cell r="A2527" t="str">
            <v>1VC0201221K1EX7R</v>
          </cell>
          <cell r="B2527" t="str">
            <v>capcitance,220pF,±10%,25V,X7R,0201</v>
          </cell>
        </row>
        <row r="2528">
          <cell r="A2528" t="str">
            <v>1VC0201224M0JX5R</v>
          </cell>
          <cell r="B2528" t="str">
            <v>capcitance,220nF,±20%,6.3V,X5R,0201</v>
          </cell>
        </row>
        <row r="2529">
          <cell r="A2529" t="str">
            <v>1VC0402225M0JX5R</v>
          </cell>
          <cell r="B2529" t="str">
            <v>capcitance,2.2uF,±20%,6.3V,X5R, 0.5±0.07mmH,0402</v>
          </cell>
        </row>
        <row r="2530">
          <cell r="A2530" t="str">
            <v>1VC0603226M0JX5R</v>
          </cell>
          <cell r="B2530" t="str">
            <v>capcitance,22uF,±20%,6.3V,X5R,0.8±0.2mmH,0603</v>
          </cell>
        </row>
        <row r="2531">
          <cell r="A2531" t="str">
            <v>1VC0201330K1EC0G</v>
          </cell>
          <cell r="B2531" t="str">
            <v>capcitance,33pF,±10%,25V,COG,0201</v>
          </cell>
        </row>
        <row r="2532">
          <cell r="A2532" t="str">
            <v>1VC0402330K1HC0G</v>
          </cell>
          <cell r="B2532" t="str">
            <v>capcitance,33pF,±10%,50V,COG,0402</v>
          </cell>
        </row>
        <row r="2533">
          <cell r="A2533" t="str">
            <v>1VC0201390J1EC0G</v>
          </cell>
          <cell r="B2533" t="str">
            <v>capcitance,39pF,±5%,25V,COG,0201</v>
          </cell>
        </row>
        <row r="2534">
          <cell r="A2534" t="str">
            <v>1VC0402472K1HX7R</v>
          </cell>
          <cell r="B2534" t="str">
            <v>capcitance,4.7nF,±10%,50V,X7R,0402</v>
          </cell>
        </row>
        <row r="2535">
          <cell r="A2535" t="str">
            <v>1VC0201474M0JX5R</v>
          </cell>
          <cell r="B2535" t="str">
            <v>capcitance,470nF,±20%,6.3V,X5R,0201</v>
          </cell>
        </row>
        <row r="2536">
          <cell r="A2536" t="str">
            <v>1VC0603475K0JX5R</v>
          </cell>
          <cell r="B2536" t="str">
            <v>capcitance,4.7uF,±10%,6.3V,X5R,0603</v>
          </cell>
        </row>
        <row r="2537">
          <cell r="A2537" t="str">
            <v>1VC0201560J1CC0G</v>
          </cell>
          <cell r="B2537" t="str">
            <v>capcitance,56pF,±5%,16V,COG,0201</v>
          </cell>
        </row>
        <row r="2538">
          <cell r="A2538" t="str">
            <v>1VC0201820J1EC0G</v>
          </cell>
          <cell r="B2538" t="str">
            <v>capcitance,82pF,±5%,25V,COG,0201</v>
          </cell>
        </row>
        <row r="2539">
          <cell r="A2539" t="str">
            <v>1VL0402103F107J300</v>
          </cell>
          <cell r="B2539" t="str">
            <v>(S)inductance,10nH,±5%,0402,SDCL1005C10NJTDF,Sunlord</v>
          </cell>
        </row>
        <row r="2540">
          <cell r="A2540" t="str">
            <v>1VL3030106F104M830</v>
          </cell>
          <cell r="B2540" t="str">
            <v>(T)Power inductor,10UH,±20%,RDC=0.265±30% OHM,Is=0.60A,Ir=0.83A,3.0x3.0x1.4mm,SWPA3012S100MT,Sunlord</v>
          </cell>
        </row>
        <row r="2541">
          <cell r="A2541" t="str">
            <v>1VL0402123F107J300</v>
          </cell>
          <cell r="B2541" t="str">
            <v>(S)inductance,12nH,±5%,0402,SDCL1005C12NJTDF,Sunlord</v>
          </cell>
        </row>
        <row r="2542">
          <cell r="A2542" t="str">
            <v>1VL0201182F507I380</v>
          </cell>
          <cell r="B2542" t="str">
            <v>(T)inductance,1.8nH,±0.3nH,0201,SDCL0603Q1N8ST02,Sunlord</v>
          </cell>
        </row>
        <row r="2543">
          <cell r="A2543" t="str">
            <v>1VL0402202F107I300</v>
          </cell>
          <cell r="B2543" t="str">
            <v>(S)inductance,2.0nH,±0.3nH,0402,SDCL1005C2N0STDF,SUNLORD</v>
          </cell>
        </row>
        <row r="2544">
          <cell r="A2544" t="str">
            <v>1VL0402222F107I300</v>
          </cell>
          <cell r="B2544" t="str">
            <v>(S)inductance,2.2nH,±0.3nH,0402,SDCL1005C2N2STDF,Sunlord</v>
          </cell>
        </row>
        <row r="2545">
          <cell r="A2545" t="str">
            <v>1VL2520105F105M3000</v>
          </cell>
          <cell r="B2545" t="str">
            <v>(N)Power inductor 1uH,±20%,RDC≤0.054 OHM,Is=3.6A,Ir=3.0A,2.5x2.0x1</v>
          </cell>
        </row>
        <row r="2546">
          <cell r="A2546" t="str">
            <v>1VL2520225F000M1900</v>
          </cell>
          <cell r="B2546" t="str">
            <v>.2mm,WPN252012H1R0MT,Sunlord</v>
          </cell>
        </row>
        <row r="2547">
          <cell r="A2547" t="str">
            <v>1VL0201273F507J120</v>
          </cell>
          <cell r="B2547" t="str">
            <v>(T)inductance,27nH,±5%,0201,SDCL0603Q27NJT02,Sunlord</v>
          </cell>
        </row>
        <row r="2548">
          <cell r="A2548" t="str">
            <v>1VL0201272F507I310</v>
          </cell>
          <cell r="B2548" t="str">
            <v>(T)inductance,2.7nH,±0.3nH,0201,SDCL0603Q2N7ST02,Sunlord</v>
          </cell>
        </row>
        <row r="2549">
          <cell r="A2549" t="str">
            <v>1VL0402302F107I300</v>
          </cell>
          <cell r="B2549" t="str">
            <v>(S)inductance,3nH,±0.3nH,0402,SDCL1005C3N0STDF,Sunlord</v>
          </cell>
        </row>
        <row r="2550">
          <cell r="A2550" t="str">
            <v>1VL0402393F107J80</v>
          </cell>
          <cell r="B2550" t="str">
            <v>(S)inductance,39nH,±5%,0402,SDCL1005C39NJTDF,SUNLORD</v>
          </cell>
        </row>
        <row r="2551">
          <cell r="A2551" t="str">
            <v>1VL0201432F507I220</v>
          </cell>
          <cell r="B2551" t="str">
            <v>(T)inductance,4.3nH,±0.3nH,0201,SDCL0603Q4N3ST02,Sunlord</v>
          </cell>
        </row>
        <row r="2552">
          <cell r="A2552" t="str">
            <v>1VL0402622F107I300</v>
          </cell>
          <cell r="B2552" t="str">
            <v>(S)inductance,6.2nH,±0.3nH,0402,SDCL1005C6N2STDF,SUNLORD</v>
          </cell>
        </row>
        <row r="2553">
          <cell r="A2553" t="str">
            <v>1VL2R52R0684F107Q3000</v>
          </cell>
          <cell r="B2553" t="str">
            <v>(T)Power inductor,0.68uH,±30%,DCR=0.036±20% OHM,Is=2.7A,Ir=3.0A,2.5×2.0×1.2mm,IPC252012F-R68Y-XX,jiaban</v>
          </cell>
        </row>
        <row r="2554">
          <cell r="A2554" t="str">
            <v>1VL2R52R0684F000Q3500</v>
          </cell>
          <cell r="B2554" t="str">
            <v>(T)Power inductor,0.68uH,±30%,DCR=0.036±20% OHM,Is=3.5A,Ir=3.5A,2.5×2.0×1.2mm,CMI-DOP252012NH-R68N,CoilMaster</v>
          </cell>
        </row>
        <row r="2555">
          <cell r="A2555" t="str">
            <v>1VL0402752F107J300</v>
          </cell>
          <cell r="B2555" t="str">
            <v xml:space="preserve">(S)inductance,7.5nH,±5%,0402,SDCL1005C7N5JTDF,Sunlord </v>
          </cell>
        </row>
        <row r="2556">
          <cell r="A2556" t="str">
            <v>1VL0402823F107J150</v>
          </cell>
          <cell r="B2556" t="str">
            <v>(S)inductance,82nH,±5%,0402,SDCL1005C82NJTDF,SUNLORD</v>
          </cell>
        </row>
        <row r="2557">
          <cell r="A2557" t="str">
            <v>1VL0201822F507J190</v>
          </cell>
          <cell r="B2557" t="str">
            <v>(T)inductance,8.2nH,±5%,0201,SDCL0603Q8N2JT02,Sunlord</v>
          </cell>
        </row>
        <row r="2558">
          <cell r="A2558" t="str">
            <v>1VL0402912F107J150</v>
          </cell>
          <cell r="B2558" t="str">
            <v>(S)inductance,9.1nH,±5%,0402,SDCL1005C9N1JTF,SUNLORD</v>
          </cell>
        </row>
        <row r="2559">
          <cell r="A2559" t="str">
            <v>1VBPZ1005U601R45TF</v>
          </cell>
          <cell r="B2559" t="str">
            <v>(T)magnetic bead,,600 ohm,100MHz,450mA,0402,PZ1005U601-R45TF,SUNLORD</v>
          </cell>
        </row>
        <row r="2560">
          <cell r="A2560" t="str">
            <v>1VBPZ1608D2211R0TF</v>
          </cell>
          <cell r="B2560" t="str">
            <v>(T)magnetic bead,220 ohm,100MHz,1000mA,0603,PZ1608D221-1R0TF,SUNLORD</v>
          </cell>
        </row>
        <row r="2561">
          <cell r="A2561" t="str">
            <v>1VBMGLB1608M221T1R4LF</v>
          </cell>
          <cell r="B2561" t="str">
            <v>(T)magnetic bead,220 ohm,100MHz,1400mA,0603,MGLB1608M221T1R4-LF,麦捷</v>
          </cell>
        </row>
        <row r="2562">
          <cell r="A2562" t="str">
            <v>2VDISIG5V1T1G</v>
          </cell>
          <cell r="B2562" t="str">
            <v>(S)diode,ZENER,5.1V,SOD-523,SIG5V1T1G,SIG</v>
          </cell>
        </row>
        <row r="2563">
          <cell r="A2563" t="str">
            <v>2VDISD103AWS</v>
          </cell>
          <cell r="B2563" t="str">
            <v>(N)diode,Schottky barrier,350mA40V,SOD-323,SD103AWS,JCST</v>
          </cell>
        </row>
        <row r="2564">
          <cell r="A2564" t="str">
            <v>2VDISIG603E40T1G</v>
          </cell>
          <cell r="B2564" t="str">
            <v>(T)diode,350mA40V,SOD-323,SIG603E40T1G,SIG</v>
          </cell>
        </row>
        <row r="2565">
          <cell r="A2565" t="str">
            <v>2VTB2SC4617</v>
          </cell>
          <cell r="B2565" t="str">
            <v>(S)dynatron,NPN,SOT-523,2SC4617,JCST</v>
          </cell>
        </row>
        <row r="2566">
          <cell r="A2566" t="str">
            <v>2VICBU52054GWZ</v>
          </cell>
          <cell r="B2566" t="str">
            <v>(T)Holzer bipolar detection switch ,BGA-4ball,0.4pitch,0.8x0.8x0.35mm,BU52054GWZ,ROHM</v>
          </cell>
        </row>
        <row r="2567">
          <cell r="A2567" t="str">
            <v>2VICMT6166V</v>
          </cell>
          <cell r="B2567" t="str">
            <v>(T)IC,RF transceiver(2G/3G-FDD/TDD),TFBGA-104,4.6X4.6mm,0.4PITCH,MT6166V,MTK</v>
          </cell>
        </row>
        <row r="2568">
          <cell r="A2568" t="str">
            <v>2VICMT6582VWA</v>
          </cell>
          <cell r="B2568" t="str">
            <v>(T)IC,MTK baseband chip(WCDMA,HD),10.6X11X0.9mm,FCCSP-475ball,0.4PITCH,MT6582V/WA,MTK</v>
          </cell>
        </row>
        <row r="2569">
          <cell r="A2569" t="str">
            <v>2VICSKY13472460LF</v>
          </cell>
          <cell r="B2569" t="str">
            <v>(F)IC,0.1-6.0 GHz RF SWITCH(SP2T),12-Pin QFN,2X2X0.6mm,SKY13472-460LF,SKYWORKS</v>
          </cell>
        </row>
        <row r="2570">
          <cell r="A2570" t="str">
            <v>2VICMT6323GA</v>
          </cell>
          <cell r="B2570" t="str">
            <v>(T)IC,MTK power management chip,VFBGA-145L,5.8X5.8X1.0mm,0.4PITCH,MT6323GA,MTK</v>
          </cell>
        </row>
        <row r="2571">
          <cell r="A2571" t="str">
            <v>2VICMT6627N</v>
          </cell>
          <cell r="B2571" t="str">
            <v>(T)IC,WLAN+BT+FM+GPS芯片,QFN40,5X5X0.9mm,MT6627N,MTK</v>
          </cell>
        </row>
        <row r="2572">
          <cell r="A2572" t="str">
            <v>2VICAR8159</v>
          </cell>
          <cell r="B2572" t="str">
            <v>(N)IC,GPS/GNSS LNA,6-pin uDFN,1.0mmx1.5mmx0.75mm,AR8159,AIROHA</v>
          </cell>
        </row>
        <row r="2573">
          <cell r="A2573" t="str">
            <v>2VICAW3216</v>
          </cell>
          <cell r="B2573" t="str">
            <v>(T)IC,Single-Cell Li-Ion Switching Charger with USB-OTG Boost,6V1.45A,WLCSP-20,1.96x1.87x0.625mm,FAN54015UCX,FAIRCHILD</v>
          </cell>
        </row>
        <row r="2574">
          <cell r="A2574" t="str">
            <v>2VICAW8736</v>
          </cell>
          <cell r="B2574" t="str">
            <v>(T)IC,Class K audio power amplifier (sixth generation),2x2mm,FC-16,AW8736,AWINIC</v>
          </cell>
        </row>
        <row r="2575">
          <cell r="A2575" t="str">
            <v>2VICWD3124DB10TR</v>
          </cell>
          <cell r="B2575" t="str">
            <v>(T)IC,The flash drive IC,1000mA Buck/Boost Charge Pump Flash LED Driver,DFN3x3-10L,WD3124DB-10/TR,WILLSEMI</v>
          </cell>
        </row>
        <row r="2576">
          <cell r="A2576" t="str">
            <v>2VICSGM3732</v>
          </cell>
          <cell r="B2576" t="str">
            <v>(T)IC,PWM To constant current light seriesLED the backlight driver,TSOT-23-6,SGM3732//SD13,SGMICRO</v>
          </cell>
        </row>
        <row r="2577">
          <cell r="A2577" t="str">
            <v>2VICKXCJK1013</v>
          </cell>
          <cell r="B2577" t="str">
            <v>(N)IC,3D The acceleration sensor,16PIN-LGA,3x3x0.9mm,KXCJK-1013,KIONIX</v>
          </cell>
        </row>
        <row r="2578">
          <cell r="A2578" t="str">
            <v>2VICLIS3DH</v>
          </cell>
          <cell r="B2578" t="str">
            <v>(N)IC,3D The acceleration sensor,LGA-16,3x3x1mm,LIS3DH,ST</v>
          </cell>
        </row>
        <row r="2579">
          <cell r="A2579" t="str">
            <v>2VICVC5318</v>
          </cell>
          <cell r="B2579" t="str">
            <v>(T)IC,WCDMA Bands I/II/V/VIIILinear broadband RF power amplifier module,3x4.2x0.9mm,VC5318,VANCHIP</v>
          </cell>
        </row>
        <row r="2580">
          <cell r="A2580" t="str">
            <v>2VICVC759021</v>
          </cell>
          <cell r="B2580" t="str">
            <v>(T)IC,The power amplifier module (QUAD BAND GPRS/LINEAR EDGE with Six Linear TRx Switch and support TD-SCDMA BANDS34 &amp; 39),6mmx6mmx1mm,VC7590-21,VANCHIP</v>
          </cell>
        </row>
        <row r="2581">
          <cell r="A2581" t="str">
            <v>2VDIBLHJEGKBE36TTRB</v>
          </cell>
          <cell r="B2581" t="str">
            <v>(T)3 color light ,BL-HJEGKBE36T-TRB,1.6x1.25x0.4mm,BRIGHT</v>
          </cell>
        </row>
        <row r="2582">
          <cell r="A2582" t="str">
            <v>2VICSAYFH836MCC0F0A</v>
          </cell>
          <cell r="B2582" t="str">
            <v>(N)duplexor(UMTS BAND8),2.0x1.6x0.6mm,SAYFH836MCC0F0ARXX,MURATA</v>
          </cell>
        </row>
        <row r="2583">
          <cell r="A2583" t="str">
            <v>2VICSAYRF1G95HQ0F0A</v>
          </cell>
          <cell r="B2583" t="str">
            <v>(N)duplexor(UMTS BAND1),2.0x1.6x0.6mm,SAYRF1G95HQ0F0ARXX,MURATA</v>
          </cell>
        </row>
        <row r="2584">
          <cell r="A2584" t="str">
            <v>1VFSAFEB1G57KE0F00</v>
          </cell>
          <cell r="B2584" t="str">
            <v>(N)filter,SAW,GPS 1575.5MHz,SAFEB1G57KE0F00Rxx,MURATA</v>
          </cell>
        </row>
        <row r="2585">
          <cell r="A2585" t="str">
            <v>2VICB39202B8078P810</v>
          </cell>
          <cell r="B2585" t="str">
            <v>(F)duplexor(UMTS BAND2),RX,1850MHz,2.0x1.6x0.6mm,SFXG80UZE02,WISOL</v>
          </cell>
        </row>
        <row r="2586">
          <cell r="A2586" t="str">
            <v>1VFRFBLN2012090BM5T25</v>
          </cell>
          <cell r="B2586" t="str">
            <v>(S)filter,BALUN,869~960MHz+1805~1990MHZ,2.0X1.25X1.0mm,RFBLN2012090BM5T25 //RFBLN2109BM559X2C,WALSIN</v>
          </cell>
        </row>
        <row r="2587">
          <cell r="A2587" t="str">
            <v>2VICDP1608V1524CAT</v>
          </cell>
          <cell r="B2587" t="str">
            <v>(Tduplexor,DIPLEXER,GPS(1.5GHZ)/WLAN(2.4GHZ),1.6x0.8x0.7mm,DP1608-V1524CAT,ACX</v>
          </cell>
        </row>
        <row r="2588">
          <cell r="A2588" t="str">
            <v>3VCNUAF9505164S130</v>
          </cell>
          <cell r="B2588" t="str">
            <v>(S)MICRO USB connector (DIP+DIP),Heavy plate, 5PIN,0.65PITCH, support 3A current,7.5x5.85x2.45mmH,UAF95-05164-S130,LCN</v>
          </cell>
        </row>
        <row r="2589">
          <cell r="A2589" t="str">
            <v>3VCNS651B12F25A</v>
          </cell>
          <cell r="B2589" t="str">
            <v>(F)MICRO SIM/SIM 2 in 1 connector,double shart plug,12PIN,0.9PITCH,15.9x14.29x2.5mmH,S65-1B12F25A</v>
          </cell>
        </row>
        <row r="2590">
          <cell r="A2590" t="str">
            <v>3VCNC90P1010000MH</v>
          </cell>
          <cell r="B2590" t="str">
            <v>(N)RF testing bench,6 weld leg,cover plateing with matte Sn,3x3x1.75mmH,C90P101-0000M-H</v>
          </cell>
        </row>
        <row r="2591">
          <cell r="A2591" t="str">
            <v>3VCNECT818000157</v>
          </cell>
          <cell r="B2591" t="str">
            <v>(T)RF connector,third generation,4 weld let,cover plating with silver,inner diameter 0.4,external diameter 1.4, total size 1.5mm,2.0x2.0x0.85mmH,818000157,ECT</v>
          </cell>
        </row>
        <row r="2592">
          <cell r="A2592" t="str">
            <v>3VCNC89P104</v>
          </cell>
          <cell r="B2592" t="str">
            <v>(T)RF connector,third generation,4 weld let,cover plating with silver,inner diameter 0.4,external diameter 1.4, total size 1.5mm,2.0x2.0x0.85mmH,C89P104,宣德</v>
          </cell>
        </row>
        <row r="2593">
          <cell r="A2593" t="str">
            <v>3VCNB09AB03F15C</v>
          </cell>
          <cell r="B2593" t="str">
            <v>(N)battery connector,Special lateral pressure shrapnel  bending up type,2DIP+5SMT,3PIN,3.0PITCH,9.6x6.0x1.5mmH,B09-AB03F15C</v>
          </cell>
        </row>
        <row r="2594">
          <cell r="A2594" t="str">
            <v>3VCNPH104B05F35A</v>
          </cell>
          <cell r="B2594" t="str">
            <v>(S)headphone connector(Φ3.5mm),heavy plate1.2mmH, 5Pin(6DIP),12.5x6.35x3.6mmH,PH10-4B05F35A</v>
          </cell>
        </row>
        <row r="2595">
          <cell r="A2595" t="str">
            <v>3VCNFH34SRJ6S05SH</v>
          </cell>
          <cell r="B2595" t="str">
            <v>(F)FPC connector,back lock 6PIN,0.5PITCH,touch double size,FPC thickness 0.3mm,5x3.8x1.0mmH,FH34SRJ-6S-0.5SH(50),HRS</v>
          </cell>
        </row>
        <row r="2596">
          <cell r="A2596" t="str">
            <v>3VCNT08BB08F260</v>
          </cell>
          <cell r="B2596" t="str">
            <v>(T)T-FlASH card connector,short style,8PIN,1.1PITCH,11.4x5.2x2.6mmH,T08-BB08F260</v>
          </cell>
        </row>
        <row r="2597">
          <cell r="A2597" t="str">
            <v>3VCNFH26W31S03SHW</v>
          </cell>
          <cell r="B2597" t="str">
            <v>(F)FPC connector,front lock31PIN,0.3PITCH,below contact,FPC thickness 0.2mm,10.8x3.2x1.0mmH,FH26W-31S-0.3SHW(60),HRS</v>
          </cell>
        </row>
        <row r="2598">
          <cell r="A2598" t="str">
            <v>3VCNFP270H031G1AM</v>
          </cell>
          <cell r="B2598" t="str">
            <v>(F)FPC connector,front lock31PIN,0.3PITCH,below contact,FPC thickness 0.2mm,10.8x3.2x1.0mmH,,FP270H-031G1AM,捷讯腾</v>
          </cell>
        </row>
        <row r="2599">
          <cell r="A2599" t="str">
            <v>3VCNFH2639S03SHW</v>
          </cell>
          <cell r="B2599" t="str">
            <v>(T)FPC connector,front lock 39pin,0.3PITCH,below contact,FPC thickness 0.2mm,13.2x3.5x1.0mmH,FH26-39S-0.3SHW(05)//FH26W-39S-0.3SHW(60),HRS</v>
          </cell>
        </row>
        <row r="2600">
          <cell r="A2600" t="str">
            <v>1VYX1E000021043400</v>
          </cell>
          <cell r="B2600" t="str">
            <v>(S)crystal,26MHz,±10ppm,7.4pF,3225,X1E000021043400,EPSON</v>
          </cell>
        </row>
        <row r="2601">
          <cell r="A2601" t="str">
            <v>1VYX3S026000B71HZHPR</v>
          </cell>
          <cell r="B2601" t="str">
            <v>(S)crystal,26MHz,±10ppm,7.2pF,3225,X3S026000B71HZ-HPR,HARMONY</v>
          </cell>
        </row>
        <row r="2602">
          <cell r="A2602" t="str">
            <v>1VYX1G004211000300</v>
          </cell>
          <cell r="B2602" t="str">
            <v>(N)crystall oscillator,TCXO,26MHz, normal temperatur frequency difference ±2ppm,temperature difference ±0.5ppm,2520,1.8V/2.8V,X1G004211000300(TG-5006CG-12H),EPSON</v>
          </cell>
        </row>
        <row r="2603">
          <cell r="A2603" t="str">
            <v>1VYKT2520F26000ZAW18TAK</v>
          </cell>
          <cell r="B2603" t="str">
            <v>(N)crystall oscillator,TCXO,26MHz, normal temperatur frequency difference ±2ppm,temperature difference ±0.5ppm,2520,1.8V/2.8V KT2520F26000ZAW18TAK,KYOCERA</v>
          </cell>
        </row>
        <row r="2604">
          <cell r="A2604" t="str">
            <v>3VCNPAN00011200107</v>
          </cell>
          <cell r="B2604" t="str">
            <v>(T)antenna shrapnel(SMT),phosphor copper plating with gold,welding pad 2.3x1.2,contact point width 0.55,work range 0.65/1.25,2.9x1.0x1.25mmH,PAN00-01120-0107,LCN</v>
          </cell>
        </row>
        <row r="2605">
          <cell r="A2605" t="str">
            <v>3VCNPJS2913</v>
          </cell>
          <cell r="B2605" t="str">
            <v>(T)antenna shrapnel(SMT),phosphor copper plating with gold,welding pad 1.2,contact point width 0.5,work range 0.7/0.9,the best 0.8,2.91x1.0x1.3mmH,P-JS-29-13,杰思</v>
          </cell>
        </row>
        <row r="2606">
          <cell r="A2606" t="str">
            <v>3VESS2PROBB</v>
          </cell>
          <cell r="B2606" t="str">
            <v>(F)shelding case(BB),unnormal,Nickel Silver Copper,with hole,with steel printing,32.7x24.5x1.55mmH,DR009</v>
          </cell>
        </row>
        <row r="2607">
          <cell r="A2607" t="str">
            <v>3VESS2PRORF</v>
          </cell>
          <cell r="B2607" t="str">
            <v>(F)shelding case(RF),unnormal,Nickel Silver Copper,with hole,with steel printing,22.65x18.1x1.4mmH,DR009</v>
          </cell>
        </row>
        <row r="2608">
          <cell r="A2608" t="str">
            <v>3VESS2PROWIFI</v>
          </cell>
          <cell r="B2608" t="str">
            <v>(F)shelding case(WIFI),,unnormal,Nickel Silver Copper,12.4x8.6x1.2mmH,DR009</v>
          </cell>
        </row>
        <row r="2609">
          <cell r="A2609" t="str">
            <v>3VESS2PROGPS</v>
          </cell>
          <cell r="B2609" t="str">
            <v>(F)shelding case(GPS),,unnormal,Nickel Silver Copper,8.7x6.5x1.1mmH,DR009</v>
          </cell>
        </row>
        <row r="2610">
          <cell r="A2610" t="str">
            <v>3VMOPCBS2PRO</v>
          </cell>
          <cell r="B2610" t="str">
            <v>PCB,DR009-MB-V0.3,</v>
          </cell>
        </row>
        <row r="2611">
          <cell r="A2611" t="str">
            <v>1VR040261K9F04</v>
          </cell>
          <cell r="B2611" t="str">
            <v>resistance,61.9K ohm,±1%,1/16W,0402</v>
          </cell>
        </row>
        <row r="2612">
          <cell r="A2612" t="str">
            <v>1VL0201202F507I310</v>
          </cell>
          <cell r="B2612" t="str">
            <v>Inductor, 2.0nH,±0.3nH,0201,SDCL0603Q2N0ST02,Sunlord</v>
          </cell>
        </row>
        <row r="2613">
          <cell r="A2613" t="str">
            <v>1VL0201242F507I310</v>
          </cell>
          <cell r="B2613" t="str">
            <v>(T)inductance,2.4nH,±0.3nH,0201,SDCL0603Q2N4ST02,Sunlord</v>
          </cell>
        </row>
        <row r="2614">
          <cell r="A2614" t="str">
            <v>1VL0201152F507I420</v>
          </cell>
          <cell r="B2614" t="str">
            <v>(T)inductance,1.5nH,±0.3nH,0201,SDCL0603Q1N5ST02,Sunlord</v>
          </cell>
        </row>
        <row r="2615">
          <cell r="A2615" t="str">
            <v>1VC02012R2C1EC0G</v>
          </cell>
          <cell r="B2615" t="str">
            <v>Capacitor, 2.2pF,±0.25pF,25V,COG,0201</v>
          </cell>
        </row>
        <row r="2616">
          <cell r="A2616" t="str">
            <v>1VVSDV1005E5R5C400NPTF</v>
          </cell>
          <cell r="B2616" t="str">
            <v>(N)piezoresistor,5.5V,0402,SDV1005E5R5C400NPTF,Sunlord</v>
          </cell>
        </row>
        <row r="2617">
          <cell r="A2617" t="str">
            <v>2VICKMR820001MB609</v>
          </cell>
          <cell r="B2617" t="str">
            <v>(T)IC,EMMCP(16GB e.MMC + 16Gb(4Gb*4)QDP LPDDR3 SDRAM),221FBGA,11.5x13x1.2mm,KMR820001M-B609,SAMSUNG</v>
          </cell>
        </row>
        <row r="2618">
          <cell r="A2618" t="str">
            <v>1VBBLM15BD182SN1D</v>
          </cell>
          <cell r="B2618" t="str">
            <v>magnetic bead,1.8Kohm,100MHz,100mA,0402,BLM15BD182SN1D,MURATA</v>
          </cell>
        </row>
        <row r="2619">
          <cell r="A2619" t="str">
            <v>1VC02011R0C1EC0G</v>
          </cell>
          <cell r="B2619" t="str">
            <v>capacitance,1pF,±0.25pF,25V,COG,0201</v>
          </cell>
        </row>
        <row r="2620">
          <cell r="A2620" t="str">
            <v>1VL0201472F507I210</v>
          </cell>
          <cell r="B2620" t="str">
            <v>(T)inductance,4.7nH,±0.3nH,0201,SDCL0603Q4N7ST02,Sunlord</v>
          </cell>
        </row>
        <row r="2621">
          <cell r="A2621" t="str">
            <v>4VS2PROE170</v>
          </cell>
          <cell r="B2621" t="str">
            <v>Front cover+TP+LCD+aluminum disc with speaker holes+aluminum disc with USB hole+GPS aluminum disc+side conductive foam for front cover+stell mesh for reciever (black)</v>
          </cell>
        </row>
        <row r="2622">
          <cell r="A2622" t="str">
            <v>4VS2PROE171</v>
          </cell>
          <cell r="B2622" t="str">
            <v>Front cover+TP+LCD+aluminum disc with speaker holes+aluminum disc with USB hole+GPS aluminum disc+side conductive foam for front cover+stell mesh for reciever (white)</v>
          </cell>
        </row>
        <row r="2623">
          <cell r="A2623" t="str">
            <v>4VS2PROS020</v>
          </cell>
          <cell r="B2623" t="str">
            <v>middle cover components, black color</v>
          </cell>
        </row>
        <row r="2624">
          <cell r="A2624" t="str">
            <v>4VS2PROS021</v>
          </cell>
          <cell r="B2624" t="str">
            <v>middle cover components, white color</v>
          </cell>
        </row>
        <row r="2625">
          <cell r="A2625" t="str">
            <v>4VS2PROS040</v>
          </cell>
          <cell r="B2625" t="str">
            <v>aluminum disc with camera key hole（single hole）, Gray color</v>
          </cell>
        </row>
        <row r="2626">
          <cell r="A2626" t="str">
            <v>4VS2PROS041</v>
          </cell>
          <cell r="B2626" t="str">
            <v>aluminum disc with camera key hole（single hole）</v>
          </cell>
        </row>
        <row r="2627">
          <cell r="A2627" t="str">
            <v>4VS2PROS042</v>
          </cell>
          <cell r="B2627" t="str">
            <v>aluminum disc with camera key hole（single hole）</v>
          </cell>
        </row>
        <row r="2628">
          <cell r="A2628" t="str">
            <v>4VS2PROS050</v>
          </cell>
          <cell r="B2628" t="str">
            <v>aluminum disc with volume key hole（dule hole）, Gray color</v>
          </cell>
        </row>
        <row r="2629">
          <cell r="A2629" t="str">
            <v>4VS2PROS051</v>
          </cell>
          <cell r="B2629" t="str">
            <v>aluminum disc with volume key hole（dule hole）</v>
          </cell>
        </row>
        <row r="2630">
          <cell r="A2630" t="str">
            <v>4VS2PROS052</v>
          </cell>
          <cell r="B2630" t="str">
            <v>aluminum disc with volume key hole（dule hole）</v>
          </cell>
        </row>
        <row r="2631">
          <cell r="A2631" t="str">
            <v>4VS2PROS090</v>
          </cell>
          <cell r="B2631" t="str">
            <v>power key, Gray color</v>
          </cell>
        </row>
        <row r="2632">
          <cell r="A2632" t="str">
            <v>4VS2PROS091</v>
          </cell>
          <cell r="B2632" t="str">
            <v>power key</v>
          </cell>
        </row>
        <row r="2633">
          <cell r="A2633" t="str">
            <v>4VS2PROS092</v>
          </cell>
          <cell r="B2633" t="str">
            <v>power key</v>
          </cell>
        </row>
        <row r="2634">
          <cell r="A2634" t="str">
            <v>4VS2PROS100</v>
          </cell>
          <cell r="B2634" t="str">
            <v>volume key, Gray color</v>
          </cell>
        </row>
        <row r="2635">
          <cell r="A2635" t="str">
            <v>4VS2PROS101</v>
          </cell>
          <cell r="B2635" t="str">
            <v>volume key</v>
          </cell>
        </row>
        <row r="2636">
          <cell r="A2636" t="str">
            <v>4VS2PROS102</v>
          </cell>
          <cell r="B2636" t="str">
            <v>volume key</v>
          </cell>
        </row>
        <row r="2637">
          <cell r="A2637" t="str">
            <v>4VS2PROS110</v>
          </cell>
          <cell r="B2637" t="str">
            <v>camera key, Gray color</v>
          </cell>
        </row>
        <row r="2638">
          <cell r="A2638" t="str">
            <v>4VS2PROS111</v>
          </cell>
          <cell r="B2638" t="str">
            <v>camera key</v>
          </cell>
        </row>
        <row r="2639">
          <cell r="A2639" t="str">
            <v>4VS2PROS112</v>
          </cell>
          <cell r="B2639" t="str">
            <v>camera key</v>
          </cell>
        </row>
        <row r="2640">
          <cell r="A2640" t="str">
            <v>4VS2PROS140</v>
          </cell>
          <cell r="B2640" t="str">
            <v>sealing rubber set for light sensor, back color</v>
          </cell>
        </row>
        <row r="2641">
          <cell r="A2641" t="str">
            <v>4VS2PROS150</v>
          </cell>
          <cell r="B2641" t="str">
            <v>MIC sealing rubber set, back color</v>
          </cell>
        </row>
        <row r="2642">
          <cell r="A2642" t="str">
            <v>4VS2PROS190</v>
          </cell>
          <cell r="B2642" t="str">
            <v>abutment screw  1 (2.4mm cap)</v>
          </cell>
        </row>
        <row r="2643">
          <cell r="A2643" t="str">
            <v>4VS2PROS200</v>
          </cell>
          <cell r="B2643" t="str">
            <v>self-tapping screw (3.5 mm cap)</v>
          </cell>
        </row>
        <row r="2644">
          <cell r="A2644" t="str">
            <v>4VS2PROS210</v>
          </cell>
          <cell r="B2644" t="str">
            <v>abutment screw  2 (4.0 mm cap)</v>
          </cell>
        </row>
        <row r="2645">
          <cell r="A2645" t="str">
            <v>4VS2PROS220</v>
          </cell>
          <cell r="B2645" t="str">
            <v xml:space="preserve">grounding conductive fabric for little PCBA </v>
          </cell>
        </row>
        <row r="2646">
          <cell r="A2646" t="str">
            <v>4VS2PROS230</v>
          </cell>
          <cell r="B2646" t="str">
            <v>conductive faric for LCM connector of little PCBA</v>
          </cell>
        </row>
        <row r="2647">
          <cell r="A2647" t="str">
            <v>4VS2PROS240</v>
          </cell>
          <cell r="B2647" t="str">
            <v>grounding conductive fabric for volume key</v>
          </cell>
        </row>
        <row r="2648">
          <cell r="A2648" t="str">
            <v>4VS2PROS250</v>
          </cell>
          <cell r="B2648" t="str">
            <v>insulating glue 1 for PCBA</v>
          </cell>
        </row>
        <row r="2649">
          <cell r="A2649" t="str">
            <v>4VS2PROS260</v>
          </cell>
          <cell r="B2649" t="str">
            <v>insulating glue 2 for PCBA</v>
          </cell>
        </row>
        <row r="2650">
          <cell r="A2650" t="str">
            <v>4VS2PROS280</v>
          </cell>
          <cell r="B2650" t="str">
            <v>grounding conductive foam  for BOX speaker</v>
          </cell>
        </row>
        <row r="2651">
          <cell r="A2651" t="str">
            <v>4VS2PROS340</v>
          </cell>
          <cell r="B2651" t="str">
            <v xml:space="preserve">conductive fabric for camera key </v>
          </cell>
        </row>
        <row r="2652">
          <cell r="A2652" t="str">
            <v>4VS2PROS350</v>
          </cell>
          <cell r="B2652" t="str">
            <v>conductive foam for back CAM steel disc</v>
          </cell>
        </row>
        <row r="2653">
          <cell r="A2653" t="str">
            <v>4VS2PROE030</v>
          </cell>
          <cell r="B2653" t="str">
            <v>13M back camera</v>
          </cell>
        </row>
        <row r="2654">
          <cell r="A2654" t="str">
            <v>4VS2PROE040</v>
          </cell>
          <cell r="B2654" t="str">
            <v>5M front camera</v>
          </cell>
        </row>
        <row r="2655">
          <cell r="A2655" t="str">
            <v>4VS2PROE050</v>
          </cell>
          <cell r="B2655" t="str">
            <v>light sensor, proximity + magnetic sensor FPC</v>
          </cell>
        </row>
        <row r="2656">
          <cell r="A2656" t="str">
            <v>4VS2PROE060</v>
          </cell>
          <cell r="B2656" t="str">
            <v>back camera flash FPC</v>
          </cell>
        </row>
        <row r="2657">
          <cell r="A2657" t="str">
            <v>4VS2PROE070</v>
          </cell>
          <cell r="B2657" t="str">
            <v>power key+volume key FPC</v>
          </cell>
        </row>
        <row r="2658">
          <cell r="A2658" t="str">
            <v>4VS2PROE080</v>
          </cell>
          <cell r="B2658" t="str">
            <v>camera key FPC</v>
          </cell>
        </row>
        <row r="2659">
          <cell r="A2659" t="str">
            <v>4VS2PROE090</v>
          </cell>
          <cell r="B2659" t="str">
            <v>RF little PCBA</v>
          </cell>
        </row>
        <row r="2660">
          <cell r="A2660" t="str">
            <v>4VS2PROE100</v>
          </cell>
          <cell r="B2660" t="str">
            <v>RF line</v>
          </cell>
        </row>
        <row r="2661">
          <cell r="A2661" t="str">
            <v>4VS2PROE110</v>
          </cell>
          <cell r="B2661" t="str">
            <v>BOX speaker components balck</v>
          </cell>
        </row>
        <row r="2662">
          <cell r="A2662" t="str">
            <v>4VS2PROE111</v>
          </cell>
          <cell r="B2662" t="str">
            <v>BOX speaker components white</v>
          </cell>
        </row>
        <row r="2663">
          <cell r="A2663" t="str">
            <v>4VS2PROE120A</v>
          </cell>
          <cell r="B2663" t="str">
            <v>AAC Receiver SDRP0615PJ03-07</v>
          </cell>
        </row>
        <row r="2664">
          <cell r="A2664" t="str">
            <v>4VS2PROE130</v>
          </cell>
          <cell r="B2664" t="str">
            <v>0827 motor</v>
          </cell>
        </row>
        <row r="2665">
          <cell r="A2665" t="str">
            <v>4VS2PROE140</v>
          </cell>
          <cell r="B2665" t="str">
            <v>GSM antenna, black</v>
          </cell>
        </row>
        <row r="2666">
          <cell r="A2666" t="str">
            <v>4VS2PROE141</v>
          </cell>
          <cell r="B2666" t="str">
            <v>GSM antenna, white</v>
          </cell>
        </row>
        <row r="2667">
          <cell r="A2667" t="str">
            <v>4VS2PROE150</v>
          </cell>
          <cell r="B2667" t="str">
            <v>GPS/WIFI/BT 3 in 1 antenna, black</v>
          </cell>
        </row>
        <row r="2668">
          <cell r="A2668" t="str">
            <v>4VS2PROE151</v>
          </cell>
          <cell r="B2668" t="str">
            <v>GPS/WIFI/BT 3 in 1 antenna, white</v>
          </cell>
        </row>
        <row r="2669">
          <cell r="A2669" t="str">
            <v>4VS2PROP100</v>
          </cell>
          <cell r="B2669" t="str">
            <v>water-proof lable</v>
          </cell>
        </row>
        <row r="2670">
          <cell r="A2670" t="str">
            <v>SMP.02.PRO.2XXX</v>
          </cell>
          <cell r="B2670" t="str">
            <v>Smartphone Lotus S2PRO  PCBA</v>
          </cell>
        </row>
        <row r="2671">
          <cell r="A2671" t="str">
            <v>4VS2PROP010</v>
          </cell>
          <cell r="B2671" t="str">
            <v>S2 PRO，leaf battery, capacity 2500mAh，size：80*62*4.0 MM</v>
          </cell>
        </row>
        <row r="2672">
          <cell r="A2672" t="str">
            <v>4VS2PROP020</v>
          </cell>
          <cell r="B2672" t="str">
            <v>V50,headphone，standard 3.5MM connector，connector length 14mm，wire length 1.2M，double ear, white magnetic, black</v>
          </cell>
        </row>
        <row r="2673">
          <cell r="A2673" t="str">
            <v>4VS2PROP030</v>
          </cell>
          <cell r="B2673" t="str">
            <v>V50,black cable,USB 5pin Micro,connector length 6.0mm,wire length 1.0M</v>
          </cell>
        </row>
        <row r="2674">
          <cell r="A2674" t="str">
            <v>4VS2PROP040</v>
          </cell>
          <cell r="B2674" t="str">
            <v>giftbox imei lable，size：60*45mm，materail：chrome paper</v>
          </cell>
        </row>
        <row r="2675">
          <cell r="A2675" t="str">
            <v>4VS2PROP050</v>
          </cell>
          <cell r="B2675" t="str">
            <v>SN lable for giftbox，size：40*10mm，material：Silver dragon elimination</v>
          </cell>
        </row>
        <row r="2676">
          <cell r="A2676" t="str">
            <v>4VS2PROP060</v>
          </cell>
          <cell r="B2676" t="str">
            <v>ICT lable：35*25mm，material: chrome paper</v>
          </cell>
        </row>
        <row r="2677">
          <cell r="A2677" t="str">
            <v>4VS2PROP070</v>
          </cell>
          <cell r="B2677" t="str">
            <v>scew lable：φ2.5mm，material: shredded paper</v>
          </cell>
        </row>
        <row r="2678">
          <cell r="A2678" t="str">
            <v>4VS2PROP080</v>
          </cell>
          <cell r="B2678" t="str">
            <v>product imei lable：80*61*0.1mm，material：shinny finish, water-proof chrome copper.back with glue</v>
          </cell>
        </row>
        <row r="2679">
          <cell r="A2679" t="str">
            <v>4VS2PROP090</v>
          </cell>
          <cell r="B2679" t="str">
            <v>color lable，size：diameter 10mm,mateial：chrome paper black</v>
          </cell>
        </row>
        <row r="2680">
          <cell r="A2680" t="str">
            <v>4VS2PROP091</v>
          </cell>
          <cell r="B2680" t="str">
            <v>color lable，size：diameter 10mm,mateial：chrome paper white</v>
          </cell>
        </row>
        <row r="2681">
          <cell r="A2681" t="str">
            <v>4VS2PROP091</v>
          </cell>
          <cell r="B2681" t="str">
            <v>color lable，size：diameter 10mm,mateial：chrome paper golden</v>
          </cell>
        </row>
        <row r="2682">
          <cell r="A2682" t="str">
            <v>4VS2PROP100</v>
          </cell>
          <cell r="B2682" t="str">
            <v>diameter 4.5MM， pasted on the PCBA</v>
          </cell>
        </row>
        <row r="2683">
          <cell r="A2683" t="str">
            <v>4VS2PROP110</v>
          </cell>
          <cell r="B2683" t="str">
            <v>sealling lable for GB：35*25mm，material：chrome paper</v>
          </cell>
        </row>
        <row r="2684">
          <cell r="A2684" t="str">
            <v>4VS2PROP120</v>
          </cell>
          <cell r="B2684" t="str">
            <v>warranty card size：90*55mm，material：200g double copper/four color double sides printing</v>
          </cell>
        </row>
        <row r="2685">
          <cell r="A2685" t="str">
            <v>4VS2PROP130</v>
          </cell>
          <cell r="B2685" t="str">
            <v>protective film for TP（3 layers</v>
          </cell>
        </row>
        <row r="2686">
          <cell r="A2686" t="str">
            <v>4VS2PROP140</v>
          </cell>
          <cell r="B2686" t="str">
            <v>PE material, single layer transparent film</v>
          </cell>
        </row>
        <row r="2687">
          <cell r="A2687" t="str">
            <v>4VS2PROP150</v>
          </cell>
          <cell r="B2687" t="str">
            <v>Charger 5V - 1A, white color.</v>
          </cell>
        </row>
        <row r="2688">
          <cell r="A2688" t="str">
            <v>4VS2PROP160</v>
          </cell>
          <cell r="B2688" t="str">
            <v>User manual</v>
          </cell>
        </row>
        <row r="2689">
          <cell r="A2689" t="str">
            <v>4VS2PROP170</v>
          </cell>
          <cell r="B2689" t="str">
            <v>Giftbox</v>
          </cell>
        </row>
        <row r="2690">
          <cell r="A2690" t="str">
            <v>4VS2PROP180</v>
          </cell>
          <cell r="B2690" t="str">
            <v>Carton Box</v>
          </cell>
        </row>
        <row r="2691">
          <cell r="A2691" t="str">
            <v>4VS2PROS162</v>
          </cell>
          <cell r="B2691" t="str">
            <v>PMMC cover for battery cover black  color</v>
          </cell>
        </row>
        <row r="2692">
          <cell r="A2692" t="str">
            <v>4VS2PROS163</v>
          </cell>
          <cell r="B2692" t="str">
            <v>PMMC cover for battery cover white color</v>
          </cell>
        </row>
        <row r="2693">
          <cell r="A2693" t="str">
            <v>4VS2PROP131</v>
          </cell>
          <cell r="B2693" t="str">
            <v>Temper glass for TP</v>
          </cell>
        </row>
        <row r="2694">
          <cell r="A2694" t="str">
            <v>4VS2PROP141</v>
          </cell>
          <cell r="B2694" t="str">
            <v>Protective film for battery cover ( PMMC)</v>
          </cell>
        </row>
        <row r="2695">
          <cell r="A2695" t="str">
            <v>PK005010003AAS</v>
          </cell>
          <cell r="B2695" t="str">
            <v>Sách HDSD VNPT Technology Smart box</v>
          </cell>
        </row>
        <row r="2696">
          <cell r="A2696" t="str">
            <v>PK006010003AAS</v>
          </cell>
          <cell r="B2696" t="str">
            <v>Tem bảo hành chính hãng VNPT Technology Smart box</v>
          </cell>
        </row>
        <row r="2697">
          <cell r="A2697" t="str">
            <v>PK006020003AAS</v>
          </cell>
          <cell r="B2697" t="str">
            <v>Thẻ bảo hành VNPT Technology Smart box</v>
          </cell>
        </row>
        <row r="2698">
          <cell r="A2698" t="str">
            <v>PK006030003AAS</v>
          </cell>
          <cell r="B2698" t="str">
            <v>Tem logo  VNPT sạc smartbox</v>
          </cell>
        </row>
        <row r="2699">
          <cell r="A2699" t="str">
            <v>PK006040002AAS</v>
          </cell>
          <cell r="B2699" t="str">
            <v>Decal chống mở VNPT Technology Smart box</v>
          </cell>
        </row>
        <row r="2700">
          <cell r="A2700" t="str">
            <v>PK006040003AAS</v>
          </cell>
          <cell r="B2700" t="str">
            <v>Decal ICT VNPT Technology Smart box</v>
          </cell>
        </row>
        <row r="2701">
          <cell r="A2701" t="str">
            <v>VNT001B-M001</v>
          </cell>
          <cell r="B2701" t="str">
            <v>IC DDR</v>
          </cell>
        </row>
        <row r="2702">
          <cell r="A2702" t="str">
            <v>VNT001B-M002</v>
          </cell>
          <cell r="B2702" t="str">
            <v>WiFi Module (non-transceiver)</v>
          </cell>
        </row>
        <row r="2703">
          <cell r="A2703" t="str">
            <v>VNT001B-M003</v>
          </cell>
          <cell r="B2703" t="str">
            <v>Transformer</v>
          </cell>
        </row>
        <row r="2704">
          <cell r="A2704" t="str">
            <v>VNT001B-M004</v>
          </cell>
          <cell r="B2704" t="str">
            <v>SD port</v>
          </cell>
        </row>
        <row r="2705">
          <cell r="A2705" t="str">
            <v>VNT001B-M005</v>
          </cell>
          <cell r="B2705" t="str">
            <v>Reset Button</v>
          </cell>
        </row>
        <row r="2706">
          <cell r="A2706" t="str">
            <v>VNT001B-M006</v>
          </cell>
          <cell r="B2706" t="str">
            <v>LED Cover</v>
          </cell>
        </row>
        <row r="2707">
          <cell r="A2707" t="str">
            <v>VNT001B-M007</v>
          </cell>
          <cell r="B2707" t="str">
            <v>CPU</v>
          </cell>
        </row>
        <row r="2708">
          <cell r="A2708" t="str">
            <v>VNT001B-M008</v>
          </cell>
          <cell r="B2708" t="str">
            <v>Switch</v>
          </cell>
        </row>
        <row r="2709">
          <cell r="A2709" t="str">
            <v>VNT001B-M009</v>
          </cell>
          <cell r="B2709" t="str">
            <v>USB port</v>
          </cell>
        </row>
        <row r="2710">
          <cell r="A2710" t="str">
            <v>VNT001B-M010</v>
          </cell>
          <cell r="B2710" t="str">
            <v>LED</v>
          </cell>
        </row>
        <row r="2711">
          <cell r="A2711" t="str">
            <v>VNT001B-M011</v>
          </cell>
          <cell r="B2711" t="str">
            <v>Power adaper</v>
          </cell>
        </row>
        <row r="2712">
          <cell r="A2712" t="str">
            <v>VOSMARTBOX</v>
          </cell>
          <cell r="B2712" t="str">
            <v>Thùng carton 3 lớp VNPT Smartbox</v>
          </cell>
        </row>
        <row r="2713">
          <cell r="A2713" t="str">
            <v>1VC0805100M1HX7R</v>
          </cell>
          <cell r="B2713" t="str">
            <v>CAP CER 10 PF 50V 20%, SMD, 0805</v>
          </cell>
        </row>
        <row r="2714">
          <cell r="A2714" t="str">
            <v>1VC0805104M1HX7R</v>
          </cell>
          <cell r="B2714" t="str">
            <v>CAP CER 100 nF 50V 20%, SMD, 0805</v>
          </cell>
        </row>
        <row r="2715">
          <cell r="A2715" t="str">
            <v>1VC0805105M1HX7R</v>
          </cell>
          <cell r="B2715" t="str">
            <v>CAP CER 1uF 50V 20% SMD, 0805, X7R</v>
          </cell>
        </row>
        <row r="2716">
          <cell r="A2716" t="str">
            <v>1VC0805222M1HX7R</v>
          </cell>
          <cell r="B2716" t="str">
            <v>CAP CER 2200 pF 50V 20% SMD, 0805, X7R</v>
          </cell>
        </row>
        <row r="2717">
          <cell r="A2717" t="str">
            <v>1VC1025V226M2GALU</v>
          </cell>
          <cell r="B2717" t="str">
            <v>CAP ALUM 22 uF 400V 20% RADIAL (10 x 25) pitch 5mm</v>
          </cell>
        </row>
        <row r="2718">
          <cell r="A2718" t="str">
            <v>1VC1025V475M2GALU</v>
          </cell>
          <cell r="B2718" t="str">
            <v>CAP ALUM 4.7UF 400V 20% RADIAL (8 x 11.5) pitch 5mm</v>
          </cell>
        </row>
        <row r="2719">
          <cell r="A2719" t="str">
            <v>1VC1206102M2EX7R</v>
          </cell>
          <cell r="B2719" t="str">
            <v>CAP CER 1nF 250V 20% SMD, 1206, X7R</v>
          </cell>
        </row>
        <row r="2720">
          <cell r="A2720" t="str">
            <v>1VC1206102M2GX7R</v>
          </cell>
          <cell r="B2720" t="str">
            <v>CAP CER 1nF 400V 20% SMD, 1206, X7R</v>
          </cell>
        </row>
        <row r="2721">
          <cell r="A2721" t="str">
            <v>1VC1206472M2EXR7</v>
          </cell>
          <cell r="B2721" t="str">
            <v>CAP CER 4700 pF, 20%, 250V, X7R, 1206</v>
          </cell>
        </row>
        <row r="2722">
          <cell r="A2722" t="str">
            <v>1VC1509104M2YFLM</v>
          </cell>
          <cell r="B2722" t="str">
            <v>CAP FILM 100 nF 630V ( 275VAC) 20%, RADIAL, pitch 10 or 15 mm</v>
          </cell>
        </row>
        <row r="2723">
          <cell r="A2723" t="str">
            <v>1VC58V477M1CALU</v>
          </cell>
          <cell r="B2723" t="str">
            <v>CAP ALUM 470 uF 16V 20% RADIAL (8 x 11.5) pitch 5mm</v>
          </cell>
        </row>
        <row r="2724">
          <cell r="A2724" t="str">
            <v>1VC6311827M0JALU</v>
          </cell>
          <cell r="B2724" t="str">
            <v>CAP ALUM 820uF 6.3V 20% RADIAL (10 x 9.5) pitch 5mm VERY LOW ESR 0.014 OHM, 105 C, HIGH QUALITY</v>
          </cell>
        </row>
        <row r="2725">
          <cell r="A2725" t="str">
            <v>1VC7580V222K3DCER</v>
          </cell>
          <cell r="B2725" t="str">
            <v>CAP CER 2200 PF 2KV 10% RADIAL Y-CAP</v>
          </cell>
        </row>
        <row r="2726">
          <cell r="A2726" t="str">
            <v>1VC80115V475M2GALU</v>
          </cell>
          <cell r="B2726" t="str">
            <v>CAP ALUM 4.7UF 400V 20% RADIAL (8 x 11.5) pitch 5mm</v>
          </cell>
        </row>
        <row r="2727">
          <cell r="A2727" t="str">
            <v>1VIN152JAXD3L9</v>
          </cell>
          <cell r="B2727" t="str">
            <v xml:space="preserve">IND, AXIAL, 1.5 mH, 5%, D=3mm, L=9mm </v>
          </cell>
        </row>
        <row r="2728">
          <cell r="A2728" t="str">
            <v>1VIN152KAXD4L10</v>
          </cell>
          <cell r="B2728" t="str">
            <v xml:space="preserve">IND, AXIAL, 1.5 mH, 5%, D=3mm, L=9mm </v>
          </cell>
        </row>
        <row r="2729">
          <cell r="A2729" t="str">
            <v>1VIND0606V10R24</v>
          </cell>
          <cell r="B2729" t="str">
            <v>IND, 10uH, 2.4A, SMD, 6x6, NRS6045T100MMGK</v>
          </cell>
        </row>
        <row r="2730">
          <cell r="A2730" t="str">
            <v>1VINFU98223</v>
          </cell>
          <cell r="B2730" t="str">
            <v>COMMON MODE CHOKE, 22mH, 30%, 0.20A, 3.5 Ohm</v>
          </cell>
        </row>
        <row r="2731">
          <cell r="A2731" t="str">
            <v>1VR0805100KF06</v>
          </cell>
          <cell r="B2731" t="str">
            <v>RES 100K OHM, 1%, SMD,  0805</v>
          </cell>
        </row>
        <row r="2732">
          <cell r="A2732" t="str">
            <v>1VR0805100RF06</v>
          </cell>
          <cell r="B2732" t="str">
            <v>RES,THK,0805,100R,1%</v>
          </cell>
        </row>
        <row r="2733">
          <cell r="A2733" t="str">
            <v>1VR080510KF06</v>
          </cell>
          <cell r="B2733" t="str">
            <v>RES,THK,0805,10K,1%</v>
          </cell>
        </row>
        <row r="2734">
          <cell r="A2734" t="str">
            <v>1VR080510RF06</v>
          </cell>
          <cell r="B2734" t="str">
            <v>RES 10 OHM, 1%,SMD, 0805</v>
          </cell>
        </row>
        <row r="2735">
          <cell r="A2735" t="str">
            <v>1VR080515KF06</v>
          </cell>
          <cell r="B2735" t="str">
            <v>RES 15K OHM, 1%,SMD, 0805</v>
          </cell>
        </row>
        <row r="2736">
          <cell r="A2736" t="str">
            <v>1VR0805180KF06</v>
          </cell>
          <cell r="B2736" t="str">
            <v>RES 180K OHM, 1%, SMD,  0805</v>
          </cell>
        </row>
        <row r="2737">
          <cell r="A2737" t="str">
            <v>1VR0805180RF06</v>
          </cell>
          <cell r="B2737" t="str">
            <v>RES 180 OHM, 1%,SMD, 0805</v>
          </cell>
        </row>
        <row r="2738">
          <cell r="A2738" t="str">
            <v>1VR08051K2F06</v>
          </cell>
          <cell r="B2738" t="str">
            <v>RES 1.2K OHM, 1%,SMD, 0805</v>
          </cell>
        </row>
        <row r="2739">
          <cell r="A2739" t="str">
            <v>1VR080522RF06</v>
          </cell>
          <cell r="B2739" t="str">
            <v>RES 22 OHM, 1%,SMD, 0805</v>
          </cell>
        </row>
        <row r="2740">
          <cell r="A2740" t="str">
            <v>1VR080527KF06</v>
          </cell>
          <cell r="B2740" t="str">
            <v>RES 27K OHM, 1%,SMD, 0805</v>
          </cell>
        </row>
        <row r="2741">
          <cell r="A2741" t="str">
            <v>1VR08052K2F06</v>
          </cell>
          <cell r="B2741" t="str">
            <v>RES 2.2K OHM, 1%,SMD, 0805</v>
          </cell>
        </row>
        <row r="2742">
          <cell r="A2742" t="str">
            <v>1VR08053K9F06</v>
          </cell>
          <cell r="B2742" t="str">
            <v>RES 3.9K OHM, 1%,SMD, 0805</v>
          </cell>
        </row>
        <row r="2743">
          <cell r="A2743" t="str">
            <v>1VR08054K7F06</v>
          </cell>
          <cell r="B2743" t="str">
            <v>RES,THK,0805,4.7K,1%</v>
          </cell>
        </row>
        <row r="2744">
          <cell r="A2744" t="str">
            <v>1VR0805560RF06</v>
          </cell>
          <cell r="B2744" t="str">
            <v>RES,THK,0805,560R,1%</v>
          </cell>
        </row>
        <row r="2745">
          <cell r="A2745" t="str">
            <v>1VR08055K6F06</v>
          </cell>
          <cell r="B2745" t="str">
            <v>RES 5.6K OHM, 1%,SMD, 0805</v>
          </cell>
        </row>
        <row r="2746">
          <cell r="A2746" t="str">
            <v>1VR0805680RF06</v>
          </cell>
          <cell r="B2746" t="str">
            <v>RES 680 OHM, 1%,SMD, 0805</v>
          </cell>
        </row>
        <row r="2747">
          <cell r="A2747" t="str">
            <v>1VR1206100KF07</v>
          </cell>
          <cell r="B2747" t="str">
            <v>RES 100K OHM, 1%, SMD,  1206</v>
          </cell>
        </row>
        <row r="2748">
          <cell r="A2748" t="str">
            <v>1VR120610RF07</v>
          </cell>
          <cell r="B2748" t="str">
            <v>RES 10 OHM, 1%, SMD, 1206</v>
          </cell>
        </row>
        <row r="2749">
          <cell r="A2749" t="str">
            <v>1VR12061K8F07</v>
          </cell>
          <cell r="B2749" t="str">
            <v>RES 1.8K OHM, 1%, SMD, 1206</v>
          </cell>
        </row>
        <row r="2750">
          <cell r="A2750" t="str">
            <v>1VR12061R5F07</v>
          </cell>
          <cell r="B2750" t="str">
            <v>RES 1.5 OHM, 1%,SMD, 1206</v>
          </cell>
        </row>
        <row r="2751">
          <cell r="A2751" t="str">
            <v>1VR12061RF07</v>
          </cell>
          <cell r="B2751" t="str">
            <v>RES 1 OHM, 1%,SMD, 1206</v>
          </cell>
        </row>
        <row r="2752">
          <cell r="A2752" t="str">
            <v>1VR1206330RF07</v>
          </cell>
          <cell r="B2752" t="str">
            <v>RES 330 OHM, 1%, SMD, 1206</v>
          </cell>
        </row>
        <row r="2753">
          <cell r="A2753" t="str">
            <v>1VR12065R6F07</v>
          </cell>
          <cell r="B2753" t="str">
            <v>RES 5.6 OHM, 1%,SMD, 1206</v>
          </cell>
        </row>
        <row r="2754">
          <cell r="A2754" t="str">
            <v>1VRAX10RJ11</v>
          </cell>
          <cell r="B2754" t="str">
            <v xml:space="preserve">RES. AXIAL, 10 OHM, 5%, ( 12 x 3.5 mm) 1W FUSIBLE CARBON </v>
          </cell>
        </row>
        <row r="2755">
          <cell r="A2755" t="str">
            <v>1VTV0333B</v>
          </cell>
          <cell r="B2755" t="str">
            <v xml:space="preserve">FLYBACK TRANSFORMER VT 0333B  </v>
          </cell>
        </row>
        <row r="2756">
          <cell r="A2756" t="str">
            <v>1VTV0432A</v>
          </cell>
          <cell r="B2756" t="str">
            <v>FLYBACK TRANSFORMER VT 0432A</v>
          </cell>
        </row>
        <row r="2757">
          <cell r="A2757" t="str">
            <v>1VTVC0001</v>
          </cell>
          <cell r="B2757" t="str">
            <v>Flyback Transfomer, 1.82 mH, EE13</v>
          </cell>
        </row>
        <row r="2758">
          <cell r="A2758" t="str">
            <v>1VTVT0449</v>
          </cell>
          <cell r="B2758" t="str">
            <v>VARISTOR 387V 1.75KA DISC 7MM, RADIAL</v>
          </cell>
        </row>
        <row r="2759">
          <cell r="A2759" t="str">
            <v>1VVA07275V175KA</v>
          </cell>
          <cell r="B2759" t="str">
            <v>DIODE FAST REC 100V 100mA, SMD, MiniMELF</v>
          </cell>
        </row>
        <row r="2760">
          <cell r="A2760" t="str">
            <v>2VDI1N4148W</v>
          </cell>
          <cell r="B2760" t="str">
            <v>DIODE ZENER 33V 1W , SMD, MELF</v>
          </cell>
        </row>
        <row r="2761">
          <cell r="A2761" t="str">
            <v>2VDIDL4752A</v>
          </cell>
          <cell r="B2761" t="str">
            <v>SURFACE MOUNT GLASS PASSIVATED BRIDGE RECTIFIER  600V, 0.8A</v>
          </cell>
        </row>
        <row r="2762">
          <cell r="A2762" t="str">
            <v>2VDIHD06/DF06S-E3/77</v>
          </cell>
          <cell r="B2762" t="str">
            <v>SURFACE MOUNT GLASS PASSIVATED BRIDGE RECTIFIER  600V, 0.8A</v>
          </cell>
        </row>
        <row r="2763">
          <cell r="A2763" t="str">
            <v>2VDIRGF1J</v>
          </cell>
          <cell r="B2763" t="str">
            <v>SURFACE MOUNT GLASS PASSIVATED BRIDGE RECTIFIER  600V, 0.8A</v>
          </cell>
        </row>
        <row r="2764">
          <cell r="A2764" t="str">
            <v>2VDIS1ZB60</v>
          </cell>
          <cell r="B2764" t="str">
            <v>DIODE SCHOTTKY 5A 60V, DO-201AD</v>
          </cell>
        </row>
        <row r="2765">
          <cell r="A2765" t="str">
            <v>2VDISB560</v>
          </cell>
          <cell r="B2765" t="str">
            <v>SCHOTTKY DIODE 5A 40V, SMB (DO-201AA)</v>
          </cell>
        </row>
        <row r="2766">
          <cell r="A2766" t="str">
            <v>2VDISK54S</v>
          </cell>
          <cell r="B2766" t="str">
            <v>GREEN-MODE FLYBACK CONTROLLER UCC28710</v>
          </cell>
        </row>
        <row r="2767">
          <cell r="A2767" t="str">
            <v>2VICUCC28710DR</v>
          </cell>
          <cell r="B2767" t="str">
            <v>MOSFET N-CH 600V 2.4A TO-251</v>
          </cell>
        </row>
        <row r="2768">
          <cell r="A2768" t="str">
            <v>2VTFIPU60R2K0C6</v>
          </cell>
          <cell r="B2768" t="str">
            <v>PCBA Mobile charger</v>
          </cell>
        </row>
        <row r="2769">
          <cell r="A2769" t="str">
            <v>3MOAD03</v>
          </cell>
          <cell r="B2769" t="str">
            <v>DC cable 5.5*2.1mm, end is strip
with Strain Relief, 24AWG ,1m, Chocolate</v>
          </cell>
        </row>
        <row r="2770">
          <cell r="A2770" t="str">
            <v>3VCB1M0DC55C21</v>
          </cell>
          <cell r="B2770" t="str">
            <v>DC cable 5.5*2.1mm, end is strip
with Strain Relief , UL 2464 18AWG ,1m</v>
          </cell>
        </row>
        <row r="2771">
          <cell r="A2771" t="str">
            <v>3VCB1M0DC55X21</v>
          </cell>
          <cell r="B2771" t="str">
            <v>DC cable 5.5*2.1mm, end is strip
with Strain Relief , UL 2464 18AWG ,1m</v>
          </cell>
        </row>
        <row r="2772">
          <cell r="A2772" t="str">
            <v>3VCNUSBFEMALE</v>
          </cell>
          <cell r="B2772" t="str">
            <v>Aluminum piece 20 x 20mm</v>
          </cell>
        </row>
        <row r="2773">
          <cell r="A2773" t="str">
            <v>3VHS21-17-1.5ALU</v>
          </cell>
          <cell r="B2773" t="str">
            <v>Tem vỡ chống mở dán trên modem 20x10mm</v>
          </cell>
        </row>
        <row r="2774">
          <cell r="A2774" t="str">
            <v>3VLBIGAW300NW</v>
          </cell>
          <cell r="B2774" t="str">
            <v>Tem MAC &amp; SER 40.0x10.0mm</v>
          </cell>
        </row>
        <row r="2775">
          <cell r="A2775" t="str">
            <v>3VLBPO4010WH</v>
          </cell>
          <cell r="B2775" t="str">
            <v>PCBA 12V1250</v>
          </cell>
        </row>
        <row r="2776">
          <cell r="A2776" t="str">
            <v>3VMOAD013</v>
          </cell>
          <cell r="B2776" t="str">
            <v>PCBA 12V1250</v>
          </cell>
        </row>
        <row r="2777">
          <cell r="A2777" t="str">
            <v>3VMOAD023</v>
          </cell>
          <cell r="B2777" t="str">
            <v>PCBA 5V2000</v>
          </cell>
        </row>
        <row r="2778">
          <cell r="A2778" t="str">
            <v>3VPCBAD03</v>
          </cell>
          <cell r="B2778" t="str">
            <v>PCB for adaptor</v>
          </cell>
        </row>
        <row r="2779">
          <cell r="A2779" t="str">
            <v>3VPCBVNTADP</v>
          </cell>
          <cell r="B2779" t="str">
            <v>PCB for adaptor</v>
          </cell>
        </row>
        <row r="2780">
          <cell r="A2780" t="str">
            <v>3VTEA1721AT</v>
          </cell>
          <cell r="B2780" t="str">
            <v>0.5 mm2 Cu, multi strain, PVC cladding electric wire,  50 mm length</v>
          </cell>
        </row>
        <row r="2781">
          <cell r="A2781" t="str">
            <v>3VWR0550TINNED</v>
          </cell>
          <cell r="B2781" t="str">
            <v>0.5 mm2 Cu, multi strain, PVC cladding electric wire,  50 mm length</v>
          </cell>
        </row>
        <row r="2782">
          <cell r="A2782" t="str">
            <v>3VWR251C24AWG</v>
          </cell>
          <cell r="B2782" t="str">
            <v>JUMP WIRE, 24AWG Cu, 2 CONDUCTOR, 2.54 MM PITCH, 26 MM, TINNED</v>
          </cell>
        </row>
        <row r="2783">
          <cell r="A2783" t="str">
            <v>3VWR2665C24AWG</v>
          </cell>
          <cell r="B2783" t="str">
            <v>CASE, TOP, Plastic ABS, Moulding, 12V1250, black</v>
          </cell>
        </row>
        <row r="2784">
          <cell r="A2784" t="str">
            <v>4VAD0131</v>
          </cell>
          <cell r="B2784" t="str">
            <v>CASE, TOP, Plastic ABS, Moulding, 12V1250</v>
          </cell>
        </row>
        <row r="2785">
          <cell r="A2785" t="str">
            <v>4VAD013C</v>
          </cell>
          <cell r="B2785" t="str">
            <v>CASE, TOP, Plastic ABS, Moulding, 5V2000, black</v>
          </cell>
        </row>
        <row r="2786">
          <cell r="A2786" t="str">
            <v>4VAD0231</v>
          </cell>
          <cell r="B2786" t="str">
            <v>TOP CASE, PLASTIC, WHITE</v>
          </cell>
        </row>
        <row r="2787">
          <cell r="A2787" t="str">
            <v>4VAD03S001F</v>
          </cell>
          <cell r="B2787" t="str">
            <v>BOTTOM CASE, PLASTIC, AC PLUG PINS INCLUDED, WHITE</v>
          </cell>
        </row>
        <row r="2788">
          <cell r="A2788" t="str">
            <v>4VAD03S002F</v>
          </cell>
          <cell r="B2788" t="str">
            <v>CASE, BOTTOM, Plastic ABS, Moulding with 02 Prong : AC  Euro Plug Stype, 4 mm, black</v>
          </cell>
        </row>
        <row r="2789">
          <cell r="A2789" t="str">
            <v>4VADS002</v>
          </cell>
          <cell r="B2789" t="str">
            <v>CASE, BOTTOM, Plastic ABS, Moulding with 02 Prong : AC  Euro Plug Stype, 4 mm, Chocolate</v>
          </cell>
        </row>
        <row r="2790">
          <cell r="A2790" t="str">
            <v>4VADS00C</v>
          </cell>
          <cell r="B2790" t="str">
            <v>CASE, BOTTOM, Plastic ABS, Moulding with 02 Prong : AC  Euro Plug Stype, 4 mm, Chocolate</v>
          </cell>
        </row>
        <row r="2791">
          <cell r="A2791" t="str">
            <v>1VC04028RD1HNP0</v>
          </cell>
          <cell r="B2791" t="str">
            <v>CAP,CER,0402,8pF,0.5pF,50V,NPO</v>
          </cell>
        </row>
        <row r="2792">
          <cell r="A2792" t="str">
            <v>1VC0603681K1HX7R</v>
          </cell>
          <cell r="B2792" t="str">
            <v>CAP,CER,0603,680pF,10%, 50V, X7R</v>
          </cell>
        </row>
        <row r="2793">
          <cell r="A2793" t="str">
            <v>1VC1210393J1HNP0</v>
          </cell>
          <cell r="B2793" t="str">
            <v>CAP,CER,1210,0.039uF,5%,50V,NPO</v>
          </cell>
        </row>
        <row r="2794">
          <cell r="A2794" t="str">
            <v>1VC50125V108M1FALU</v>
          </cell>
          <cell r="B2794" t="str">
            <v>CAP,ELC,RAD,1000uF,20%,35V</v>
          </cell>
        </row>
        <row r="2795">
          <cell r="A2795" t="str">
            <v>1VC75160V228M1EALU</v>
          </cell>
          <cell r="B2795" t="str">
            <v>CAP,ELC,RAD,2200uF,20%,25V</v>
          </cell>
        </row>
        <row r="2796">
          <cell r="A2796" t="str">
            <v>1VFLFB185G37CF2D114</v>
          </cell>
          <cell r="B2796" t="str">
            <v>RF_SPEC BAND PASS FILTER 5370 MHz WIFI 1608</v>
          </cell>
        </row>
        <row r="2797">
          <cell r="A2797" t="str">
            <v>1VFLFB2H2G45CC1D005</v>
          </cell>
          <cell r="B2797" t="str">
            <v>RF_SPEC BAND PASS FILTER 2.45 GHz 4P 1008</v>
          </cell>
        </row>
        <row r="2798">
          <cell r="A2798" t="str">
            <v>1VFLFH0Q5G37RC1D560</v>
          </cell>
          <cell r="B2798" t="str">
            <v>RF_SPEC High Pass Filter for 5GHz Wi-fi 4Pin 0201</v>
          </cell>
        </row>
        <row r="2799">
          <cell r="A2799" t="str">
            <v>1VRAX0410KJ09</v>
          </cell>
          <cell r="B2799" t="str">
            <v>RES 10K OHM 1/4W 5% AXIAL</v>
          </cell>
        </row>
        <row r="2800">
          <cell r="A2800" t="str">
            <v>1VTHSC-1607-R</v>
          </cell>
          <cell r="B2800" t="str">
            <v>Fast Ethernet XFRM Single</v>
          </cell>
        </row>
        <row r="2801">
          <cell r="A2801" t="str">
            <v>3VCB1MRJ11L70</v>
          </cell>
          <cell r="B2801" t="str">
            <v>Line cable double head RJ11, 0.7 metter length</v>
          </cell>
        </row>
        <row r="2802">
          <cell r="A2802" t="str">
            <v>3VCNE5566-Q0LK22-L</v>
          </cell>
          <cell r="B2802" t="str">
            <v>CONN MOD JACK 6P6C R/A UNSHLD</v>
          </cell>
        </row>
        <row r="2803">
          <cell r="A2803" t="str">
            <v>3VLBIGAW300NB</v>
          </cell>
          <cell r="B2803" t="str">
            <v>Tem master dán nắp dưới 74x28mm</v>
          </cell>
        </row>
        <row r="2804">
          <cell r="A2804" t="str">
            <v>3VMOPCBFIX2.4GHZ</v>
          </cell>
          <cell r="B2804" t="str">
            <v xml:space="preserve">Board test 2.4GHz PCB </v>
          </cell>
        </row>
        <row r="2805">
          <cell r="A2805" t="str">
            <v>3VRNIGAW300-SMP</v>
          </cell>
          <cell r="B2805" t="str">
            <v>Nút chân đế silicon (mẫu thử)</v>
          </cell>
        </row>
        <row r="2806">
          <cell r="A2806" t="str">
            <v>ADAPTOR-SC/APC</v>
          </cell>
          <cell r="B2806" t="str">
            <v>Đầu nối quang SC/APC (adaptor)</v>
          </cell>
        </row>
        <row r="2807">
          <cell r="A2807" t="str">
            <v>SC/UPC-SC/APC-50M</v>
          </cell>
          <cell r="B2807" t="str">
            <v>Dây nhảy quang Single Mode SC/UPC-SC/APC 50m</v>
          </cell>
        </row>
        <row r="2808">
          <cell r="A2808" t="str">
            <v>Z4V4ULCP003</v>
          </cell>
          <cell r="B2808" t="str">
            <v>Phôi tem thiếc bạc 18x50mm</v>
          </cell>
        </row>
        <row r="2809">
          <cell r="A2809" t="str">
            <v>3VGL-HS-100</v>
          </cell>
          <cell r="B2809" t="str">
            <v>Keo tản nhiệt, 100ml/tuyp</v>
          </cell>
        </row>
        <row r="2810">
          <cell r="A2810" t="str">
            <v>3VGL-HS-STARS-922-5</v>
          </cell>
          <cell r="B2810" t="str">
            <v>Keo tản nhiệt, Stars-922, 5g/tuyp</v>
          </cell>
        </row>
        <row r="2811">
          <cell r="A2811" t="str">
            <v>3VGL-HS-STARS-922-85</v>
          </cell>
          <cell r="B2811" t="str">
            <v>Keo tản nhiệt, Stars-922, 85g/tuyp</v>
          </cell>
        </row>
        <row r="2812">
          <cell r="A2812" t="str">
            <v>3VTP-HS-40</v>
          </cell>
          <cell r="B2812" t="str">
            <v>Băng dính tản nhiệt, bề rộng 4cm, hiệu 3M, độ truyền nhiệt tốt</v>
          </cell>
        </row>
        <row r="2813">
          <cell r="A2813" t="str">
            <v>5VJIGS2PRO023-4210</v>
          </cell>
          <cell r="B2813" t="str">
            <v>Huali 9128 glue each point 200 for TP</v>
          </cell>
        </row>
        <row r="2814">
          <cell r="A2814" t="str">
            <v>5VJIGS2PRO023-5106</v>
          </cell>
          <cell r="B2814" t="str">
            <v>Huali 9128 glue each point 200 for aluminum</v>
          </cell>
        </row>
        <row r="2815">
          <cell r="A2815" t="str">
            <v>ADAPTOR-SC/APC</v>
          </cell>
          <cell r="B2815" t="str">
            <v>Đầu nối quang SC/APC (adaptor)</v>
          </cell>
        </row>
        <row r="2816">
          <cell r="A2816" t="str">
            <v>BC-IF2005M-25</v>
          </cell>
          <cell r="B2816" t="str">
            <v>IFM Soldering Flux</v>
          </cell>
        </row>
        <row r="2817">
          <cell r="A2817" t="str">
            <v>CAP-C6-AMPCH</v>
          </cell>
          <cell r="B2817" t="str">
            <v>Cáp mạng Cat6E AMP</v>
          </cell>
        </row>
        <row r="2818">
          <cell r="A2818" t="str">
            <v>FC/UPC-SC/APC-5M</v>
          </cell>
          <cell r="B2818" t="str">
            <v>Dây nhảy quang Single Mode FC/UPC-SC/APC 5m</v>
          </cell>
        </row>
        <row r="2819">
          <cell r="A2819" t="str">
            <v>H60A</v>
          </cell>
          <cell r="B2819" t="str">
            <v>Wire Solder H60A 0.8MM X1KG</v>
          </cell>
        </row>
        <row r="2820">
          <cell r="A2820" t="str">
            <v>H63A</v>
          </cell>
          <cell r="B2820" t="str">
            <v>Bar Solder H63A</v>
          </cell>
        </row>
        <row r="2821">
          <cell r="A2821" t="str">
            <v>PM020010022AAI</v>
          </cell>
          <cell r="B2821" t="str">
            <v>Bàn chải răng</v>
          </cell>
        </row>
        <row r="2822">
          <cell r="A2822" t="str">
            <v>PM020010024AAI</v>
          </cell>
          <cell r="B2822" t="str">
            <v>Khăn lau</v>
          </cell>
        </row>
        <row r="2823">
          <cell r="A2823" t="str">
            <v>PM020010025AAI</v>
          </cell>
          <cell r="B2823" t="str">
            <v>Keo dán nhựa</v>
          </cell>
        </row>
        <row r="2824">
          <cell r="A2824" t="str">
            <v>PM020010036AAK</v>
          </cell>
          <cell r="B2824" t="str">
            <v>Flux pen</v>
          </cell>
        </row>
        <row r="2825">
          <cell r="A2825" t="str">
            <v>PM020010037AAK</v>
          </cell>
          <cell r="B2825" t="str">
            <v>Băng dính chịu nhiệt 1 cm</v>
          </cell>
        </row>
        <row r="2826">
          <cell r="A2826" t="str">
            <v>PM020010039AAK</v>
          </cell>
          <cell r="B2826" t="str">
            <v>Solder wire - lead free WI-04 250g</v>
          </cell>
        </row>
        <row r="2827">
          <cell r="A2827" t="str">
            <v>PM020010040AAK</v>
          </cell>
          <cell r="B2827" t="str">
            <v>Băng dính in thử kem thiếc</v>
          </cell>
        </row>
        <row r="2828">
          <cell r="A2828" t="str">
            <v>PM020010041AAK</v>
          </cell>
          <cell r="B2828" t="str">
            <v>Băng dính gắn thử linh kiện</v>
          </cell>
        </row>
        <row r="2829">
          <cell r="A2829" t="str">
            <v>PM020010042AAK</v>
          </cell>
          <cell r="B2829" t="str">
            <v>Giấy lau không bụi</v>
          </cell>
        </row>
        <row r="2830">
          <cell r="A2830" t="str">
            <v>PM020010051AAK</v>
          </cell>
          <cell r="B2830" t="str">
            <v>Găng tay ngón</v>
          </cell>
        </row>
        <row r="2831">
          <cell r="A2831" t="str">
            <v>PM020010055AAI</v>
          </cell>
          <cell r="B2831" t="str">
            <v>Băng dính bé</v>
          </cell>
        </row>
        <row r="2832">
          <cell r="A2832" t="str">
            <v>PM020010056AAI</v>
          </cell>
          <cell r="B2832" t="str">
            <v>Băng dính trong 5cm</v>
          </cell>
        </row>
        <row r="2833">
          <cell r="A2833" t="str">
            <v>PM020010059AAI</v>
          </cell>
          <cell r="B2833" t="str">
            <v>Băng dính giấy 2cm</v>
          </cell>
        </row>
        <row r="2834">
          <cell r="A2834" t="str">
            <v>PM020010061AAI</v>
          </cell>
          <cell r="B2834" t="str">
            <v>Keo 502</v>
          </cell>
        </row>
        <row r="2835">
          <cell r="A2835" t="str">
            <v>PM020010067AAI</v>
          </cell>
          <cell r="B2835" t="str">
            <v>Cồn tuyệt đối</v>
          </cell>
        </row>
        <row r="2836">
          <cell r="A2836" t="str">
            <v>PM020010070AAI</v>
          </cell>
          <cell r="B2836" t="str">
            <v>Nilon bao giầy</v>
          </cell>
        </row>
        <row r="2837">
          <cell r="A2837" t="str">
            <v>PM020010071AAI</v>
          </cell>
          <cell r="B2837" t="str">
            <v>99.5% alcohol</v>
          </cell>
        </row>
        <row r="2838">
          <cell r="A2838" t="str">
            <v>PM020010074AAI</v>
          </cell>
          <cell r="B2838" t="str">
            <v>Băng dính chịu nhiệt 1,5 cm (isolation sticker)</v>
          </cell>
        </row>
        <row r="2839">
          <cell r="A2839" t="str">
            <v>PM020010075AAI</v>
          </cell>
          <cell r="B2839" t="str">
            <v>Băng dính 2 mặt to</v>
          </cell>
        </row>
        <row r="2840">
          <cell r="A2840" t="str">
            <v>PM020010081AAI</v>
          </cell>
          <cell r="B2840" t="str">
            <v>Khẩu trang y tế</v>
          </cell>
        </row>
        <row r="2841">
          <cell r="A2841" t="str">
            <v>PM020010083AAI</v>
          </cell>
          <cell r="B2841" t="str">
            <v>N-Hexane C6H14 0,5l</v>
          </cell>
        </row>
        <row r="2842">
          <cell r="A2842" t="str">
            <v>PM020010098AAI</v>
          </cell>
          <cell r="B2842" t="str">
            <v>Dây đồng hút thiếc</v>
          </cell>
        </row>
        <row r="2843">
          <cell r="A2843" t="str">
            <v>PM020010099AAI</v>
          </cell>
          <cell r="B2843" t="str">
            <v>Thiếc có chì Electroloy 63/37 1000g</v>
          </cell>
        </row>
        <row r="2844">
          <cell r="A2844" t="str">
            <v>PM020010100AAI</v>
          </cell>
          <cell r="B2844" t="str">
            <v>Thiếc có chì Promosol 63/37 500g</v>
          </cell>
        </row>
        <row r="2845">
          <cell r="A2845" t="str">
            <v>PM020010101AAK</v>
          </cell>
          <cell r="B2845" t="str">
            <v>Kem hàn - Solder paste- màu xanh</v>
          </cell>
        </row>
        <row r="2846">
          <cell r="A2846" t="str">
            <v>PM020010102AAI</v>
          </cell>
          <cell r="B2846" t="str">
            <v>Giẻ lau máy</v>
          </cell>
        </row>
        <row r="2847">
          <cell r="A2847" t="str">
            <v>PM020010107AAI</v>
          </cell>
          <cell r="B2847" t="str">
            <v>Đầu mỏ hàn thiếc T18-C3</v>
          </cell>
        </row>
        <row r="2848">
          <cell r="A2848" t="str">
            <v>PM020010108AAI</v>
          </cell>
          <cell r="B2848" t="str">
            <v>Đầu mỏ hàn thiếc T18-K</v>
          </cell>
        </row>
        <row r="2849">
          <cell r="A2849" t="str">
            <v>PM020010109AAI</v>
          </cell>
          <cell r="B2849" t="str">
            <v>Vải lau tĩnh điện</v>
          </cell>
        </row>
        <row r="2850">
          <cell r="A2850" t="str">
            <v>PM020010118AAI</v>
          </cell>
          <cell r="B2850" t="str">
            <v>Giấy in nhãn ZEBRA Z- 3.25''x5.5''</v>
          </cell>
        </row>
        <row r="2851">
          <cell r="A2851" t="str">
            <v>PM020010119AAI</v>
          </cell>
          <cell r="B2851" t="str">
            <v>Mực ZEBRA Resin 40mm x 450m</v>
          </cell>
        </row>
        <row r="2852">
          <cell r="A2852" t="str">
            <v>PM020010120AAI</v>
          </cell>
          <cell r="B2852" t="str">
            <v>Mực in nhãn ZEBRA Z 89mm x 450 mm</v>
          </cell>
        </row>
        <row r="2853">
          <cell r="A2853" t="str">
            <v>PM020010121AAI</v>
          </cell>
          <cell r="B2853" t="str">
            <v>Túi zip #3, 100x70mm</v>
          </cell>
        </row>
        <row r="2854">
          <cell r="A2854" t="str">
            <v>PM020010122AAI</v>
          </cell>
          <cell r="B2854" t="str">
            <v>Túi zip #6, 170x120mm</v>
          </cell>
        </row>
        <row r="2855">
          <cell r="A2855" t="str">
            <v>PM020010123AAI</v>
          </cell>
          <cell r="B2855" t="str">
            <v>Túi zip #7, 200x140mm</v>
          </cell>
        </row>
        <row r="2856">
          <cell r="A2856" t="str">
            <v>PM020010124AAI</v>
          </cell>
          <cell r="B2856" t="str">
            <v>Mút chùi mỏ hàn</v>
          </cell>
        </row>
        <row r="2857">
          <cell r="A2857" t="str">
            <v>PM020010126AAI</v>
          </cell>
          <cell r="B2857" t="str">
            <v>SIM điện thoại Vinaphone</v>
          </cell>
        </row>
        <row r="2858">
          <cell r="A2858" t="str">
            <v>PM020010127AAI</v>
          </cell>
          <cell r="B2858" t="str">
            <v>Băng dính giấy 1cm</v>
          </cell>
        </row>
        <row r="2859">
          <cell r="A2859" t="str">
            <v>PM020010128AAI</v>
          </cell>
          <cell r="B2859" t="str">
            <v>Túi zip #0, 60x40mm</v>
          </cell>
        </row>
        <row r="2860">
          <cell r="A2860" t="str">
            <v>PM020010132AAI</v>
          </cell>
          <cell r="B2860" t="str">
            <v>Dung môi Isopropyl Alcohol 500ml</v>
          </cell>
        </row>
        <row r="2861">
          <cell r="A2861" t="str">
            <v>PM020010134AAI</v>
          </cell>
          <cell r="B2861" t="str">
            <v>Thiếc hàn ECOSOLDER NEO-F3-M35 0.8mm 1kg</v>
          </cell>
        </row>
        <row r="2862">
          <cell r="A2862" t="str">
            <v>PM020010145AAI</v>
          </cell>
          <cell r="B2862" t="str">
            <v>Dầu máy nén khí 20l/can</v>
          </cell>
        </row>
        <row r="2863">
          <cell r="A2863" t="str">
            <v>PM020010146AAI</v>
          </cell>
          <cell r="B2863" t="str">
            <v>Dung dịch rửa lưới in Kolb MultiEx NAO readymix (thùng 25l)</v>
          </cell>
        </row>
        <row r="2864">
          <cell r="A2864" t="str">
            <v>PM020010147AAI</v>
          </cell>
          <cell r="B2864" t="str">
            <v>Tem trắng không in 20x10mm</v>
          </cell>
        </row>
        <row r="2865">
          <cell r="A2865" t="str">
            <v>PM020010148AAI</v>
          </cell>
          <cell r="B2865" t="str">
            <v>Tem tròn đen không in Ø12mm</v>
          </cell>
        </row>
        <row r="2866">
          <cell r="A2866" t="str">
            <v>PM020010149AAI</v>
          </cell>
          <cell r="B2866" t="str">
            <v>Tem tròn nâu không in Ø12mm</v>
          </cell>
        </row>
        <row r="2867">
          <cell r="A2867" t="str">
            <v>PM020010150AAI</v>
          </cell>
          <cell r="B2867" t="str">
            <v>Tem tròn đỏ không in Ø12mm</v>
          </cell>
        </row>
        <row r="2868">
          <cell r="A2868" t="str">
            <v>PM020010151AAI</v>
          </cell>
          <cell r="B2868" t="str">
            <v>Tem tròn cam không in Ø12mm</v>
          </cell>
        </row>
        <row r="2869">
          <cell r="A2869" t="str">
            <v>PM020010152AAI</v>
          </cell>
          <cell r="B2869" t="str">
            <v>Tem tròn vàng không in Ø12mm</v>
          </cell>
        </row>
        <row r="2870">
          <cell r="A2870" t="str">
            <v>PM020010153AAI</v>
          </cell>
          <cell r="B2870" t="str">
            <v>Tem tròn lục không in Ø12mm</v>
          </cell>
        </row>
        <row r="2871">
          <cell r="A2871" t="str">
            <v>PM020010154AAI</v>
          </cell>
          <cell r="B2871" t="str">
            <v>Tem tròn lam không in Ø12mm</v>
          </cell>
        </row>
        <row r="2872">
          <cell r="A2872" t="str">
            <v>PM020010155AAI</v>
          </cell>
          <cell r="B2872" t="str">
            <v>Tem tròn tím không in Ø12mm</v>
          </cell>
        </row>
        <row r="2873">
          <cell r="A2873" t="str">
            <v>PM020010156AAI</v>
          </cell>
          <cell r="B2873" t="str">
            <v>Tem tròn xám không in Ø12mm</v>
          </cell>
        </row>
        <row r="2874">
          <cell r="A2874" t="str">
            <v>PM020010157AAI</v>
          </cell>
          <cell r="B2874" t="str">
            <v>Tem tròn trắng không in Ø12mm</v>
          </cell>
        </row>
        <row r="2875">
          <cell r="A2875" t="str">
            <v>PM020010158AAI</v>
          </cell>
          <cell r="B2875" t="str">
            <v>Tem trắng in mũi tên đỏ 7x5mm</v>
          </cell>
        </row>
        <row r="2876">
          <cell r="A2876" t="str">
            <v>PM020010159AAI</v>
          </cell>
          <cell r="B2876" t="str">
            <v>Tem "CHẤP NHẬN" xanh lá cây 50x70mm</v>
          </cell>
        </row>
        <row r="2877">
          <cell r="A2877" t="str">
            <v>PM020010160AAI</v>
          </cell>
          <cell r="B2877" t="str">
            <v>Tem "KHÔNG CHẤP NHẬN" màu đỏ 50x70mm</v>
          </cell>
        </row>
        <row r="2878">
          <cell r="A2878" t="str">
            <v>PM020010161AAI</v>
          </cell>
          <cell r="B2878" t="str">
            <v>Tem "CHẤP NHẬN ĐƯỢC" màu vàng 50x70mm</v>
          </cell>
        </row>
        <row r="2879">
          <cell r="A2879" t="str">
            <v>PM020010164AAI</v>
          </cell>
          <cell r="B2879" t="str">
            <v>Găng tay ngón không chun</v>
          </cell>
        </row>
        <row r="2880">
          <cell r="A2880" t="str">
            <v>PM020010182AAI</v>
          </cell>
          <cell r="B2880" t="str">
            <v>Thẻ nạp tiền mạng Vinaphone 50000VND</v>
          </cell>
        </row>
        <row r="2881">
          <cell r="A2881" t="str">
            <v>PM020010214AAI</v>
          </cell>
          <cell r="B2881" t="str">
            <v>Giấy in nhãn ZEBRA Poly Pro 4000T 30mm x 12mm</v>
          </cell>
        </row>
        <row r="2882">
          <cell r="A2882" t="str">
            <v>PM020010226AAI</v>
          </cell>
          <cell r="B2882" t="str">
            <v>Băng dính giấy 5cm</v>
          </cell>
        </row>
        <row r="2883">
          <cell r="A2883" t="str">
            <v>PM020010227AAI</v>
          </cell>
          <cell r="B2883" t="str">
            <v>PIN CR 2025</v>
          </cell>
        </row>
        <row r="2884">
          <cell r="A2884" t="str">
            <v>PM020010231AAI</v>
          </cell>
          <cell r="B2884" t="str">
            <v>Màng phim bảo vệ SP 60 - 145mm x 200m</v>
          </cell>
        </row>
        <row r="2885">
          <cell r="A2885" t="str">
            <v>PM020010236AAI</v>
          </cell>
          <cell r="B2885" t="str">
            <v>Mực in mã vạch Resin NR302 50mm x 300m</v>
          </cell>
        </row>
        <row r="2886">
          <cell r="A2886" t="str">
            <v>PM020010237AAK</v>
          </cell>
          <cell r="B2886" t="str">
            <v>PVC Insulating Tape</v>
          </cell>
        </row>
        <row r="2887">
          <cell r="A2887" t="str">
            <v>PM020010245AAK</v>
          </cell>
          <cell r="B2887" t="str">
            <v>Giấy lau máy in kem thiếc</v>
          </cell>
        </row>
        <row r="2888">
          <cell r="A2888" t="str">
            <v>PM020010246AAK</v>
          </cell>
          <cell r="B2888" t="str">
            <v>Băng dính nối cuộn linh kiện</v>
          </cell>
        </row>
        <row r="2889">
          <cell r="A2889" t="str">
            <v>PM020010247AAI</v>
          </cell>
          <cell r="B2889" t="str">
            <v>PIN ENERGIZER</v>
          </cell>
        </row>
        <row r="2890">
          <cell r="A2890" t="str">
            <v>PM020010263AAI</v>
          </cell>
          <cell r="B2890" t="str">
            <v>Cổng USB</v>
          </cell>
        </row>
        <row r="2891">
          <cell r="A2891" t="str">
            <v>PM020010264AAI</v>
          </cell>
          <cell r="B2891" t="str">
            <v>Khẩu trang vải</v>
          </cell>
        </row>
        <row r="2892">
          <cell r="A2892" t="str">
            <v>PM020010266AAI</v>
          </cell>
          <cell r="B2892" t="str">
            <v>Mực in mã vạch Wax S245 120mm x 300m</v>
          </cell>
        </row>
        <row r="2893">
          <cell r="A2893" t="str">
            <v>PM020010267AAI</v>
          </cell>
          <cell r="B2893" t="str">
            <v>Mực in mã vạch Resin NR300 70mm x 300m</v>
          </cell>
        </row>
        <row r="2894">
          <cell r="A2894" t="str">
            <v>PM020010268AAI</v>
          </cell>
          <cell r="B2894" t="str">
            <v>Mỡ bôi trơn</v>
          </cell>
        </row>
        <row r="2895">
          <cell r="A2895" t="str">
            <v>PM020010270AAI</v>
          </cell>
          <cell r="B2895" t="str">
            <v>Mực in mã vạch Resin 45mm x 300m</v>
          </cell>
        </row>
        <row r="2896">
          <cell r="A2896" t="str">
            <v>PM020010271AAI</v>
          </cell>
          <cell r="B2896" t="str">
            <v>Mực in mã vạch Resin 80mm x 300m</v>
          </cell>
        </row>
        <row r="2897">
          <cell r="A2897" t="str">
            <v>PM020010272AAI</v>
          </cell>
          <cell r="B2897" t="str">
            <v>Thiếc thanh 63BE20 LD BAR-Sn63/PB37</v>
          </cell>
        </row>
        <row r="2898">
          <cell r="A2898" t="str">
            <v>PM020010273AAI</v>
          </cell>
          <cell r="B2898" t="str">
            <v>Thiếc dây 63WF2617D08S100 LD Wire-SN62/PB37</v>
          </cell>
        </row>
        <row r="2899">
          <cell r="A2899" t="str">
            <v>PM020010276AAI</v>
          </cell>
          <cell r="B2899" t="str">
            <v>Mực in mã vạch wax S245 95mm x 300m</v>
          </cell>
        </row>
        <row r="2900">
          <cell r="A2900" t="str">
            <v>PM020010278AAK</v>
          </cell>
          <cell r="B2900" t="str">
            <v>Chế phẩm làm sạch bề mặt kim loại (flux)</v>
          </cell>
        </row>
        <row r="2901">
          <cell r="A2901" t="str">
            <v>PM020010281AAI</v>
          </cell>
          <cell r="B2901" t="str">
            <v>Mực in mã vạch Wax S245 60mm x 300m</v>
          </cell>
        </row>
        <row r="2902">
          <cell r="A2902" t="str">
            <v>PM020010287AAI</v>
          </cell>
          <cell r="B2902" t="str">
            <v xml:space="preserve">Thảm chống tĩnh điện </v>
          </cell>
        </row>
        <row r="2903">
          <cell r="A2903" t="str">
            <v>PM020010288AAI</v>
          </cell>
          <cell r="B2903" t="str">
            <v>Mực in mã vạch Wax S245 110mm x 300m</v>
          </cell>
        </row>
        <row r="2904">
          <cell r="A2904" t="str">
            <v>PM020010290AAI</v>
          </cell>
          <cell r="B2904" t="str">
            <v>Lôi hàn A1321 cho mỏ hàn Hakko 936</v>
          </cell>
        </row>
        <row r="2905">
          <cell r="A2905" t="str">
            <v>PM020010292AAI</v>
          </cell>
          <cell r="B2905" t="str">
            <v>Silicon tuýp</v>
          </cell>
        </row>
        <row r="2906">
          <cell r="A2906" t="str">
            <v>PM020010297AAI</v>
          </cell>
          <cell r="B2906" t="str">
            <v>Belt timing 6T5/185</v>
          </cell>
        </row>
        <row r="2907">
          <cell r="A2907" t="str">
            <v>PM020010298AAI</v>
          </cell>
          <cell r="B2907" t="str">
            <v>Belt timing Y transfer</v>
          </cell>
        </row>
        <row r="2908">
          <cell r="A2908" t="str">
            <v>PM020010301AAI</v>
          </cell>
          <cell r="B2908" t="str">
            <v>Keo A500</v>
          </cell>
        </row>
        <row r="2909">
          <cell r="A2909" t="str">
            <v>PM020010302AAI</v>
          </cell>
          <cell r="B2909" t="str">
            <v>Dép cao su</v>
          </cell>
        </row>
        <row r="2910">
          <cell r="A2910" t="str">
            <v>PM020010303AAI</v>
          </cell>
          <cell r="B2910" t="str">
            <v>Thiếc dây 50WF5920D12S100 LDWIRE-SN50/PB50</v>
          </cell>
        </row>
        <row r="2911">
          <cell r="A2911" t="str">
            <v>PM020010304AAI</v>
          </cell>
          <cell r="B2911" t="str">
            <v>Thiếc dây LF315WF5930D08S100 LFWIRE-SN99/AV0.3/CU0.7</v>
          </cell>
        </row>
        <row r="2912">
          <cell r="A2912" t="str">
            <v>PM020010309AAI</v>
          </cell>
          <cell r="B2912" t="str">
            <v>Màng chít</v>
          </cell>
        </row>
        <row r="2913">
          <cell r="A2913" t="str">
            <v>PM020010310AAI</v>
          </cell>
          <cell r="B2913" t="str">
            <v>Túi PE loại dày 25x35 đựng packing list</v>
          </cell>
        </row>
        <row r="2914">
          <cell r="A2914" t="str">
            <v>PM020010321AAI</v>
          </cell>
          <cell r="B2914" t="str">
            <v>Cana car cream</v>
          </cell>
        </row>
        <row r="2915">
          <cell r="A2915" t="str">
            <v>PM020010323AAK</v>
          </cell>
          <cell r="B2915" t="str">
            <v>Đĩa CD trắng</v>
          </cell>
        </row>
        <row r="2916">
          <cell r="A2916" t="str">
            <v>PM020010325AAI</v>
          </cell>
          <cell r="B2916" t="str">
            <v>Pin 9V</v>
          </cell>
        </row>
        <row r="2917">
          <cell r="A2917" t="str">
            <v>PM020010331AAI</v>
          </cell>
          <cell r="B2917" t="str">
            <v>Khuôn in nhỏ model CPU-BCM6318</v>
          </cell>
        </row>
        <row r="2918">
          <cell r="A2918" t="str">
            <v>PM020010333AAI</v>
          </cell>
          <cell r="B2918" t="str">
            <v>Giày chống tĩnh điện ĐQSD</v>
          </cell>
        </row>
        <row r="2919">
          <cell r="A2919" t="str">
            <v>PM020010344AAI</v>
          </cell>
          <cell r="B2919" t="str">
            <v>Ghim đồng nối liệu</v>
          </cell>
        </row>
        <row r="2920">
          <cell r="A2920" t="str">
            <v>PM020010346AAI</v>
          </cell>
          <cell r="B2920" t="str">
            <v>Maxell super poWer ace( pin R6P 4P X)</v>
          </cell>
        </row>
        <row r="2921">
          <cell r="A2921" t="str">
            <v>PM020010348AAI</v>
          </cell>
          <cell r="B2921" t="str">
            <v>Giấy lau máy in Dek</v>
          </cell>
        </row>
        <row r="2922">
          <cell r="A2922" t="str">
            <v>PM020010350AAI</v>
          </cell>
          <cell r="B2922" t="str">
            <v>Quạt 12*12</v>
          </cell>
        </row>
        <row r="2923">
          <cell r="A2923" t="str">
            <v>PM020010351AAI</v>
          </cell>
          <cell r="B2923" t="str">
            <v>Giấy cách điện</v>
          </cell>
        </row>
        <row r="2924">
          <cell r="A2924" t="str">
            <v>PM020010356AAI</v>
          </cell>
          <cell r="B2924" t="str">
            <v>Mực in màu xanh</v>
          </cell>
        </row>
        <row r="2925">
          <cell r="A2925" t="str">
            <v>PM020010357AAI</v>
          </cell>
          <cell r="B2925" t="str">
            <v>Mực in màu ghi</v>
          </cell>
        </row>
        <row r="2926">
          <cell r="A2926" t="str">
            <v>PM020010358AAI</v>
          </cell>
          <cell r="B2926" t="str">
            <v>Mực in màu đỏ</v>
          </cell>
        </row>
        <row r="2927">
          <cell r="A2927" t="str">
            <v>PM020010359AAI</v>
          </cell>
          <cell r="B2927" t="str">
            <v>Dung môi Xiclo</v>
          </cell>
        </row>
        <row r="2928">
          <cell r="A2928" t="str">
            <v>PM020010360AAI</v>
          </cell>
          <cell r="B2928" t="str">
            <v xml:space="preserve">Dung môi chậm khô 783 </v>
          </cell>
        </row>
        <row r="2929">
          <cell r="A2929" t="str">
            <v>PM020010361AAI</v>
          </cell>
          <cell r="B2929" t="str">
            <v>Keo 1101</v>
          </cell>
        </row>
        <row r="2930">
          <cell r="A2930" t="str">
            <v>PM020020537AVG</v>
          </cell>
          <cell r="B2930" t="str">
            <v>Thiếc dây 23/77</v>
          </cell>
        </row>
        <row r="2931">
          <cell r="A2931" t="str">
            <v>SC/UPC-SC/APC-50M</v>
          </cell>
          <cell r="B2931" t="str">
            <v>Dây nhảy quang Single Mode SC/UPC-SC/APC 50m</v>
          </cell>
        </row>
        <row r="2932">
          <cell r="A2932" t="str">
            <v>SC/UPC-SC/APC-5M</v>
          </cell>
          <cell r="B2932" t="str">
            <v>Dây nhảy quang Single Mode SC/UPC-SC/APC 5m</v>
          </cell>
        </row>
        <row r="2933">
          <cell r="A2933" t="str">
            <v>TR01</v>
          </cell>
          <cell r="B2933" t="str">
            <v>Tờ rơi sản phẩm</v>
          </cell>
        </row>
        <row r="2934">
          <cell r="A2934" t="str">
            <v>1T8</v>
          </cell>
          <cell r="B2934" t="str">
            <v>Bộ chia tín hiệu truyền hình 8 đường</v>
          </cell>
        </row>
        <row r="2935">
          <cell r="A2935" t="str">
            <v>3VSTPCB1020MB01</v>
          </cell>
          <cell r="B2935" t="str">
            <v>Khuôn in modem3VSTPCB1020MB01 top &amp; bot</v>
          </cell>
        </row>
        <row r="2936">
          <cell r="A2936" t="str">
            <v>3VSTPCBPOETA4812G</v>
          </cell>
          <cell r="B2936" t="str">
            <v>Khuôn in modem3VSTPCBOETA4812G top &amp; bot</v>
          </cell>
        </row>
        <row r="2937">
          <cell r="A2937" t="str">
            <v>A1D00200196-02</v>
          </cell>
          <cell r="B2937" t="str">
            <v>TOOTH BEST</v>
          </cell>
        </row>
        <row r="2938">
          <cell r="A2938" t="str">
            <v>A1D00200333-01</v>
          </cell>
          <cell r="B2938" t="str">
            <v xml:space="preserve">Tooth belt Synchroflex 6 T2,5/245, </v>
          </cell>
        </row>
        <row r="2939">
          <cell r="A2939" t="str">
            <v>A1D00200341-01</v>
          </cell>
          <cell r="B2939" t="str">
            <v>Tooth belt Synchroflex 6 T2,5/177,5</v>
          </cell>
        </row>
        <row r="2940">
          <cell r="A2940" t="str">
            <v>A1D00321607-03</v>
          </cell>
          <cell r="B2940" t="str">
            <v xml:space="preserve">Belt guide y-axis </v>
          </cell>
        </row>
        <row r="2941">
          <cell r="A2941" t="str">
            <v>A1D00334180-02</v>
          </cell>
          <cell r="B2941" t="str">
            <v>Tooth belt X-axis S23/F5HM</v>
          </cell>
        </row>
        <row r="2942">
          <cell r="A2942" t="str">
            <v>A1D00334495-05</v>
          </cell>
          <cell r="B2942" t="str">
            <v xml:space="preserve">Belt guide x-axis S23/F5MH </v>
          </cell>
        </row>
        <row r="2943">
          <cell r="A2943" t="str">
            <v>AMPDA20</v>
          </cell>
          <cell r="B2943" t="str">
            <v>Amplifier DA20</v>
          </cell>
        </row>
        <row r="2944">
          <cell r="A2944" t="str">
            <v>ANNE - 50L+</v>
          </cell>
          <cell r="B2944" t="str">
            <v>TERM / MALE SMA / RoHS</v>
          </cell>
        </row>
        <row r="2945">
          <cell r="A2945" t="str">
            <v>CX200II</v>
          </cell>
          <cell r="B2945" t="str">
            <v>Tai nghe Sennheiser CX200II</v>
          </cell>
        </row>
        <row r="2946">
          <cell r="A2946" t="str">
            <v>HTMANG</v>
          </cell>
          <cell r="B2946" t="str">
            <v>Đồng hồ test mạng</v>
          </cell>
        </row>
        <row r="2947">
          <cell r="A2947" t="str">
            <v>JIG1</v>
          </cell>
          <cell r="B2947" t="str">
            <v>Jig đo kiểm PCBA cho model ADSL V1-1(Jig 1)</v>
          </cell>
        </row>
        <row r="2948">
          <cell r="A2948" t="str">
            <v>JIG2</v>
          </cell>
          <cell r="B2948" t="str">
            <v>Jig đo kiểm PCBA cho model ADSL V1-1(Jig 2)</v>
          </cell>
        </row>
        <row r="2949">
          <cell r="A2949" t="str">
            <v>KM01</v>
          </cell>
          <cell r="B2949" t="str">
            <v>Kìm mạng</v>
          </cell>
        </row>
        <row r="2950">
          <cell r="A2950" t="str">
            <v>KNBOP</v>
          </cell>
          <cell r="B2950" t="str">
            <v>Khuôn in (736x736x40mm) - Mặt BOP</v>
          </cell>
        </row>
        <row r="2951">
          <cell r="A2951" t="str">
            <v>KNTOP</v>
          </cell>
          <cell r="B2951" t="str">
            <v>Khuôn in (736x736x40mm) - Mặt TOP</v>
          </cell>
        </row>
        <row r="2952">
          <cell r="A2952" t="str">
            <v>KQLH</v>
          </cell>
          <cell r="B2952" t="str">
            <v>Khuôn qua lò hàn</v>
          </cell>
        </row>
        <row r="2953">
          <cell r="A2953" t="str">
            <v>MICROSD8GB</v>
          </cell>
          <cell r="B2953" t="str">
            <v>Thẻ nhớ Micro SD 8GB SanDisk</v>
          </cell>
        </row>
        <row r="2954">
          <cell r="A2954" t="str">
            <v>MSP430</v>
          </cell>
          <cell r="B2954" t="str">
            <v>Mạch nạp cho vi điều khiển MSP430</v>
          </cell>
        </row>
        <row r="2955">
          <cell r="A2955" t="str">
            <v>NM - SF50+</v>
          </cell>
          <cell r="B2955" t="str">
            <v>ADAPTER / N-M / SMA-F / RoHS</v>
          </cell>
        </row>
        <row r="2956">
          <cell r="A2956" t="str">
            <v>PM020010002AAI</v>
          </cell>
          <cell r="B2956" t="str">
            <v>Kìm dẹt Bossi</v>
          </cell>
        </row>
        <row r="2957">
          <cell r="A2957" t="str">
            <v>PM020010003AAI</v>
          </cell>
          <cell r="B2957" t="str">
            <v>Kìm điện Bossi</v>
          </cell>
        </row>
        <row r="2958">
          <cell r="A2958" t="str">
            <v>PM020010005AAI</v>
          </cell>
          <cell r="B2958" t="str">
            <v>Pan gắp</v>
          </cell>
        </row>
        <row r="2959">
          <cell r="A2959" t="str">
            <v>PM020010007AAI</v>
          </cell>
          <cell r="B2959" t="str">
            <v>Kéo cắt dây điện</v>
          </cell>
        </row>
        <row r="2960">
          <cell r="A2960" t="str">
            <v>PM020010008AAI</v>
          </cell>
          <cell r="B2960" t="str">
            <v>Ống hút thiếc</v>
          </cell>
        </row>
        <row r="2961">
          <cell r="A2961" t="str">
            <v>PM020010009AAI</v>
          </cell>
          <cell r="B2961" t="str">
            <v>Mỏ hàn xung</v>
          </cell>
        </row>
        <row r="2962">
          <cell r="A2962" t="str">
            <v>PM020010010AAI</v>
          </cell>
          <cell r="B2962" t="str">
            <v>Súng phun keo nóng</v>
          </cell>
        </row>
        <row r="2963">
          <cell r="A2963" t="str">
            <v>PM020010014AAI</v>
          </cell>
          <cell r="B2963" t="str">
            <v>Vặn vít 4 cạnh Topwin 505 3mm</v>
          </cell>
        </row>
        <row r="2964">
          <cell r="A2964" t="str">
            <v>PM020010016AAI</v>
          </cell>
          <cell r="B2964" t="str">
            <v>Văn vít 2 cạnh Topwin 505 3mm</v>
          </cell>
        </row>
        <row r="2965">
          <cell r="A2965" t="str">
            <v>PM020010017AAI</v>
          </cell>
          <cell r="B2965" t="str">
            <v>Cle choòng 8</v>
          </cell>
        </row>
        <row r="2966">
          <cell r="A2966" t="str">
            <v>PM020010018AAI</v>
          </cell>
          <cell r="B2966" t="str">
            <v>Cle choòng 10</v>
          </cell>
        </row>
        <row r="2967">
          <cell r="A2967" t="str">
            <v>PM020010019AAI</v>
          </cell>
          <cell r="B2967" t="str">
            <v>Lọ đựng dung dịch tẩy rửa mạnh</v>
          </cell>
        </row>
        <row r="2968">
          <cell r="A2968" t="str">
            <v>PM020010022AAI</v>
          </cell>
          <cell r="B2968" t="str">
            <v>Bàn chải răng</v>
          </cell>
        </row>
        <row r="2969">
          <cell r="A2969" t="str">
            <v>PM020010030AAK</v>
          </cell>
          <cell r="B2969" t="str">
            <v>ScrewDrivers with Power controller</v>
          </cell>
        </row>
        <row r="2970">
          <cell r="A2970" t="str">
            <v>PM020010031AAK</v>
          </cell>
          <cell r="B2970" t="str">
            <v>Spring Balancer</v>
          </cell>
        </row>
        <row r="2971">
          <cell r="A2971" t="str">
            <v>PM020010033AAK</v>
          </cell>
          <cell r="B2971" t="str">
            <v>DC Power supply</v>
          </cell>
        </row>
        <row r="2972">
          <cell r="A2972" t="str">
            <v>PM020010035AAK</v>
          </cell>
          <cell r="B2972" t="str">
            <v>PCB Cleaner</v>
          </cell>
        </row>
        <row r="2973">
          <cell r="A2973" t="str">
            <v>PM020010043AAK</v>
          </cell>
          <cell r="B2973" t="str">
            <v>ESD Rubber mat</v>
          </cell>
        </row>
        <row r="2974">
          <cell r="A2974" t="str">
            <v>PM020010046AAK</v>
          </cell>
          <cell r="B2974" t="str">
            <v>Áo blouse chống tĩnh điện</v>
          </cell>
        </row>
        <row r="2975">
          <cell r="A2975" t="str">
            <v>PM020010046AAW</v>
          </cell>
          <cell r="B2975" t="str">
            <v>Áo blouse chống tĩnh điện trắng</v>
          </cell>
        </row>
        <row r="2976">
          <cell r="A2976" t="str">
            <v>PM020010047AAK</v>
          </cell>
          <cell r="B2976" t="str">
            <v>Giày chống tĩnh điện</v>
          </cell>
        </row>
        <row r="2977">
          <cell r="A2977" t="str">
            <v>PM020010048AAK</v>
          </cell>
          <cell r="B2977" t="str">
            <v>Mũ chống tĩnh điện</v>
          </cell>
        </row>
        <row r="2978">
          <cell r="A2978" t="str">
            <v>PM020010048AAW</v>
          </cell>
          <cell r="B2978" t="str">
            <v>Mũ chống tĩnh điện trắng</v>
          </cell>
        </row>
        <row r="2979">
          <cell r="A2979" t="str">
            <v>PM020010049AAK</v>
          </cell>
          <cell r="B2979" t="str">
            <v>Giày chống tĩnh điện loại cũ</v>
          </cell>
        </row>
        <row r="2980">
          <cell r="A2980" t="str">
            <v>PM020010050AAK</v>
          </cell>
          <cell r="B2980" t="str">
            <v>Giày chống tĩnh điện cho nv kho</v>
          </cell>
        </row>
        <row r="2981">
          <cell r="A2981" t="str">
            <v>PM020010051AAK</v>
          </cell>
          <cell r="B2981" t="str">
            <v>Găng tay ngón</v>
          </cell>
        </row>
        <row r="2982">
          <cell r="A2982" t="str">
            <v>PM020010052AAI</v>
          </cell>
          <cell r="B2982" t="str">
            <v>Găng tay dệt kim</v>
          </cell>
        </row>
        <row r="2983">
          <cell r="A2983" t="str">
            <v>PM020010057AAI</v>
          </cell>
          <cell r="B2983" t="str">
            <v>Máy cắt băng dính to</v>
          </cell>
        </row>
        <row r="2984">
          <cell r="A2984" t="str">
            <v>PM020010063AAI</v>
          </cell>
          <cell r="B2984" t="str">
            <v>Thẻ nhớ Micro SD 4GB</v>
          </cell>
        </row>
        <row r="2985">
          <cell r="A2985" t="str">
            <v>PM020010064AAI</v>
          </cell>
          <cell r="B2985" t="str">
            <v>USB Flash 4.04GB</v>
          </cell>
        </row>
        <row r="2986">
          <cell r="A2986" t="str">
            <v>PM020010069AAI</v>
          </cell>
          <cell r="B2986" t="str">
            <v>Mỏ hàn thiếc 60W</v>
          </cell>
        </row>
        <row r="2987">
          <cell r="A2987" t="str">
            <v>PM020010076AAI</v>
          </cell>
          <cell r="B2987" t="str">
            <v>Que đo của đồng hồ vạn năng</v>
          </cell>
        </row>
        <row r="2988">
          <cell r="A2988" t="str">
            <v>PM020010080AAI</v>
          </cell>
          <cell r="B2988" t="str">
            <v>Ổ cắm Lioa 6 chấu dây 5m</v>
          </cell>
        </row>
        <row r="2989">
          <cell r="A2989" t="str">
            <v>PM020010086AAI</v>
          </cell>
          <cell r="B2989" t="str">
            <v>Ổ cắm Lioa 6 chấu dây 3m</v>
          </cell>
        </row>
        <row r="2990">
          <cell r="A2990" t="str">
            <v>PM020010089AAI</v>
          </cell>
          <cell r="B2990" t="str">
            <v>Tô vít Ф4*100 PAT.15620</v>
          </cell>
        </row>
        <row r="2991">
          <cell r="A2991" t="str">
            <v>PM020010096AAI</v>
          </cell>
          <cell r="B2991" t="str">
            <v>USB Flash mini HP 4Gb</v>
          </cell>
        </row>
        <row r="2992">
          <cell r="A2992" t="str">
            <v>PM020010103AAO</v>
          </cell>
          <cell r="B2992" t="str">
            <v>Giầy chống tĩnh điện 4 lỗ xanh</v>
          </cell>
        </row>
        <row r="2993">
          <cell r="A2993" t="str">
            <v>PM020010104AAO</v>
          </cell>
          <cell r="B2993" t="str">
            <v>Găng tay kẻ sọc, không hạt</v>
          </cell>
        </row>
        <row r="2994">
          <cell r="A2994" t="str">
            <v>PM020010105AAO</v>
          </cell>
          <cell r="B2994" t="str">
            <v>Vòng đeo tay chống tĩnh điện</v>
          </cell>
        </row>
        <row r="2995">
          <cell r="A2995" t="str">
            <v>PM020010107AAI</v>
          </cell>
          <cell r="B2995" t="str">
            <v>Đầu mỏ hàn thiếc T18-C3</v>
          </cell>
        </row>
        <row r="2996">
          <cell r="A2996" t="str">
            <v>PM020010108AAI</v>
          </cell>
          <cell r="B2996" t="str">
            <v>Đầu mỏ hàn thiếc T18-K</v>
          </cell>
        </row>
        <row r="2997">
          <cell r="A2997" t="str">
            <v>PM020010109AAI</v>
          </cell>
          <cell r="B2997" t="str">
            <v>Vải lau tĩnh điện</v>
          </cell>
        </row>
        <row r="2998">
          <cell r="A2998" t="str">
            <v>PM020010111AAO</v>
          </cell>
          <cell r="B2998" t="str">
            <v>Hộp nhựa đựng linh kiện</v>
          </cell>
        </row>
        <row r="2999">
          <cell r="A2999" t="str">
            <v>PM020010112AAI</v>
          </cell>
          <cell r="B2999" t="str">
            <v>Thước đo điện tử 2211722</v>
          </cell>
        </row>
        <row r="3000">
          <cell r="A3000" t="str">
            <v>PM020010117AAI</v>
          </cell>
          <cell r="B3000" t="str">
            <v>Máy đọc mã vạch Motorola symbol DS6708</v>
          </cell>
        </row>
        <row r="3001">
          <cell r="A3001" t="str">
            <v>PM020010121AAI</v>
          </cell>
          <cell r="B3001" t="str">
            <v>Túi zip #3, 100x70mm</v>
          </cell>
        </row>
        <row r="3002">
          <cell r="A3002" t="str">
            <v>PM020010125AAI</v>
          </cell>
          <cell r="B3002" t="str">
            <v>Thẻ nhớ Micro SD 2GB</v>
          </cell>
        </row>
        <row r="3003">
          <cell r="A3003" t="str">
            <v>PM020010126AAI</v>
          </cell>
          <cell r="B3003" t="str">
            <v>SIM điện thoại Vinaphone</v>
          </cell>
        </row>
        <row r="3004">
          <cell r="A3004" t="str">
            <v>PM020010130AAI</v>
          </cell>
          <cell r="B3004" t="str">
            <v>SIM điện thoại Mobiphone</v>
          </cell>
        </row>
        <row r="3005">
          <cell r="A3005" t="str">
            <v>PM020010131AAI</v>
          </cell>
          <cell r="B3005" t="str">
            <v>SIM điện thoại Viettel</v>
          </cell>
        </row>
        <row r="3006">
          <cell r="A3006" t="str">
            <v>PM020010133AAO</v>
          </cell>
          <cell r="B3006" t="str">
            <v>Hộp nhựa đựng vật tư 600*500*300mm</v>
          </cell>
        </row>
        <row r="3007">
          <cell r="A3007" t="str">
            <v>PM020010135AAI</v>
          </cell>
          <cell r="B3007" t="str">
            <v>Túi đựng dụng cụ</v>
          </cell>
        </row>
        <row r="3008">
          <cell r="A3008" t="str">
            <v>PM020010136AAI</v>
          </cell>
          <cell r="B3008" t="str">
            <v>Tô vít 4 cạnh mũi 000</v>
          </cell>
        </row>
        <row r="3009">
          <cell r="A3009" t="str">
            <v>PM020010137AAI</v>
          </cell>
          <cell r="B3009" t="str">
            <v>Tô vít 4 cạnh mũi 00</v>
          </cell>
        </row>
        <row r="3010">
          <cell r="A3010" t="str">
            <v>PM020010138AAI</v>
          </cell>
          <cell r="B3010" t="str">
            <v>Tô vít 4 cạnh mũi 0</v>
          </cell>
        </row>
        <row r="3011">
          <cell r="A3011" t="str">
            <v>PM020010139AAI</v>
          </cell>
          <cell r="B3011" t="str">
            <v>Tô vít 2 cạnh 1.5 mm</v>
          </cell>
        </row>
        <row r="3012">
          <cell r="A3012" t="str">
            <v>PM020010140AAI</v>
          </cell>
          <cell r="B3012" t="str">
            <v>Tô vít 2 cạnh 2.0 mm</v>
          </cell>
        </row>
        <row r="3013">
          <cell r="A3013" t="str">
            <v>PM020010141AAI</v>
          </cell>
          <cell r="B3013" t="str">
            <v>Tô vít 2 cạnh 2.5 mm</v>
          </cell>
        </row>
        <row r="3014">
          <cell r="A3014" t="str">
            <v>PM020010142AAI</v>
          </cell>
          <cell r="B3014" t="str">
            <v>Kìm cắt 115 mm</v>
          </cell>
        </row>
        <row r="3015">
          <cell r="A3015" t="str">
            <v>PM020010143AAI</v>
          </cell>
          <cell r="B3015" t="str">
            <v>Kìm nhọn 145 mm</v>
          </cell>
        </row>
        <row r="3016">
          <cell r="A3016" t="str">
            <v>PM020010144AAI</v>
          </cell>
          <cell r="B3016" t="str">
            <v>Panh thẳng 130 mm</v>
          </cell>
        </row>
        <row r="3017">
          <cell r="A3017" t="str">
            <v>PM020010162AAI</v>
          </cell>
          <cell r="B3017" t="str">
            <v>Panh Vetus ESD-12 đầu nhọn</v>
          </cell>
        </row>
        <row r="3018">
          <cell r="A3018" t="str">
            <v>PM020010163AAI</v>
          </cell>
          <cell r="B3018" t="str">
            <v>Panh Vetus ESD-13 đầu tròn</v>
          </cell>
        </row>
        <row r="3019">
          <cell r="A3019" t="str">
            <v>PM020010164AAI</v>
          </cell>
          <cell r="B3019" t="str">
            <v>Găng tay ngón không chun</v>
          </cell>
        </row>
        <row r="3020">
          <cell r="A3020" t="str">
            <v>PM020010165AAI</v>
          </cell>
          <cell r="B3020" t="str">
            <v>Găng tay chống tĩnh điện</v>
          </cell>
        </row>
        <row r="3021">
          <cell r="A3021" t="str">
            <v>PM020010166AAI</v>
          </cell>
          <cell r="B3021" t="str">
            <v>Bàn chải tĩnh điện to</v>
          </cell>
        </row>
        <row r="3022">
          <cell r="A3022" t="str">
            <v>PM020010167AAI</v>
          </cell>
          <cell r="B3022" t="str">
            <v>Bàn chải tĩnh điện nhỏ</v>
          </cell>
        </row>
        <row r="3023">
          <cell r="A3023" t="str">
            <v>PM020010168AAH</v>
          </cell>
          <cell r="B3023" t="str">
            <v>Găng tay chống tĩnh điện kẻ sọc, có hạt</v>
          </cell>
        </row>
        <row r="3024">
          <cell r="A3024" t="str">
            <v>PM020010169AAI</v>
          </cell>
          <cell r="B3024" t="str">
            <v>Bộ cờ lê 440.JE18</v>
          </cell>
        </row>
        <row r="3025">
          <cell r="A3025" t="str">
            <v>PM020010170AAI</v>
          </cell>
          <cell r="B3025" t="str">
            <v>Tuốc nơ vít 2 cạnh AN2x75</v>
          </cell>
        </row>
        <row r="3026">
          <cell r="A3026" t="str">
            <v>PM020010171AAI</v>
          </cell>
          <cell r="B3026" t="str">
            <v>Tuốc nơ vít 2 cạnh AN2.5x75</v>
          </cell>
        </row>
        <row r="3027">
          <cell r="A3027" t="str">
            <v>PM020010172AAI</v>
          </cell>
          <cell r="B3027" t="str">
            <v>Tuốc nơ vít 2 cạnh AN3x100</v>
          </cell>
        </row>
        <row r="3028">
          <cell r="A3028" t="str">
            <v>PM020010173AAI</v>
          </cell>
          <cell r="B3028" t="str">
            <v>Tuốc nơ vít 2 cạnh AN3.5x100</v>
          </cell>
        </row>
        <row r="3029">
          <cell r="A3029" t="str">
            <v>PM020010174AAI</v>
          </cell>
          <cell r="B3029" t="str">
            <v>Tuốc nơ vít 2 cạnh AN4x100</v>
          </cell>
        </row>
        <row r="3030">
          <cell r="A3030" t="str">
            <v>PM020010175AAI</v>
          </cell>
          <cell r="B3030" t="str">
            <v>Tuốc nơ vít 4 cạnh ANP1x100</v>
          </cell>
        </row>
        <row r="3031">
          <cell r="A3031" t="str">
            <v>PM020010176AAI</v>
          </cell>
          <cell r="B3031" t="str">
            <v>Tuốc nơ vít 4 cạnh ANP2x125</v>
          </cell>
        </row>
        <row r="3032">
          <cell r="A3032" t="str">
            <v>PM020010177AAI</v>
          </cell>
          <cell r="B3032" t="str">
            <v>Tuốc nơ vít đóng NS.265M</v>
          </cell>
        </row>
        <row r="3033">
          <cell r="A3033" t="str">
            <v>PM020010178AAI</v>
          </cell>
          <cell r="B3033" t="str">
            <v>Mỏ lết mạc crome 113C.24C</v>
          </cell>
        </row>
        <row r="3034">
          <cell r="A3034" t="str">
            <v>PM020010179AAI</v>
          </cell>
          <cell r="B3034" t="str">
            <v>Bộ chìa sao 89.JL12</v>
          </cell>
        </row>
        <row r="3035">
          <cell r="A3035" t="str">
            <v>PM020010180AAI</v>
          </cell>
          <cell r="B3035" t="str">
            <v>Bộ chìa mở lục lăng hệ inche 83SH.JU8</v>
          </cell>
        </row>
        <row r="3036">
          <cell r="A3036" t="str">
            <v>PM020010184AAI</v>
          </cell>
          <cell r="B3036" t="str">
            <v>Vòng đeo tay chống tĩnh điện không dây</v>
          </cell>
        </row>
        <row r="3037">
          <cell r="A3037" t="str">
            <v>PM020010217AAI</v>
          </cell>
          <cell r="B3037" t="str">
            <v>USB Flash mini HP 8Gb</v>
          </cell>
        </row>
        <row r="3038">
          <cell r="A3038" t="str">
            <v>PM020010218AAI</v>
          </cell>
          <cell r="B3038" t="str">
            <v>HDMI Cable HDMI/M to HDMI/M black 1.5M</v>
          </cell>
        </row>
        <row r="3039">
          <cell r="A3039" t="str">
            <v>PM020010219AAO</v>
          </cell>
          <cell r="B3039" t="str">
            <v>Kệ lắp ghép 1000*500*2000mm 4 tầng chứa hàng</v>
          </cell>
        </row>
        <row r="3040">
          <cell r="A3040" t="str">
            <v>PM020010220AAO</v>
          </cell>
          <cell r="B3040" t="str">
            <v>Xe đẩy 900*550*1300mm</v>
          </cell>
        </row>
        <row r="3041">
          <cell r="A3041" t="str">
            <v>PM020010221AAO</v>
          </cell>
          <cell r="B3041" t="str">
            <v>Giá inox chứa khuôn in</v>
          </cell>
        </row>
        <row r="3042">
          <cell r="A3042" t="str">
            <v>PM020010222AAO</v>
          </cell>
          <cell r="B3042" t="str">
            <v>Lò xo lực Himax</v>
          </cell>
        </row>
        <row r="3043">
          <cell r="A3043" t="str">
            <v>PM02001022965AAI</v>
          </cell>
          <cell r="B3043" t="str">
            <v>Tay hàn 936</v>
          </cell>
        </row>
        <row r="3044">
          <cell r="A3044" t="str">
            <v>PM020010233AAI</v>
          </cell>
          <cell r="B3044" t="str">
            <v>Găng tay sợi phủ cao su</v>
          </cell>
        </row>
        <row r="3045">
          <cell r="A3045" t="str">
            <v>PM020010236AAN</v>
          </cell>
          <cell r="B3045" t="str">
            <v>Thùng nhựa Danpla 600x500x320mm</v>
          </cell>
        </row>
        <row r="3046">
          <cell r="A3046" t="str">
            <v>PM020010238AAI</v>
          </cell>
          <cell r="B3046" t="str">
            <v>Cục đe bằng nhôm</v>
          </cell>
        </row>
        <row r="3047">
          <cell r="A3047" t="str">
            <v>PM020010239AAI</v>
          </cell>
          <cell r="B3047" t="str">
            <v>Ổ cắm 4 chấu dây 2m</v>
          </cell>
        </row>
        <row r="3048">
          <cell r="A3048" t="str">
            <v>PM020010240AAI</v>
          </cell>
          <cell r="B3048" t="str">
            <v>Ổ cắm điện IP 44</v>
          </cell>
        </row>
        <row r="3049">
          <cell r="A3049" t="str">
            <v>PM020010241AAI</v>
          </cell>
          <cell r="B3049" t="str">
            <v>Ổ cắm điện IP 55</v>
          </cell>
        </row>
        <row r="3050">
          <cell r="A3050" t="str">
            <v>PM020010242AAI</v>
          </cell>
          <cell r="B3050" t="str">
            <v>Sợi đốt máy hàn sóng</v>
          </cell>
        </row>
        <row r="3051">
          <cell r="A3051" t="str">
            <v>PM020010243AAI</v>
          </cell>
          <cell r="B3051" t="str">
            <v>Chổi dán tấm bảo vệ màn hình</v>
          </cell>
        </row>
        <row r="3052">
          <cell r="A3052" t="str">
            <v>PM020010244AAI</v>
          </cell>
          <cell r="B3052" t="str">
            <v>Chổi quét sơn</v>
          </cell>
        </row>
        <row r="3053">
          <cell r="A3053" t="str">
            <v>PM020010248AAI</v>
          </cell>
          <cell r="B3053" t="str">
            <v>Đèn Pin sạc</v>
          </cell>
        </row>
        <row r="3054">
          <cell r="A3054" t="str">
            <v>PM020010249AAI</v>
          </cell>
          <cell r="B3054" t="str">
            <v>Đèn bàn</v>
          </cell>
        </row>
        <row r="3055">
          <cell r="A3055" t="str">
            <v>PM020010250AAI</v>
          </cell>
          <cell r="B3055" t="str">
            <v>Đèn kỹ thuật</v>
          </cell>
        </row>
        <row r="3056">
          <cell r="A3056" t="str">
            <v>PM020010251AAI</v>
          </cell>
          <cell r="B3056" t="str">
            <v>Súng nhiệt Steinel HG2310LCD</v>
          </cell>
        </row>
        <row r="3057">
          <cell r="A3057" t="str">
            <v>PM020010252AAI</v>
          </cell>
          <cell r="B3057" t="str">
            <v>Đầu thu loại nhỏ</v>
          </cell>
        </row>
        <row r="3058">
          <cell r="A3058" t="str">
            <v>PM020010253AAI</v>
          </cell>
          <cell r="B3058" t="str">
            <v>Đầu thu loại trung</v>
          </cell>
        </row>
        <row r="3059">
          <cell r="A3059" t="str">
            <v>PM020010254AAI</v>
          </cell>
          <cell r="B3059" t="str">
            <v>Đầu thu loại đại</v>
          </cell>
        </row>
        <row r="3060">
          <cell r="A3060" t="str">
            <v>PM020010255AAI</v>
          </cell>
          <cell r="B3060" t="str">
            <v>Khay để linh kiện</v>
          </cell>
        </row>
        <row r="3061">
          <cell r="A3061" t="str">
            <v>PM020010256AAI</v>
          </cell>
          <cell r="B3061" t="str">
            <v>Thanh nhựa mở thiết bị</v>
          </cell>
        </row>
        <row r="3062">
          <cell r="A3062" t="str">
            <v>PM020010257AAI</v>
          </cell>
          <cell r="B3062" t="str">
            <v>Miếng nhựa mở thiết bị</v>
          </cell>
        </row>
        <row r="3063">
          <cell r="A3063" t="str">
            <v>PM020010258AAI</v>
          </cell>
          <cell r="B3063" t="str">
            <v>Dây calibrate điện thoại</v>
          </cell>
        </row>
        <row r="3064">
          <cell r="A3064" t="str">
            <v>PM020010259AAI</v>
          </cell>
          <cell r="B3064" t="str">
            <v>Đầu calibrate điện thoại cho fixture (loại đầu hoa)</v>
          </cell>
        </row>
        <row r="3065">
          <cell r="A3065" t="str">
            <v>PM020010260AAI</v>
          </cell>
          <cell r="B3065" t="str">
            <v>Đầu calibrate điện thoại cho fixture</v>
          </cell>
        </row>
        <row r="3066">
          <cell r="A3066" t="str">
            <v>PM020010261AAI</v>
          </cell>
          <cell r="B3066" t="str">
            <v>USB Datatraveler 2.0 16Gb</v>
          </cell>
        </row>
        <row r="3067">
          <cell r="A3067" t="str">
            <v>PM020010262AAI</v>
          </cell>
          <cell r="B3067" t="str">
            <v>Thẻ nhớ SONY 8GB SC Card class 4 mã SF-8N4/T</v>
          </cell>
        </row>
        <row r="3068">
          <cell r="A3068" t="str">
            <v>PM020010265AAI</v>
          </cell>
          <cell r="B3068" t="str">
            <v>Súng bắn sơn K3</v>
          </cell>
        </row>
        <row r="3069">
          <cell r="A3069" t="str">
            <v>PM020010269AAI</v>
          </cell>
          <cell r="B3069" t="str">
            <v>Panh Vetus ST-12 đầu nhọn</v>
          </cell>
        </row>
        <row r="3070">
          <cell r="A3070" t="str">
            <v>PM020010274AAI</v>
          </cell>
          <cell r="B3070" t="str">
            <v>Thẻ nhớ USB Transcend JF300 8Gb USB2.0</v>
          </cell>
        </row>
        <row r="3071">
          <cell r="A3071" t="str">
            <v>PM020010277AAI</v>
          </cell>
          <cell r="B3071" t="str">
            <v>Cạc mạng TP-Link</v>
          </cell>
        </row>
        <row r="3072">
          <cell r="A3072" t="str">
            <v>PM020010279AAI</v>
          </cell>
          <cell r="B3072" t="str">
            <v>Đồng hồ đếm sản phẩm</v>
          </cell>
        </row>
        <row r="3073">
          <cell r="A3073" t="str">
            <v>PM020010280AAI</v>
          </cell>
          <cell r="B3073" t="str">
            <v>Kìm cắt prokit</v>
          </cell>
        </row>
        <row r="3074">
          <cell r="A3074" t="str">
            <v>PM020010282AAI</v>
          </cell>
          <cell r="B3074" t="str">
            <v>Máy hàn Hakko</v>
          </cell>
        </row>
        <row r="3075">
          <cell r="A3075" t="str">
            <v>PM020010283AAI</v>
          </cell>
          <cell r="B3075" t="str">
            <v>Kìm cắt keiba</v>
          </cell>
        </row>
        <row r="3076">
          <cell r="A3076" t="str">
            <v>PM020010284AAI</v>
          </cell>
          <cell r="B3076" t="str">
            <v>Kìm cắt linh kiện tiến lộc loại lớn</v>
          </cell>
        </row>
        <row r="3077">
          <cell r="A3077" t="str">
            <v>PM020010285AAI</v>
          </cell>
          <cell r="B3077" t="str">
            <v>Kìm cắt linh kiện tiến lộc loại nhỡ</v>
          </cell>
        </row>
        <row r="3078">
          <cell r="A3078" t="str">
            <v>PM020010286AAI-C13</v>
          </cell>
          <cell r="B3078" t="str">
            <v>Cờ lê 13</v>
          </cell>
        </row>
        <row r="3079">
          <cell r="A3079" t="str">
            <v>PM020010286AAI-C19</v>
          </cell>
          <cell r="B3079" t="str">
            <v>Cờ lê 19</v>
          </cell>
        </row>
        <row r="3080">
          <cell r="A3080" t="str">
            <v>PM020010286AAI-C27</v>
          </cell>
          <cell r="B3080" t="str">
            <v>Cờ lê 27</v>
          </cell>
        </row>
        <row r="3081">
          <cell r="A3081" t="str">
            <v>PM020010287AAI</v>
          </cell>
          <cell r="B3081" t="str">
            <v xml:space="preserve">Thảm chống tĩnh điện </v>
          </cell>
        </row>
        <row r="3082">
          <cell r="A3082" t="str">
            <v>PM020010289AAI</v>
          </cell>
          <cell r="B3082" t="str">
            <v>Sim test RF SMP</v>
          </cell>
        </row>
        <row r="3083">
          <cell r="A3083" t="str">
            <v>PM020010290AAI</v>
          </cell>
          <cell r="B3083" t="str">
            <v>Lôi hàn A1321 cho mỏ hàn Hakko 936</v>
          </cell>
        </row>
        <row r="3084">
          <cell r="A3084" t="str">
            <v>PM020010291AAI</v>
          </cell>
          <cell r="B3084" t="str">
            <v>Máy  khò</v>
          </cell>
        </row>
        <row r="3085">
          <cell r="A3085" t="str">
            <v>PM020010293AAI</v>
          </cell>
          <cell r="B3085" t="str">
            <v>Thẻ nhớ 16G</v>
          </cell>
        </row>
        <row r="3086">
          <cell r="A3086" t="str">
            <v>PM020010295AAI</v>
          </cell>
          <cell r="B3086" t="str">
            <v>Thanh kẹp bo mạch 1016013-04</v>
          </cell>
        </row>
        <row r="3087">
          <cell r="A3087" t="str">
            <v>PM020010296AAI</v>
          </cell>
          <cell r="B3087" t="str">
            <v>Đồng hồ vạn năng 9205A</v>
          </cell>
        </row>
        <row r="3088">
          <cell r="A3088" t="str">
            <v>PM020010297AAI</v>
          </cell>
          <cell r="B3088" t="str">
            <v>Belt timing 6T5/185</v>
          </cell>
        </row>
        <row r="3089">
          <cell r="A3089" t="str">
            <v>PM020010298AAI</v>
          </cell>
          <cell r="B3089" t="str">
            <v>Belt timing Y transfer</v>
          </cell>
        </row>
        <row r="3090">
          <cell r="A3090" t="str">
            <v>PM020010299AAI</v>
          </cell>
          <cell r="B3090" t="str">
            <v>Đầu mỏ hàn 900M-T-3C</v>
          </cell>
        </row>
        <row r="3091">
          <cell r="A3091" t="str">
            <v>PM020010300AAI</v>
          </cell>
          <cell r="B3091" t="str">
            <v>Đầu mỏ hàn M-T-B</v>
          </cell>
        </row>
        <row r="3092">
          <cell r="A3092" t="str">
            <v>PM020010302AAI</v>
          </cell>
          <cell r="B3092" t="str">
            <v>Dép cao su</v>
          </cell>
        </row>
        <row r="3093">
          <cell r="A3093" t="str">
            <v>PM020010305AAI</v>
          </cell>
          <cell r="B3093" t="str">
            <v>Thùng nhựa Danpla 600x300x150mm</v>
          </cell>
        </row>
        <row r="3094">
          <cell r="A3094" t="str">
            <v>PM020010306AAI</v>
          </cell>
          <cell r="B3094" t="str">
            <v>Thùng nhựa Danpla 600x500x150mm</v>
          </cell>
        </row>
        <row r="3095">
          <cell r="A3095" t="str">
            <v>PM020010307AAI</v>
          </cell>
          <cell r="B3095" t="str">
            <v>Đầu mỏ hàn dao Hakko 900M-T-K loại bé</v>
          </cell>
        </row>
        <row r="3096">
          <cell r="A3096" t="str">
            <v>PM020010308AAI</v>
          </cell>
          <cell r="B3096" t="str">
            <v>Đầu mỏ hàn dao Hakko 900M-T-K loại lớn</v>
          </cell>
        </row>
        <row r="3097">
          <cell r="A3097" t="str">
            <v>PM020010311AAI</v>
          </cell>
          <cell r="B3097" t="str">
            <v>Ống hút khí</v>
          </cell>
        </row>
        <row r="3098">
          <cell r="A3098" t="str">
            <v>PM020010312AAI</v>
          </cell>
          <cell r="B3098" t="str">
            <v>Đai ống hút khí</v>
          </cell>
        </row>
        <row r="3099">
          <cell r="A3099" t="str">
            <v>PM020010313AAI</v>
          </cell>
          <cell r="B3099" t="str">
            <v>Máy hàn HAKKO FX-888D, 220V</v>
          </cell>
        </row>
        <row r="3100">
          <cell r="A3100" t="str">
            <v>PM020010314AAI</v>
          </cell>
          <cell r="B3100" t="str">
            <v xml:space="preserve">Thiết bị tạo ion khử tĩnh điễnER-VS02
Điều khiển nguồn khí bằng cảm biển (Panasonic CX-421)
</v>
          </cell>
        </row>
        <row r="3101">
          <cell r="A3101" t="str">
            <v>PM020010315AAI</v>
          </cell>
          <cell r="B3101" t="str">
            <v>Thiết bị tạo ion khử tĩnh điễn ER-VS02 Điều khiển nguồn khí bằng bàn đạp (SCNT TG25-J-08)</v>
          </cell>
        </row>
        <row r="3102">
          <cell r="A3102" t="str">
            <v>PM020010316AAI</v>
          </cell>
          <cell r="B3102" t="str">
            <v>Súng khí thường Korper SAB-502</v>
          </cell>
        </row>
        <row r="3103">
          <cell r="A3103" t="str">
            <v>PM020010317AAI</v>
          </cell>
          <cell r="B3103" t="str">
            <v>Tô vít điện Kilews SKD – 2200LC</v>
          </cell>
        </row>
        <row r="3104">
          <cell r="A3104" t="str">
            <v>PM020010318AAI</v>
          </cell>
          <cell r="B3104" t="str">
            <v>Tô vít điện Kilews SKD – 5300LC</v>
          </cell>
        </row>
        <row r="3105">
          <cell r="A3105" t="str">
            <v>PM020010319AAI</v>
          </cell>
          <cell r="B3105" t="str">
            <v>Ròng rọc treo Kilews KL – 1200</v>
          </cell>
        </row>
        <row r="3106">
          <cell r="A3106" t="str">
            <v>PM020010320AAI</v>
          </cell>
          <cell r="B3106" t="str">
            <v>Máy ra vit Kilews KFR – 1050</v>
          </cell>
        </row>
        <row r="3107">
          <cell r="A3107" t="str">
            <v>PM020010321AAK</v>
          </cell>
          <cell r="B3107" t="str">
            <v>Lưỡi cắt cho máy V-cut</v>
          </cell>
        </row>
        <row r="3108">
          <cell r="A3108" t="str">
            <v>PM020010322AAK</v>
          </cell>
          <cell r="B3108" t="str">
            <v>Dẫn hướng cho máy V-cut</v>
          </cell>
        </row>
        <row r="3109">
          <cell r="A3109" t="str">
            <v>PM020010323AAI</v>
          </cell>
          <cell r="B3109" t="str">
            <v>Panh inox</v>
          </cell>
        </row>
        <row r="3110">
          <cell r="A3110" t="str">
            <v>PM020010324AAI</v>
          </cell>
          <cell r="B3110" t="str">
            <v>USB 8gb flash drive (Adata)</v>
          </cell>
        </row>
        <row r="3111">
          <cell r="A3111" t="str">
            <v>PM020010326AAI</v>
          </cell>
          <cell r="B3111" t="str">
            <v>Quạt thông gió</v>
          </cell>
        </row>
        <row r="3112">
          <cell r="A3112" t="str">
            <v>PM020010327AAI</v>
          </cell>
          <cell r="B3112" t="str">
            <v>Khuôn in nhỏ model BCM6318 reball ver3</v>
          </cell>
        </row>
        <row r="3113">
          <cell r="A3113" t="str">
            <v>PM020010328AAI</v>
          </cell>
          <cell r="B3113" t="str">
            <v>Khuôn in nhỏ model BCM6318 reball ver4</v>
          </cell>
        </row>
        <row r="3114">
          <cell r="A3114" t="str">
            <v>PM020010329AAI</v>
          </cell>
          <cell r="B3114" t="str">
            <v>Khuôn in nhỏ model BCM6318 reball ver5</v>
          </cell>
        </row>
        <row r="3115">
          <cell r="A3115" t="str">
            <v>PM020010330AAI</v>
          </cell>
          <cell r="B3115" t="str">
            <v>Khuôn in nhỏ model ONTV1-BCM53125</v>
          </cell>
        </row>
        <row r="3116">
          <cell r="A3116" t="str">
            <v>PM020010331AAI</v>
          </cell>
          <cell r="B3116" t="str">
            <v>Khuôn in nhỏ model CPU-BCM6318</v>
          </cell>
        </row>
        <row r="3117">
          <cell r="A3117" t="str">
            <v>PM020010332AAI</v>
          </cell>
          <cell r="B3117" t="str">
            <v>Khuôn in nhỏ model BCM6318 reball ver2</v>
          </cell>
        </row>
        <row r="3118">
          <cell r="A3118" t="str">
            <v>PM020010333AAI</v>
          </cell>
          <cell r="B3118" t="str">
            <v>Giày chống tĩnh điện ĐQSD</v>
          </cell>
        </row>
        <row r="3119">
          <cell r="A3119" t="str">
            <v>PM020010334AAI</v>
          </cell>
          <cell r="B3119" t="str">
            <v>Khuôn đa năng 80x80</v>
          </cell>
        </row>
        <row r="3120">
          <cell r="A3120" t="str">
            <v>PM020010335AAI</v>
          </cell>
          <cell r="B3120" t="str">
            <v>Khuôn làm chân HT 80</v>
          </cell>
        </row>
        <row r="3121">
          <cell r="A3121" t="str">
            <v>PM020010336AAI</v>
          </cell>
          <cell r="B3121" t="str">
            <v>Cao su xốp 15 ly</v>
          </cell>
        </row>
        <row r="3122">
          <cell r="A3122" t="str">
            <v>PM020010337AAI</v>
          </cell>
          <cell r="B3122" t="str">
            <v>Lôi hàn sứ</v>
          </cell>
        </row>
        <row r="3123">
          <cell r="A3123" t="str">
            <v>PM020010338AAI</v>
          </cell>
          <cell r="B3123" t="str">
            <v>THẺ SD 16G TOSHIBA</v>
          </cell>
        </row>
        <row r="3124">
          <cell r="A3124" t="str">
            <v>PM020010339AAI</v>
          </cell>
          <cell r="B3124" t="str">
            <v>ĐẦU ĐỌC THẺ BUFALO</v>
          </cell>
        </row>
        <row r="3125">
          <cell r="A3125" t="str">
            <v>PM020010340AAI</v>
          </cell>
          <cell r="B3125" t="str">
            <v>USB-COM PL2303</v>
          </cell>
        </row>
        <row r="3126">
          <cell r="A3126" t="str">
            <v>PM020010341AAI</v>
          </cell>
          <cell r="B3126" t="str">
            <v>Lọ đựng hóa chất 250ml</v>
          </cell>
        </row>
        <row r="3127">
          <cell r="A3127" t="str">
            <v>PM020010342AAI</v>
          </cell>
          <cell r="B3127" t="str">
            <v>Lọ đựng hóa chất 200 ml trắng</v>
          </cell>
        </row>
        <row r="3128">
          <cell r="A3128" t="str">
            <v>PM020010343AAI</v>
          </cell>
          <cell r="B3128" t="str">
            <v>Thùng nhựa Danpla 600x530x150mm</v>
          </cell>
        </row>
        <row r="3129">
          <cell r="A3129" t="str">
            <v>PM020010349AAI</v>
          </cell>
          <cell r="B3129" t="str">
            <v>Foil clamp</v>
          </cell>
        </row>
        <row r="3130">
          <cell r="A3130" t="str">
            <v>PM020010351AAI</v>
          </cell>
          <cell r="B3130" t="str">
            <v>Giấy cách điện</v>
          </cell>
        </row>
        <row r="3131">
          <cell r="A3131" t="str">
            <v>PM020010352AAI</v>
          </cell>
          <cell r="B3131" t="str">
            <v>Thùng nhựa Danpla 400*300*150</v>
          </cell>
        </row>
        <row r="3132">
          <cell r="A3132" t="str">
            <v>PM020010353AAI</v>
          </cell>
          <cell r="B3132" t="str">
            <v>Lưới in ( mắt 140M, khổ 35x50 + film in + chụp bản )</v>
          </cell>
        </row>
        <row r="3133">
          <cell r="A3133" t="str">
            <v>PM020010354AAI</v>
          </cell>
          <cell r="B3133" t="str">
            <v>Bàn in lưới ( khổ A4 )</v>
          </cell>
        </row>
        <row r="3134">
          <cell r="A3134" t="str">
            <v>PM020010355AAI</v>
          </cell>
          <cell r="B3134" t="str">
            <v>Dao gạt mực (10 cm )</v>
          </cell>
        </row>
        <row r="3135">
          <cell r="A3135" t="str">
            <v>PM020019301AAI</v>
          </cell>
          <cell r="B3135" t="str">
            <v>Cân điện tử SW1S- 10kg</v>
          </cell>
        </row>
        <row r="3136">
          <cell r="A3136" t="str">
            <v>PM020020458AAI</v>
          </cell>
          <cell r="B3136" t="str">
            <v>Cân điện tử EDH - 30kg</v>
          </cell>
        </row>
        <row r="3137">
          <cell r="A3137" t="str">
            <v>PM02009875AAIL</v>
          </cell>
          <cell r="B3137" t="str">
            <v>Mặt nạ phòng độc</v>
          </cell>
        </row>
        <row r="3138">
          <cell r="A3138" t="str">
            <v>PM02009876AAIL</v>
          </cell>
          <cell r="B3138" t="str">
            <v>Máy khoan</v>
          </cell>
        </row>
        <row r="3139">
          <cell r="A3139" t="str">
            <v>PM02009877AAIL</v>
          </cell>
          <cell r="B3139" t="str">
            <v>Thùng rác HDPE 240</v>
          </cell>
        </row>
        <row r="3140">
          <cell r="A3140" t="str">
            <v>RFDCTO8</v>
          </cell>
          <cell r="B3140" t="str">
            <v>Cáp RF Test 0.5m, đầu SMAm/SMAm, Frequency DC to 8 GHz</v>
          </cell>
        </row>
        <row r="3141">
          <cell r="A3141" t="str">
            <v>ZN4PD1 - 63 - S+</v>
          </cell>
          <cell r="B3141" t="str">
            <v>PWR DIV / SMA / RoHS</v>
          </cell>
        </row>
        <row r="3142">
          <cell r="A3142" t="str">
            <v>AVG ANT2015</v>
          </cell>
          <cell r="B3142" t="str">
            <v>AVG ANTENNA</v>
          </cell>
        </row>
        <row r="3143">
          <cell r="A3143" t="str">
            <v>DSL.01.4NU.1F</v>
          </cell>
          <cell r="B3143" t="str">
            <v>Modem router ADSL2+ loại 4 cổng, chuẩn wifi 802.11n, ăng-ten 5dBi (màu trắng)</v>
          </cell>
        </row>
        <row r="3144">
          <cell r="A3144" t="str">
            <v>DSL.01.4NU.21</v>
          </cell>
          <cell r="B3144" t="str">
            <v>Modem router ADSL2+ loại 4 cổng, chuẩn wifi 802.11n, ăng-ten 3dBi (màu đen)</v>
          </cell>
        </row>
        <row r="3145">
          <cell r="A3145" t="str">
            <v>DSL.01.4NU.2F</v>
          </cell>
          <cell r="B3145" t="str">
            <v>Modem router ADSL2+ loại 4 cổng, chuẩn wifi 802.11n, ăng-ten 3dBi (màu trắng)</v>
          </cell>
        </row>
        <row r="3146">
          <cell r="A3146" t="str">
            <v>DSL.02.4NU.1F</v>
          </cell>
          <cell r="B3146" t="str">
            <v xml:space="preserve">Mo dem router ADSL +4 Port, chuẩn wifi 802.11n, USB,  2 antenna 5dBi,  Vỏ Trắng, có module bảo vệ quá áp </v>
          </cell>
        </row>
        <row r="3147">
          <cell r="A3147" t="str">
            <v>DVB.01.T2V.1F</v>
          </cell>
          <cell r="B3147" t="str">
            <v>T2V: DVB-T2 Only, Vietnam, Hệ điều hành uCOS,  RAM: DDR3 128MB, Storage: NOR 8MB</v>
          </cell>
        </row>
        <row r="3148">
          <cell r="A3148" t="str">
            <v>FP010010000AAA</v>
          </cell>
          <cell r="B3148" t="str">
            <v>Inverter ES1500</v>
          </cell>
        </row>
        <row r="3149">
          <cell r="A3149" t="str">
            <v>FP010020000AAA</v>
          </cell>
          <cell r="B3149" t="str">
            <v>Eureka Edu-Tablet</v>
          </cell>
        </row>
        <row r="3150">
          <cell r="A3150" t="str">
            <v>HQVLT1-FP0001</v>
          </cell>
          <cell r="B3150" t="str">
            <v>Smartphone Lotus S1</v>
          </cell>
        </row>
        <row r="3151">
          <cell r="A3151" t="str">
            <v>ONT.01.4NU.1F</v>
          </cell>
          <cell r="B3151" t="str">
            <v>Modem ONT iGate GW040</v>
          </cell>
        </row>
        <row r="3152">
          <cell r="A3152" t="str">
            <v>ONT.03.4NU.1F</v>
          </cell>
          <cell r="B3152" t="str">
            <v>Modem ONT iGate GW040-2</v>
          </cell>
        </row>
        <row r="3153">
          <cell r="A3153" t="str">
            <v>SMB.01.MYT.1F</v>
          </cell>
          <cell r="B3153" t="str">
            <v>MyTV sử dụng chip hỗ trợ security, màu trắng</v>
          </cell>
        </row>
        <row r="3154">
          <cell r="A3154" t="str">
            <v>SMB.01.PRV.2F</v>
          </cell>
          <cell r="B3154" t="str">
            <v>MyTV sử dụng chip không hỗ trợ security, màu trắng</v>
          </cell>
        </row>
        <row r="3155">
          <cell r="A3155" t="str">
            <v>SMP.02.ECO.1F</v>
          </cell>
          <cell r="B3155" t="str">
            <v>Smartphone Lotus S2 ECO 3G850 không có logo VNPT màu trắng</v>
          </cell>
        </row>
        <row r="3156">
          <cell r="A3156" t="str">
            <v>SMP.02.ECO.21</v>
          </cell>
          <cell r="B3156" t="str">
            <v>Smartphone Lotus S2 ECO 3G900 không có logo VNPT màu đen</v>
          </cell>
        </row>
        <row r="3157">
          <cell r="A3157" t="str">
            <v>SMP.02.ECO.2F</v>
          </cell>
          <cell r="B3157" t="str">
            <v>Smartphone Lotus S2 ECO 3G900 không có logo VNPT màu trắng</v>
          </cell>
        </row>
        <row r="3158">
          <cell r="A3158" t="str">
            <v>SMP.02.PRO.21</v>
          </cell>
          <cell r="B3158" t="str">
            <v>Smartphone Lotus S2 PRO 3G900 không có logo VNPT màu đen</v>
          </cell>
        </row>
        <row r="3159">
          <cell r="A3159" t="str">
            <v>SMP.02.PRO.2F</v>
          </cell>
          <cell r="B3159" t="str">
            <v>Smartphone Lotus S2 PRO 3G900 không có logo VNPT màu trắng</v>
          </cell>
        </row>
        <row r="3160">
          <cell r="A3160" t="str">
            <v>SMP.02.ULC.11</v>
          </cell>
          <cell r="B3160" t="str">
            <v>Smartphone Lotus S2 ULC 3G900 không có logo VNPT màu đen</v>
          </cell>
        </row>
        <row r="3161">
          <cell r="A3161" t="str">
            <v>SMP.02.ULC.1F</v>
          </cell>
          <cell r="B3161" t="str">
            <v>Smartphone Lotus S2 ULC 3G900 không có logo VNPT màu trắng</v>
          </cell>
        </row>
        <row r="3162">
          <cell r="A3162" t="str">
            <v>SMP.02.ULC.21</v>
          </cell>
          <cell r="B3162" t="str">
            <v>Smartphone Lotus S2 ULC 3G900 có logo VNPT màu đen</v>
          </cell>
        </row>
        <row r="3163">
          <cell r="A3163" t="str">
            <v>SMP.02.ULC.25</v>
          </cell>
          <cell r="B3163" t="str">
            <v>Smartphone Lotus S2 ULC 3G900 có logo VNPT màu xanh</v>
          </cell>
        </row>
        <row r="3164">
          <cell r="A3164" t="str">
            <v>SMP.02.ULC.27</v>
          </cell>
          <cell r="B3164" t="str">
            <v>Smartphone Lotus S2 ULC 3G900 có logo VNPT màu vàng</v>
          </cell>
        </row>
        <row r="3165">
          <cell r="A3165" t="str">
            <v>SMP.02.ULC.29</v>
          </cell>
          <cell r="B3165" t="str">
            <v>Smartphone Lotus S2 ULC 3G900 có logo VNPT màu hồng</v>
          </cell>
        </row>
        <row r="3166">
          <cell r="A3166" t="str">
            <v>SMP.02.ULC.2F</v>
          </cell>
          <cell r="B3166" t="str">
            <v>Smartphone Lotus S2 ULC 3G900 có logo VNPT màu trắng</v>
          </cell>
        </row>
        <row r="3167">
          <cell r="A3167" t="str">
            <v>WAP.01.ONA.1F</v>
          </cell>
          <cell r="B3167" t="str">
            <v>Outdoor AP, 2 radio 3x3 hỗ trợ chuẩn 802.11a/b/g/n/ac, Dải tần 2.4GHz + 5GHz, 2 ăng-ten MIMO 3x3</v>
          </cell>
        </row>
        <row r="3168">
          <cell r="A3168" t="str">
            <v>WAP.01.ONN.1F</v>
          </cell>
          <cell r="B3168" t="str">
            <v>AP VNPT Technology loại 2 RF</v>
          </cell>
        </row>
        <row r="3169">
          <cell r="A3169" t="str">
            <v>WAP.01.ONN.OF</v>
          </cell>
          <cell r="B3169" t="str">
            <v>AP VNPT Technology loại 1 RF</v>
          </cell>
        </row>
        <row r="3170">
          <cell r="A3170" t="str">
            <v>PM020010101AAK-P</v>
          </cell>
          <cell r="B3170" t="str">
            <v>Kem hàn - Solder paste(màu hồng)</v>
          </cell>
        </row>
        <row r="3171">
          <cell r="A3171" t="str">
            <v>4VNULCE003</v>
          </cell>
          <cell r="B3171" t="str">
            <v xml:space="preserve">LCD </v>
          </cell>
        </row>
        <row r="3172">
          <cell r="A3172" t="str">
            <v>1VYTG5035CG-17N-26M</v>
          </cell>
          <cell r="B3172" t="str">
            <v>IC, TCXO, 26MHz，2520，TG5035CG-17N-26M，EPSON</v>
          </cell>
        </row>
        <row r="3173">
          <cell r="A3173" t="str">
            <v>3VSWMM8430-2610RA1</v>
          </cell>
          <cell r="B3173" t="str">
            <v>coaxial switch,3*3*1.75mm-6pin,MM8430-2610RA1,</v>
          </cell>
        </row>
        <row r="3174">
          <cell r="A3174" t="str">
            <v>1VVAVLC18S02015</v>
          </cell>
          <cell r="B3174" t="str">
            <v>Tụ điện, chống sét, 18V,15pF,0402,AVLC18S02015,AMOTECH</v>
          </cell>
        </row>
        <row r="3175">
          <cell r="A3175" t="str">
            <v>2VDIMM3Z5V1-2TR</v>
          </cell>
          <cell r="B3175" t="str">
            <v>Điốt, zener ,5.1V,500mW, MM3Z5V1-2/TR, SOD323, will</v>
          </cell>
        </row>
        <row r="3176">
          <cell r="A3176" t="str">
            <v>H-1401-502NT1-G00</v>
          </cell>
          <cell r="B3176" t="str">
            <v>N-FET, MOS tube,SIS502NT1G,sig</v>
          </cell>
        </row>
        <row r="3177">
          <cell r="A3177" t="str">
            <v>2VTFCJ4153</v>
          </cell>
          <cell r="B3177" t="str">
            <v>N-FET,915mA,150mW,SOT-523,CJ4153,</v>
          </cell>
        </row>
        <row r="3178">
          <cell r="A3178" t="str">
            <v>2VTBSTT818B</v>
          </cell>
          <cell r="B3178" t="str">
            <v>charge transistor,PNP,STT818B,ST</v>
          </cell>
        </row>
        <row r="3179">
          <cell r="A3179" t="str">
            <v>2VICLFB21914MDZ3D384</v>
          </cell>
          <cell r="B3179" t="str">
            <v>IC, Bộ lọc (GSM/DCS), LFB21914MDZ3D384,Murata</v>
          </cell>
        </row>
        <row r="3180">
          <cell r="A3180" t="str">
            <v>2VICFBGA162</v>
          </cell>
          <cell r="B3180" t="str">
            <v>IC, Bộ lọc (GSM/DCS), LFB21914MDZ3D384,Murata</v>
          </cell>
        </row>
        <row r="3181">
          <cell r="A3181" t="str">
            <v>2VICRDALN16</v>
          </cell>
          <cell r="B3181" t="str">
            <v>IC, bộ khuếch đại, GPS LNA, RDALN16，RDA</v>
          </cell>
        </row>
        <row r="3182">
          <cell r="A3182" t="str">
            <v>2VICSD7DP24F-4G</v>
          </cell>
          <cell r="B3182" t="str">
            <v>EMCP,32Gb EMMC+4Gb DDR2,11.5MMx13MMx1.2,SD7DP24F-4G,</v>
          </cell>
        </row>
        <row r="3183">
          <cell r="A3183" t="str">
            <v>2VICKE4CN2L2HA5A2A</v>
          </cell>
          <cell r="B3183" t="str">
            <v>EMCP,32Gb EMMC + 4Gb DDR2, 11.5mmx13mmx1.2，KE4CN2L2HA5A2A，</v>
          </cell>
        </row>
        <row r="3184">
          <cell r="A3184" t="str">
            <v>2VICBGU7005</v>
          </cell>
          <cell r="B3184" t="str">
            <v>GPS LNA low noise amplifier，BGU7005，</v>
          </cell>
        </row>
        <row r="3185">
          <cell r="A3185" t="str">
            <v>3VSWECT818000001</v>
          </cell>
          <cell r="B3185" t="str">
            <v>coaxial switch,3*3*1.75mm-6pin,ECT818000001,</v>
          </cell>
        </row>
        <row r="3186">
          <cell r="A3186" t="str">
            <v>3VSWC90-101-0004</v>
          </cell>
          <cell r="B3186" t="str">
            <v>coaxial switch,gold plating,3*3*1.75mm-6pin,C90-101-0004(E),</v>
          </cell>
        </row>
        <row r="3187">
          <cell r="A3187" t="str">
            <v>4V7290019-9A</v>
          </cell>
          <cell r="B3187" t="str">
            <v>Mạch in PCB 4 lớp, mạ bạc</v>
          </cell>
        </row>
        <row r="3188">
          <cell r="A3188" t="str">
            <v>1VJP05</v>
          </cell>
          <cell r="B3188" t="str">
            <v>JUMPER 5MM</v>
          </cell>
        </row>
        <row r="3189">
          <cell r="A3189" t="str">
            <v>RAPOO-VT-9061</v>
          </cell>
          <cell r="B3189" t="str">
            <v>RAPOO 2.4G Wireless Optical Mouse Model VT-9061</v>
          </cell>
        </row>
        <row r="3190">
          <cell r="A3190" t="str">
            <v>3VPCBVNT-ADPV4</v>
          </cell>
          <cell r="B3190" t="str">
            <v>PCB for adaptor</v>
          </cell>
        </row>
        <row r="3191">
          <cell r="A3191" t="str">
            <v>1VVA07D561K</v>
          </cell>
          <cell r="B3191" t="str">
            <v>VARISTOR 504V 1.2KA DISC 7MM</v>
          </cell>
        </row>
        <row r="3192">
          <cell r="A3192" t="str">
            <v>TG-3468</v>
          </cell>
          <cell r="B3192" t="str">
            <v>Card mạng TG-3468 10/100/1000mbps pcle adapter-32-bit-pcle</v>
          </cell>
        </row>
        <row r="3193">
          <cell r="A3193" t="str">
            <v>VINAXTRA</v>
          </cell>
          <cell r="B3193" t="str">
            <v>Sim VinaXtra</v>
          </cell>
        </row>
        <row r="3194">
          <cell r="A3194" t="str">
            <v>PM020010365-3M9448A</v>
          </cell>
          <cell r="B3194" t="str">
            <v>Băng dính tản nhiệt 3M9448A</v>
          </cell>
        </row>
        <row r="3195">
          <cell r="A3195" t="str">
            <v>3VCNC02SDA087-A</v>
          </cell>
          <cell r="B3195" t="str">
            <v>PUSH BUT,12V,7.7x24.9mm,+/- 0.2%</v>
          </cell>
        </row>
        <row r="3196">
          <cell r="A3196" t="str">
            <v>3VCNC02SDA087-B</v>
          </cell>
          <cell r="B3196" t="str">
            <v>Phụ kiện đi kèm của 3VCNC02SDA087</v>
          </cell>
        </row>
        <row r="3197">
          <cell r="A3197" t="str">
            <v>2VICLP5907MFX-1.2/NOPB</v>
          </cell>
          <cell r="B3197" t="str">
            <v>IC REG LDO 2.8V 0.25A SOT23-5</v>
          </cell>
        </row>
        <row r="3198">
          <cell r="A3198" t="str">
            <v>PM020010368AAI</v>
          </cell>
          <cell r="B3198" t="str">
            <v>Decal barcode kích thước 70x15mm</v>
          </cell>
        </row>
        <row r="3199">
          <cell r="A3199" t="str">
            <v>dil16w/soic16 zif</v>
          </cell>
          <cell r="B3199" t="str">
            <v>đế nạp flash</v>
          </cell>
        </row>
        <row r="3200">
          <cell r="A3200" t="str">
            <v>4VS2PROS030</v>
          </cell>
          <cell r="B3200" t="str">
            <v>battery cover components BLACK</v>
          </cell>
        </row>
        <row r="3201">
          <cell r="A3201" t="str">
            <v>4VS2PROS031</v>
          </cell>
          <cell r="B3201" t="str">
            <v>battery cover components WHITE</v>
          </cell>
        </row>
        <row r="3202">
          <cell r="A3202" t="str">
            <v>4VS2PROS120</v>
          </cell>
          <cell r="B3202" t="str">
            <v>back flash cover</v>
          </cell>
        </row>
        <row r="3203">
          <cell r="A3203" t="str">
            <v>4VS2PROS170</v>
          </cell>
          <cell r="B3203" t="str">
            <v>aluminum decorating part for back camera</v>
          </cell>
        </row>
        <row r="3204">
          <cell r="A3204" t="str">
            <v>4VS2PROS290</v>
          </cell>
          <cell r="B3204" t="str">
            <v>foam for camera decorating part</v>
          </cell>
        </row>
        <row r="3205">
          <cell r="A3205" t="str">
            <v>4VS2PROS300</v>
          </cell>
          <cell r="B3205" t="str">
            <v>gum for back camera decorating part</v>
          </cell>
        </row>
        <row r="3206">
          <cell r="A3206" t="str">
            <v>4VS2PROS180</v>
          </cell>
          <cell r="B3206" t="str">
            <v>LENS for back camera black</v>
          </cell>
        </row>
        <row r="3207">
          <cell r="A3207" t="str">
            <v>4VS2PROS310</v>
          </cell>
          <cell r="B3207" t="str">
            <v>gum for back camera lens</v>
          </cell>
        </row>
        <row r="3208">
          <cell r="A3208" t="str">
            <v>4VS2PROS320</v>
          </cell>
          <cell r="B3208" t="str">
            <v>protective glum used for battery cover internal side</v>
          </cell>
        </row>
        <row r="3209">
          <cell r="A3209" t="str">
            <v>PM020010364AAI-1</v>
          </cell>
          <cell r="B3209" t="str">
            <v>Tem các tỉnh</v>
          </cell>
        </row>
        <row r="3210">
          <cell r="A3210" t="str">
            <v>PM020010364AAI-2</v>
          </cell>
          <cell r="B3210" t="str">
            <v>Tem Hồ Chí Minh</v>
          </cell>
        </row>
        <row r="3211">
          <cell r="A3211" t="str">
            <v>PM020010364AAI-4</v>
          </cell>
          <cell r="B3211" t="str">
            <v>Tem Logo VNPT</v>
          </cell>
        </row>
        <row r="3212">
          <cell r="A3212" t="str">
            <v>PM020010364AAI-5</v>
          </cell>
          <cell r="B3212" t="str">
            <v>Tem Hà Nội</v>
          </cell>
        </row>
        <row r="3213">
          <cell r="A3213" t="str">
            <v>4VS2PROS160</v>
          </cell>
          <cell r="B3213" t="str">
            <v>glass cover for battery cover black color</v>
          </cell>
        </row>
        <row r="3214">
          <cell r="A3214" t="str">
            <v>4VS2PROS161</v>
          </cell>
          <cell r="B3214" t="str">
            <v>glass cover for battery cover white color</v>
          </cell>
        </row>
        <row r="3215">
          <cell r="A3215" t="str">
            <v>3VPCBVNT-ADPV3</v>
          </cell>
          <cell r="B3215" t="str">
            <v>PCB for adaptor</v>
          </cell>
        </row>
        <row r="3216">
          <cell r="A3216">
            <v>0</v>
          </cell>
          <cell r="B3216">
            <v>0</v>
          </cell>
        </row>
        <row r="3217">
          <cell r="A3217">
            <v>0</v>
          </cell>
          <cell r="B3217">
            <v>0</v>
          </cell>
        </row>
        <row r="3218">
          <cell r="A3218">
            <v>0</v>
          </cell>
          <cell r="B3218">
            <v>0</v>
          </cell>
        </row>
        <row r="3219">
          <cell r="A3219">
            <v>0</v>
          </cell>
          <cell r="B3219">
            <v>0</v>
          </cell>
        </row>
        <row r="3220">
          <cell r="A3220">
            <v>0</v>
          </cell>
          <cell r="B3220">
            <v>0</v>
          </cell>
        </row>
        <row r="3221">
          <cell r="A3221">
            <v>0</v>
          </cell>
          <cell r="B3221">
            <v>0</v>
          </cell>
        </row>
        <row r="3222">
          <cell r="A3222">
            <v>0</v>
          </cell>
          <cell r="B3222">
            <v>0</v>
          </cell>
        </row>
        <row r="3223">
          <cell r="A3223">
            <v>0</v>
          </cell>
          <cell r="B3223">
            <v>0</v>
          </cell>
        </row>
        <row r="3224">
          <cell r="A3224">
            <v>0</v>
          </cell>
          <cell r="B3224">
            <v>0</v>
          </cell>
        </row>
        <row r="3225">
          <cell r="A3225">
            <v>0</v>
          </cell>
          <cell r="B3225">
            <v>0</v>
          </cell>
        </row>
        <row r="3226">
          <cell r="A3226">
            <v>0</v>
          </cell>
          <cell r="B3226">
            <v>0</v>
          </cell>
        </row>
        <row r="3227">
          <cell r="A3227">
            <v>0</v>
          </cell>
          <cell r="B3227">
            <v>0</v>
          </cell>
        </row>
        <row r="3228">
          <cell r="A3228">
            <v>0</v>
          </cell>
          <cell r="B3228">
            <v>0</v>
          </cell>
        </row>
        <row r="3229">
          <cell r="A3229">
            <v>0</v>
          </cell>
          <cell r="B3229">
            <v>0</v>
          </cell>
        </row>
        <row r="3230">
          <cell r="A3230">
            <v>0</v>
          </cell>
          <cell r="B3230">
            <v>0</v>
          </cell>
        </row>
        <row r="3231">
          <cell r="A3231">
            <v>0</v>
          </cell>
          <cell r="B3231">
            <v>0</v>
          </cell>
        </row>
        <row r="3232">
          <cell r="A3232">
            <v>0</v>
          </cell>
          <cell r="B3232">
            <v>0</v>
          </cell>
        </row>
        <row r="3233">
          <cell r="A3233">
            <v>0</v>
          </cell>
          <cell r="B3233">
            <v>0</v>
          </cell>
        </row>
        <row r="3234">
          <cell r="A3234">
            <v>0</v>
          </cell>
          <cell r="B3234">
            <v>0</v>
          </cell>
        </row>
        <row r="3235">
          <cell r="A3235">
            <v>0</v>
          </cell>
          <cell r="B3235">
            <v>0</v>
          </cell>
        </row>
        <row r="3236">
          <cell r="A3236">
            <v>0</v>
          </cell>
          <cell r="B3236">
            <v>0</v>
          </cell>
        </row>
        <row r="3237">
          <cell r="A3237">
            <v>0</v>
          </cell>
          <cell r="B3237">
            <v>0</v>
          </cell>
        </row>
        <row r="3238">
          <cell r="A3238">
            <v>0</v>
          </cell>
          <cell r="B3238">
            <v>0</v>
          </cell>
        </row>
        <row r="3239">
          <cell r="A3239">
            <v>0</v>
          </cell>
          <cell r="B3239">
            <v>0</v>
          </cell>
        </row>
        <row r="3240">
          <cell r="A3240">
            <v>0</v>
          </cell>
          <cell r="B3240">
            <v>0</v>
          </cell>
        </row>
        <row r="3241">
          <cell r="A3241">
            <v>0</v>
          </cell>
          <cell r="B3241">
            <v>0</v>
          </cell>
        </row>
        <row r="3242">
          <cell r="A3242">
            <v>0</v>
          </cell>
          <cell r="B3242">
            <v>0</v>
          </cell>
        </row>
        <row r="3243">
          <cell r="A3243">
            <v>0</v>
          </cell>
          <cell r="B3243">
            <v>0</v>
          </cell>
        </row>
        <row r="3244">
          <cell r="A3244">
            <v>0</v>
          </cell>
          <cell r="B3244">
            <v>0</v>
          </cell>
        </row>
        <row r="3245">
          <cell r="A3245">
            <v>0</v>
          </cell>
          <cell r="B3245">
            <v>0</v>
          </cell>
        </row>
        <row r="3246">
          <cell r="A3246">
            <v>0</v>
          </cell>
          <cell r="B3246">
            <v>0</v>
          </cell>
        </row>
        <row r="3247">
          <cell r="A3247">
            <v>0</v>
          </cell>
          <cell r="B3247">
            <v>0</v>
          </cell>
        </row>
        <row r="3248">
          <cell r="A3248">
            <v>0</v>
          </cell>
          <cell r="B3248">
            <v>0</v>
          </cell>
        </row>
        <row r="3249">
          <cell r="A3249">
            <v>0</v>
          </cell>
          <cell r="B3249">
            <v>0</v>
          </cell>
        </row>
        <row r="3250">
          <cell r="A3250">
            <v>0</v>
          </cell>
          <cell r="B3250">
            <v>0</v>
          </cell>
        </row>
        <row r="3251">
          <cell r="A3251">
            <v>0</v>
          </cell>
          <cell r="B3251">
            <v>0</v>
          </cell>
        </row>
        <row r="3252">
          <cell r="A3252">
            <v>0</v>
          </cell>
          <cell r="B3252">
            <v>0</v>
          </cell>
        </row>
        <row r="3253">
          <cell r="A3253">
            <v>0</v>
          </cell>
          <cell r="B3253">
            <v>0</v>
          </cell>
        </row>
        <row r="3254">
          <cell r="A3254">
            <v>0</v>
          </cell>
          <cell r="B3254">
            <v>0</v>
          </cell>
        </row>
        <row r="3255">
          <cell r="A3255">
            <v>0</v>
          </cell>
          <cell r="B3255">
            <v>0</v>
          </cell>
        </row>
        <row r="3256">
          <cell r="A3256">
            <v>0</v>
          </cell>
          <cell r="B3256">
            <v>0</v>
          </cell>
        </row>
        <row r="3257">
          <cell r="A3257">
            <v>0</v>
          </cell>
          <cell r="B3257">
            <v>0</v>
          </cell>
        </row>
        <row r="3258">
          <cell r="A3258">
            <v>0</v>
          </cell>
          <cell r="B3258">
            <v>0</v>
          </cell>
        </row>
        <row r="3259">
          <cell r="A3259">
            <v>0</v>
          </cell>
          <cell r="B3259">
            <v>0</v>
          </cell>
        </row>
        <row r="3260">
          <cell r="A3260">
            <v>0</v>
          </cell>
          <cell r="B3260">
            <v>0</v>
          </cell>
        </row>
        <row r="3261">
          <cell r="A3261">
            <v>0</v>
          </cell>
          <cell r="B3261">
            <v>0</v>
          </cell>
        </row>
        <row r="3262">
          <cell r="A3262">
            <v>0</v>
          </cell>
          <cell r="B3262">
            <v>0</v>
          </cell>
        </row>
        <row r="3263">
          <cell r="A3263">
            <v>0</v>
          </cell>
          <cell r="B3263">
            <v>0</v>
          </cell>
        </row>
        <row r="3264">
          <cell r="A3264">
            <v>0</v>
          </cell>
          <cell r="B3264">
            <v>0</v>
          </cell>
        </row>
        <row r="3265">
          <cell r="A3265">
            <v>0</v>
          </cell>
          <cell r="B3265">
            <v>0</v>
          </cell>
        </row>
        <row r="3266">
          <cell r="A3266">
            <v>0</v>
          </cell>
          <cell r="B3266">
            <v>0</v>
          </cell>
        </row>
        <row r="3267">
          <cell r="A3267">
            <v>0</v>
          </cell>
          <cell r="B3267">
            <v>0</v>
          </cell>
        </row>
        <row r="3268">
          <cell r="A3268">
            <v>0</v>
          </cell>
          <cell r="B3268">
            <v>0</v>
          </cell>
        </row>
        <row r="3269">
          <cell r="A3269">
            <v>0</v>
          </cell>
          <cell r="B3269">
            <v>0</v>
          </cell>
        </row>
        <row r="3270">
          <cell r="A3270">
            <v>0</v>
          </cell>
          <cell r="B3270">
            <v>0</v>
          </cell>
        </row>
        <row r="3271">
          <cell r="A3271">
            <v>0</v>
          </cell>
          <cell r="B3271">
            <v>0</v>
          </cell>
        </row>
        <row r="3272">
          <cell r="A3272">
            <v>0</v>
          </cell>
          <cell r="B3272">
            <v>0</v>
          </cell>
        </row>
        <row r="3273">
          <cell r="A3273">
            <v>0</v>
          </cell>
          <cell r="B3273">
            <v>0</v>
          </cell>
        </row>
        <row r="3274">
          <cell r="A3274">
            <v>0</v>
          </cell>
          <cell r="B3274">
            <v>0</v>
          </cell>
        </row>
        <row r="3275">
          <cell r="A3275">
            <v>0</v>
          </cell>
          <cell r="B3275">
            <v>0</v>
          </cell>
        </row>
        <row r="3276">
          <cell r="A3276">
            <v>0</v>
          </cell>
          <cell r="B3276">
            <v>0</v>
          </cell>
        </row>
        <row r="3277">
          <cell r="A3277">
            <v>0</v>
          </cell>
          <cell r="B3277">
            <v>0</v>
          </cell>
        </row>
        <row r="3278">
          <cell r="A3278">
            <v>0</v>
          </cell>
          <cell r="B3278">
            <v>0</v>
          </cell>
        </row>
        <row r="3279">
          <cell r="A3279">
            <v>0</v>
          </cell>
          <cell r="B3279">
            <v>0</v>
          </cell>
        </row>
        <row r="3280">
          <cell r="A3280">
            <v>0</v>
          </cell>
          <cell r="B3280">
            <v>0</v>
          </cell>
        </row>
        <row r="3281">
          <cell r="A3281">
            <v>0</v>
          </cell>
          <cell r="B3281">
            <v>0</v>
          </cell>
        </row>
        <row r="3282">
          <cell r="A3282">
            <v>0</v>
          </cell>
          <cell r="B3282">
            <v>0</v>
          </cell>
        </row>
        <row r="3283">
          <cell r="A3283">
            <v>0</v>
          </cell>
          <cell r="B3283">
            <v>0</v>
          </cell>
        </row>
        <row r="3284">
          <cell r="A3284">
            <v>0</v>
          </cell>
          <cell r="B3284">
            <v>0</v>
          </cell>
        </row>
        <row r="3285">
          <cell r="A3285">
            <v>0</v>
          </cell>
          <cell r="B3285">
            <v>0</v>
          </cell>
        </row>
        <row r="3286">
          <cell r="A3286">
            <v>0</v>
          </cell>
          <cell r="B3286">
            <v>0</v>
          </cell>
        </row>
        <row r="3287">
          <cell r="A3287">
            <v>0</v>
          </cell>
          <cell r="B3287">
            <v>0</v>
          </cell>
        </row>
        <row r="3288">
          <cell r="A3288">
            <v>0</v>
          </cell>
          <cell r="B3288">
            <v>0</v>
          </cell>
        </row>
        <row r="3289">
          <cell r="A3289">
            <v>0</v>
          </cell>
          <cell r="B3289">
            <v>0</v>
          </cell>
        </row>
        <row r="3290">
          <cell r="A3290">
            <v>0</v>
          </cell>
          <cell r="B3290">
            <v>0</v>
          </cell>
        </row>
        <row r="3291">
          <cell r="A3291">
            <v>0</v>
          </cell>
          <cell r="B3291">
            <v>0</v>
          </cell>
        </row>
        <row r="3292">
          <cell r="A3292">
            <v>0</v>
          </cell>
          <cell r="B3292">
            <v>0</v>
          </cell>
        </row>
        <row r="3293">
          <cell r="A3293">
            <v>0</v>
          </cell>
          <cell r="B3293">
            <v>0</v>
          </cell>
        </row>
        <row r="3294">
          <cell r="A3294">
            <v>0</v>
          </cell>
          <cell r="B3294">
            <v>0</v>
          </cell>
        </row>
        <row r="3295">
          <cell r="A3295">
            <v>0</v>
          </cell>
          <cell r="B3295">
            <v>0</v>
          </cell>
        </row>
        <row r="3296">
          <cell r="A3296">
            <v>0</v>
          </cell>
          <cell r="B3296">
            <v>0</v>
          </cell>
        </row>
        <row r="3297">
          <cell r="A3297">
            <v>0</v>
          </cell>
          <cell r="B3297">
            <v>0</v>
          </cell>
        </row>
        <row r="3298">
          <cell r="A3298">
            <v>0</v>
          </cell>
          <cell r="B3298">
            <v>0</v>
          </cell>
        </row>
      </sheetData>
      <sheetData sheetId="9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98"/>
  <sheetViews>
    <sheetView topLeftCell="A1723" workbookViewId="0">
      <selection activeCell="F1734" sqref="F1734"/>
    </sheetView>
  </sheetViews>
  <sheetFormatPr defaultRowHeight="15"/>
  <cols>
    <col min="1" max="1" width="22.140625" style="157" customWidth="1"/>
    <col min="2" max="2" width="43.85546875" style="157" bestFit="1" customWidth="1"/>
    <col min="3" max="3" width="5.7109375" style="157" bestFit="1" customWidth="1"/>
    <col min="4" max="4" width="8.42578125" style="157" bestFit="1" customWidth="1"/>
    <col min="5" max="5" width="10.140625" style="158" bestFit="1" customWidth="1"/>
    <col min="6" max="16384" width="9.140625" style="158"/>
  </cols>
  <sheetData>
    <row r="1" spans="1:6" ht="25.5">
      <c r="A1" s="155" t="s">
        <v>191</v>
      </c>
      <c r="B1" s="155" t="s">
        <v>192</v>
      </c>
      <c r="C1" s="155" t="s">
        <v>5841</v>
      </c>
      <c r="D1" s="155" t="s">
        <v>5864</v>
      </c>
      <c r="E1" s="158" t="s">
        <v>182</v>
      </c>
      <c r="F1" s="158" t="s">
        <v>5890</v>
      </c>
    </row>
    <row r="2" spans="1:6">
      <c r="A2" s="156" t="s">
        <v>193</v>
      </c>
      <c r="B2" s="156" t="s">
        <v>194</v>
      </c>
      <c r="C2" s="156" t="s">
        <v>21</v>
      </c>
      <c r="D2" s="156" t="s">
        <v>5865</v>
      </c>
      <c r="E2" s="158" t="str">
        <f>IF(LEFT(D2,3)="156","HH",IF(LEFT(D2,3)="155","TP",IF(LEFT(D2,3)="153","CCDC",IF(LEFT(D2,4)="1522","VTTH","NVL"))))</f>
        <v>HH</v>
      </c>
      <c r="F2" s="158">
        <v>6278</v>
      </c>
    </row>
    <row r="3" spans="1:6" ht="30">
      <c r="A3" s="156" t="s">
        <v>195</v>
      </c>
      <c r="B3" s="156" t="s">
        <v>196</v>
      </c>
      <c r="C3" s="156" t="s">
        <v>5842</v>
      </c>
      <c r="D3" s="156" t="s">
        <v>5865</v>
      </c>
      <c r="E3" s="158" t="str">
        <f t="shared" ref="E3:E66" si="0">IF(LEFT(D3,3)="156","HH",IF(LEFT(D3,3)="155","TP",IF(LEFT(D3,3)="153","CCDC",IF(LEFT(D3,4)="1522","VTTH","NVL"))))</f>
        <v>HH</v>
      </c>
      <c r="F3" s="158">
        <v>6278</v>
      </c>
    </row>
    <row r="4" spans="1:6" ht="30">
      <c r="A4" s="156" t="s">
        <v>197</v>
      </c>
      <c r="B4" s="156" t="s">
        <v>198</v>
      </c>
      <c r="C4" s="156" t="s">
        <v>5842</v>
      </c>
      <c r="D4" s="156" t="s">
        <v>5865</v>
      </c>
      <c r="E4" s="158" t="str">
        <f t="shared" si="0"/>
        <v>HH</v>
      </c>
      <c r="F4" s="158">
        <v>6278</v>
      </c>
    </row>
    <row r="5" spans="1:6" ht="30">
      <c r="A5" s="156" t="s">
        <v>199</v>
      </c>
      <c r="B5" s="156" t="s">
        <v>200</v>
      </c>
      <c r="C5" s="156" t="s">
        <v>5843</v>
      </c>
      <c r="D5" s="156" t="s">
        <v>5865</v>
      </c>
      <c r="E5" s="158" t="str">
        <f t="shared" si="0"/>
        <v>HH</v>
      </c>
      <c r="F5" s="158">
        <v>6278</v>
      </c>
    </row>
    <row r="6" spans="1:6">
      <c r="A6" s="156" t="s">
        <v>201</v>
      </c>
      <c r="B6" s="156" t="s">
        <v>202</v>
      </c>
      <c r="C6" s="156" t="s">
        <v>21</v>
      </c>
      <c r="D6" s="156" t="s">
        <v>5865</v>
      </c>
      <c r="E6" s="158" t="str">
        <f t="shared" si="0"/>
        <v>HH</v>
      </c>
      <c r="F6" s="158">
        <v>6278</v>
      </c>
    </row>
    <row r="7" spans="1:6">
      <c r="A7" s="156" t="s">
        <v>203</v>
      </c>
      <c r="B7" s="156" t="s">
        <v>204</v>
      </c>
      <c r="C7" s="156" t="s">
        <v>21</v>
      </c>
      <c r="D7" s="156" t="s">
        <v>5865</v>
      </c>
      <c r="E7" s="158" t="str">
        <f t="shared" si="0"/>
        <v>HH</v>
      </c>
      <c r="F7" s="158">
        <v>6278</v>
      </c>
    </row>
    <row r="8" spans="1:6">
      <c r="A8" s="156" t="s">
        <v>205</v>
      </c>
      <c r="B8" s="156" t="s">
        <v>206</v>
      </c>
      <c r="C8" s="156" t="s">
        <v>21</v>
      </c>
      <c r="D8" s="156" t="s">
        <v>5865</v>
      </c>
      <c r="E8" s="158" t="str">
        <f t="shared" si="0"/>
        <v>HH</v>
      </c>
      <c r="F8" s="158">
        <v>6278</v>
      </c>
    </row>
    <row r="9" spans="1:6">
      <c r="A9" s="156" t="s">
        <v>207</v>
      </c>
      <c r="B9" s="156" t="s">
        <v>208</v>
      </c>
      <c r="C9" s="156" t="s">
        <v>21</v>
      </c>
      <c r="D9" s="156" t="s">
        <v>5865</v>
      </c>
      <c r="E9" s="158" t="str">
        <f t="shared" si="0"/>
        <v>HH</v>
      </c>
      <c r="F9" s="158">
        <v>6278</v>
      </c>
    </row>
    <row r="10" spans="1:6">
      <c r="A10" s="156" t="s">
        <v>209</v>
      </c>
      <c r="B10" s="156" t="s">
        <v>210</v>
      </c>
      <c r="C10" s="156" t="s">
        <v>21</v>
      </c>
      <c r="D10" s="156" t="s">
        <v>5865</v>
      </c>
      <c r="E10" s="158" t="str">
        <f t="shared" si="0"/>
        <v>HH</v>
      </c>
      <c r="F10" s="158">
        <v>6278</v>
      </c>
    </row>
    <row r="11" spans="1:6" ht="30">
      <c r="A11" s="156" t="s">
        <v>211</v>
      </c>
      <c r="B11" s="156" t="s">
        <v>212</v>
      </c>
      <c r="C11" s="156" t="s">
        <v>21</v>
      </c>
      <c r="D11" s="156" t="s">
        <v>5865</v>
      </c>
      <c r="E11" s="158" t="str">
        <f t="shared" si="0"/>
        <v>HH</v>
      </c>
      <c r="F11" s="158">
        <v>6278</v>
      </c>
    </row>
    <row r="12" spans="1:6">
      <c r="A12" s="156" t="s">
        <v>213</v>
      </c>
      <c r="B12" s="156" t="s">
        <v>214</v>
      </c>
      <c r="C12" s="156" t="s">
        <v>21</v>
      </c>
      <c r="D12" s="156" t="s">
        <v>5865</v>
      </c>
      <c r="E12" s="158" t="str">
        <f t="shared" si="0"/>
        <v>HH</v>
      </c>
      <c r="F12" s="158">
        <v>6278</v>
      </c>
    </row>
    <row r="13" spans="1:6" ht="30">
      <c r="A13" s="156" t="s">
        <v>215</v>
      </c>
      <c r="B13" s="156" t="s">
        <v>216</v>
      </c>
      <c r="C13" s="156" t="s">
        <v>21</v>
      </c>
      <c r="D13" s="156" t="s">
        <v>5865</v>
      </c>
      <c r="E13" s="158" t="str">
        <f t="shared" si="0"/>
        <v>HH</v>
      </c>
      <c r="F13" s="158">
        <v>6278</v>
      </c>
    </row>
    <row r="14" spans="1:6">
      <c r="A14" s="156" t="s">
        <v>217</v>
      </c>
      <c r="B14" s="156" t="s">
        <v>218</v>
      </c>
      <c r="C14" s="156" t="s">
        <v>21</v>
      </c>
      <c r="D14" s="156" t="s">
        <v>5865</v>
      </c>
      <c r="E14" s="158" t="str">
        <f t="shared" si="0"/>
        <v>HH</v>
      </c>
      <c r="F14" s="158">
        <v>6278</v>
      </c>
    </row>
    <row r="15" spans="1:6">
      <c r="A15" s="156" t="s">
        <v>219</v>
      </c>
      <c r="B15" s="156" t="s">
        <v>220</v>
      </c>
      <c r="C15" s="156" t="s">
        <v>21</v>
      </c>
      <c r="D15" s="156" t="s">
        <v>5865</v>
      </c>
      <c r="E15" s="158" t="str">
        <f t="shared" si="0"/>
        <v>HH</v>
      </c>
      <c r="F15" s="158">
        <v>6278</v>
      </c>
    </row>
    <row r="16" spans="1:6" ht="45">
      <c r="A16" s="156" t="s">
        <v>221</v>
      </c>
      <c r="B16" s="156" t="s">
        <v>222</v>
      </c>
      <c r="C16" s="156" t="s">
        <v>21</v>
      </c>
      <c r="D16" s="156" t="s">
        <v>5865</v>
      </c>
      <c r="E16" s="158" t="str">
        <f t="shared" si="0"/>
        <v>HH</v>
      </c>
      <c r="F16" s="158">
        <v>6278</v>
      </c>
    </row>
    <row r="17" spans="1:6" ht="45">
      <c r="A17" s="156" t="s">
        <v>223</v>
      </c>
      <c r="B17" s="156" t="s">
        <v>224</v>
      </c>
      <c r="C17" s="156" t="s">
        <v>21</v>
      </c>
      <c r="D17" s="156" t="s">
        <v>5865</v>
      </c>
      <c r="E17" s="158" t="str">
        <f t="shared" si="0"/>
        <v>HH</v>
      </c>
      <c r="F17" s="158">
        <v>6278</v>
      </c>
    </row>
    <row r="18" spans="1:6" ht="45">
      <c r="A18" s="156" t="s">
        <v>225</v>
      </c>
      <c r="B18" s="156" t="s">
        <v>226</v>
      </c>
      <c r="C18" s="156" t="s">
        <v>21</v>
      </c>
      <c r="D18" s="156" t="s">
        <v>5865</v>
      </c>
      <c r="E18" s="158" t="str">
        <f t="shared" si="0"/>
        <v>HH</v>
      </c>
      <c r="F18" s="158">
        <v>6278</v>
      </c>
    </row>
    <row r="19" spans="1:6" ht="45">
      <c r="A19" s="156" t="s">
        <v>227</v>
      </c>
      <c r="B19" s="156" t="s">
        <v>228</v>
      </c>
      <c r="C19" s="156" t="s">
        <v>21</v>
      </c>
      <c r="D19" s="156" t="s">
        <v>5865</v>
      </c>
      <c r="E19" s="158" t="str">
        <f t="shared" si="0"/>
        <v>HH</v>
      </c>
      <c r="F19" s="158">
        <v>6278</v>
      </c>
    </row>
    <row r="20" spans="1:6" ht="45">
      <c r="A20" s="156" t="s">
        <v>229</v>
      </c>
      <c r="B20" s="156" t="s">
        <v>230</v>
      </c>
      <c r="C20" s="156" t="s">
        <v>21</v>
      </c>
      <c r="D20" s="156" t="s">
        <v>5865</v>
      </c>
      <c r="E20" s="158" t="str">
        <f t="shared" si="0"/>
        <v>HH</v>
      </c>
      <c r="F20" s="158">
        <v>6278</v>
      </c>
    </row>
    <row r="21" spans="1:6" ht="45">
      <c r="A21" s="156" t="s">
        <v>231</v>
      </c>
      <c r="B21" s="156" t="s">
        <v>232</v>
      </c>
      <c r="C21" s="156" t="s">
        <v>21</v>
      </c>
      <c r="D21" s="156" t="s">
        <v>5865</v>
      </c>
      <c r="E21" s="158" t="str">
        <f t="shared" si="0"/>
        <v>HH</v>
      </c>
      <c r="F21" s="158">
        <v>6278</v>
      </c>
    </row>
    <row r="22" spans="1:6" ht="45">
      <c r="A22" s="156" t="s">
        <v>233</v>
      </c>
      <c r="B22" s="156" t="s">
        <v>234</v>
      </c>
      <c r="C22" s="156" t="s">
        <v>21</v>
      </c>
      <c r="D22" s="156" t="s">
        <v>5865</v>
      </c>
      <c r="E22" s="158" t="str">
        <f t="shared" si="0"/>
        <v>HH</v>
      </c>
      <c r="F22" s="158">
        <v>6278</v>
      </c>
    </row>
    <row r="23" spans="1:6" ht="45">
      <c r="A23" s="156" t="s">
        <v>235</v>
      </c>
      <c r="B23" s="156" t="s">
        <v>236</v>
      </c>
      <c r="C23" s="156" t="s">
        <v>21</v>
      </c>
      <c r="D23" s="156" t="s">
        <v>5865</v>
      </c>
      <c r="E23" s="158" t="str">
        <f t="shared" si="0"/>
        <v>HH</v>
      </c>
      <c r="F23" s="158">
        <v>6278</v>
      </c>
    </row>
    <row r="24" spans="1:6" ht="45">
      <c r="A24" s="156" t="s">
        <v>237</v>
      </c>
      <c r="B24" s="156" t="s">
        <v>238</v>
      </c>
      <c r="C24" s="156" t="s">
        <v>21</v>
      </c>
      <c r="D24" s="156" t="s">
        <v>5865</v>
      </c>
      <c r="E24" s="158" t="str">
        <f t="shared" si="0"/>
        <v>HH</v>
      </c>
      <c r="F24" s="158">
        <v>6278</v>
      </c>
    </row>
    <row r="25" spans="1:6" ht="45">
      <c r="A25" s="156" t="s">
        <v>239</v>
      </c>
      <c r="B25" s="156" t="s">
        <v>240</v>
      </c>
      <c r="C25" s="156" t="s">
        <v>21</v>
      </c>
      <c r="D25" s="156" t="s">
        <v>5865</v>
      </c>
      <c r="E25" s="158" t="str">
        <f t="shared" si="0"/>
        <v>HH</v>
      </c>
      <c r="F25" s="158">
        <v>6278</v>
      </c>
    </row>
    <row r="26" spans="1:6">
      <c r="A26" s="156" t="s">
        <v>241</v>
      </c>
      <c r="B26" s="156" t="s">
        <v>242</v>
      </c>
      <c r="C26" s="156" t="s">
        <v>5843</v>
      </c>
      <c r="D26" s="156" t="s">
        <v>5865</v>
      </c>
      <c r="E26" s="158" t="str">
        <f t="shared" si="0"/>
        <v>HH</v>
      </c>
      <c r="F26" s="158">
        <v>6278</v>
      </c>
    </row>
    <row r="27" spans="1:6" ht="30">
      <c r="A27" s="156" t="s">
        <v>243</v>
      </c>
      <c r="B27" s="156" t="s">
        <v>244</v>
      </c>
      <c r="C27" s="156" t="s">
        <v>21</v>
      </c>
      <c r="D27" s="156" t="s">
        <v>5865</v>
      </c>
      <c r="E27" s="158" t="str">
        <f t="shared" si="0"/>
        <v>HH</v>
      </c>
      <c r="F27" s="158">
        <v>6278</v>
      </c>
    </row>
    <row r="28" spans="1:6">
      <c r="A28" s="156" t="s">
        <v>245</v>
      </c>
      <c r="B28" s="156" t="s">
        <v>246</v>
      </c>
      <c r="C28" s="156" t="s">
        <v>21</v>
      </c>
      <c r="D28" s="156" t="s">
        <v>5865</v>
      </c>
      <c r="E28" s="158" t="str">
        <f t="shared" si="0"/>
        <v>HH</v>
      </c>
      <c r="F28" s="158">
        <v>6278</v>
      </c>
    </row>
    <row r="29" spans="1:6">
      <c r="A29" s="156" t="s">
        <v>247</v>
      </c>
      <c r="B29" s="156" t="s">
        <v>248</v>
      </c>
      <c r="C29" s="156" t="s">
        <v>5842</v>
      </c>
      <c r="D29" s="156" t="s">
        <v>5865</v>
      </c>
      <c r="E29" s="158" t="str">
        <f t="shared" si="0"/>
        <v>HH</v>
      </c>
      <c r="F29" s="158">
        <v>6278</v>
      </c>
    </row>
    <row r="30" spans="1:6">
      <c r="A30" s="156" t="s">
        <v>249</v>
      </c>
      <c r="B30" s="156" t="s">
        <v>250</v>
      </c>
      <c r="C30" s="156" t="s">
        <v>21</v>
      </c>
      <c r="D30" s="156" t="s">
        <v>5865</v>
      </c>
      <c r="E30" s="158" t="str">
        <f t="shared" si="0"/>
        <v>HH</v>
      </c>
      <c r="F30" s="158">
        <v>6278</v>
      </c>
    </row>
    <row r="31" spans="1:6">
      <c r="A31" s="156" t="s">
        <v>251</v>
      </c>
      <c r="B31" s="156" t="s">
        <v>252</v>
      </c>
      <c r="C31" s="156" t="s">
        <v>5843</v>
      </c>
      <c r="D31" s="156" t="s">
        <v>5865</v>
      </c>
      <c r="E31" s="158" t="str">
        <f t="shared" si="0"/>
        <v>HH</v>
      </c>
      <c r="F31" s="158">
        <v>6278</v>
      </c>
    </row>
    <row r="32" spans="1:6" ht="30">
      <c r="A32" s="156" t="s">
        <v>253</v>
      </c>
      <c r="B32" s="156" t="s">
        <v>254</v>
      </c>
      <c r="C32" s="156" t="s">
        <v>21</v>
      </c>
      <c r="D32" s="156" t="s">
        <v>5865</v>
      </c>
      <c r="E32" s="158" t="str">
        <f t="shared" si="0"/>
        <v>HH</v>
      </c>
      <c r="F32" s="158">
        <v>6278</v>
      </c>
    </row>
    <row r="33" spans="1:6" ht="30">
      <c r="A33" s="156" t="s">
        <v>255</v>
      </c>
      <c r="B33" s="156" t="s">
        <v>256</v>
      </c>
      <c r="C33" s="156" t="s">
        <v>21</v>
      </c>
      <c r="D33" s="156" t="s">
        <v>5865</v>
      </c>
      <c r="E33" s="158" t="str">
        <f t="shared" si="0"/>
        <v>HH</v>
      </c>
      <c r="F33" s="158">
        <v>6278</v>
      </c>
    </row>
    <row r="34" spans="1:6" ht="30">
      <c r="A34" s="156" t="s">
        <v>257</v>
      </c>
      <c r="B34" s="156" t="s">
        <v>258</v>
      </c>
      <c r="C34" s="156" t="s">
        <v>21</v>
      </c>
      <c r="D34" s="156" t="s">
        <v>5865</v>
      </c>
      <c r="E34" s="158" t="str">
        <f t="shared" si="0"/>
        <v>HH</v>
      </c>
      <c r="F34" s="158">
        <v>6278</v>
      </c>
    </row>
    <row r="35" spans="1:6">
      <c r="A35" s="156" t="s">
        <v>259</v>
      </c>
      <c r="B35" s="156" t="s">
        <v>260</v>
      </c>
      <c r="C35" s="156" t="s">
        <v>5843</v>
      </c>
      <c r="D35" s="156" t="s">
        <v>5865</v>
      </c>
      <c r="E35" s="158" t="str">
        <f t="shared" si="0"/>
        <v>HH</v>
      </c>
      <c r="F35" s="158">
        <v>6278</v>
      </c>
    </row>
    <row r="36" spans="1:6" ht="30">
      <c r="A36" s="156" t="s">
        <v>261</v>
      </c>
      <c r="B36" s="156" t="s">
        <v>262</v>
      </c>
      <c r="C36" s="156" t="s">
        <v>5843</v>
      </c>
      <c r="D36" s="156" t="s">
        <v>5865</v>
      </c>
      <c r="E36" s="158" t="str">
        <f t="shared" si="0"/>
        <v>HH</v>
      </c>
      <c r="F36" s="158">
        <v>6278</v>
      </c>
    </row>
    <row r="37" spans="1:6">
      <c r="A37" s="156" t="s">
        <v>263</v>
      </c>
      <c r="B37" s="156" t="s">
        <v>264</v>
      </c>
      <c r="C37" s="156" t="s">
        <v>5844</v>
      </c>
      <c r="D37" s="156" t="s">
        <v>5866</v>
      </c>
      <c r="E37" s="158" t="str">
        <f t="shared" si="0"/>
        <v>NVL</v>
      </c>
      <c r="F37" s="158">
        <v>1548</v>
      </c>
    </row>
    <row r="38" spans="1:6">
      <c r="A38" s="156" t="s">
        <v>265</v>
      </c>
      <c r="B38" s="156" t="s">
        <v>266</v>
      </c>
      <c r="C38" s="156" t="s">
        <v>5842</v>
      </c>
      <c r="D38" s="156" t="s">
        <v>5867</v>
      </c>
      <c r="E38" s="158" t="str">
        <f t="shared" si="0"/>
        <v>CCDC</v>
      </c>
      <c r="F38" s="158">
        <v>6273</v>
      </c>
    </row>
    <row r="39" spans="1:6">
      <c r="A39" s="156" t="s">
        <v>267</v>
      </c>
      <c r="B39" s="156" t="s">
        <v>268</v>
      </c>
      <c r="C39" s="156" t="s">
        <v>5842</v>
      </c>
      <c r="D39" s="156" t="s">
        <v>5868</v>
      </c>
      <c r="E39" s="158" t="str">
        <f t="shared" si="0"/>
        <v>NVL</v>
      </c>
      <c r="F39" s="158">
        <v>1548</v>
      </c>
    </row>
    <row r="40" spans="1:6">
      <c r="A40" s="156" t="s">
        <v>269</v>
      </c>
      <c r="B40" s="156" t="s">
        <v>270</v>
      </c>
      <c r="C40" s="156" t="s">
        <v>21</v>
      </c>
      <c r="D40" s="156" t="s">
        <v>5869</v>
      </c>
      <c r="E40" s="158" t="str">
        <f t="shared" si="0"/>
        <v>NVL</v>
      </c>
      <c r="F40" s="158">
        <v>1548</v>
      </c>
    </row>
    <row r="41" spans="1:6">
      <c r="A41" s="156" t="s">
        <v>271</v>
      </c>
      <c r="B41" s="156" t="s">
        <v>272</v>
      </c>
      <c r="C41" s="156" t="s">
        <v>21</v>
      </c>
      <c r="D41" s="156" t="s">
        <v>5869</v>
      </c>
      <c r="E41" s="158" t="str">
        <f t="shared" si="0"/>
        <v>NVL</v>
      </c>
      <c r="F41" s="158">
        <v>1548</v>
      </c>
    </row>
    <row r="42" spans="1:6">
      <c r="A42" s="156" t="s">
        <v>273</v>
      </c>
      <c r="B42" s="156" t="s">
        <v>274</v>
      </c>
      <c r="C42" s="156" t="s">
        <v>5842</v>
      </c>
      <c r="D42" s="156" t="s">
        <v>5870</v>
      </c>
      <c r="E42" s="158" t="str">
        <f t="shared" si="0"/>
        <v>NVL</v>
      </c>
      <c r="F42" s="158">
        <v>1548</v>
      </c>
    </row>
    <row r="43" spans="1:6">
      <c r="A43" s="156" t="s">
        <v>275</v>
      </c>
      <c r="B43" s="156" t="s">
        <v>276</v>
      </c>
      <c r="C43" s="156" t="s">
        <v>5842</v>
      </c>
      <c r="D43" s="156" t="s">
        <v>5870</v>
      </c>
      <c r="E43" s="158" t="str">
        <f t="shared" si="0"/>
        <v>NVL</v>
      </c>
      <c r="F43" s="158">
        <v>1548</v>
      </c>
    </row>
    <row r="44" spans="1:6" ht="30">
      <c r="A44" s="156" t="s">
        <v>277</v>
      </c>
      <c r="B44" s="156" t="s">
        <v>278</v>
      </c>
      <c r="C44" s="156" t="s">
        <v>5842</v>
      </c>
      <c r="D44" s="156" t="s">
        <v>5870</v>
      </c>
      <c r="E44" s="158" t="str">
        <f t="shared" si="0"/>
        <v>NVL</v>
      </c>
      <c r="F44" s="158">
        <v>1548</v>
      </c>
    </row>
    <row r="45" spans="1:6">
      <c r="A45" s="156" t="s">
        <v>279</v>
      </c>
      <c r="B45" s="156" t="s">
        <v>280</v>
      </c>
      <c r="C45" s="156" t="s">
        <v>21</v>
      </c>
      <c r="D45" s="156" t="s">
        <v>5870</v>
      </c>
      <c r="E45" s="158" t="str">
        <f t="shared" si="0"/>
        <v>NVL</v>
      </c>
      <c r="F45" s="158">
        <v>1548</v>
      </c>
    </row>
    <row r="46" spans="1:6" ht="45">
      <c r="A46" s="156" t="s">
        <v>281</v>
      </c>
      <c r="B46" s="156" t="s">
        <v>282</v>
      </c>
      <c r="C46" s="156" t="s">
        <v>21</v>
      </c>
      <c r="D46" s="156" t="s">
        <v>5871</v>
      </c>
      <c r="E46" s="158" t="str">
        <f t="shared" si="0"/>
        <v>NVL</v>
      </c>
      <c r="F46" s="158">
        <v>1548</v>
      </c>
    </row>
    <row r="47" spans="1:6" ht="30">
      <c r="A47" s="156" t="s">
        <v>283</v>
      </c>
      <c r="B47" s="156" t="s">
        <v>284</v>
      </c>
      <c r="C47" s="156" t="s">
        <v>21</v>
      </c>
      <c r="D47" s="156" t="s">
        <v>5869</v>
      </c>
      <c r="E47" s="158" t="str">
        <f t="shared" si="0"/>
        <v>NVL</v>
      </c>
      <c r="F47" s="158">
        <v>1548</v>
      </c>
    </row>
    <row r="48" spans="1:6">
      <c r="A48" s="156" t="s">
        <v>285</v>
      </c>
      <c r="B48" s="156" t="s">
        <v>286</v>
      </c>
      <c r="C48" s="156" t="s">
        <v>5842</v>
      </c>
      <c r="D48" s="156" t="s">
        <v>5872</v>
      </c>
      <c r="E48" s="158" t="str">
        <f t="shared" si="0"/>
        <v>NVL</v>
      </c>
      <c r="F48" s="158">
        <v>1548</v>
      </c>
    </row>
    <row r="49" spans="1:6" ht="30">
      <c r="A49" s="156" t="s">
        <v>287</v>
      </c>
      <c r="B49" s="156" t="s">
        <v>288</v>
      </c>
      <c r="C49" s="156" t="s">
        <v>5842</v>
      </c>
      <c r="D49" s="156" t="s">
        <v>5872</v>
      </c>
      <c r="E49" s="158" t="str">
        <f t="shared" si="0"/>
        <v>NVL</v>
      </c>
      <c r="F49" s="158">
        <v>1548</v>
      </c>
    </row>
    <row r="50" spans="1:6">
      <c r="A50" s="156" t="s">
        <v>289</v>
      </c>
      <c r="B50" s="156" t="s">
        <v>290</v>
      </c>
      <c r="C50" s="156" t="s">
        <v>5842</v>
      </c>
      <c r="D50" s="156" t="s">
        <v>5872</v>
      </c>
      <c r="E50" s="158" t="str">
        <f t="shared" si="0"/>
        <v>NVL</v>
      </c>
      <c r="F50" s="158">
        <v>1548</v>
      </c>
    </row>
    <row r="51" spans="1:6">
      <c r="A51" s="156" t="s">
        <v>291</v>
      </c>
      <c r="B51" s="156" t="s">
        <v>292</v>
      </c>
      <c r="C51" s="156" t="s">
        <v>21</v>
      </c>
      <c r="D51" s="156" t="s">
        <v>5869</v>
      </c>
      <c r="E51" s="158" t="str">
        <f t="shared" si="0"/>
        <v>NVL</v>
      </c>
      <c r="F51" s="158">
        <v>1548</v>
      </c>
    </row>
    <row r="52" spans="1:6">
      <c r="A52" s="156" t="s">
        <v>293</v>
      </c>
      <c r="B52" s="156" t="s">
        <v>294</v>
      </c>
      <c r="C52" s="156" t="s">
        <v>21</v>
      </c>
      <c r="D52" s="156" t="s">
        <v>5869</v>
      </c>
      <c r="E52" s="158" t="str">
        <f t="shared" si="0"/>
        <v>NVL</v>
      </c>
      <c r="F52" s="158">
        <v>1548</v>
      </c>
    </row>
    <row r="53" spans="1:6" ht="30">
      <c r="A53" s="156" t="s">
        <v>295</v>
      </c>
      <c r="B53" s="156" t="s">
        <v>296</v>
      </c>
      <c r="C53" s="156" t="s">
        <v>21</v>
      </c>
      <c r="D53" s="156" t="s">
        <v>5869</v>
      </c>
      <c r="E53" s="158" t="str">
        <f t="shared" si="0"/>
        <v>NVL</v>
      </c>
      <c r="F53" s="158">
        <v>1548</v>
      </c>
    </row>
    <row r="54" spans="1:6" ht="30">
      <c r="A54" s="156" t="s">
        <v>297</v>
      </c>
      <c r="B54" s="156" t="s">
        <v>298</v>
      </c>
      <c r="C54" s="156" t="s">
        <v>21</v>
      </c>
      <c r="D54" s="156" t="s">
        <v>5869</v>
      </c>
      <c r="E54" s="158" t="str">
        <f t="shared" si="0"/>
        <v>NVL</v>
      </c>
      <c r="F54" s="158">
        <v>1548</v>
      </c>
    </row>
    <row r="55" spans="1:6">
      <c r="A55" s="156" t="s">
        <v>299</v>
      </c>
      <c r="B55" s="156" t="s">
        <v>300</v>
      </c>
      <c r="C55" s="156" t="s">
        <v>21</v>
      </c>
      <c r="D55" s="156" t="s">
        <v>5870</v>
      </c>
      <c r="E55" s="158" t="str">
        <f t="shared" si="0"/>
        <v>NVL</v>
      </c>
      <c r="F55" s="158">
        <v>1548</v>
      </c>
    </row>
    <row r="56" spans="1:6" ht="30">
      <c r="A56" s="156" t="s">
        <v>301</v>
      </c>
      <c r="B56" s="156" t="s">
        <v>302</v>
      </c>
      <c r="C56" s="156" t="s">
        <v>5842</v>
      </c>
      <c r="D56" s="156" t="s">
        <v>5871</v>
      </c>
      <c r="E56" s="158" t="str">
        <f t="shared" si="0"/>
        <v>NVL</v>
      </c>
      <c r="F56" s="158">
        <v>1548</v>
      </c>
    </row>
    <row r="57" spans="1:6" ht="45">
      <c r="A57" s="156" t="s">
        <v>303</v>
      </c>
      <c r="B57" s="156" t="s">
        <v>304</v>
      </c>
      <c r="C57" s="156" t="s">
        <v>5842</v>
      </c>
      <c r="D57" s="156" t="s">
        <v>5871</v>
      </c>
      <c r="E57" s="158" t="str">
        <f t="shared" si="0"/>
        <v>NVL</v>
      </c>
      <c r="F57" s="158">
        <v>1548</v>
      </c>
    </row>
    <row r="58" spans="1:6">
      <c r="A58" s="156" t="s">
        <v>305</v>
      </c>
      <c r="B58" s="156" t="s">
        <v>306</v>
      </c>
      <c r="C58" s="156" t="s">
        <v>21</v>
      </c>
      <c r="D58" s="156" t="s">
        <v>5870</v>
      </c>
      <c r="E58" s="158" t="str">
        <f t="shared" si="0"/>
        <v>NVL</v>
      </c>
      <c r="F58" s="158">
        <v>1548</v>
      </c>
    </row>
    <row r="59" spans="1:6" ht="30">
      <c r="A59" s="156" t="s">
        <v>307</v>
      </c>
      <c r="B59" s="156" t="s">
        <v>308</v>
      </c>
      <c r="C59" s="156" t="s">
        <v>5842</v>
      </c>
      <c r="D59" s="156" t="s">
        <v>5870</v>
      </c>
      <c r="E59" s="158" t="str">
        <f t="shared" si="0"/>
        <v>NVL</v>
      </c>
      <c r="F59" s="158">
        <v>1548</v>
      </c>
    </row>
    <row r="60" spans="1:6" ht="30">
      <c r="A60" s="156" t="s">
        <v>309</v>
      </c>
      <c r="B60" s="156" t="s">
        <v>310</v>
      </c>
      <c r="C60" s="156" t="s">
        <v>5842</v>
      </c>
      <c r="D60" s="156" t="s">
        <v>5870</v>
      </c>
      <c r="E60" s="158" t="str">
        <f t="shared" si="0"/>
        <v>NVL</v>
      </c>
      <c r="F60" s="158">
        <v>1548</v>
      </c>
    </row>
    <row r="61" spans="1:6" ht="30">
      <c r="A61" s="156" t="s">
        <v>311</v>
      </c>
      <c r="B61" s="156" t="s">
        <v>312</v>
      </c>
      <c r="C61" s="156" t="s">
        <v>5842</v>
      </c>
      <c r="D61" s="156" t="s">
        <v>5870</v>
      </c>
      <c r="E61" s="158" t="str">
        <f t="shared" si="0"/>
        <v>NVL</v>
      </c>
      <c r="F61" s="158">
        <v>1548</v>
      </c>
    </row>
    <row r="62" spans="1:6" ht="45">
      <c r="A62" s="156" t="s">
        <v>313</v>
      </c>
      <c r="B62" s="156" t="s">
        <v>314</v>
      </c>
      <c r="C62" s="156" t="s">
        <v>21</v>
      </c>
      <c r="D62" s="156" t="s">
        <v>5871</v>
      </c>
      <c r="E62" s="158" t="str">
        <f t="shared" si="0"/>
        <v>NVL</v>
      </c>
      <c r="F62" s="158">
        <v>1548</v>
      </c>
    </row>
    <row r="63" spans="1:6" ht="45">
      <c r="A63" s="156" t="s">
        <v>315</v>
      </c>
      <c r="B63" s="156" t="s">
        <v>316</v>
      </c>
      <c r="C63" s="156" t="s">
        <v>21</v>
      </c>
      <c r="D63" s="156" t="s">
        <v>5871</v>
      </c>
      <c r="E63" s="158" t="str">
        <f t="shared" si="0"/>
        <v>NVL</v>
      </c>
      <c r="F63" s="158">
        <v>1548</v>
      </c>
    </row>
    <row r="64" spans="1:6" ht="30">
      <c r="A64" s="156" t="s">
        <v>317</v>
      </c>
      <c r="B64" s="156" t="s">
        <v>318</v>
      </c>
      <c r="C64" s="156" t="s">
        <v>5842</v>
      </c>
      <c r="D64" s="156" t="s">
        <v>5871</v>
      </c>
      <c r="E64" s="158" t="str">
        <f t="shared" si="0"/>
        <v>NVL</v>
      </c>
      <c r="F64" s="158">
        <v>1548</v>
      </c>
    </row>
    <row r="65" spans="1:6">
      <c r="A65" s="156" t="s">
        <v>319</v>
      </c>
      <c r="B65" s="156" t="s">
        <v>320</v>
      </c>
      <c r="C65" s="156" t="s">
        <v>21</v>
      </c>
      <c r="D65" s="156" t="s">
        <v>5869</v>
      </c>
      <c r="E65" s="158" t="str">
        <f t="shared" si="0"/>
        <v>NVL</v>
      </c>
      <c r="F65" s="158">
        <v>1548</v>
      </c>
    </row>
    <row r="66" spans="1:6" ht="30">
      <c r="A66" s="156" t="s">
        <v>321</v>
      </c>
      <c r="B66" s="156" t="s">
        <v>322</v>
      </c>
      <c r="C66" s="156" t="s">
        <v>5842</v>
      </c>
      <c r="D66" s="156" t="s">
        <v>5871</v>
      </c>
      <c r="E66" s="158" t="str">
        <f t="shared" si="0"/>
        <v>NVL</v>
      </c>
      <c r="F66" s="158">
        <v>1548</v>
      </c>
    </row>
    <row r="67" spans="1:6">
      <c r="A67" s="156" t="s">
        <v>323</v>
      </c>
      <c r="B67" s="156" t="s">
        <v>324</v>
      </c>
      <c r="C67" s="156" t="s">
        <v>21</v>
      </c>
      <c r="D67" s="156" t="s">
        <v>5869</v>
      </c>
      <c r="E67" s="158" t="str">
        <f t="shared" ref="E67:E130" si="1">IF(LEFT(D67,3)="156","HH",IF(LEFT(D67,3)="155","TP",IF(LEFT(D67,3)="153","CCDC",IF(LEFT(D67,4)="1522","VTTH","NVL"))))</f>
        <v>NVL</v>
      </c>
      <c r="F67" s="158">
        <v>1548</v>
      </c>
    </row>
    <row r="68" spans="1:6">
      <c r="A68" s="156" t="s">
        <v>325</v>
      </c>
      <c r="B68" s="156" t="s">
        <v>326</v>
      </c>
      <c r="C68" s="156" t="s">
        <v>21</v>
      </c>
      <c r="D68" s="156" t="s">
        <v>5869</v>
      </c>
      <c r="E68" s="158" t="str">
        <f t="shared" si="1"/>
        <v>NVL</v>
      </c>
      <c r="F68" s="158">
        <v>1548</v>
      </c>
    </row>
    <row r="69" spans="1:6" ht="30">
      <c r="A69" s="156" t="s">
        <v>327</v>
      </c>
      <c r="B69" s="156" t="s">
        <v>328</v>
      </c>
      <c r="C69" s="156" t="s">
        <v>5842</v>
      </c>
      <c r="D69" s="156" t="s">
        <v>5871</v>
      </c>
      <c r="E69" s="158" t="str">
        <f t="shared" si="1"/>
        <v>NVL</v>
      </c>
      <c r="F69" s="158">
        <v>1548</v>
      </c>
    </row>
    <row r="70" spans="1:6">
      <c r="A70" s="156" t="s">
        <v>329</v>
      </c>
      <c r="B70" s="156" t="s">
        <v>330</v>
      </c>
      <c r="C70" s="156" t="s">
        <v>21</v>
      </c>
      <c r="D70" s="156" t="s">
        <v>5869</v>
      </c>
      <c r="E70" s="158" t="str">
        <f t="shared" si="1"/>
        <v>NVL</v>
      </c>
      <c r="F70" s="158">
        <v>1548</v>
      </c>
    </row>
    <row r="71" spans="1:6">
      <c r="A71" s="156" t="s">
        <v>331</v>
      </c>
      <c r="B71" s="156" t="s">
        <v>332</v>
      </c>
      <c r="C71" s="156" t="s">
        <v>5842</v>
      </c>
      <c r="D71" s="156" t="s">
        <v>5871</v>
      </c>
      <c r="E71" s="158" t="str">
        <f t="shared" si="1"/>
        <v>NVL</v>
      </c>
      <c r="F71" s="158">
        <v>1548</v>
      </c>
    </row>
    <row r="72" spans="1:6" ht="30">
      <c r="A72" s="156" t="s">
        <v>333</v>
      </c>
      <c r="B72" s="156" t="s">
        <v>334</v>
      </c>
      <c r="C72" s="156" t="s">
        <v>5842</v>
      </c>
      <c r="D72" s="156" t="s">
        <v>5871</v>
      </c>
      <c r="E72" s="158" t="str">
        <f t="shared" si="1"/>
        <v>NVL</v>
      </c>
      <c r="F72" s="158">
        <v>1548</v>
      </c>
    </row>
    <row r="73" spans="1:6">
      <c r="A73" s="156" t="s">
        <v>335</v>
      </c>
      <c r="B73" s="156" t="s">
        <v>336</v>
      </c>
      <c r="C73" s="156" t="s">
        <v>21</v>
      </c>
      <c r="D73" s="156" t="s">
        <v>5869</v>
      </c>
      <c r="E73" s="158" t="str">
        <f t="shared" si="1"/>
        <v>NVL</v>
      </c>
      <c r="F73" s="158">
        <v>1548</v>
      </c>
    </row>
    <row r="74" spans="1:6">
      <c r="A74" s="156" t="s">
        <v>337</v>
      </c>
      <c r="B74" s="156" t="s">
        <v>338</v>
      </c>
      <c r="C74" s="156" t="s">
        <v>55</v>
      </c>
      <c r="D74" s="156" t="s">
        <v>5869</v>
      </c>
      <c r="E74" s="158" t="str">
        <f t="shared" si="1"/>
        <v>NVL</v>
      </c>
      <c r="F74" s="158">
        <v>1548</v>
      </c>
    </row>
    <row r="75" spans="1:6">
      <c r="A75" s="156" t="s">
        <v>339</v>
      </c>
      <c r="B75" s="156" t="s">
        <v>340</v>
      </c>
      <c r="C75" s="156" t="s">
        <v>5842</v>
      </c>
      <c r="D75" s="156" t="s">
        <v>5871</v>
      </c>
      <c r="E75" s="158" t="str">
        <f t="shared" si="1"/>
        <v>NVL</v>
      </c>
      <c r="F75" s="158">
        <v>1548</v>
      </c>
    </row>
    <row r="76" spans="1:6" ht="30">
      <c r="A76" s="156" t="s">
        <v>341</v>
      </c>
      <c r="B76" s="156" t="s">
        <v>342</v>
      </c>
      <c r="C76" s="156" t="s">
        <v>5842</v>
      </c>
      <c r="D76" s="156" t="s">
        <v>5871</v>
      </c>
      <c r="E76" s="158" t="str">
        <f t="shared" si="1"/>
        <v>NVL</v>
      </c>
      <c r="F76" s="158">
        <v>1548</v>
      </c>
    </row>
    <row r="77" spans="1:6">
      <c r="A77" s="156" t="s">
        <v>343</v>
      </c>
      <c r="B77" s="156" t="s">
        <v>344</v>
      </c>
      <c r="C77" s="156" t="s">
        <v>5842</v>
      </c>
      <c r="D77" s="156" t="s">
        <v>5869</v>
      </c>
      <c r="E77" s="158" t="str">
        <f t="shared" si="1"/>
        <v>NVL</v>
      </c>
      <c r="F77" s="158">
        <v>1548</v>
      </c>
    </row>
    <row r="78" spans="1:6">
      <c r="A78" s="156" t="s">
        <v>345</v>
      </c>
      <c r="B78" s="156" t="s">
        <v>346</v>
      </c>
      <c r="C78" s="156" t="s">
        <v>5842</v>
      </c>
      <c r="D78" s="156" t="s">
        <v>5871</v>
      </c>
      <c r="E78" s="158" t="str">
        <f t="shared" si="1"/>
        <v>NVL</v>
      </c>
      <c r="F78" s="158">
        <v>1548</v>
      </c>
    </row>
    <row r="79" spans="1:6">
      <c r="A79" s="156" t="s">
        <v>347</v>
      </c>
      <c r="B79" s="156" t="s">
        <v>348</v>
      </c>
      <c r="C79" s="156" t="s">
        <v>21</v>
      </c>
      <c r="D79" s="156" t="s">
        <v>5869</v>
      </c>
      <c r="E79" s="158" t="str">
        <f t="shared" si="1"/>
        <v>NVL</v>
      </c>
      <c r="F79" s="158">
        <v>1548</v>
      </c>
    </row>
    <row r="80" spans="1:6">
      <c r="A80" s="156" t="s">
        <v>349</v>
      </c>
      <c r="B80" s="156" t="s">
        <v>350</v>
      </c>
      <c r="C80" s="156" t="s">
        <v>21</v>
      </c>
      <c r="D80" s="156" t="s">
        <v>5869</v>
      </c>
      <c r="E80" s="158" t="str">
        <f t="shared" si="1"/>
        <v>NVL</v>
      </c>
      <c r="F80" s="158">
        <v>1548</v>
      </c>
    </row>
    <row r="81" spans="1:6">
      <c r="A81" s="156" t="s">
        <v>351</v>
      </c>
      <c r="B81" s="156" t="s">
        <v>352</v>
      </c>
      <c r="C81" s="156" t="s">
        <v>21</v>
      </c>
      <c r="D81" s="156" t="s">
        <v>5869</v>
      </c>
      <c r="E81" s="158" t="str">
        <f t="shared" si="1"/>
        <v>NVL</v>
      </c>
      <c r="F81" s="158">
        <v>1548</v>
      </c>
    </row>
    <row r="82" spans="1:6" ht="30">
      <c r="A82" s="156" t="s">
        <v>353</v>
      </c>
      <c r="B82" s="156" t="s">
        <v>354</v>
      </c>
      <c r="C82" s="156" t="s">
        <v>5842</v>
      </c>
      <c r="D82" s="156" t="s">
        <v>5871</v>
      </c>
      <c r="E82" s="158" t="str">
        <f t="shared" si="1"/>
        <v>NVL</v>
      </c>
      <c r="F82" s="158">
        <v>1548</v>
      </c>
    </row>
    <row r="83" spans="1:6" ht="30">
      <c r="A83" s="156" t="s">
        <v>355</v>
      </c>
      <c r="B83" s="156" t="s">
        <v>356</v>
      </c>
      <c r="C83" s="156" t="s">
        <v>5842</v>
      </c>
      <c r="D83" s="156" t="s">
        <v>5871</v>
      </c>
      <c r="E83" s="158" t="str">
        <f t="shared" si="1"/>
        <v>NVL</v>
      </c>
      <c r="F83" s="158">
        <v>1548</v>
      </c>
    </row>
    <row r="84" spans="1:6">
      <c r="A84" s="156" t="s">
        <v>357</v>
      </c>
      <c r="B84" s="156" t="s">
        <v>358</v>
      </c>
      <c r="C84" s="156" t="s">
        <v>5842</v>
      </c>
      <c r="D84" s="156" t="s">
        <v>5871</v>
      </c>
      <c r="E84" s="158" t="str">
        <f t="shared" si="1"/>
        <v>NVL</v>
      </c>
      <c r="F84" s="158">
        <v>1548</v>
      </c>
    </row>
    <row r="85" spans="1:6" ht="30">
      <c r="A85" s="156" t="s">
        <v>359</v>
      </c>
      <c r="B85" s="156" t="s">
        <v>360</v>
      </c>
      <c r="C85" s="156" t="s">
        <v>5842</v>
      </c>
      <c r="D85" s="156" t="s">
        <v>5871</v>
      </c>
      <c r="E85" s="158" t="str">
        <f t="shared" si="1"/>
        <v>NVL</v>
      </c>
      <c r="F85" s="158">
        <v>1548</v>
      </c>
    </row>
    <row r="86" spans="1:6">
      <c r="A86" s="156" t="s">
        <v>361</v>
      </c>
      <c r="B86" s="156" t="s">
        <v>362</v>
      </c>
      <c r="C86" s="156" t="s">
        <v>21</v>
      </c>
      <c r="D86" s="156" t="s">
        <v>5871</v>
      </c>
      <c r="E86" s="158" t="str">
        <f t="shared" si="1"/>
        <v>NVL</v>
      </c>
      <c r="F86" s="158">
        <v>1548</v>
      </c>
    </row>
    <row r="87" spans="1:6" ht="30">
      <c r="A87" s="156" t="s">
        <v>363</v>
      </c>
      <c r="B87" s="156" t="s">
        <v>364</v>
      </c>
      <c r="C87" s="156" t="s">
        <v>5842</v>
      </c>
      <c r="D87" s="156" t="s">
        <v>5871</v>
      </c>
      <c r="E87" s="158" t="str">
        <f t="shared" si="1"/>
        <v>NVL</v>
      </c>
      <c r="F87" s="158">
        <v>1548</v>
      </c>
    </row>
    <row r="88" spans="1:6">
      <c r="A88" s="156" t="s">
        <v>365</v>
      </c>
      <c r="B88" s="156" t="s">
        <v>366</v>
      </c>
      <c r="C88" s="156" t="s">
        <v>5842</v>
      </c>
      <c r="D88" s="156" t="s">
        <v>5871</v>
      </c>
      <c r="E88" s="158" t="str">
        <f t="shared" si="1"/>
        <v>NVL</v>
      </c>
      <c r="F88" s="158">
        <v>1548</v>
      </c>
    </row>
    <row r="89" spans="1:6">
      <c r="A89" s="156" t="s">
        <v>367</v>
      </c>
      <c r="B89" s="156" t="s">
        <v>368</v>
      </c>
      <c r="C89" s="156" t="s">
        <v>21</v>
      </c>
      <c r="D89" s="156" t="s">
        <v>5869</v>
      </c>
      <c r="E89" s="158" t="str">
        <f t="shared" si="1"/>
        <v>NVL</v>
      </c>
      <c r="F89" s="158">
        <v>1548</v>
      </c>
    </row>
    <row r="90" spans="1:6" ht="30">
      <c r="A90" s="156" t="s">
        <v>369</v>
      </c>
      <c r="B90" s="156" t="s">
        <v>370</v>
      </c>
      <c r="C90" s="156" t="s">
        <v>5842</v>
      </c>
      <c r="D90" s="156" t="s">
        <v>5871</v>
      </c>
      <c r="E90" s="158" t="str">
        <f t="shared" si="1"/>
        <v>NVL</v>
      </c>
      <c r="F90" s="158">
        <v>1548</v>
      </c>
    </row>
    <row r="91" spans="1:6">
      <c r="A91" s="156" t="s">
        <v>371</v>
      </c>
      <c r="B91" s="156" t="s">
        <v>372</v>
      </c>
      <c r="C91" s="156" t="s">
        <v>21</v>
      </c>
      <c r="D91" s="156" t="s">
        <v>5869</v>
      </c>
      <c r="E91" s="158" t="str">
        <f t="shared" si="1"/>
        <v>NVL</v>
      </c>
      <c r="F91" s="158">
        <v>1548</v>
      </c>
    </row>
    <row r="92" spans="1:6" ht="30">
      <c r="A92" s="156" t="s">
        <v>373</v>
      </c>
      <c r="B92" s="156" t="s">
        <v>374</v>
      </c>
      <c r="C92" s="156" t="s">
        <v>5842</v>
      </c>
      <c r="D92" s="156" t="s">
        <v>5871</v>
      </c>
      <c r="E92" s="158" t="str">
        <f t="shared" si="1"/>
        <v>NVL</v>
      </c>
      <c r="F92" s="158">
        <v>1548</v>
      </c>
    </row>
    <row r="93" spans="1:6">
      <c r="A93" s="156" t="s">
        <v>375</v>
      </c>
      <c r="B93" s="156" t="s">
        <v>376</v>
      </c>
      <c r="C93" s="156" t="s">
        <v>21</v>
      </c>
      <c r="D93" s="156" t="s">
        <v>5871</v>
      </c>
      <c r="E93" s="158" t="str">
        <f t="shared" si="1"/>
        <v>NVL</v>
      </c>
      <c r="F93" s="158">
        <v>1548</v>
      </c>
    </row>
    <row r="94" spans="1:6">
      <c r="A94" s="156" t="s">
        <v>377</v>
      </c>
      <c r="B94" s="156" t="s">
        <v>378</v>
      </c>
      <c r="C94" s="156" t="s">
        <v>21</v>
      </c>
      <c r="D94" s="156" t="s">
        <v>5869</v>
      </c>
      <c r="E94" s="158" t="str">
        <f t="shared" si="1"/>
        <v>NVL</v>
      </c>
      <c r="F94" s="158">
        <v>1548</v>
      </c>
    </row>
    <row r="95" spans="1:6">
      <c r="A95" s="156" t="s">
        <v>379</v>
      </c>
      <c r="B95" s="156" t="s">
        <v>380</v>
      </c>
      <c r="C95" s="156" t="s">
        <v>21</v>
      </c>
      <c r="D95" s="156" t="s">
        <v>5871</v>
      </c>
      <c r="E95" s="158" t="str">
        <f t="shared" si="1"/>
        <v>NVL</v>
      </c>
      <c r="F95" s="158">
        <v>1548</v>
      </c>
    </row>
    <row r="96" spans="1:6">
      <c r="A96" s="156" t="s">
        <v>381</v>
      </c>
      <c r="B96" s="156" t="s">
        <v>382</v>
      </c>
      <c r="C96" s="156" t="s">
        <v>21</v>
      </c>
      <c r="D96" s="156" t="s">
        <v>5869</v>
      </c>
      <c r="E96" s="158" t="str">
        <f t="shared" si="1"/>
        <v>NVL</v>
      </c>
      <c r="F96" s="158">
        <v>1548</v>
      </c>
    </row>
    <row r="97" spans="1:6">
      <c r="A97" s="156" t="s">
        <v>383</v>
      </c>
      <c r="B97" s="156" t="s">
        <v>384</v>
      </c>
      <c r="C97" s="156" t="s">
        <v>21</v>
      </c>
      <c r="D97" s="156" t="s">
        <v>5871</v>
      </c>
      <c r="E97" s="158" t="str">
        <f t="shared" si="1"/>
        <v>NVL</v>
      </c>
      <c r="F97" s="158">
        <v>1548</v>
      </c>
    </row>
    <row r="98" spans="1:6">
      <c r="A98" s="156" t="s">
        <v>385</v>
      </c>
      <c r="B98" s="156" t="s">
        <v>386</v>
      </c>
      <c r="C98" s="156" t="s">
        <v>5842</v>
      </c>
      <c r="D98" s="156" t="s">
        <v>5871</v>
      </c>
      <c r="E98" s="158" t="str">
        <f t="shared" si="1"/>
        <v>NVL</v>
      </c>
      <c r="F98" s="158">
        <v>1548</v>
      </c>
    </row>
    <row r="99" spans="1:6">
      <c r="A99" s="156" t="s">
        <v>387</v>
      </c>
      <c r="B99" s="156" t="s">
        <v>388</v>
      </c>
      <c r="C99" s="156" t="s">
        <v>21</v>
      </c>
      <c r="D99" s="156" t="s">
        <v>5871</v>
      </c>
      <c r="E99" s="158" t="str">
        <f t="shared" si="1"/>
        <v>NVL</v>
      </c>
      <c r="F99" s="158">
        <v>1548</v>
      </c>
    </row>
    <row r="100" spans="1:6">
      <c r="A100" s="156" t="s">
        <v>389</v>
      </c>
      <c r="B100" s="156" t="s">
        <v>390</v>
      </c>
      <c r="C100" s="156" t="s">
        <v>21</v>
      </c>
      <c r="D100" s="156" t="s">
        <v>5869</v>
      </c>
      <c r="E100" s="158" t="str">
        <f t="shared" si="1"/>
        <v>NVL</v>
      </c>
      <c r="F100" s="158">
        <v>1548</v>
      </c>
    </row>
    <row r="101" spans="1:6">
      <c r="A101" s="156" t="s">
        <v>391</v>
      </c>
      <c r="B101" s="156" t="s">
        <v>392</v>
      </c>
      <c r="C101" s="156" t="s">
        <v>21</v>
      </c>
      <c r="D101" s="156" t="s">
        <v>5869</v>
      </c>
      <c r="E101" s="158" t="str">
        <f t="shared" si="1"/>
        <v>NVL</v>
      </c>
      <c r="F101" s="158">
        <v>1548</v>
      </c>
    </row>
    <row r="102" spans="1:6" ht="30">
      <c r="A102" s="156" t="s">
        <v>393</v>
      </c>
      <c r="B102" s="156" t="s">
        <v>394</v>
      </c>
      <c r="C102" s="156" t="s">
        <v>5842</v>
      </c>
      <c r="D102" s="156" t="s">
        <v>5871</v>
      </c>
      <c r="E102" s="158" t="str">
        <f t="shared" si="1"/>
        <v>NVL</v>
      </c>
      <c r="F102" s="158">
        <v>1548</v>
      </c>
    </row>
    <row r="103" spans="1:6" ht="30">
      <c r="A103" s="156" t="s">
        <v>395</v>
      </c>
      <c r="B103" s="156" t="s">
        <v>396</v>
      </c>
      <c r="C103" s="156" t="s">
        <v>5842</v>
      </c>
      <c r="D103" s="156" t="s">
        <v>5871</v>
      </c>
      <c r="E103" s="158" t="str">
        <f t="shared" si="1"/>
        <v>NVL</v>
      </c>
      <c r="F103" s="158">
        <v>1548</v>
      </c>
    </row>
    <row r="104" spans="1:6">
      <c r="A104" s="156" t="s">
        <v>397</v>
      </c>
      <c r="B104" s="156" t="s">
        <v>398</v>
      </c>
      <c r="C104" s="156" t="s">
        <v>21</v>
      </c>
      <c r="D104" s="156" t="s">
        <v>5869</v>
      </c>
      <c r="E104" s="158" t="str">
        <f t="shared" si="1"/>
        <v>NVL</v>
      </c>
      <c r="F104" s="158">
        <v>1548</v>
      </c>
    </row>
    <row r="105" spans="1:6" ht="30">
      <c r="A105" s="156" t="s">
        <v>399</v>
      </c>
      <c r="B105" s="156" t="s">
        <v>400</v>
      </c>
      <c r="C105" s="156" t="s">
        <v>5842</v>
      </c>
      <c r="D105" s="156" t="s">
        <v>5871</v>
      </c>
      <c r="E105" s="158" t="str">
        <f t="shared" si="1"/>
        <v>NVL</v>
      </c>
      <c r="F105" s="158">
        <v>1548</v>
      </c>
    </row>
    <row r="106" spans="1:6">
      <c r="A106" s="156" t="s">
        <v>401</v>
      </c>
      <c r="B106" s="156" t="s">
        <v>402</v>
      </c>
      <c r="C106" s="156" t="s">
        <v>5842</v>
      </c>
      <c r="D106" s="156" t="s">
        <v>5871</v>
      </c>
      <c r="E106" s="158" t="str">
        <f t="shared" si="1"/>
        <v>NVL</v>
      </c>
      <c r="F106" s="158">
        <v>1548</v>
      </c>
    </row>
    <row r="107" spans="1:6" ht="30">
      <c r="A107" s="156" t="s">
        <v>403</v>
      </c>
      <c r="B107" s="156" t="s">
        <v>404</v>
      </c>
      <c r="C107" s="156" t="s">
        <v>5842</v>
      </c>
      <c r="D107" s="156" t="s">
        <v>5871</v>
      </c>
      <c r="E107" s="158" t="str">
        <f t="shared" si="1"/>
        <v>NVL</v>
      </c>
      <c r="F107" s="158">
        <v>1548</v>
      </c>
    </row>
    <row r="108" spans="1:6" ht="30">
      <c r="A108" s="156" t="s">
        <v>405</v>
      </c>
      <c r="B108" s="156" t="s">
        <v>406</v>
      </c>
      <c r="C108" s="156" t="s">
        <v>5842</v>
      </c>
      <c r="D108" s="156" t="s">
        <v>5871</v>
      </c>
      <c r="E108" s="158" t="str">
        <f t="shared" si="1"/>
        <v>NVL</v>
      </c>
      <c r="F108" s="158">
        <v>1548</v>
      </c>
    </row>
    <row r="109" spans="1:6">
      <c r="A109" s="156" t="s">
        <v>407</v>
      </c>
      <c r="B109" s="156" t="s">
        <v>408</v>
      </c>
      <c r="C109" s="156" t="s">
        <v>5842</v>
      </c>
      <c r="D109" s="156" t="s">
        <v>5871</v>
      </c>
      <c r="E109" s="158" t="str">
        <f t="shared" si="1"/>
        <v>NVL</v>
      </c>
      <c r="F109" s="158">
        <v>1548</v>
      </c>
    </row>
    <row r="110" spans="1:6">
      <c r="A110" s="156" t="s">
        <v>409</v>
      </c>
      <c r="B110" s="156" t="s">
        <v>410</v>
      </c>
      <c r="C110" s="156" t="s">
        <v>21</v>
      </c>
      <c r="D110" s="156" t="s">
        <v>5869</v>
      </c>
      <c r="E110" s="158" t="str">
        <f t="shared" si="1"/>
        <v>NVL</v>
      </c>
      <c r="F110" s="158">
        <v>1548</v>
      </c>
    </row>
    <row r="111" spans="1:6">
      <c r="A111" s="156" t="s">
        <v>411</v>
      </c>
      <c r="B111" s="156" t="s">
        <v>412</v>
      </c>
      <c r="C111" s="156" t="s">
        <v>21</v>
      </c>
      <c r="D111" s="156" t="s">
        <v>5869</v>
      </c>
      <c r="E111" s="158" t="str">
        <f t="shared" si="1"/>
        <v>NVL</v>
      </c>
      <c r="F111" s="158">
        <v>1548</v>
      </c>
    </row>
    <row r="112" spans="1:6">
      <c r="A112" s="156" t="s">
        <v>413</v>
      </c>
      <c r="B112" s="156" t="s">
        <v>414</v>
      </c>
      <c r="C112" s="156" t="s">
        <v>21</v>
      </c>
      <c r="D112" s="156" t="s">
        <v>5869</v>
      </c>
      <c r="E112" s="158" t="str">
        <f t="shared" si="1"/>
        <v>NVL</v>
      </c>
      <c r="F112" s="158">
        <v>1548</v>
      </c>
    </row>
    <row r="113" spans="1:6" ht="30">
      <c r="A113" s="156" t="s">
        <v>415</v>
      </c>
      <c r="B113" s="156" t="s">
        <v>416</v>
      </c>
      <c r="C113" s="156" t="s">
        <v>5842</v>
      </c>
      <c r="D113" s="156" t="s">
        <v>5871</v>
      </c>
      <c r="E113" s="158" t="str">
        <f t="shared" si="1"/>
        <v>NVL</v>
      </c>
      <c r="F113" s="158">
        <v>1548</v>
      </c>
    </row>
    <row r="114" spans="1:6">
      <c r="A114" s="156" t="s">
        <v>417</v>
      </c>
      <c r="B114" s="156" t="s">
        <v>418</v>
      </c>
      <c r="C114" s="156" t="s">
        <v>5842</v>
      </c>
      <c r="D114" s="156" t="s">
        <v>5870</v>
      </c>
      <c r="E114" s="158" t="str">
        <f t="shared" si="1"/>
        <v>NVL</v>
      </c>
      <c r="F114" s="158">
        <v>1548</v>
      </c>
    </row>
    <row r="115" spans="1:6">
      <c r="A115" s="156" t="s">
        <v>419</v>
      </c>
      <c r="B115" s="156" t="s">
        <v>420</v>
      </c>
      <c r="C115" s="156" t="s">
        <v>21</v>
      </c>
      <c r="D115" s="156" t="s">
        <v>5869</v>
      </c>
      <c r="E115" s="158" t="str">
        <f t="shared" si="1"/>
        <v>NVL</v>
      </c>
      <c r="F115" s="158">
        <v>1548</v>
      </c>
    </row>
    <row r="116" spans="1:6">
      <c r="A116" s="156" t="s">
        <v>421</v>
      </c>
      <c r="B116" s="156" t="s">
        <v>422</v>
      </c>
      <c r="C116" s="156" t="s">
        <v>5842</v>
      </c>
      <c r="D116" s="156" t="s">
        <v>5871</v>
      </c>
      <c r="E116" s="158" t="str">
        <f t="shared" si="1"/>
        <v>NVL</v>
      </c>
      <c r="F116" s="158">
        <v>1548</v>
      </c>
    </row>
    <row r="117" spans="1:6">
      <c r="A117" s="156" t="s">
        <v>423</v>
      </c>
      <c r="B117" s="156" t="s">
        <v>424</v>
      </c>
      <c r="C117" s="156" t="s">
        <v>5842</v>
      </c>
      <c r="D117" s="156" t="s">
        <v>5870</v>
      </c>
      <c r="E117" s="158" t="str">
        <f t="shared" si="1"/>
        <v>NVL</v>
      </c>
      <c r="F117" s="158">
        <v>1548</v>
      </c>
    </row>
    <row r="118" spans="1:6">
      <c r="A118" s="156" t="s">
        <v>425</v>
      </c>
      <c r="B118" s="156" t="s">
        <v>426</v>
      </c>
      <c r="C118" s="156" t="s">
        <v>5842</v>
      </c>
      <c r="D118" s="156" t="s">
        <v>5868</v>
      </c>
      <c r="E118" s="158" t="str">
        <f t="shared" si="1"/>
        <v>NVL</v>
      </c>
      <c r="F118" s="158">
        <v>1548</v>
      </c>
    </row>
    <row r="119" spans="1:6">
      <c r="A119" s="156" t="s">
        <v>427</v>
      </c>
      <c r="B119" s="156" t="s">
        <v>428</v>
      </c>
      <c r="C119" s="156" t="s">
        <v>21</v>
      </c>
      <c r="D119" s="156" t="s">
        <v>5869</v>
      </c>
      <c r="E119" s="158" t="str">
        <f t="shared" si="1"/>
        <v>NVL</v>
      </c>
      <c r="F119" s="158">
        <v>1548</v>
      </c>
    </row>
    <row r="120" spans="1:6">
      <c r="A120" s="156" t="s">
        <v>429</v>
      </c>
      <c r="B120" s="156" t="s">
        <v>430</v>
      </c>
      <c r="C120" s="156" t="s">
        <v>5842</v>
      </c>
      <c r="D120" s="156" t="s">
        <v>5870</v>
      </c>
      <c r="E120" s="158" t="str">
        <f t="shared" si="1"/>
        <v>NVL</v>
      </c>
      <c r="F120" s="158">
        <v>1548</v>
      </c>
    </row>
    <row r="121" spans="1:6">
      <c r="A121" s="156" t="s">
        <v>431</v>
      </c>
      <c r="B121" s="156" t="s">
        <v>432</v>
      </c>
      <c r="C121" s="156" t="s">
        <v>5842</v>
      </c>
      <c r="D121" s="156" t="s">
        <v>5871</v>
      </c>
      <c r="E121" s="158" t="str">
        <f t="shared" si="1"/>
        <v>NVL</v>
      </c>
      <c r="F121" s="158">
        <v>1548</v>
      </c>
    </row>
    <row r="122" spans="1:6">
      <c r="A122" s="156" t="s">
        <v>433</v>
      </c>
      <c r="B122" s="156" t="s">
        <v>434</v>
      </c>
      <c r="C122" s="156" t="s">
        <v>21</v>
      </c>
      <c r="D122" s="156" t="s">
        <v>5869</v>
      </c>
      <c r="E122" s="158" t="str">
        <f t="shared" si="1"/>
        <v>NVL</v>
      </c>
      <c r="F122" s="158">
        <v>1548</v>
      </c>
    </row>
    <row r="123" spans="1:6">
      <c r="A123" s="156" t="s">
        <v>435</v>
      </c>
      <c r="B123" s="156" t="s">
        <v>436</v>
      </c>
      <c r="C123" s="156" t="s">
        <v>5842</v>
      </c>
      <c r="D123" s="156" t="s">
        <v>5871</v>
      </c>
      <c r="E123" s="158" t="str">
        <f t="shared" si="1"/>
        <v>NVL</v>
      </c>
      <c r="F123" s="158">
        <v>1548</v>
      </c>
    </row>
    <row r="124" spans="1:6">
      <c r="A124" s="156" t="s">
        <v>437</v>
      </c>
      <c r="B124" s="156" t="s">
        <v>438</v>
      </c>
      <c r="C124" s="156" t="s">
        <v>21</v>
      </c>
      <c r="D124" s="156" t="s">
        <v>5869</v>
      </c>
      <c r="E124" s="158" t="str">
        <f t="shared" si="1"/>
        <v>NVL</v>
      </c>
      <c r="F124" s="158">
        <v>1548</v>
      </c>
    </row>
    <row r="125" spans="1:6">
      <c r="A125" s="156" t="s">
        <v>439</v>
      </c>
      <c r="B125" s="156" t="s">
        <v>440</v>
      </c>
      <c r="C125" s="156" t="s">
        <v>5842</v>
      </c>
      <c r="D125" s="156" t="s">
        <v>5870</v>
      </c>
      <c r="E125" s="158" t="str">
        <f t="shared" si="1"/>
        <v>NVL</v>
      </c>
      <c r="F125" s="158">
        <v>1548</v>
      </c>
    </row>
    <row r="126" spans="1:6">
      <c r="A126" s="156" t="s">
        <v>441</v>
      </c>
      <c r="B126" s="156" t="s">
        <v>442</v>
      </c>
      <c r="C126" s="156" t="s">
        <v>5842</v>
      </c>
      <c r="D126" s="156" t="s">
        <v>5868</v>
      </c>
      <c r="E126" s="158" t="str">
        <f t="shared" si="1"/>
        <v>NVL</v>
      </c>
      <c r="F126" s="158">
        <v>1548</v>
      </c>
    </row>
    <row r="127" spans="1:6">
      <c r="A127" s="156" t="s">
        <v>443</v>
      </c>
      <c r="B127" s="156" t="s">
        <v>444</v>
      </c>
      <c r="C127" s="156" t="s">
        <v>5842</v>
      </c>
      <c r="D127" s="156" t="s">
        <v>5868</v>
      </c>
      <c r="E127" s="158" t="str">
        <f t="shared" si="1"/>
        <v>NVL</v>
      </c>
      <c r="F127" s="158">
        <v>1548</v>
      </c>
    </row>
    <row r="128" spans="1:6">
      <c r="A128" s="156" t="s">
        <v>445</v>
      </c>
      <c r="B128" s="156" t="s">
        <v>446</v>
      </c>
      <c r="C128" s="156" t="s">
        <v>5842</v>
      </c>
      <c r="D128" s="156" t="s">
        <v>5871</v>
      </c>
      <c r="E128" s="158" t="str">
        <f t="shared" si="1"/>
        <v>NVL</v>
      </c>
      <c r="F128" s="158">
        <v>1548</v>
      </c>
    </row>
    <row r="129" spans="1:6">
      <c r="A129" s="156" t="s">
        <v>447</v>
      </c>
      <c r="B129" s="156" t="s">
        <v>448</v>
      </c>
      <c r="C129" s="156" t="s">
        <v>21</v>
      </c>
      <c r="D129" s="156" t="s">
        <v>5869</v>
      </c>
      <c r="E129" s="158" t="str">
        <f t="shared" si="1"/>
        <v>NVL</v>
      </c>
      <c r="F129" s="158">
        <v>1548</v>
      </c>
    </row>
    <row r="130" spans="1:6" ht="30">
      <c r="A130" s="156" t="s">
        <v>449</v>
      </c>
      <c r="B130" s="156" t="s">
        <v>450</v>
      </c>
      <c r="C130" s="156" t="s">
        <v>5842</v>
      </c>
      <c r="D130" s="156" t="s">
        <v>5871</v>
      </c>
      <c r="E130" s="158" t="str">
        <f t="shared" si="1"/>
        <v>NVL</v>
      </c>
      <c r="F130" s="158">
        <v>1548</v>
      </c>
    </row>
    <row r="131" spans="1:6">
      <c r="A131" s="156" t="s">
        <v>451</v>
      </c>
      <c r="B131" s="156" t="s">
        <v>452</v>
      </c>
      <c r="C131" s="156" t="s">
        <v>5842</v>
      </c>
      <c r="D131" s="156" t="s">
        <v>5868</v>
      </c>
      <c r="E131" s="158" t="str">
        <f t="shared" ref="E131:E194" si="2">IF(LEFT(D131,3)="156","HH",IF(LEFT(D131,3)="155","TP",IF(LEFT(D131,3)="153","CCDC",IF(LEFT(D131,4)="1522","VTTH","NVL"))))</f>
        <v>NVL</v>
      </c>
      <c r="F131" s="158">
        <v>1548</v>
      </c>
    </row>
    <row r="132" spans="1:6">
      <c r="A132" s="156" t="s">
        <v>453</v>
      </c>
      <c r="B132" s="156" t="s">
        <v>454</v>
      </c>
      <c r="C132" s="156" t="s">
        <v>5842</v>
      </c>
      <c r="D132" s="156" t="s">
        <v>5870</v>
      </c>
      <c r="E132" s="158" t="str">
        <f t="shared" si="2"/>
        <v>NVL</v>
      </c>
      <c r="F132" s="158">
        <v>1548</v>
      </c>
    </row>
    <row r="133" spans="1:6">
      <c r="A133" s="156" t="s">
        <v>455</v>
      </c>
      <c r="B133" s="156" t="s">
        <v>456</v>
      </c>
      <c r="C133" s="156" t="s">
        <v>5842</v>
      </c>
      <c r="D133" s="156" t="s">
        <v>5870</v>
      </c>
      <c r="E133" s="158" t="str">
        <f t="shared" si="2"/>
        <v>NVL</v>
      </c>
      <c r="F133" s="158">
        <v>1548</v>
      </c>
    </row>
    <row r="134" spans="1:6">
      <c r="A134" s="156" t="s">
        <v>457</v>
      </c>
      <c r="B134" s="156" t="s">
        <v>458</v>
      </c>
      <c r="C134" s="156" t="s">
        <v>21</v>
      </c>
      <c r="D134" s="156" t="s">
        <v>5869</v>
      </c>
      <c r="E134" s="158" t="str">
        <f t="shared" si="2"/>
        <v>NVL</v>
      </c>
      <c r="F134" s="158">
        <v>1548</v>
      </c>
    </row>
    <row r="135" spans="1:6" ht="30">
      <c r="A135" s="156" t="s">
        <v>459</v>
      </c>
      <c r="B135" s="156" t="s">
        <v>460</v>
      </c>
      <c r="C135" s="156" t="s">
        <v>5842</v>
      </c>
      <c r="D135" s="156" t="s">
        <v>5871</v>
      </c>
      <c r="E135" s="158" t="str">
        <f t="shared" si="2"/>
        <v>NVL</v>
      </c>
      <c r="F135" s="158">
        <v>1548</v>
      </c>
    </row>
    <row r="136" spans="1:6">
      <c r="A136" s="156" t="s">
        <v>461</v>
      </c>
      <c r="B136" s="156" t="s">
        <v>462</v>
      </c>
      <c r="C136" s="156" t="s">
        <v>5842</v>
      </c>
      <c r="D136" s="156" t="s">
        <v>5870</v>
      </c>
      <c r="E136" s="158" t="str">
        <f t="shared" si="2"/>
        <v>NVL</v>
      </c>
      <c r="F136" s="158">
        <v>1548</v>
      </c>
    </row>
    <row r="137" spans="1:6">
      <c r="A137" s="156" t="s">
        <v>463</v>
      </c>
      <c r="B137" s="156" t="s">
        <v>464</v>
      </c>
      <c r="C137" s="156" t="s">
        <v>5842</v>
      </c>
      <c r="D137" s="156" t="s">
        <v>5872</v>
      </c>
      <c r="E137" s="158" t="str">
        <f t="shared" si="2"/>
        <v>NVL</v>
      </c>
      <c r="F137" s="158">
        <v>1548</v>
      </c>
    </row>
    <row r="138" spans="1:6">
      <c r="A138" s="156" t="s">
        <v>465</v>
      </c>
      <c r="B138" s="156" t="s">
        <v>466</v>
      </c>
      <c r="C138" s="156" t="s">
        <v>5842</v>
      </c>
      <c r="D138" s="156" t="s">
        <v>5870</v>
      </c>
      <c r="E138" s="158" t="str">
        <f t="shared" si="2"/>
        <v>NVL</v>
      </c>
      <c r="F138" s="158">
        <v>1548</v>
      </c>
    </row>
    <row r="139" spans="1:6">
      <c r="A139" s="156" t="s">
        <v>467</v>
      </c>
      <c r="B139" s="156" t="s">
        <v>468</v>
      </c>
      <c r="C139" s="156" t="s">
        <v>5842</v>
      </c>
      <c r="D139" s="156" t="s">
        <v>5870</v>
      </c>
      <c r="E139" s="158" t="str">
        <f t="shared" si="2"/>
        <v>NVL</v>
      </c>
      <c r="F139" s="158">
        <v>1548</v>
      </c>
    </row>
    <row r="140" spans="1:6">
      <c r="A140" s="156" t="s">
        <v>469</v>
      </c>
      <c r="B140" s="156" t="s">
        <v>470</v>
      </c>
      <c r="C140" s="156" t="s">
        <v>5842</v>
      </c>
      <c r="D140" s="156" t="s">
        <v>5871</v>
      </c>
      <c r="E140" s="158" t="str">
        <f t="shared" si="2"/>
        <v>NVL</v>
      </c>
      <c r="F140" s="158">
        <v>1548</v>
      </c>
    </row>
    <row r="141" spans="1:6">
      <c r="A141" s="156" t="s">
        <v>471</v>
      </c>
      <c r="B141" s="156" t="s">
        <v>472</v>
      </c>
      <c r="C141" s="156" t="s">
        <v>5842</v>
      </c>
      <c r="D141" s="156" t="s">
        <v>5871</v>
      </c>
      <c r="E141" s="158" t="str">
        <f t="shared" si="2"/>
        <v>NVL</v>
      </c>
      <c r="F141" s="158">
        <v>1548</v>
      </c>
    </row>
    <row r="142" spans="1:6">
      <c r="A142" s="156" t="s">
        <v>473</v>
      </c>
      <c r="B142" s="156" t="s">
        <v>474</v>
      </c>
      <c r="C142" s="156" t="s">
        <v>5842</v>
      </c>
      <c r="D142" s="156" t="s">
        <v>5870</v>
      </c>
      <c r="E142" s="158" t="str">
        <f t="shared" si="2"/>
        <v>NVL</v>
      </c>
      <c r="F142" s="158">
        <v>1548</v>
      </c>
    </row>
    <row r="143" spans="1:6">
      <c r="A143" s="156" t="s">
        <v>475</v>
      </c>
      <c r="B143" s="156" t="s">
        <v>476</v>
      </c>
      <c r="C143" s="156" t="s">
        <v>5842</v>
      </c>
      <c r="D143" s="156" t="s">
        <v>5868</v>
      </c>
      <c r="E143" s="158" t="str">
        <f t="shared" si="2"/>
        <v>NVL</v>
      </c>
      <c r="F143" s="158">
        <v>1548</v>
      </c>
    </row>
    <row r="144" spans="1:6">
      <c r="A144" s="156" t="s">
        <v>477</v>
      </c>
      <c r="B144" s="156" t="s">
        <v>478</v>
      </c>
      <c r="C144" s="156" t="s">
        <v>5842</v>
      </c>
      <c r="D144" s="156" t="s">
        <v>5870</v>
      </c>
      <c r="E144" s="158" t="str">
        <f t="shared" si="2"/>
        <v>NVL</v>
      </c>
      <c r="F144" s="158">
        <v>1548</v>
      </c>
    </row>
    <row r="145" spans="1:6">
      <c r="A145" s="156" t="s">
        <v>479</v>
      </c>
      <c r="B145" s="156" t="s">
        <v>480</v>
      </c>
      <c r="C145" s="156" t="s">
        <v>5842</v>
      </c>
      <c r="D145" s="156" t="s">
        <v>5868</v>
      </c>
      <c r="E145" s="158" t="str">
        <f t="shared" si="2"/>
        <v>NVL</v>
      </c>
      <c r="F145" s="158">
        <v>1548</v>
      </c>
    </row>
    <row r="146" spans="1:6">
      <c r="A146" s="156" t="s">
        <v>481</v>
      </c>
      <c r="B146" s="156" t="s">
        <v>482</v>
      </c>
      <c r="C146" s="156" t="s">
        <v>21</v>
      </c>
      <c r="D146" s="156" t="s">
        <v>5870</v>
      </c>
      <c r="E146" s="158" t="str">
        <f t="shared" si="2"/>
        <v>NVL</v>
      </c>
      <c r="F146" s="158">
        <v>1548</v>
      </c>
    </row>
    <row r="147" spans="1:6">
      <c r="A147" s="156" t="s">
        <v>483</v>
      </c>
      <c r="B147" s="156" t="s">
        <v>484</v>
      </c>
      <c r="C147" s="156" t="s">
        <v>5842</v>
      </c>
      <c r="D147" s="156" t="s">
        <v>5871</v>
      </c>
      <c r="E147" s="158" t="str">
        <f t="shared" si="2"/>
        <v>NVL</v>
      </c>
      <c r="F147" s="158">
        <v>1548</v>
      </c>
    </row>
    <row r="148" spans="1:6">
      <c r="A148" s="156" t="s">
        <v>485</v>
      </c>
      <c r="B148" s="156" t="s">
        <v>486</v>
      </c>
      <c r="C148" s="156" t="s">
        <v>5842</v>
      </c>
      <c r="D148" s="156" t="s">
        <v>5872</v>
      </c>
      <c r="E148" s="158" t="str">
        <f t="shared" si="2"/>
        <v>NVL</v>
      </c>
      <c r="F148" s="158">
        <v>1548</v>
      </c>
    </row>
    <row r="149" spans="1:6">
      <c r="A149" s="156" t="s">
        <v>487</v>
      </c>
      <c r="B149" s="156" t="s">
        <v>488</v>
      </c>
      <c r="C149" s="156" t="s">
        <v>5842</v>
      </c>
      <c r="D149" s="156" t="s">
        <v>5872</v>
      </c>
      <c r="E149" s="158" t="str">
        <f t="shared" si="2"/>
        <v>NVL</v>
      </c>
      <c r="F149" s="158">
        <v>1548</v>
      </c>
    </row>
    <row r="150" spans="1:6">
      <c r="A150" s="156" t="s">
        <v>489</v>
      </c>
      <c r="B150" s="156" t="s">
        <v>490</v>
      </c>
      <c r="C150" s="156" t="s">
        <v>5842</v>
      </c>
      <c r="D150" s="156" t="s">
        <v>5871</v>
      </c>
      <c r="E150" s="158" t="str">
        <f t="shared" si="2"/>
        <v>NVL</v>
      </c>
      <c r="F150" s="158">
        <v>1548</v>
      </c>
    </row>
    <row r="151" spans="1:6">
      <c r="A151" s="156" t="s">
        <v>491</v>
      </c>
      <c r="B151" s="156" t="s">
        <v>492</v>
      </c>
      <c r="C151" s="156" t="s">
        <v>5842</v>
      </c>
      <c r="D151" s="156" t="s">
        <v>5870</v>
      </c>
      <c r="E151" s="158" t="str">
        <f t="shared" si="2"/>
        <v>NVL</v>
      </c>
      <c r="F151" s="158">
        <v>1548</v>
      </c>
    </row>
    <row r="152" spans="1:6">
      <c r="A152" s="156" t="s">
        <v>493</v>
      </c>
      <c r="B152" s="156" t="s">
        <v>494</v>
      </c>
      <c r="C152" s="156" t="s">
        <v>21</v>
      </c>
      <c r="D152" s="156" t="s">
        <v>5869</v>
      </c>
      <c r="E152" s="158" t="str">
        <f t="shared" si="2"/>
        <v>NVL</v>
      </c>
      <c r="F152" s="158">
        <v>1548</v>
      </c>
    </row>
    <row r="153" spans="1:6">
      <c r="A153" s="156" t="s">
        <v>495</v>
      </c>
      <c r="B153" s="156" t="s">
        <v>496</v>
      </c>
      <c r="C153" s="156" t="s">
        <v>5842</v>
      </c>
      <c r="D153" s="156" t="s">
        <v>5871</v>
      </c>
      <c r="E153" s="158" t="str">
        <f t="shared" si="2"/>
        <v>NVL</v>
      </c>
      <c r="F153" s="158">
        <v>1548</v>
      </c>
    </row>
    <row r="154" spans="1:6" ht="30">
      <c r="A154" s="156" t="s">
        <v>497</v>
      </c>
      <c r="B154" s="156" t="s">
        <v>498</v>
      </c>
      <c r="C154" s="156" t="s">
        <v>5842</v>
      </c>
      <c r="D154" s="156" t="s">
        <v>5871</v>
      </c>
      <c r="E154" s="158" t="str">
        <f t="shared" si="2"/>
        <v>NVL</v>
      </c>
      <c r="F154" s="158">
        <v>1548</v>
      </c>
    </row>
    <row r="155" spans="1:6">
      <c r="A155" s="156" t="s">
        <v>499</v>
      </c>
      <c r="B155" s="156" t="s">
        <v>500</v>
      </c>
      <c r="C155" s="156" t="s">
        <v>5842</v>
      </c>
      <c r="D155" s="156" t="s">
        <v>5869</v>
      </c>
      <c r="E155" s="158" t="str">
        <f t="shared" si="2"/>
        <v>NVL</v>
      </c>
      <c r="F155" s="158">
        <v>1548</v>
      </c>
    </row>
    <row r="156" spans="1:6">
      <c r="A156" s="156" t="s">
        <v>501</v>
      </c>
      <c r="B156" s="156" t="s">
        <v>502</v>
      </c>
      <c r="C156" s="156" t="s">
        <v>5842</v>
      </c>
      <c r="D156" s="156" t="s">
        <v>5868</v>
      </c>
      <c r="E156" s="158" t="str">
        <f t="shared" si="2"/>
        <v>NVL</v>
      </c>
      <c r="F156" s="158">
        <v>1548</v>
      </c>
    </row>
    <row r="157" spans="1:6" ht="30">
      <c r="A157" s="156" t="s">
        <v>503</v>
      </c>
      <c r="B157" s="156" t="s">
        <v>504</v>
      </c>
      <c r="C157" s="156" t="s">
        <v>5842</v>
      </c>
      <c r="D157" s="156" t="s">
        <v>5871</v>
      </c>
      <c r="E157" s="158" t="str">
        <f t="shared" si="2"/>
        <v>NVL</v>
      </c>
      <c r="F157" s="158">
        <v>1548</v>
      </c>
    </row>
    <row r="158" spans="1:6">
      <c r="A158" s="156" t="s">
        <v>505</v>
      </c>
      <c r="B158" s="156" t="s">
        <v>506</v>
      </c>
      <c r="C158" s="156" t="s">
        <v>5842</v>
      </c>
      <c r="D158" s="156" t="s">
        <v>5872</v>
      </c>
      <c r="E158" s="158" t="str">
        <f t="shared" si="2"/>
        <v>NVL</v>
      </c>
      <c r="F158" s="158">
        <v>1548</v>
      </c>
    </row>
    <row r="159" spans="1:6">
      <c r="A159" s="156" t="s">
        <v>507</v>
      </c>
      <c r="B159" s="156" t="s">
        <v>508</v>
      </c>
      <c r="C159" s="156" t="s">
        <v>5842</v>
      </c>
      <c r="D159" s="156" t="s">
        <v>5871</v>
      </c>
      <c r="E159" s="158" t="str">
        <f t="shared" si="2"/>
        <v>NVL</v>
      </c>
      <c r="F159" s="158">
        <v>1548</v>
      </c>
    </row>
    <row r="160" spans="1:6">
      <c r="A160" s="156" t="s">
        <v>509</v>
      </c>
      <c r="B160" s="156" t="s">
        <v>510</v>
      </c>
      <c r="C160" s="156" t="s">
        <v>5842</v>
      </c>
      <c r="D160" s="156" t="s">
        <v>5872</v>
      </c>
      <c r="E160" s="158" t="str">
        <f t="shared" si="2"/>
        <v>NVL</v>
      </c>
      <c r="F160" s="158">
        <v>1548</v>
      </c>
    </row>
    <row r="161" spans="1:6">
      <c r="A161" s="156" t="s">
        <v>511</v>
      </c>
      <c r="B161" s="156" t="s">
        <v>512</v>
      </c>
      <c r="C161" s="156" t="s">
        <v>5842</v>
      </c>
      <c r="D161" s="156" t="s">
        <v>5868</v>
      </c>
      <c r="E161" s="158" t="str">
        <f t="shared" si="2"/>
        <v>NVL</v>
      </c>
      <c r="F161" s="158">
        <v>1548</v>
      </c>
    </row>
    <row r="162" spans="1:6">
      <c r="A162" s="156" t="s">
        <v>513</v>
      </c>
      <c r="B162" s="156" t="s">
        <v>514</v>
      </c>
      <c r="C162" s="156" t="s">
        <v>21</v>
      </c>
      <c r="D162" s="156" t="s">
        <v>5871</v>
      </c>
      <c r="E162" s="158" t="str">
        <f t="shared" si="2"/>
        <v>NVL</v>
      </c>
      <c r="F162" s="158">
        <v>1548</v>
      </c>
    </row>
    <row r="163" spans="1:6" ht="30">
      <c r="A163" s="156" t="s">
        <v>515</v>
      </c>
      <c r="B163" s="156" t="s">
        <v>516</v>
      </c>
      <c r="C163" s="156" t="s">
        <v>5842</v>
      </c>
      <c r="D163" s="156" t="s">
        <v>5871</v>
      </c>
      <c r="E163" s="158" t="str">
        <f t="shared" si="2"/>
        <v>NVL</v>
      </c>
      <c r="F163" s="158">
        <v>1548</v>
      </c>
    </row>
    <row r="164" spans="1:6">
      <c r="A164" s="156" t="s">
        <v>517</v>
      </c>
      <c r="B164" s="156" t="s">
        <v>518</v>
      </c>
      <c r="C164" s="156" t="s">
        <v>21</v>
      </c>
      <c r="D164" s="156" t="s">
        <v>5870</v>
      </c>
      <c r="E164" s="158" t="str">
        <f t="shared" si="2"/>
        <v>NVL</v>
      </c>
      <c r="F164" s="158">
        <v>1548</v>
      </c>
    </row>
    <row r="165" spans="1:6">
      <c r="A165" s="156" t="s">
        <v>519</v>
      </c>
      <c r="B165" s="156" t="s">
        <v>520</v>
      </c>
      <c r="C165" s="156" t="s">
        <v>21</v>
      </c>
      <c r="D165" s="156" t="s">
        <v>5870</v>
      </c>
      <c r="E165" s="158" t="str">
        <f t="shared" si="2"/>
        <v>NVL</v>
      </c>
      <c r="F165" s="158">
        <v>1548</v>
      </c>
    </row>
    <row r="166" spans="1:6" ht="30">
      <c r="A166" s="156" t="s">
        <v>521</v>
      </c>
      <c r="B166" s="156" t="s">
        <v>522</v>
      </c>
      <c r="C166" s="156" t="s">
        <v>5842</v>
      </c>
      <c r="D166" s="156" t="s">
        <v>5871</v>
      </c>
      <c r="E166" s="158" t="str">
        <f t="shared" si="2"/>
        <v>NVL</v>
      </c>
      <c r="F166" s="158">
        <v>1548</v>
      </c>
    </row>
    <row r="167" spans="1:6">
      <c r="A167" s="156" t="s">
        <v>523</v>
      </c>
      <c r="B167" s="156" t="s">
        <v>524</v>
      </c>
      <c r="C167" s="156" t="s">
        <v>21</v>
      </c>
      <c r="D167" s="156" t="s">
        <v>5869</v>
      </c>
      <c r="E167" s="158" t="str">
        <f t="shared" si="2"/>
        <v>NVL</v>
      </c>
      <c r="F167" s="158">
        <v>1548</v>
      </c>
    </row>
    <row r="168" spans="1:6">
      <c r="A168" s="156" t="s">
        <v>525</v>
      </c>
      <c r="B168" s="156" t="s">
        <v>526</v>
      </c>
      <c r="C168" s="156" t="s">
        <v>21</v>
      </c>
      <c r="D168" s="156" t="s">
        <v>5870</v>
      </c>
      <c r="E168" s="158" t="str">
        <f t="shared" si="2"/>
        <v>NVL</v>
      </c>
      <c r="F168" s="158">
        <v>1548</v>
      </c>
    </row>
    <row r="169" spans="1:6">
      <c r="A169" s="156" t="s">
        <v>527</v>
      </c>
      <c r="B169" s="156" t="s">
        <v>528</v>
      </c>
      <c r="C169" s="156" t="s">
        <v>5842</v>
      </c>
      <c r="D169" s="156" t="s">
        <v>5870</v>
      </c>
      <c r="E169" s="158" t="str">
        <f t="shared" si="2"/>
        <v>NVL</v>
      </c>
      <c r="F169" s="158">
        <v>1548</v>
      </c>
    </row>
    <row r="170" spans="1:6" ht="30">
      <c r="A170" s="156" t="s">
        <v>529</v>
      </c>
      <c r="B170" s="156" t="s">
        <v>530</v>
      </c>
      <c r="C170" s="156" t="s">
        <v>5842</v>
      </c>
      <c r="D170" s="156" t="s">
        <v>5871</v>
      </c>
      <c r="E170" s="158" t="str">
        <f t="shared" si="2"/>
        <v>NVL</v>
      </c>
      <c r="F170" s="158">
        <v>1548</v>
      </c>
    </row>
    <row r="171" spans="1:6">
      <c r="A171" s="156" t="s">
        <v>531</v>
      </c>
      <c r="B171" s="156" t="s">
        <v>532</v>
      </c>
      <c r="C171" s="156" t="s">
        <v>21</v>
      </c>
      <c r="D171" s="156" t="s">
        <v>5869</v>
      </c>
      <c r="E171" s="158" t="str">
        <f t="shared" si="2"/>
        <v>NVL</v>
      </c>
      <c r="F171" s="158">
        <v>1548</v>
      </c>
    </row>
    <row r="172" spans="1:6">
      <c r="A172" s="156" t="s">
        <v>533</v>
      </c>
      <c r="B172" s="156" t="s">
        <v>534</v>
      </c>
      <c r="C172" s="156" t="s">
        <v>5842</v>
      </c>
      <c r="D172" s="156" t="s">
        <v>5870</v>
      </c>
      <c r="E172" s="158" t="str">
        <f t="shared" si="2"/>
        <v>NVL</v>
      </c>
      <c r="F172" s="158">
        <v>1548</v>
      </c>
    </row>
    <row r="173" spans="1:6">
      <c r="A173" s="156" t="s">
        <v>535</v>
      </c>
      <c r="B173" s="156" t="s">
        <v>536</v>
      </c>
      <c r="C173" s="156" t="s">
        <v>5842</v>
      </c>
      <c r="D173" s="156" t="s">
        <v>5868</v>
      </c>
      <c r="E173" s="158" t="str">
        <f t="shared" si="2"/>
        <v>NVL</v>
      </c>
      <c r="F173" s="158">
        <v>1548</v>
      </c>
    </row>
    <row r="174" spans="1:6" ht="30">
      <c r="A174" s="156" t="s">
        <v>537</v>
      </c>
      <c r="B174" s="156" t="s">
        <v>538</v>
      </c>
      <c r="C174" s="156" t="s">
        <v>5842</v>
      </c>
      <c r="D174" s="156" t="s">
        <v>5871</v>
      </c>
      <c r="E174" s="158" t="str">
        <f t="shared" si="2"/>
        <v>NVL</v>
      </c>
      <c r="F174" s="158">
        <v>1548</v>
      </c>
    </row>
    <row r="175" spans="1:6">
      <c r="A175" s="156" t="s">
        <v>539</v>
      </c>
      <c r="B175" s="156" t="s">
        <v>540</v>
      </c>
      <c r="C175" s="156" t="s">
        <v>5842</v>
      </c>
      <c r="D175" s="156" t="s">
        <v>5868</v>
      </c>
      <c r="E175" s="158" t="str">
        <f t="shared" si="2"/>
        <v>NVL</v>
      </c>
      <c r="F175" s="158">
        <v>1548</v>
      </c>
    </row>
    <row r="176" spans="1:6">
      <c r="A176" s="156" t="s">
        <v>541</v>
      </c>
      <c r="B176" s="156" t="s">
        <v>542</v>
      </c>
      <c r="C176" s="156" t="s">
        <v>5842</v>
      </c>
      <c r="D176" s="156" t="s">
        <v>5868</v>
      </c>
      <c r="E176" s="158" t="str">
        <f t="shared" si="2"/>
        <v>NVL</v>
      </c>
      <c r="F176" s="158">
        <v>1548</v>
      </c>
    </row>
    <row r="177" spans="1:6">
      <c r="A177" s="156" t="s">
        <v>543</v>
      </c>
      <c r="B177" s="156" t="s">
        <v>544</v>
      </c>
      <c r="C177" s="156" t="s">
        <v>5842</v>
      </c>
      <c r="D177" s="156" t="s">
        <v>5870</v>
      </c>
      <c r="E177" s="158" t="str">
        <f t="shared" si="2"/>
        <v>NVL</v>
      </c>
      <c r="F177" s="158">
        <v>1548</v>
      </c>
    </row>
    <row r="178" spans="1:6">
      <c r="A178" s="156" t="s">
        <v>545</v>
      </c>
      <c r="B178" s="156" t="s">
        <v>546</v>
      </c>
      <c r="C178" s="156" t="s">
        <v>21</v>
      </c>
      <c r="D178" s="156" t="s">
        <v>5869</v>
      </c>
      <c r="E178" s="158" t="str">
        <f t="shared" si="2"/>
        <v>NVL</v>
      </c>
      <c r="F178" s="158">
        <v>1548</v>
      </c>
    </row>
    <row r="179" spans="1:6">
      <c r="A179" s="156" t="s">
        <v>547</v>
      </c>
      <c r="B179" s="156" t="s">
        <v>548</v>
      </c>
      <c r="C179" s="156" t="s">
        <v>5842</v>
      </c>
      <c r="D179" s="156" t="s">
        <v>5871</v>
      </c>
      <c r="E179" s="158" t="str">
        <f t="shared" si="2"/>
        <v>NVL</v>
      </c>
      <c r="F179" s="158">
        <v>1548</v>
      </c>
    </row>
    <row r="180" spans="1:6">
      <c r="A180" s="156" t="s">
        <v>549</v>
      </c>
      <c r="B180" s="156" t="s">
        <v>550</v>
      </c>
      <c r="C180" s="156" t="s">
        <v>5842</v>
      </c>
      <c r="D180" s="156" t="s">
        <v>5871</v>
      </c>
      <c r="E180" s="158" t="str">
        <f t="shared" si="2"/>
        <v>NVL</v>
      </c>
      <c r="F180" s="158">
        <v>1548</v>
      </c>
    </row>
    <row r="181" spans="1:6">
      <c r="A181" s="156" t="s">
        <v>551</v>
      </c>
      <c r="B181" s="156" t="s">
        <v>552</v>
      </c>
      <c r="C181" s="156" t="s">
        <v>5842</v>
      </c>
      <c r="D181" s="156" t="s">
        <v>5870</v>
      </c>
      <c r="E181" s="158" t="str">
        <f t="shared" si="2"/>
        <v>NVL</v>
      </c>
      <c r="F181" s="158">
        <v>1548</v>
      </c>
    </row>
    <row r="182" spans="1:6">
      <c r="A182" s="156" t="s">
        <v>553</v>
      </c>
      <c r="B182" s="156" t="s">
        <v>554</v>
      </c>
      <c r="C182" s="156" t="s">
        <v>21</v>
      </c>
      <c r="D182" s="156" t="s">
        <v>5869</v>
      </c>
      <c r="E182" s="158" t="str">
        <f t="shared" si="2"/>
        <v>NVL</v>
      </c>
      <c r="F182" s="158">
        <v>1548</v>
      </c>
    </row>
    <row r="183" spans="1:6">
      <c r="A183" s="156" t="s">
        <v>555</v>
      </c>
      <c r="B183" s="156" t="s">
        <v>556</v>
      </c>
      <c r="C183" s="156" t="s">
        <v>5842</v>
      </c>
      <c r="D183" s="156" t="s">
        <v>5871</v>
      </c>
      <c r="E183" s="158" t="str">
        <f t="shared" si="2"/>
        <v>NVL</v>
      </c>
      <c r="F183" s="158">
        <v>1548</v>
      </c>
    </row>
    <row r="184" spans="1:6" ht="30">
      <c r="A184" s="156" t="s">
        <v>557</v>
      </c>
      <c r="B184" s="156" t="s">
        <v>558</v>
      </c>
      <c r="C184" s="156" t="s">
        <v>5842</v>
      </c>
      <c r="D184" s="156" t="s">
        <v>5871</v>
      </c>
      <c r="E184" s="158" t="str">
        <f t="shared" si="2"/>
        <v>NVL</v>
      </c>
      <c r="F184" s="158">
        <v>1548</v>
      </c>
    </row>
    <row r="185" spans="1:6">
      <c r="A185" s="156" t="s">
        <v>559</v>
      </c>
      <c r="B185" s="156" t="s">
        <v>560</v>
      </c>
      <c r="C185" s="156" t="s">
        <v>5842</v>
      </c>
      <c r="D185" s="156" t="s">
        <v>5868</v>
      </c>
      <c r="E185" s="158" t="str">
        <f t="shared" si="2"/>
        <v>NVL</v>
      </c>
      <c r="F185" s="158">
        <v>1548</v>
      </c>
    </row>
    <row r="186" spans="1:6">
      <c r="A186" s="156" t="s">
        <v>561</v>
      </c>
      <c r="B186" s="156" t="s">
        <v>562</v>
      </c>
      <c r="C186" s="156" t="s">
        <v>5842</v>
      </c>
      <c r="D186" s="156" t="s">
        <v>5870</v>
      </c>
      <c r="E186" s="158" t="str">
        <f t="shared" si="2"/>
        <v>NVL</v>
      </c>
      <c r="F186" s="158">
        <v>1548</v>
      </c>
    </row>
    <row r="187" spans="1:6">
      <c r="A187" s="156" t="s">
        <v>563</v>
      </c>
      <c r="B187" s="156" t="s">
        <v>564</v>
      </c>
      <c r="C187" s="156" t="s">
        <v>5842</v>
      </c>
      <c r="D187" s="156" t="s">
        <v>5868</v>
      </c>
      <c r="E187" s="158" t="str">
        <f t="shared" si="2"/>
        <v>NVL</v>
      </c>
      <c r="F187" s="158">
        <v>1548</v>
      </c>
    </row>
    <row r="188" spans="1:6">
      <c r="A188" s="156" t="s">
        <v>565</v>
      </c>
      <c r="B188" s="156" t="s">
        <v>566</v>
      </c>
      <c r="C188" s="156" t="s">
        <v>21</v>
      </c>
      <c r="D188" s="156" t="s">
        <v>5870</v>
      </c>
      <c r="E188" s="158" t="str">
        <f t="shared" si="2"/>
        <v>NVL</v>
      </c>
      <c r="F188" s="158">
        <v>1548</v>
      </c>
    </row>
    <row r="189" spans="1:6">
      <c r="A189" s="156" t="s">
        <v>567</v>
      </c>
      <c r="B189" s="156" t="s">
        <v>568</v>
      </c>
      <c r="C189" s="156" t="s">
        <v>21</v>
      </c>
      <c r="D189" s="156" t="s">
        <v>5869</v>
      </c>
      <c r="E189" s="158" t="str">
        <f t="shared" si="2"/>
        <v>NVL</v>
      </c>
      <c r="F189" s="158">
        <v>1548</v>
      </c>
    </row>
    <row r="190" spans="1:6">
      <c r="A190" s="156" t="s">
        <v>569</v>
      </c>
      <c r="B190" s="156" t="s">
        <v>570</v>
      </c>
      <c r="C190" s="156" t="s">
        <v>5842</v>
      </c>
      <c r="D190" s="156" t="s">
        <v>5868</v>
      </c>
      <c r="E190" s="158" t="str">
        <f t="shared" si="2"/>
        <v>NVL</v>
      </c>
      <c r="F190" s="158">
        <v>1548</v>
      </c>
    </row>
    <row r="191" spans="1:6">
      <c r="A191" s="156" t="s">
        <v>571</v>
      </c>
      <c r="B191" s="156" t="s">
        <v>572</v>
      </c>
      <c r="C191" s="156" t="s">
        <v>5842</v>
      </c>
      <c r="D191" s="156" t="s">
        <v>5868</v>
      </c>
      <c r="E191" s="158" t="str">
        <f t="shared" si="2"/>
        <v>NVL</v>
      </c>
      <c r="F191" s="158">
        <v>1548</v>
      </c>
    </row>
    <row r="192" spans="1:6">
      <c r="A192" s="156" t="s">
        <v>573</v>
      </c>
      <c r="B192" s="156" t="s">
        <v>574</v>
      </c>
      <c r="C192" s="156" t="s">
        <v>5842</v>
      </c>
      <c r="D192" s="156" t="s">
        <v>5871</v>
      </c>
      <c r="E192" s="158" t="str">
        <f t="shared" si="2"/>
        <v>NVL</v>
      </c>
      <c r="F192" s="158">
        <v>1548</v>
      </c>
    </row>
    <row r="193" spans="1:6">
      <c r="A193" s="156" t="s">
        <v>575</v>
      </c>
      <c r="B193" s="156" t="s">
        <v>576</v>
      </c>
      <c r="C193" s="156" t="s">
        <v>5842</v>
      </c>
      <c r="D193" s="156" t="s">
        <v>5868</v>
      </c>
      <c r="E193" s="158" t="str">
        <f t="shared" si="2"/>
        <v>NVL</v>
      </c>
      <c r="F193" s="158">
        <v>1548</v>
      </c>
    </row>
    <row r="194" spans="1:6">
      <c r="A194" s="156" t="s">
        <v>577</v>
      </c>
      <c r="B194" s="156" t="s">
        <v>578</v>
      </c>
      <c r="C194" s="156" t="s">
        <v>21</v>
      </c>
      <c r="D194" s="156" t="s">
        <v>5869</v>
      </c>
      <c r="E194" s="158" t="str">
        <f t="shared" si="2"/>
        <v>NVL</v>
      </c>
      <c r="F194" s="158">
        <v>1548</v>
      </c>
    </row>
    <row r="195" spans="1:6">
      <c r="A195" s="156" t="s">
        <v>579</v>
      </c>
      <c r="B195" s="156" t="s">
        <v>580</v>
      </c>
      <c r="C195" s="156" t="s">
        <v>5842</v>
      </c>
      <c r="D195" s="156" t="s">
        <v>5868</v>
      </c>
      <c r="E195" s="158" t="str">
        <f t="shared" ref="E195:E258" si="3">IF(LEFT(D195,3)="156","HH",IF(LEFT(D195,3)="155","TP",IF(LEFT(D195,3)="153","CCDC",IF(LEFT(D195,4)="1522","VTTH","NVL"))))</f>
        <v>NVL</v>
      </c>
      <c r="F195" s="158">
        <v>1548</v>
      </c>
    </row>
    <row r="196" spans="1:6">
      <c r="A196" s="156" t="s">
        <v>581</v>
      </c>
      <c r="B196" s="156" t="s">
        <v>582</v>
      </c>
      <c r="C196" s="156" t="s">
        <v>21</v>
      </c>
      <c r="D196" s="156" t="s">
        <v>5870</v>
      </c>
      <c r="E196" s="158" t="str">
        <f t="shared" si="3"/>
        <v>NVL</v>
      </c>
      <c r="F196" s="158">
        <v>1548</v>
      </c>
    </row>
    <row r="197" spans="1:6" ht="30">
      <c r="A197" s="156" t="s">
        <v>583</v>
      </c>
      <c r="B197" s="156" t="s">
        <v>584</v>
      </c>
      <c r="C197" s="156" t="s">
        <v>5842</v>
      </c>
      <c r="D197" s="156" t="s">
        <v>5871</v>
      </c>
      <c r="E197" s="158" t="str">
        <f t="shared" si="3"/>
        <v>NVL</v>
      </c>
      <c r="F197" s="158">
        <v>1548</v>
      </c>
    </row>
    <row r="198" spans="1:6">
      <c r="A198" s="156" t="s">
        <v>585</v>
      </c>
      <c r="B198" s="156" t="s">
        <v>586</v>
      </c>
      <c r="C198" s="156" t="s">
        <v>5842</v>
      </c>
      <c r="D198" s="156" t="s">
        <v>5873</v>
      </c>
      <c r="E198" s="158" t="str">
        <f t="shared" si="3"/>
        <v>NVL</v>
      </c>
      <c r="F198" s="158">
        <v>1548</v>
      </c>
    </row>
    <row r="199" spans="1:6">
      <c r="A199" s="156" t="s">
        <v>587</v>
      </c>
      <c r="B199" s="156" t="s">
        <v>588</v>
      </c>
      <c r="C199" s="156" t="s">
        <v>5842</v>
      </c>
      <c r="D199" s="156" t="s">
        <v>5868</v>
      </c>
      <c r="E199" s="158" t="str">
        <f t="shared" si="3"/>
        <v>NVL</v>
      </c>
      <c r="F199" s="158">
        <v>1548</v>
      </c>
    </row>
    <row r="200" spans="1:6">
      <c r="A200" s="156" t="s">
        <v>589</v>
      </c>
      <c r="B200" s="156" t="s">
        <v>590</v>
      </c>
      <c r="C200" s="156" t="s">
        <v>5842</v>
      </c>
      <c r="D200" s="156" t="s">
        <v>5868</v>
      </c>
      <c r="E200" s="158" t="str">
        <f t="shared" si="3"/>
        <v>NVL</v>
      </c>
      <c r="F200" s="158">
        <v>1548</v>
      </c>
    </row>
    <row r="201" spans="1:6" ht="30">
      <c r="A201" s="156" t="s">
        <v>591</v>
      </c>
      <c r="B201" s="156" t="s">
        <v>592</v>
      </c>
      <c r="C201" s="156" t="s">
        <v>5842</v>
      </c>
      <c r="D201" s="156" t="s">
        <v>5871</v>
      </c>
      <c r="E201" s="158" t="str">
        <f t="shared" si="3"/>
        <v>NVL</v>
      </c>
      <c r="F201" s="158">
        <v>1548</v>
      </c>
    </row>
    <row r="202" spans="1:6">
      <c r="A202" s="156" t="s">
        <v>593</v>
      </c>
      <c r="B202" s="156" t="s">
        <v>594</v>
      </c>
      <c r="C202" s="156" t="s">
        <v>5842</v>
      </c>
      <c r="D202" s="156" t="s">
        <v>5868</v>
      </c>
      <c r="E202" s="158" t="str">
        <f t="shared" si="3"/>
        <v>NVL</v>
      </c>
      <c r="F202" s="158">
        <v>1548</v>
      </c>
    </row>
    <row r="203" spans="1:6">
      <c r="A203" s="156" t="s">
        <v>595</v>
      </c>
      <c r="B203" s="156" t="s">
        <v>596</v>
      </c>
      <c r="C203" s="156" t="s">
        <v>5842</v>
      </c>
      <c r="D203" s="156" t="s">
        <v>5868</v>
      </c>
      <c r="E203" s="158" t="str">
        <f t="shared" si="3"/>
        <v>NVL</v>
      </c>
      <c r="F203" s="158">
        <v>1548</v>
      </c>
    </row>
    <row r="204" spans="1:6">
      <c r="A204" s="156" t="s">
        <v>597</v>
      </c>
      <c r="B204" s="156" t="s">
        <v>598</v>
      </c>
      <c r="C204" s="156" t="s">
        <v>5842</v>
      </c>
      <c r="D204" s="156" t="s">
        <v>5871</v>
      </c>
      <c r="E204" s="158" t="str">
        <f t="shared" si="3"/>
        <v>NVL</v>
      </c>
      <c r="F204" s="158">
        <v>1548</v>
      </c>
    </row>
    <row r="205" spans="1:6">
      <c r="A205" s="156" t="s">
        <v>599</v>
      </c>
      <c r="B205" s="156" t="s">
        <v>600</v>
      </c>
      <c r="C205" s="156" t="s">
        <v>5842</v>
      </c>
      <c r="D205" s="156" t="s">
        <v>5872</v>
      </c>
      <c r="E205" s="158" t="str">
        <f t="shared" si="3"/>
        <v>NVL</v>
      </c>
      <c r="F205" s="158">
        <v>1548</v>
      </c>
    </row>
    <row r="206" spans="1:6">
      <c r="A206" s="156" t="s">
        <v>601</v>
      </c>
      <c r="B206" s="156" t="s">
        <v>602</v>
      </c>
      <c r="C206" s="156" t="s">
        <v>5842</v>
      </c>
      <c r="D206" s="156" t="s">
        <v>5870</v>
      </c>
      <c r="E206" s="158" t="str">
        <f t="shared" si="3"/>
        <v>NVL</v>
      </c>
      <c r="F206" s="158">
        <v>1548</v>
      </c>
    </row>
    <row r="207" spans="1:6">
      <c r="A207" s="156" t="s">
        <v>603</v>
      </c>
      <c r="B207" s="156" t="s">
        <v>604</v>
      </c>
      <c r="C207" s="156" t="s">
        <v>21</v>
      </c>
      <c r="D207" s="156" t="s">
        <v>5870</v>
      </c>
      <c r="E207" s="158" t="str">
        <f t="shared" si="3"/>
        <v>NVL</v>
      </c>
      <c r="F207" s="158">
        <v>1548</v>
      </c>
    </row>
    <row r="208" spans="1:6">
      <c r="A208" s="156" t="s">
        <v>605</v>
      </c>
      <c r="B208" s="156" t="s">
        <v>604</v>
      </c>
      <c r="C208" s="156" t="s">
        <v>21</v>
      </c>
      <c r="D208" s="156" t="s">
        <v>5870</v>
      </c>
      <c r="E208" s="158" t="str">
        <f t="shared" si="3"/>
        <v>NVL</v>
      </c>
      <c r="F208" s="158">
        <v>1548</v>
      </c>
    </row>
    <row r="209" spans="1:6">
      <c r="A209" s="156" t="s">
        <v>606</v>
      </c>
      <c r="B209" s="156" t="s">
        <v>607</v>
      </c>
      <c r="C209" s="156" t="s">
        <v>5842</v>
      </c>
      <c r="D209" s="156" t="s">
        <v>5868</v>
      </c>
      <c r="E209" s="158" t="str">
        <f t="shared" si="3"/>
        <v>NVL</v>
      </c>
      <c r="F209" s="158">
        <v>1548</v>
      </c>
    </row>
    <row r="210" spans="1:6">
      <c r="A210" s="156" t="s">
        <v>608</v>
      </c>
      <c r="B210" s="156" t="s">
        <v>609</v>
      </c>
      <c r="C210" s="156" t="s">
        <v>5842</v>
      </c>
      <c r="D210" s="156" t="s">
        <v>5870</v>
      </c>
      <c r="E210" s="158" t="str">
        <f t="shared" si="3"/>
        <v>NVL</v>
      </c>
      <c r="F210" s="158">
        <v>1548</v>
      </c>
    </row>
    <row r="211" spans="1:6">
      <c r="A211" s="156" t="s">
        <v>610</v>
      </c>
      <c r="B211" s="156" t="s">
        <v>611</v>
      </c>
      <c r="C211" s="156" t="s">
        <v>5842</v>
      </c>
      <c r="D211" s="156" t="s">
        <v>5871</v>
      </c>
      <c r="E211" s="158" t="str">
        <f t="shared" si="3"/>
        <v>NVL</v>
      </c>
      <c r="F211" s="158">
        <v>1548</v>
      </c>
    </row>
    <row r="212" spans="1:6">
      <c r="A212" s="156" t="s">
        <v>612</v>
      </c>
      <c r="B212" s="156" t="s">
        <v>613</v>
      </c>
      <c r="C212" s="156" t="s">
        <v>5842</v>
      </c>
      <c r="D212" s="156" t="s">
        <v>5872</v>
      </c>
      <c r="E212" s="158" t="str">
        <f t="shared" si="3"/>
        <v>NVL</v>
      </c>
      <c r="F212" s="158">
        <v>1548</v>
      </c>
    </row>
    <row r="213" spans="1:6">
      <c r="A213" s="156" t="s">
        <v>614</v>
      </c>
      <c r="B213" s="156" t="s">
        <v>615</v>
      </c>
      <c r="C213" s="156" t="s">
        <v>21</v>
      </c>
      <c r="D213" s="156" t="s">
        <v>5869</v>
      </c>
      <c r="E213" s="158" t="str">
        <f t="shared" si="3"/>
        <v>NVL</v>
      </c>
      <c r="F213" s="158">
        <v>1548</v>
      </c>
    </row>
    <row r="214" spans="1:6">
      <c r="A214" s="156" t="s">
        <v>616</v>
      </c>
      <c r="B214" s="156" t="s">
        <v>617</v>
      </c>
      <c r="C214" s="156" t="s">
        <v>21</v>
      </c>
      <c r="D214" s="156" t="s">
        <v>5870</v>
      </c>
      <c r="E214" s="158" t="str">
        <f t="shared" si="3"/>
        <v>NVL</v>
      </c>
      <c r="F214" s="158">
        <v>1548</v>
      </c>
    </row>
    <row r="215" spans="1:6">
      <c r="A215" s="156" t="s">
        <v>618</v>
      </c>
      <c r="B215" s="156" t="s">
        <v>617</v>
      </c>
      <c r="C215" s="156" t="s">
        <v>21</v>
      </c>
      <c r="D215" s="156" t="s">
        <v>5870</v>
      </c>
      <c r="E215" s="158" t="str">
        <f t="shared" si="3"/>
        <v>NVL</v>
      </c>
      <c r="F215" s="158">
        <v>1548</v>
      </c>
    </row>
    <row r="216" spans="1:6" ht="30">
      <c r="A216" s="156" t="s">
        <v>619</v>
      </c>
      <c r="B216" s="156" t="s">
        <v>620</v>
      </c>
      <c r="C216" s="156" t="s">
        <v>5842</v>
      </c>
      <c r="D216" s="156" t="s">
        <v>5871</v>
      </c>
      <c r="E216" s="158" t="str">
        <f t="shared" si="3"/>
        <v>NVL</v>
      </c>
      <c r="F216" s="158">
        <v>1548</v>
      </c>
    </row>
    <row r="217" spans="1:6">
      <c r="A217" s="156" t="s">
        <v>621</v>
      </c>
      <c r="B217" s="156" t="s">
        <v>622</v>
      </c>
      <c r="C217" s="156" t="s">
        <v>5842</v>
      </c>
      <c r="D217" s="156" t="s">
        <v>5870</v>
      </c>
      <c r="E217" s="158" t="str">
        <f t="shared" si="3"/>
        <v>NVL</v>
      </c>
      <c r="F217" s="158">
        <v>1548</v>
      </c>
    </row>
    <row r="218" spans="1:6">
      <c r="A218" s="156" t="s">
        <v>623</v>
      </c>
      <c r="B218" s="156" t="s">
        <v>624</v>
      </c>
      <c r="C218" s="156" t="s">
        <v>21</v>
      </c>
      <c r="D218" s="156" t="s">
        <v>5869</v>
      </c>
      <c r="E218" s="158" t="str">
        <f t="shared" si="3"/>
        <v>NVL</v>
      </c>
      <c r="F218" s="158">
        <v>1548</v>
      </c>
    </row>
    <row r="219" spans="1:6">
      <c r="A219" s="156" t="s">
        <v>625</v>
      </c>
      <c r="B219" s="156" t="s">
        <v>626</v>
      </c>
      <c r="C219" s="156" t="s">
        <v>21</v>
      </c>
      <c r="D219" s="156" t="s">
        <v>5869</v>
      </c>
      <c r="E219" s="158" t="str">
        <f t="shared" si="3"/>
        <v>NVL</v>
      </c>
      <c r="F219" s="158">
        <v>1548</v>
      </c>
    </row>
    <row r="220" spans="1:6">
      <c r="A220" s="156" t="s">
        <v>627</v>
      </c>
      <c r="B220" s="156" t="s">
        <v>628</v>
      </c>
      <c r="C220" s="156" t="s">
        <v>21</v>
      </c>
      <c r="D220" s="156" t="s">
        <v>5869</v>
      </c>
      <c r="E220" s="158" t="str">
        <f t="shared" si="3"/>
        <v>NVL</v>
      </c>
      <c r="F220" s="158">
        <v>1548</v>
      </c>
    </row>
    <row r="221" spans="1:6">
      <c r="A221" s="156" t="s">
        <v>629</v>
      </c>
      <c r="B221" s="156" t="s">
        <v>630</v>
      </c>
      <c r="C221" s="156" t="s">
        <v>21</v>
      </c>
      <c r="D221" s="156" t="s">
        <v>5869</v>
      </c>
      <c r="E221" s="158" t="str">
        <f t="shared" si="3"/>
        <v>NVL</v>
      </c>
      <c r="F221" s="158">
        <v>1548</v>
      </c>
    </row>
    <row r="222" spans="1:6">
      <c r="A222" s="156" t="s">
        <v>631</v>
      </c>
      <c r="B222" s="156" t="s">
        <v>632</v>
      </c>
      <c r="C222" s="156" t="s">
        <v>5842</v>
      </c>
      <c r="D222" s="156" t="s">
        <v>5868</v>
      </c>
      <c r="E222" s="158" t="str">
        <f t="shared" si="3"/>
        <v>NVL</v>
      </c>
      <c r="F222" s="158">
        <v>1548</v>
      </c>
    </row>
    <row r="223" spans="1:6">
      <c r="A223" s="156" t="s">
        <v>633</v>
      </c>
      <c r="B223" s="156" t="s">
        <v>634</v>
      </c>
      <c r="C223" s="156" t="s">
        <v>21</v>
      </c>
      <c r="D223" s="156" t="s">
        <v>5869</v>
      </c>
      <c r="E223" s="158" t="str">
        <f t="shared" si="3"/>
        <v>NVL</v>
      </c>
      <c r="F223" s="158">
        <v>1548</v>
      </c>
    </row>
    <row r="224" spans="1:6">
      <c r="A224" s="156" t="s">
        <v>635</v>
      </c>
      <c r="B224" s="156" t="s">
        <v>636</v>
      </c>
      <c r="C224" s="156" t="s">
        <v>5842</v>
      </c>
      <c r="D224" s="156" t="s">
        <v>5868</v>
      </c>
      <c r="E224" s="158" t="str">
        <f t="shared" si="3"/>
        <v>NVL</v>
      </c>
      <c r="F224" s="158">
        <v>1548</v>
      </c>
    </row>
    <row r="225" spans="1:6">
      <c r="A225" s="156" t="s">
        <v>637</v>
      </c>
      <c r="B225" s="156" t="s">
        <v>638</v>
      </c>
      <c r="C225" s="156" t="s">
        <v>5842</v>
      </c>
      <c r="D225" s="156" t="s">
        <v>5868</v>
      </c>
      <c r="E225" s="158" t="str">
        <f t="shared" si="3"/>
        <v>NVL</v>
      </c>
      <c r="F225" s="158">
        <v>1548</v>
      </c>
    </row>
    <row r="226" spans="1:6">
      <c r="A226" s="156" t="s">
        <v>639</v>
      </c>
      <c r="B226" s="156" t="s">
        <v>640</v>
      </c>
      <c r="C226" s="156" t="s">
        <v>5842</v>
      </c>
      <c r="D226" s="156" t="s">
        <v>5870</v>
      </c>
      <c r="E226" s="158" t="str">
        <f t="shared" si="3"/>
        <v>NVL</v>
      </c>
      <c r="F226" s="158">
        <v>1548</v>
      </c>
    </row>
    <row r="227" spans="1:6">
      <c r="A227" s="156" t="s">
        <v>641</v>
      </c>
      <c r="B227" s="156" t="s">
        <v>642</v>
      </c>
      <c r="C227" s="156" t="s">
        <v>5842</v>
      </c>
      <c r="D227" s="156" t="s">
        <v>5868</v>
      </c>
      <c r="E227" s="158" t="str">
        <f t="shared" si="3"/>
        <v>NVL</v>
      </c>
      <c r="F227" s="158">
        <v>1548</v>
      </c>
    </row>
    <row r="228" spans="1:6">
      <c r="A228" s="156" t="s">
        <v>643</v>
      </c>
      <c r="B228" s="156" t="s">
        <v>644</v>
      </c>
      <c r="C228" s="156" t="s">
        <v>5842</v>
      </c>
      <c r="D228" s="156" t="s">
        <v>5872</v>
      </c>
      <c r="E228" s="158" t="str">
        <f t="shared" si="3"/>
        <v>NVL</v>
      </c>
      <c r="F228" s="158">
        <v>1548</v>
      </c>
    </row>
    <row r="229" spans="1:6">
      <c r="A229" s="156" t="s">
        <v>645</v>
      </c>
      <c r="B229" s="156" t="s">
        <v>646</v>
      </c>
      <c r="C229" s="156" t="s">
        <v>5842</v>
      </c>
      <c r="D229" s="156" t="s">
        <v>5871</v>
      </c>
      <c r="E229" s="158" t="str">
        <f t="shared" si="3"/>
        <v>NVL</v>
      </c>
      <c r="F229" s="158">
        <v>1548</v>
      </c>
    </row>
    <row r="230" spans="1:6">
      <c r="A230" s="156" t="s">
        <v>647</v>
      </c>
      <c r="B230" s="156" t="s">
        <v>648</v>
      </c>
      <c r="C230" s="156" t="s">
        <v>21</v>
      </c>
      <c r="D230" s="156" t="s">
        <v>5869</v>
      </c>
      <c r="E230" s="158" t="str">
        <f t="shared" si="3"/>
        <v>NVL</v>
      </c>
      <c r="F230" s="158">
        <v>1548</v>
      </c>
    </row>
    <row r="231" spans="1:6">
      <c r="A231" s="156" t="s">
        <v>649</v>
      </c>
      <c r="B231" s="156" t="s">
        <v>650</v>
      </c>
      <c r="C231" s="156" t="s">
        <v>5842</v>
      </c>
      <c r="D231" s="156" t="s">
        <v>5871</v>
      </c>
      <c r="E231" s="158" t="str">
        <f t="shared" si="3"/>
        <v>NVL</v>
      </c>
      <c r="F231" s="158">
        <v>1548</v>
      </c>
    </row>
    <row r="232" spans="1:6">
      <c r="A232" s="156" t="s">
        <v>651</v>
      </c>
      <c r="B232" s="156" t="s">
        <v>652</v>
      </c>
      <c r="C232" s="156" t="s">
        <v>5842</v>
      </c>
      <c r="D232" s="156" t="s">
        <v>5868</v>
      </c>
      <c r="E232" s="158" t="str">
        <f t="shared" si="3"/>
        <v>NVL</v>
      </c>
      <c r="F232" s="158">
        <v>1548</v>
      </c>
    </row>
    <row r="233" spans="1:6">
      <c r="A233" s="156" t="s">
        <v>653</v>
      </c>
      <c r="B233" s="156" t="s">
        <v>654</v>
      </c>
      <c r="C233" s="156" t="s">
        <v>5842</v>
      </c>
      <c r="D233" s="156" t="s">
        <v>5871</v>
      </c>
      <c r="E233" s="158" t="str">
        <f t="shared" si="3"/>
        <v>NVL</v>
      </c>
      <c r="F233" s="158">
        <v>1548</v>
      </c>
    </row>
    <row r="234" spans="1:6">
      <c r="A234" s="156" t="s">
        <v>655</v>
      </c>
      <c r="B234" s="156" t="s">
        <v>656</v>
      </c>
      <c r="C234" s="156" t="s">
        <v>21</v>
      </c>
      <c r="D234" s="156" t="s">
        <v>5869</v>
      </c>
      <c r="E234" s="158" t="str">
        <f t="shared" si="3"/>
        <v>NVL</v>
      </c>
      <c r="F234" s="158">
        <v>1548</v>
      </c>
    </row>
    <row r="235" spans="1:6">
      <c r="A235" s="156" t="s">
        <v>657</v>
      </c>
      <c r="B235" s="156" t="s">
        <v>658</v>
      </c>
      <c r="C235" s="156" t="s">
        <v>5842</v>
      </c>
      <c r="D235" s="156" t="s">
        <v>5871</v>
      </c>
      <c r="E235" s="158" t="str">
        <f t="shared" si="3"/>
        <v>NVL</v>
      </c>
      <c r="F235" s="158">
        <v>1548</v>
      </c>
    </row>
    <row r="236" spans="1:6" ht="30">
      <c r="A236" s="156" t="s">
        <v>659</v>
      </c>
      <c r="B236" s="156" t="s">
        <v>660</v>
      </c>
      <c r="C236" s="156" t="s">
        <v>5842</v>
      </c>
      <c r="D236" s="156" t="s">
        <v>5871</v>
      </c>
      <c r="E236" s="158" t="str">
        <f t="shared" si="3"/>
        <v>NVL</v>
      </c>
      <c r="F236" s="158">
        <v>1548</v>
      </c>
    </row>
    <row r="237" spans="1:6">
      <c r="A237" s="156" t="s">
        <v>661</v>
      </c>
      <c r="B237" s="156" t="s">
        <v>662</v>
      </c>
      <c r="C237" s="156" t="s">
        <v>5842</v>
      </c>
      <c r="D237" s="156" t="s">
        <v>5870</v>
      </c>
      <c r="E237" s="158" t="str">
        <f t="shared" si="3"/>
        <v>NVL</v>
      </c>
      <c r="F237" s="158">
        <v>1548</v>
      </c>
    </row>
    <row r="238" spans="1:6">
      <c r="A238" s="156" t="s">
        <v>663</v>
      </c>
      <c r="B238" s="156" t="s">
        <v>664</v>
      </c>
      <c r="C238" s="156" t="s">
        <v>5842</v>
      </c>
      <c r="D238" s="156" t="s">
        <v>5870</v>
      </c>
      <c r="E238" s="158" t="str">
        <f t="shared" si="3"/>
        <v>NVL</v>
      </c>
      <c r="F238" s="158">
        <v>1548</v>
      </c>
    </row>
    <row r="239" spans="1:6">
      <c r="A239" s="156" t="s">
        <v>665</v>
      </c>
      <c r="B239" s="156" t="s">
        <v>666</v>
      </c>
      <c r="C239" s="156" t="s">
        <v>5842</v>
      </c>
      <c r="D239" s="156" t="s">
        <v>5869</v>
      </c>
      <c r="E239" s="158" t="str">
        <f t="shared" si="3"/>
        <v>NVL</v>
      </c>
      <c r="F239" s="158">
        <v>1548</v>
      </c>
    </row>
    <row r="240" spans="1:6">
      <c r="A240" s="156" t="s">
        <v>667</v>
      </c>
      <c r="B240" s="156" t="s">
        <v>668</v>
      </c>
      <c r="C240" s="156" t="s">
        <v>5842</v>
      </c>
      <c r="D240" s="156" t="s">
        <v>5872</v>
      </c>
      <c r="E240" s="158" t="str">
        <f t="shared" si="3"/>
        <v>NVL</v>
      </c>
      <c r="F240" s="158">
        <v>1548</v>
      </c>
    </row>
    <row r="241" spans="1:6">
      <c r="A241" s="156" t="s">
        <v>669</v>
      </c>
      <c r="B241" s="156" t="s">
        <v>670</v>
      </c>
      <c r="C241" s="156" t="s">
        <v>21</v>
      </c>
      <c r="D241" s="156" t="s">
        <v>5869</v>
      </c>
      <c r="E241" s="158" t="str">
        <f t="shared" si="3"/>
        <v>NVL</v>
      </c>
      <c r="F241" s="158">
        <v>1548</v>
      </c>
    </row>
    <row r="242" spans="1:6">
      <c r="A242" s="156" t="s">
        <v>671</v>
      </c>
      <c r="B242" s="156" t="s">
        <v>672</v>
      </c>
      <c r="C242" s="156" t="s">
        <v>5842</v>
      </c>
      <c r="D242" s="156" t="s">
        <v>5872</v>
      </c>
      <c r="E242" s="158" t="str">
        <f t="shared" si="3"/>
        <v>NVL</v>
      </c>
      <c r="F242" s="158">
        <v>1548</v>
      </c>
    </row>
    <row r="243" spans="1:6">
      <c r="A243" s="156" t="s">
        <v>673</v>
      </c>
      <c r="B243" s="156" t="s">
        <v>674</v>
      </c>
      <c r="C243" s="156" t="s">
        <v>21</v>
      </c>
      <c r="D243" s="156" t="s">
        <v>5869</v>
      </c>
      <c r="E243" s="158" t="str">
        <f t="shared" si="3"/>
        <v>NVL</v>
      </c>
      <c r="F243" s="158">
        <v>1548</v>
      </c>
    </row>
    <row r="244" spans="1:6">
      <c r="A244" s="156" t="s">
        <v>675</v>
      </c>
      <c r="B244" s="156" t="s">
        <v>676</v>
      </c>
      <c r="C244" s="156" t="s">
        <v>5845</v>
      </c>
      <c r="D244" s="156" t="s">
        <v>5868</v>
      </c>
      <c r="E244" s="158" t="str">
        <f t="shared" si="3"/>
        <v>NVL</v>
      </c>
      <c r="F244" s="158">
        <v>1548</v>
      </c>
    </row>
    <row r="245" spans="1:6">
      <c r="A245" s="156" t="s">
        <v>677</v>
      </c>
      <c r="B245" s="156" t="s">
        <v>678</v>
      </c>
      <c r="C245" s="156" t="s">
        <v>5842</v>
      </c>
      <c r="D245" s="156" t="s">
        <v>5870</v>
      </c>
      <c r="E245" s="158" t="str">
        <f t="shared" si="3"/>
        <v>NVL</v>
      </c>
      <c r="F245" s="158">
        <v>1548</v>
      </c>
    </row>
    <row r="246" spans="1:6" ht="30">
      <c r="A246" s="156" t="s">
        <v>679</v>
      </c>
      <c r="B246" s="156" t="s">
        <v>680</v>
      </c>
      <c r="C246" s="156" t="s">
        <v>5842</v>
      </c>
      <c r="D246" s="156" t="s">
        <v>5871</v>
      </c>
      <c r="E246" s="158" t="str">
        <f t="shared" si="3"/>
        <v>NVL</v>
      </c>
      <c r="F246" s="158">
        <v>1548</v>
      </c>
    </row>
    <row r="247" spans="1:6">
      <c r="A247" s="156" t="s">
        <v>681</v>
      </c>
      <c r="B247" s="156" t="s">
        <v>682</v>
      </c>
      <c r="C247" s="156" t="s">
        <v>5842</v>
      </c>
      <c r="D247" s="156" t="s">
        <v>5868</v>
      </c>
      <c r="E247" s="158" t="str">
        <f t="shared" si="3"/>
        <v>NVL</v>
      </c>
      <c r="F247" s="158">
        <v>1548</v>
      </c>
    </row>
    <row r="248" spans="1:6">
      <c r="A248" s="156" t="s">
        <v>683</v>
      </c>
      <c r="B248" s="156" t="s">
        <v>684</v>
      </c>
      <c r="C248" s="156" t="s">
        <v>5842</v>
      </c>
      <c r="D248" s="156" t="s">
        <v>5872</v>
      </c>
      <c r="E248" s="158" t="str">
        <f t="shared" si="3"/>
        <v>NVL</v>
      </c>
      <c r="F248" s="158">
        <v>1548</v>
      </c>
    </row>
    <row r="249" spans="1:6">
      <c r="A249" s="156" t="s">
        <v>685</v>
      </c>
      <c r="B249" s="156" t="s">
        <v>686</v>
      </c>
      <c r="C249" s="156" t="s">
        <v>21</v>
      </c>
      <c r="D249" s="156" t="s">
        <v>5870</v>
      </c>
      <c r="E249" s="158" t="str">
        <f t="shared" si="3"/>
        <v>NVL</v>
      </c>
      <c r="F249" s="158">
        <v>1548</v>
      </c>
    </row>
    <row r="250" spans="1:6">
      <c r="A250" s="156" t="s">
        <v>687</v>
      </c>
      <c r="B250" s="156" t="s">
        <v>688</v>
      </c>
      <c r="C250" s="156" t="s">
        <v>21</v>
      </c>
      <c r="D250" s="156" t="s">
        <v>5869</v>
      </c>
      <c r="E250" s="158" t="str">
        <f t="shared" si="3"/>
        <v>NVL</v>
      </c>
      <c r="F250" s="158">
        <v>1548</v>
      </c>
    </row>
    <row r="251" spans="1:6">
      <c r="A251" s="156" t="s">
        <v>689</v>
      </c>
      <c r="B251" s="156" t="s">
        <v>690</v>
      </c>
      <c r="C251" s="156" t="s">
        <v>5842</v>
      </c>
      <c r="D251" s="156" t="s">
        <v>5872</v>
      </c>
      <c r="E251" s="158" t="str">
        <f t="shared" si="3"/>
        <v>NVL</v>
      </c>
      <c r="F251" s="158">
        <v>1548</v>
      </c>
    </row>
    <row r="252" spans="1:6">
      <c r="A252" s="156" t="s">
        <v>691</v>
      </c>
      <c r="B252" s="156" t="s">
        <v>692</v>
      </c>
      <c r="C252" s="156" t="s">
        <v>5842</v>
      </c>
      <c r="D252" s="156" t="s">
        <v>5870</v>
      </c>
      <c r="E252" s="158" t="str">
        <f t="shared" si="3"/>
        <v>NVL</v>
      </c>
      <c r="F252" s="158">
        <v>1548</v>
      </c>
    </row>
    <row r="253" spans="1:6">
      <c r="A253" s="156" t="s">
        <v>693</v>
      </c>
      <c r="B253" s="156" t="s">
        <v>694</v>
      </c>
      <c r="C253" s="156" t="s">
        <v>21</v>
      </c>
      <c r="D253" s="156" t="s">
        <v>5869</v>
      </c>
      <c r="E253" s="158" t="str">
        <f t="shared" si="3"/>
        <v>NVL</v>
      </c>
      <c r="F253" s="158">
        <v>1548</v>
      </c>
    </row>
    <row r="254" spans="1:6">
      <c r="A254" s="156" t="s">
        <v>695</v>
      </c>
      <c r="B254" s="156" t="s">
        <v>696</v>
      </c>
      <c r="C254" s="156" t="s">
        <v>21</v>
      </c>
      <c r="D254" s="156" t="s">
        <v>5869</v>
      </c>
      <c r="E254" s="158" t="str">
        <f t="shared" si="3"/>
        <v>NVL</v>
      </c>
      <c r="F254" s="158">
        <v>1548</v>
      </c>
    </row>
    <row r="255" spans="1:6">
      <c r="A255" s="156" t="s">
        <v>697</v>
      </c>
      <c r="B255" s="156" t="s">
        <v>698</v>
      </c>
      <c r="C255" s="156" t="s">
        <v>5842</v>
      </c>
      <c r="D255" s="156" t="s">
        <v>5870</v>
      </c>
      <c r="E255" s="158" t="str">
        <f t="shared" si="3"/>
        <v>NVL</v>
      </c>
      <c r="F255" s="158">
        <v>1548</v>
      </c>
    </row>
    <row r="256" spans="1:6" ht="30">
      <c r="A256" s="156" t="s">
        <v>699</v>
      </c>
      <c r="B256" s="156" t="s">
        <v>700</v>
      </c>
      <c r="C256" s="156" t="s">
        <v>5842</v>
      </c>
      <c r="D256" s="156" t="s">
        <v>5871</v>
      </c>
      <c r="E256" s="158" t="str">
        <f t="shared" si="3"/>
        <v>NVL</v>
      </c>
      <c r="F256" s="158">
        <v>1548</v>
      </c>
    </row>
    <row r="257" spans="1:6">
      <c r="A257" s="156" t="s">
        <v>701</v>
      </c>
      <c r="B257" s="156" t="s">
        <v>702</v>
      </c>
      <c r="C257" s="156" t="s">
        <v>5842</v>
      </c>
      <c r="D257" s="156" t="s">
        <v>5870</v>
      </c>
      <c r="E257" s="158" t="str">
        <f t="shared" si="3"/>
        <v>NVL</v>
      </c>
      <c r="F257" s="158">
        <v>1548</v>
      </c>
    </row>
    <row r="258" spans="1:6">
      <c r="A258" s="156" t="s">
        <v>703</v>
      </c>
      <c r="B258" s="156" t="s">
        <v>704</v>
      </c>
      <c r="C258" s="156" t="s">
        <v>5842</v>
      </c>
      <c r="D258" s="156" t="s">
        <v>5870</v>
      </c>
      <c r="E258" s="158" t="str">
        <f t="shared" si="3"/>
        <v>NVL</v>
      </c>
      <c r="F258" s="158">
        <v>1548</v>
      </c>
    </row>
    <row r="259" spans="1:6">
      <c r="A259" s="156" t="s">
        <v>705</v>
      </c>
      <c r="B259" s="156" t="s">
        <v>706</v>
      </c>
      <c r="C259" s="156" t="s">
        <v>5842</v>
      </c>
      <c r="D259" s="156" t="s">
        <v>5869</v>
      </c>
      <c r="E259" s="158" t="str">
        <f t="shared" ref="E259:E322" si="4">IF(LEFT(D259,3)="156","HH",IF(LEFT(D259,3)="155","TP",IF(LEFT(D259,3)="153","CCDC",IF(LEFT(D259,4)="1522","VTTH","NVL"))))</f>
        <v>NVL</v>
      </c>
      <c r="F259" s="158">
        <v>1548</v>
      </c>
    </row>
    <row r="260" spans="1:6">
      <c r="A260" s="156" t="s">
        <v>707</v>
      </c>
      <c r="B260" s="156" t="s">
        <v>708</v>
      </c>
      <c r="C260" s="156" t="s">
        <v>21</v>
      </c>
      <c r="D260" s="156" t="s">
        <v>5874</v>
      </c>
      <c r="E260" s="158" t="str">
        <f t="shared" si="4"/>
        <v>NVL</v>
      </c>
      <c r="F260" s="158">
        <v>1548</v>
      </c>
    </row>
    <row r="261" spans="1:6">
      <c r="A261" s="156" t="s">
        <v>709</v>
      </c>
      <c r="B261" s="156" t="s">
        <v>710</v>
      </c>
      <c r="C261" s="156" t="s">
        <v>5842</v>
      </c>
      <c r="D261" s="156" t="s">
        <v>5869</v>
      </c>
      <c r="E261" s="158" t="str">
        <f t="shared" si="4"/>
        <v>NVL</v>
      </c>
      <c r="F261" s="158">
        <v>1548</v>
      </c>
    </row>
    <row r="262" spans="1:6">
      <c r="A262" s="156" t="s">
        <v>711</v>
      </c>
      <c r="B262" s="156" t="s">
        <v>712</v>
      </c>
      <c r="C262" s="156" t="s">
        <v>21</v>
      </c>
      <c r="D262" s="156" t="s">
        <v>5869</v>
      </c>
      <c r="E262" s="158" t="str">
        <f t="shared" si="4"/>
        <v>NVL</v>
      </c>
      <c r="F262" s="158">
        <v>1548</v>
      </c>
    </row>
    <row r="263" spans="1:6">
      <c r="A263" s="156" t="s">
        <v>713</v>
      </c>
      <c r="B263" s="156" t="s">
        <v>714</v>
      </c>
      <c r="C263" s="156" t="s">
        <v>5842</v>
      </c>
      <c r="D263" s="156" t="s">
        <v>5870</v>
      </c>
      <c r="E263" s="158" t="str">
        <f t="shared" si="4"/>
        <v>NVL</v>
      </c>
      <c r="F263" s="158">
        <v>1548</v>
      </c>
    </row>
    <row r="264" spans="1:6">
      <c r="A264" s="156" t="s">
        <v>715</v>
      </c>
      <c r="B264" s="156" t="s">
        <v>716</v>
      </c>
      <c r="C264" s="156" t="s">
        <v>5842</v>
      </c>
      <c r="D264" s="156" t="s">
        <v>5868</v>
      </c>
      <c r="E264" s="158" t="str">
        <f t="shared" si="4"/>
        <v>NVL</v>
      </c>
      <c r="F264" s="158">
        <v>1548</v>
      </c>
    </row>
    <row r="265" spans="1:6">
      <c r="A265" s="156" t="s">
        <v>717</v>
      </c>
      <c r="B265" s="156" t="s">
        <v>718</v>
      </c>
      <c r="C265" s="156" t="s">
        <v>5842</v>
      </c>
      <c r="D265" s="156" t="s">
        <v>5870</v>
      </c>
      <c r="E265" s="158" t="str">
        <f t="shared" si="4"/>
        <v>NVL</v>
      </c>
      <c r="F265" s="158">
        <v>1548</v>
      </c>
    </row>
    <row r="266" spans="1:6">
      <c r="A266" s="156" t="s">
        <v>719</v>
      </c>
      <c r="B266" s="156" t="s">
        <v>720</v>
      </c>
      <c r="C266" s="156" t="s">
        <v>21</v>
      </c>
      <c r="D266" s="156" t="s">
        <v>5869</v>
      </c>
      <c r="E266" s="158" t="str">
        <f t="shared" si="4"/>
        <v>NVL</v>
      </c>
      <c r="F266" s="158">
        <v>1548</v>
      </c>
    </row>
    <row r="267" spans="1:6">
      <c r="A267" s="156" t="s">
        <v>155</v>
      </c>
      <c r="B267" s="156" t="s">
        <v>721</v>
      </c>
      <c r="C267" s="156" t="s">
        <v>5842</v>
      </c>
      <c r="D267" s="156" t="s">
        <v>5872</v>
      </c>
      <c r="E267" s="158" t="str">
        <f t="shared" si="4"/>
        <v>NVL</v>
      </c>
      <c r="F267" s="158">
        <v>1548</v>
      </c>
    </row>
    <row r="268" spans="1:6">
      <c r="A268" s="156" t="s">
        <v>722</v>
      </c>
      <c r="B268" s="156" t="s">
        <v>723</v>
      </c>
      <c r="C268" s="156" t="s">
        <v>5842</v>
      </c>
      <c r="D268" s="156" t="s">
        <v>5869</v>
      </c>
      <c r="E268" s="158" t="str">
        <f t="shared" si="4"/>
        <v>NVL</v>
      </c>
      <c r="F268" s="158">
        <v>1548</v>
      </c>
    </row>
    <row r="269" spans="1:6">
      <c r="A269" s="156" t="s">
        <v>724</v>
      </c>
      <c r="B269" s="156" t="s">
        <v>725</v>
      </c>
      <c r="C269" s="156" t="s">
        <v>21</v>
      </c>
      <c r="D269" s="156" t="s">
        <v>5869</v>
      </c>
      <c r="E269" s="158" t="str">
        <f t="shared" si="4"/>
        <v>NVL</v>
      </c>
      <c r="F269" s="158">
        <v>1548</v>
      </c>
    </row>
    <row r="270" spans="1:6">
      <c r="A270" s="156" t="s">
        <v>726</v>
      </c>
      <c r="B270" s="156" t="s">
        <v>727</v>
      </c>
      <c r="C270" s="156" t="s">
        <v>21</v>
      </c>
      <c r="D270" s="156" t="s">
        <v>5869</v>
      </c>
      <c r="E270" s="158" t="str">
        <f t="shared" si="4"/>
        <v>NVL</v>
      </c>
      <c r="F270" s="158">
        <v>1548</v>
      </c>
    </row>
    <row r="271" spans="1:6">
      <c r="A271" s="156" t="s">
        <v>728</v>
      </c>
      <c r="B271" s="156" t="s">
        <v>729</v>
      </c>
      <c r="C271" s="156" t="s">
        <v>5842</v>
      </c>
      <c r="D271" s="156" t="s">
        <v>5868</v>
      </c>
      <c r="E271" s="158" t="str">
        <f t="shared" si="4"/>
        <v>NVL</v>
      </c>
      <c r="F271" s="158">
        <v>1548</v>
      </c>
    </row>
    <row r="272" spans="1:6">
      <c r="A272" s="156" t="s">
        <v>157</v>
      </c>
      <c r="B272" s="156" t="s">
        <v>730</v>
      </c>
      <c r="C272" s="156" t="s">
        <v>5842</v>
      </c>
      <c r="D272" s="156" t="s">
        <v>5872</v>
      </c>
      <c r="E272" s="158" t="str">
        <f t="shared" si="4"/>
        <v>NVL</v>
      </c>
      <c r="F272" s="158">
        <v>1548</v>
      </c>
    </row>
    <row r="273" spans="1:6">
      <c r="A273" s="156" t="s">
        <v>731</v>
      </c>
      <c r="B273" s="156" t="s">
        <v>732</v>
      </c>
      <c r="C273" s="156" t="s">
        <v>5842</v>
      </c>
      <c r="D273" s="156" t="s">
        <v>5869</v>
      </c>
      <c r="E273" s="158" t="str">
        <f t="shared" si="4"/>
        <v>NVL</v>
      </c>
      <c r="F273" s="158">
        <v>1548</v>
      </c>
    </row>
    <row r="274" spans="1:6">
      <c r="A274" s="156" t="s">
        <v>733</v>
      </c>
      <c r="B274" s="156" t="s">
        <v>734</v>
      </c>
      <c r="C274" s="156" t="s">
        <v>5842</v>
      </c>
      <c r="D274" s="156" t="s">
        <v>5870</v>
      </c>
      <c r="E274" s="158" t="str">
        <f t="shared" si="4"/>
        <v>NVL</v>
      </c>
      <c r="F274" s="158">
        <v>1548</v>
      </c>
    </row>
    <row r="275" spans="1:6">
      <c r="A275" s="156" t="s">
        <v>735</v>
      </c>
      <c r="B275" s="156" t="s">
        <v>736</v>
      </c>
      <c r="C275" s="156" t="s">
        <v>5842</v>
      </c>
      <c r="D275" s="156" t="s">
        <v>5869</v>
      </c>
      <c r="E275" s="158" t="str">
        <f t="shared" si="4"/>
        <v>NVL</v>
      </c>
      <c r="F275" s="158">
        <v>1548</v>
      </c>
    </row>
    <row r="276" spans="1:6">
      <c r="A276" s="156" t="s">
        <v>737</v>
      </c>
      <c r="B276" s="156" t="s">
        <v>738</v>
      </c>
      <c r="C276" s="156" t="s">
        <v>5842</v>
      </c>
      <c r="D276" s="156" t="s">
        <v>5870</v>
      </c>
      <c r="E276" s="158" t="str">
        <f t="shared" si="4"/>
        <v>NVL</v>
      </c>
      <c r="F276" s="158">
        <v>1548</v>
      </c>
    </row>
    <row r="277" spans="1:6">
      <c r="A277" s="156" t="s">
        <v>739</v>
      </c>
      <c r="B277" s="156" t="s">
        <v>740</v>
      </c>
      <c r="C277" s="156" t="s">
        <v>21</v>
      </c>
      <c r="D277" s="156" t="s">
        <v>5869</v>
      </c>
      <c r="E277" s="158" t="str">
        <f t="shared" si="4"/>
        <v>NVL</v>
      </c>
      <c r="F277" s="158">
        <v>1548</v>
      </c>
    </row>
    <row r="278" spans="1:6">
      <c r="A278" s="156" t="s">
        <v>741</v>
      </c>
      <c r="B278" s="156" t="s">
        <v>742</v>
      </c>
      <c r="C278" s="156" t="s">
        <v>5842</v>
      </c>
      <c r="D278" s="156" t="s">
        <v>5875</v>
      </c>
      <c r="E278" s="158" t="str">
        <f t="shared" si="4"/>
        <v>NVL</v>
      </c>
      <c r="F278" s="158">
        <v>1548</v>
      </c>
    </row>
    <row r="279" spans="1:6">
      <c r="A279" s="156" t="s">
        <v>743</v>
      </c>
      <c r="B279" s="156" t="s">
        <v>744</v>
      </c>
      <c r="C279" s="156" t="s">
        <v>5842</v>
      </c>
      <c r="D279" s="156" t="s">
        <v>5870</v>
      </c>
      <c r="E279" s="158" t="str">
        <f t="shared" si="4"/>
        <v>NVL</v>
      </c>
      <c r="F279" s="158">
        <v>1548</v>
      </c>
    </row>
    <row r="280" spans="1:6">
      <c r="A280" s="156" t="s">
        <v>159</v>
      </c>
      <c r="B280" s="156" t="s">
        <v>745</v>
      </c>
      <c r="C280" s="156" t="s">
        <v>5842</v>
      </c>
      <c r="D280" s="156" t="s">
        <v>5872</v>
      </c>
      <c r="E280" s="158" t="str">
        <f t="shared" si="4"/>
        <v>NVL</v>
      </c>
      <c r="F280" s="158">
        <v>1548</v>
      </c>
    </row>
    <row r="281" spans="1:6">
      <c r="A281" s="156" t="s">
        <v>746</v>
      </c>
      <c r="B281" s="156" t="s">
        <v>747</v>
      </c>
      <c r="C281" s="156" t="s">
        <v>5842</v>
      </c>
      <c r="D281" s="156" t="s">
        <v>5870</v>
      </c>
      <c r="E281" s="158" t="str">
        <f t="shared" si="4"/>
        <v>NVL</v>
      </c>
      <c r="F281" s="158">
        <v>1548</v>
      </c>
    </row>
    <row r="282" spans="1:6">
      <c r="A282" s="156" t="s">
        <v>748</v>
      </c>
      <c r="B282" s="156" t="s">
        <v>749</v>
      </c>
      <c r="C282" s="156" t="s">
        <v>5842</v>
      </c>
      <c r="D282" s="156" t="s">
        <v>5869</v>
      </c>
      <c r="E282" s="158" t="str">
        <f t="shared" si="4"/>
        <v>NVL</v>
      </c>
      <c r="F282" s="158">
        <v>1548</v>
      </c>
    </row>
    <row r="283" spans="1:6">
      <c r="A283" s="156" t="s">
        <v>750</v>
      </c>
      <c r="B283" s="156" t="s">
        <v>751</v>
      </c>
      <c r="C283" s="156" t="s">
        <v>21</v>
      </c>
      <c r="D283" s="156" t="s">
        <v>5869</v>
      </c>
      <c r="E283" s="158" t="str">
        <f t="shared" si="4"/>
        <v>NVL</v>
      </c>
      <c r="F283" s="158">
        <v>1548</v>
      </c>
    </row>
    <row r="284" spans="1:6">
      <c r="A284" s="156" t="s">
        <v>752</v>
      </c>
      <c r="B284" s="156" t="s">
        <v>753</v>
      </c>
      <c r="C284" s="156" t="s">
        <v>5842</v>
      </c>
      <c r="D284" s="156" t="s">
        <v>5875</v>
      </c>
      <c r="E284" s="158" t="str">
        <f t="shared" si="4"/>
        <v>NVL</v>
      </c>
      <c r="F284" s="158">
        <v>1548</v>
      </c>
    </row>
    <row r="285" spans="1:6">
      <c r="A285" s="156" t="s">
        <v>754</v>
      </c>
      <c r="B285" s="156" t="s">
        <v>755</v>
      </c>
      <c r="C285" s="156" t="s">
        <v>5842</v>
      </c>
      <c r="D285" s="156" t="s">
        <v>5868</v>
      </c>
      <c r="E285" s="158" t="str">
        <f t="shared" si="4"/>
        <v>NVL</v>
      </c>
      <c r="F285" s="158">
        <v>1548</v>
      </c>
    </row>
    <row r="286" spans="1:6">
      <c r="A286" s="156" t="s">
        <v>756</v>
      </c>
      <c r="B286" s="156" t="s">
        <v>755</v>
      </c>
      <c r="C286" s="156" t="s">
        <v>21</v>
      </c>
      <c r="D286" s="156" t="s">
        <v>5868</v>
      </c>
      <c r="E286" s="158" t="str">
        <f t="shared" si="4"/>
        <v>NVL</v>
      </c>
      <c r="F286" s="158">
        <v>1548</v>
      </c>
    </row>
    <row r="287" spans="1:6">
      <c r="A287" s="156" t="s">
        <v>757</v>
      </c>
      <c r="B287" s="156" t="s">
        <v>758</v>
      </c>
      <c r="C287" s="156" t="s">
        <v>5842</v>
      </c>
      <c r="D287" s="156" t="s">
        <v>5868</v>
      </c>
      <c r="E287" s="158" t="str">
        <f t="shared" si="4"/>
        <v>NVL</v>
      </c>
      <c r="F287" s="158">
        <v>1548</v>
      </c>
    </row>
    <row r="288" spans="1:6">
      <c r="A288" s="156" t="s">
        <v>759</v>
      </c>
      <c r="B288" s="156" t="s">
        <v>760</v>
      </c>
      <c r="C288" s="156" t="s">
        <v>5842</v>
      </c>
      <c r="D288" s="156" t="s">
        <v>5870</v>
      </c>
      <c r="E288" s="158" t="str">
        <f t="shared" si="4"/>
        <v>NVL</v>
      </c>
      <c r="F288" s="158">
        <v>1548</v>
      </c>
    </row>
    <row r="289" spans="1:6" ht="30">
      <c r="A289" s="156" t="s">
        <v>761</v>
      </c>
      <c r="B289" s="156" t="s">
        <v>762</v>
      </c>
      <c r="C289" s="156" t="s">
        <v>5842</v>
      </c>
      <c r="D289" s="156" t="s">
        <v>5869</v>
      </c>
      <c r="E289" s="158" t="str">
        <f t="shared" si="4"/>
        <v>NVL</v>
      </c>
      <c r="F289" s="158">
        <v>1548</v>
      </c>
    </row>
    <row r="290" spans="1:6" ht="30">
      <c r="A290" s="156" t="s">
        <v>153</v>
      </c>
      <c r="B290" s="156" t="s">
        <v>763</v>
      </c>
      <c r="C290" s="156" t="s">
        <v>5842</v>
      </c>
      <c r="D290" s="156" t="s">
        <v>5872</v>
      </c>
      <c r="E290" s="158" t="str">
        <f t="shared" si="4"/>
        <v>NVL</v>
      </c>
      <c r="F290" s="158">
        <v>1548</v>
      </c>
    </row>
    <row r="291" spans="1:6" ht="30">
      <c r="A291" s="156" t="s">
        <v>764</v>
      </c>
      <c r="B291" s="156" t="s">
        <v>765</v>
      </c>
      <c r="C291" s="156" t="s">
        <v>5842</v>
      </c>
      <c r="D291" s="156" t="s">
        <v>5869</v>
      </c>
      <c r="E291" s="158" t="str">
        <f t="shared" si="4"/>
        <v>NVL</v>
      </c>
      <c r="F291" s="158">
        <v>1548</v>
      </c>
    </row>
    <row r="292" spans="1:6">
      <c r="A292" s="156" t="s">
        <v>766</v>
      </c>
      <c r="B292" s="156" t="s">
        <v>767</v>
      </c>
      <c r="C292" s="156" t="s">
        <v>5842</v>
      </c>
      <c r="D292" s="156" t="s">
        <v>5869</v>
      </c>
      <c r="E292" s="158" t="str">
        <f t="shared" si="4"/>
        <v>NVL</v>
      </c>
      <c r="F292" s="158">
        <v>1548</v>
      </c>
    </row>
    <row r="293" spans="1:6">
      <c r="A293" s="156" t="s">
        <v>768</v>
      </c>
      <c r="B293" s="156" t="s">
        <v>769</v>
      </c>
      <c r="C293" s="156" t="s">
        <v>5842</v>
      </c>
      <c r="D293" s="156" t="s">
        <v>5870</v>
      </c>
      <c r="E293" s="158" t="str">
        <f t="shared" si="4"/>
        <v>NVL</v>
      </c>
      <c r="F293" s="158">
        <v>1548</v>
      </c>
    </row>
    <row r="294" spans="1:6">
      <c r="A294" s="156" t="s">
        <v>156</v>
      </c>
      <c r="B294" s="156" t="s">
        <v>770</v>
      </c>
      <c r="C294" s="156" t="s">
        <v>5842</v>
      </c>
      <c r="D294" s="156" t="s">
        <v>5872</v>
      </c>
      <c r="E294" s="158" t="str">
        <f t="shared" si="4"/>
        <v>NVL</v>
      </c>
      <c r="F294" s="158">
        <v>1548</v>
      </c>
    </row>
    <row r="295" spans="1:6">
      <c r="A295" s="156" t="s">
        <v>771</v>
      </c>
      <c r="B295" s="156" t="s">
        <v>772</v>
      </c>
      <c r="C295" s="156" t="s">
        <v>5842</v>
      </c>
      <c r="D295" s="156" t="s">
        <v>5874</v>
      </c>
      <c r="E295" s="158" t="str">
        <f t="shared" si="4"/>
        <v>NVL</v>
      </c>
      <c r="F295" s="158">
        <v>1548</v>
      </c>
    </row>
    <row r="296" spans="1:6">
      <c r="A296" s="156" t="s">
        <v>773</v>
      </c>
      <c r="B296" s="156" t="s">
        <v>774</v>
      </c>
      <c r="C296" s="156" t="s">
        <v>5842</v>
      </c>
      <c r="D296" s="156" t="s">
        <v>5870</v>
      </c>
      <c r="E296" s="158" t="str">
        <f t="shared" si="4"/>
        <v>NVL</v>
      </c>
      <c r="F296" s="158">
        <v>1548</v>
      </c>
    </row>
    <row r="297" spans="1:6">
      <c r="A297" s="156" t="s">
        <v>775</v>
      </c>
      <c r="B297" s="156" t="s">
        <v>776</v>
      </c>
      <c r="C297" s="156" t="s">
        <v>5842</v>
      </c>
      <c r="D297" s="156" t="s">
        <v>5872</v>
      </c>
      <c r="E297" s="158" t="str">
        <f t="shared" si="4"/>
        <v>NVL</v>
      </c>
      <c r="F297" s="158">
        <v>1548</v>
      </c>
    </row>
    <row r="298" spans="1:6">
      <c r="A298" s="156" t="s">
        <v>777</v>
      </c>
      <c r="B298" s="156" t="s">
        <v>778</v>
      </c>
      <c r="C298" s="156" t="s">
        <v>5842</v>
      </c>
      <c r="D298" s="156" t="s">
        <v>5868</v>
      </c>
      <c r="E298" s="158" t="str">
        <f t="shared" si="4"/>
        <v>NVL</v>
      </c>
      <c r="F298" s="158">
        <v>1548</v>
      </c>
    </row>
    <row r="299" spans="1:6">
      <c r="A299" s="156" t="s">
        <v>779</v>
      </c>
      <c r="B299" s="156" t="s">
        <v>780</v>
      </c>
      <c r="C299" s="156" t="s">
        <v>21</v>
      </c>
      <c r="D299" s="156" t="s">
        <v>5870</v>
      </c>
      <c r="E299" s="158" t="str">
        <f t="shared" si="4"/>
        <v>NVL</v>
      </c>
      <c r="F299" s="158">
        <v>1548</v>
      </c>
    </row>
    <row r="300" spans="1:6">
      <c r="A300" s="156" t="s">
        <v>781</v>
      </c>
      <c r="B300" s="156" t="s">
        <v>782</v>
      </c>
      <c r="C300" s="156" t="s">
        <v>21</v>
      </c>
      <c r="D300" s="156" t="s">
        <v>5869</v>
      </c>
      <c r="E300" s="158" t="str">
        <f t="shared" si="4"/>
        <v>NVL</v>
      </c>
      <c r="F300" s="158">
        <v>1548</v>
      </c>
    </row>
    <row r="301" spans="1:6">
      <c r="A301" s="156" t="s">
        <v>783</v>
      </c>
      <c r="B301" s="156" t="s">
        <v>784</v>
      </c>
      <c r="C301" s="156" t="s">
        <v>21</v>
      </c>
      <c r="D301" s="156" t="s">
        <v>5869</v>
      </c>
      <c r="E301" s="158" t="str">
        <f t="shared" si="4"/>
        <v>NVL</v>
      </c>
      <c r="F301" s="158">
        <v>1548</v>
      </c>
    </row>
    <row r="302" spans="1:6">
      <c r="A302" s="156" t="s">
        <v>785</v>
      </c>
      <c r="B302" s="156" t="s">
        <v>786</v>
      </c>
      <c r="C302" s="156" t="s">
        <v>5842</v>
      </c>
      <c r="D302" s="156" t="s">
        <v>5869</v>
      </c>
      <c r="E302" s="158" t="str">
        <f t="shared" si="4"/>
        <v>NVL</v>
      </c>
      <c r="F302" s="158">
        <v>1548</v>
      </c>
    </row>
    <row r="303" spans="1:6">
      <c r="A303" s="156" t="s">
        <v>787</v>
      </c>
      <c r="B303" s="156" t="s">
        <v>788</v>
      </c>
      <c r="C303" s="156" t="s">
        <v>5842</v>
      </c>
      <c r="D303" s="156" t="s">
        <v>5870</v>
      </c>
      <c r="E303" s="158" t="str">
        <f t="shared" si="4"/>
        <v>NVL</v>
      </c>
      <c r="F303" s="158">
        <v>1548</v>
      </c>
    </row>
    <row r="304" spans="1:6">
      <c r="A304" s="156" t="s">
        <v>789</v>
      </c>
      <c r="B304" s="156" t="s">
        <v>790</v>
      </c>
      <c r="C304" s="156" t="s">
        <v>5842</v>
      </c>
      <c r="D304" s="156" t="s">
        <v>5872</v>
      </c>
      <c r="E304" s="158" t="str">
        <f t="shared" si="4"/>
        <v>NVL</v>
      </c>
      <c r="F304" s="158">
        <v>1548</v>
      </c>
    </row>
    <row r="305" spans="1:6">
      <c r="A305" s="156" t="s">
        <v>791</v>
      </c>
      <c r="B305" s="156" t="s">
        <v>792</v>
      </c>
      <c r="C305" s="156" t="s">
        <v>5842</v>
      </c>
      <c r="D305" s="156" t="s">
        <v>5868</v>
      </c>
      <c r="E305" s="158" t="str">
        <f t="shared" si="4"/>
        <v>NVL</v>
      </c>
      <c r="F305" s="158">
        <v>1548</v>
      </c>
    </row>
    <row r="306" spans="1:6">
      <c r="A306" s="156" t="s">
        <v>793</v>
      </c>
      <c r="B306" s="156" t="s">
        <v>794</v>
      </c>
      <c r="C306" s="156" t="s">
        <v>5842</v>
      </c>
      <c r="D306" s="156" t="s">
        <v>5870</v>
      </c>
      <c r="E306" s="158" t="str">
        <f t="shared" si="4"/>
        <v>NVL</v>
      </c>
      <c r="F306" s="158">
        <v>1548</v>
      </c>
    </row>
    <row r="307" spans="1:6">
      <c r="A307" s="156" t="s">
        <v>160</v>
      </c>
      <c r="B307" s="156" t="s">
        <v>795</v>
      </c>
      <c r="C307" s="156" t="s">
        <v>5842</v>
      </c>
      <c r="D307" s="156" t="s">
        <v>5872</v>
      </c>
      <c r="E307" s="158" t="str">
        <f t="shared" si="4"/>
        <v>NVL</v>
      </c>
      <c r="F307" s="158">
        <v>1548</v>
      </c>
    </row>
    <row r="308" spans="1:6">
      <c r="A308" s="156" t="s">
        <v>796</v>
      </c>
      <c r="B308" s="156" t="s">
        <v>797</v>
      </c>
      <c r="C308" s="156" t="s">
        <v>21</v>
      </c>
      <c r="D308" s="156" t="s">
        <v>5869</v>
      </c>
      <c r="E308" s="158" t="str">
        <f t="shared" si="4"/>
        <v>NVL</v>
      </c>
      <c r="F308" s="158">
        <v>1548</v>
      </c>
    </row>
    <row r="309" spans="1:6">
      <c r="A309" s="156" t="s">
        <v>798</v>
      </c>
      <c r="B309" s="156" t="s">
        <v>799</v>
      </c>
      <c r="C309" s="156" t="s">
        <v>5842</v>
      </c>
      <c r="D309" s="156" t="s">
        <v>5872</v>
      </c>
      <c r="E309" s="158" t="str">
        <f t="shared" si="4"/>
        <v>NVL</v>
      </c>
      <c r="F309" s="158">
        <v>1548</v>
      </c>
    </row>
    <row r="310" spans="1:6">
      <c r="A310" s="156" t="s">
        <v>800</v>
      </c>
      <c r="B310" s="156" t="s">
        <v>801</v>
      </c>
      <c r="C310" s="156" t="s">
        <v>5842</v>
      </c>
      <c r="D310" s="156" t="s">
        <v>5869</v>
      </c>
      <c r="E310" s="158" t="str">
        <f t="shared" si="4"/>
        <v>NVL</v>
      </c>
      <c r="F310" s="158">
        <v>1548</v>
      </c>
    </row>
    <row r="311" spans="1:6">
      <c r="A311" s="156" t="s">
        <v>802</v>
      </c>
      <c r="B311" s="156" t="s">
        <v>803</v>
      </c>
      <c r="C311" s="156" t="s">
        <v>5842</v>
      </c>
      <c r="D311" s="156" t="s">
        <v>5868</v>
      </c>
      <c r="E311" s="158" t="str">
        <f t="shared" si="4"/>
        <v>NVL</v>
      </c>
      <c r="F311" s="158">
        <v>1548</v>
      </c>
    </row>
    <row r="312" spans="1:6">
      <c r="A312" s="156" t="s">
        <v>804</v>
      </c>
      <c r="B312" s="156" t="s">
        <v>805</v>
      </c>
      <c r="C312" s="156" t="s">
        <v>5842</v>
      </c>
      <c r="D312" s="156" t="s">
        <v>5869</v>
      </c>
      <c r="E312" s="158" t="str">
        <f t="shared" si="4"/>
        <v>NVL</v>
      </c>
      <c r="F312" s="158">
        <v>1548</v>
      </c>
    </row>
    <row r="313" spans="1:6">
      <c r="A313" s="156" t="s">
        <v>806</v>
      </c>
      <c r="B313" s="156" t="s">
        <v>807</v>
      </c>
      <c r="C313" s="156" t="s">
        <v>5842</v>
      </c>
      <c r="D313" s="156" t="s">
        <v>5870</v>
      </c>
      <c r="E313" s="158" t="str">
        <f t="shared" si="4"/>
        <v>NVL</v>
      </c>
      <c r="F313" s="158">
        <v>1548</v>
      </c>
    </row>
    <row r="314" spans="1:6">
      <c r="A314" s="156" t="s">
        <v>808</v>
      </c>
      <c r="B314" s="156" t="s">
        <v>809</v>
      </c>
      <c r="C314" s="156" t="s">
        <v>5842</v>
      </c>
      <c r="D314" s="156" t="s">
        <v>5869</v>
      </c>
      <c r="E314" s="158" t="str">
        <f t="shared" si="4"/>
        <v>NVL</v>
      </c>
      <c r="F314" s="158">
        <v>1548</v>
      </c>
    </row>
    <row r="315" spans="1:6">
      <c r="A315" s="156" t="s">
        <v>810</v>
      </c>
      <c r="B315" s="156" t="s">
        <v>811</v>
      </c>
      <c r="C315" s="156" t="s">
        <v>5842</v>
      </c>
      <c r="D315" s="156" t="s">
        <v>5870</v>
      </c>
      <c r="E315" s="158" t="str">
        <f t="shared" si="4"/>
        <v>NVL</v>
      </c>
      <c r="F315" s="158">
        <v>1548</v>
      </c>
    </row>
    <row r="316" spans="1:6" ht="30">
      <c r="A316" s="156" t="s">
        <v>161</v>
      </c>
      <c r="B316" s="156" t="s">
        <v>812</v>
      </c>
      <c r="C316" s="156" t="s">
        <v>5842</v>
      </c>
      <c r="D316" s="156" t="s">
        <v>5872</v>
      </c>
      <c r="E316" s="158" t="str">
        <f t="shared" si="4"/>
        <v>NVL</v>
      </c>
      <c r="F316" s="158">
        <v>1548</v>
      </c>
    </row>
    <row r="317" spans="1:6" ht="30">
      <c r="A317" s="156" t="s">
        <v>813</v>
      </c>
      <c r="B317" s="156" t="s">
        <v>814</v>
      </c>
      <c r="C317" s="156" t="s">
        <v>5842</v>
      </c>
      <c r="D317" s="156" t="s">
        <v>5868</v>
      </c>
      <c r="E317" s="158" t="str">
        <f t="shared" si="4"/>
        <v>NVL</v>
      </c>
      <c r="F317" s="158">
        <v>1548</v>
      </c>
    </row>
    <row r="318" spans="1:6" ht="30">
      <c r="A318" s="156" t="s">
        <v>815</v>
      </c>
      <c r="B318" s="156" t="s">
        <v>816</v>
      </c>
      <c r="C318" s="156" t="s">
        <v>21</v>
      </c>
      <c r="D318" s="156" t="s">
        <v>5869</v>
      </c>
      <c r="E318" s="158" t="str">
        <f t="shared" si="4"/>
        <v>NVL</v>
      </c>
      <c r="F318" s="158">
        <v>1548</v>
      </c>
    </row>
    <row r="319" spans="1:6">
      <c r="A319" s="156" t="s">
        <v>817</v>
      </c>
      <c r="B319" s="156" t="s">
        <v>818</v>
      </c>
      <c r="C319" s="156" t="s">
        <v>21</v>
      </c>
      <c r="D319" s="156" t="s">
        <v>5869</v>
      </c>
      <c r="E319" s="158" t="str">
        <f t="shared" si="4"/>
        <v>NVL</v>
      </c>
      <c r="F319" s="158">
        <v>1548</v>
      </c>
    </row>
    <row r="320" spans="1:6">
      <c r="A320" s="156" t="s">
        <v>819</v>
      </c>
      <c r="B320" s="156" t="s">
        <v>820</v>
      </c>
      <c r="C320" s="156" t="s">
        <v>21</v>
      </c>
      <c r="D320" s="156" t="s">
        <v>5869</v>
      </c>
      <c r="E320" s="158" t="str">
        <f t="shared" si="4"/>
        <v>NVL</v>
      </c>
      <c r="F320" s="158">
        <v>1548</v>
      </c>
    </row>
    <row r="321" spans="1:6" ht="30">
      <c r="A321" s="156" t="s">
        <v>821</v>
      </c>
      <c r="B321" s="156" t="s">
        <v>822</v>
      </c>
      <c r="C321" s="156" t="s">
        <v>5842</v>
      </c>
      <c r="D321" s="156" t="s">
        <v>5868</v>
      </c>
      <c r="E321" s="158" t="str">
        <f t="shared" si="4"/>
        <v>NVL</v>
      </c>
      <c r="F321" s="158">
        <v>1548</v>
      </c>
    </row>
    <row r="322" spans="1:6">
      <c r="A322" s="156" t="s">
        <v>823</v>
      </c>
      <c r="B322" s="156" t="s">
        <v>824</v>
      </c>
      <c r="C322" s="156" t="s">
        <v>5842</v>
      </c>
      <c r="D322" s="156" t="s">
        <v>5870</v>
      </c>
      <c r="E322" s="158" t="str">
        <f t="shared" si="4"/>
        <v>NVL</v>
      </c>
      <c r="F322" s="158">
        <v>1548</v>
      </c>
    </row>
    <row r="323" spans="1:6" ht="30">
      <c r="A323" s="156" t="s">
        <v>825</v>
      </c>
      <c r="B323" s="156" t="s">
        <v>826</v>
      </c>
      <c r="C323" s="156" t="s">
        <v>5842</v>
      </c>
      <c r="D323" s="156" t="s">
        <v>5868</v>
      </c>
      <c r="E323" s="158" t="str">
        <f t="shared" ref="E323:E386" si="5">IF(LEFT(D323,3)="156","HH",IF(LEFT(D323,3)="155","TP",IF(LEFT(D323,3)="153","CCDC",IF(LEFT(D323,4)="1522","VTTH","NVL"))))</f>
        <v>NVL</v>
      </c>
      <c r="F323" s="158">
        <v>1548</v>
      </c>
    </row>
    <row r="324" spans="1:6" ht="30">
      <c r="A324" s="156" t="s">
        <v>827</v>
      </c>
      <c r="B324" s="156" t="s">
        <v>828</v>
      </c>
      <c r="C324" s="156" t="s">
        <v>5842</v>
      </c>
      <c r="D324" s="156" t="s">
        <v>5868</v>
      </c>
      <c r="E324" s="158" t="str">
        <f t="shared" si="5"/>
        <v>NVL</v>
      </c>
      <c r="F324" s="158">
        <v>1548</v>
      </c>
    </row>
    <row r="325" spans="1:6" ht="30">
      <c r="A325" s="156" t="s">
        <v>829</v>
      </c>
      <c r="B325" s="156" t="s">
        <v>830</v>
      </c>
      <c r="C325" s="156" t="s">
        <v>5842</v>
      </c>
      <c r="D325" s="156" t="s">
        <v>5870</v>
      </c>
      <c r="E325" s="158" t="str">
        <f t="shared" si="5"/>
        <v>NVL</v>
      </c>
      <c r="F325" s="158">
        <v>1548</v>
      </c>
    </row>
    <row r="326" spans="1:6" ht="30">
      <c r="A326" s="156" t="s">
        <v>831</v>
      </c>
      <c r="B326" s="156" t="s">
        <v>832</v>
      </c>
      <c r="C326" s="156" t="s">
        <v>5842</v>
      </c>
      <c r="D326" s="156" t="s">
        <v>5870</v>
      </c>
      <c r="E326" s="158" t="str">
        <f t="shared" si="5"/>
        <v>NVL</v>
      </c>
      <c r="F326" s="158">
        <v>1548</v>
      </c>
    </row>
    <row r="327" spans="1:6">
      <c r="A327" s="156" t="s">
        <v>833</v>
      </c>
      <c r="B327" s="156" t="s">
        <v>834</v>
      </c>
      <c r="C327" s="156" t="s">
        <v>5842</v>
      </c>
      <c r="D327" s="156" t="s">
        <v>5872</v>
      </c>
      <c r="E327" s="158" t="str">
        <f t="shared" si="5"/>
        <v>NVL</v>
      </c>
      <c r="F327" s="158">
        <v>1548</v>
      </c>
    </row>
    <row r="328" spans="1:6" ht="30">
      <c r="A328" s="156" t="s">
        <v>835</v>
      </c>
      <c r="B328" s="156" t="s">
        <v>836</v>
      </c>
      <c r="C328" s="156" t="s">
        <v>5842</v>
      </c>
      <c r="D328" s="156" t="s">
        <v>5868</v>
      </c>
      <c r="E328" s="158" t="str">
        <f t="shared" si="5"/>
        <v>NVL</v>
      </c>
      <c r="F328" s="158">
        <v>1548</v>
      </c>
    </row>
    <row r="329" spans="1:6">
      <c r="A329" s="156" t="s">
        <v>837</v>
      </c>
      <c r="B329" s="156" t="s">
        <v>838</v>
      </c>
      <c r="C329" s="156" t="s">
        <v>21</v>
      </c>
      <c r="D329" s="156" t="s">
        <v>5869</v>
      </c>
      <c r="E329" s="158" t="str">
        <f t="shared" si="5"/>
        <v>NVL</v>
      </c>
      <c r="F329" s="158">
        <v>1548</v>
      </c>
    </row>
    <row r="330" spans="1:6" ht="30">
      <c r="A330" s="156" t="s">
        <v>839</v>
      </c>
      <c r="B330" s="156" t="s">
        <v>840</v>
      </c>
      <c r="C330" s="156" t="s">
        <v>5842</v>
      </c>
      <c r="D330" s="156" t="s">
        <v>5871</v>
      </c>
      <c r="E330" s="158" t="str">
        <f t="shared" si="5"/>
        <v>NVL</v>
      </c>
      <c r="F330" s="158">
        <v>1548</v>
      </c>
    </row>
    <row r="331" spans="1:6">
      <c r="A331" s="156" t="s">
        <v>841</v>
      </c>
      <c r="B331" s="156" t="s">
        <v>842</v>
      </c>
      <c r="C331" s="156" t="s">
        <v>5842</v>
      </c>
      <c r="D331" s="156" t="s">
        <v>5870</v>
      </c>
      <c r="E331" s="158" t="str">
        <f t="shared" si="5"/>
        <v>NVL</v>
      </c>
      <c r="F331" s="158">
        <v>1548</v>
      </c>
    </row>
    <row r="332" spans="1:6">
      <c r="A332" s="156" t="s">
        <v>843</v>
      </c>
      <c r="B332" s="156" t="s">
        <v>844</v>
      </c>
      <c r="C332" s="156" t="s">
        <v>5842</v>
      </c>
      <c r="D332" s="156" t="s">
        <v>5868</v>
      </c>
      <c r="E332" s="158" t="str">
        <f t="shared" si="5"/>
        <v>NVL</v>
      </c>
      <c r="F332" s="158">
        <v>1548</v>
      </c>
    </row>
    <row r="333" spans="1:6">
      <c r="A333" s="156" t="s">
        <v>845</v>
      </c>
      <c r="B333" s="156" t="s">
        <v>846</v>
      </c>
      <c r="C333" s="156" t="s">
        <v>21</v>
      </c>
      <c r="D333" s="156" t="s">
        <v>5870</v>
      </c>
      <c r="E333" s="158" t="str">
        <f t="shared" si="5"/>
        <v>NVL</v>
      </c>
      <c r="F333" s="158">
        <v>1548</v>
      </c>
    </row>
    <row r="334" spans="1:6">
      <c r="A334" s="156" t="s">
        <v>847</v>
      </c>
      <c r="B334" s="156" t="s">
        <v>848</v>
      </c>
      <c r="C334" s="156" t="s">
        <v>5842</v>
      </c>
      <c r="D334" s="156" t="s">
        <v>5869</v>
      </c>
      <c r="E334" s="158" t="str">
        <f t="shared" si="5"/>
        <v>NVL</v>
      </c>
      <c r="F334" s="158">
        <v>1548</v>
      </c>
    </row>
    <row r="335" spans="1:6">
      <c r="A335" s="156" t="s">
        <v>849</v>
      </c>
      <c r="B335" s="156" t="s">
        <v>850</v>
      </c>
      <c r="C335" s="156" t="s">
        <v>5842</v>
      </c>
      <c r="D335" s="156" t="s">
        <v>5870</v>
      </c>
      <c r="E335" s="158" t="str">
        <f t="shared" si="5"/>
        <v>NVL</v>
      </c>
      <c r="F335" s="158">
        <v>1548</v>
      </c>
    </row>
    <row r="336" spans="1:6">
      <c r="A336" s="156" t="s">
        <v>111</v>
      </c>
      <c r="B336" s="156" t="s">
        <v>851</v>
      </c>
      <c r="C336" s="156" t="s">
        <v>5842</v>
      </c>
      <c r="D336" s="156" t="s">
        <v>5870</v>
      </c>
      <c r="E336" s="158" t="str">
        <f t="shared" si="5"/>
        <v>NVL</v>
      </c>
      <c r="F336" s="158">
        <v>1548</v>
      </c>
    </row>
    <row r="337" spans="1:6">
      <c r="A337" s="156" t="s">
        <v>852</v>
      </c>
      <c r="B337" s="156" t="s">
        <v>853</v>
      </c>
      <c r="C337" s="156" t="s">
        <v>5842</v>
      </c>
      <c r="D337" s="156" t="s">
        <v>5869</v>
      </c>
      <c r="E337" s="158" t="str">
        <f t="shared" si="5"/>
        <v>NVL</v>
      </c>
      <c r="F337" s="158">
        <v>1548</v>
      </c>
    </row>
    <row r="338" spans="1:6">
      <c r="A338" s="156" t="s">
        <v>854</v>
      </c>
      <c r="B338" s="156" t="s">
        <v>855</v>
      </c>
      <c r="C338" s="156" t="s">
        <v>5842</v>
      </c>
      <c r="D338" s="156" t="s">
        <v>5870</v>
      </c>
      <c r="E338" s="158" t="str">
        <f t="shared" si="5"/>
        <v>NVL</v>
      </c>
      <c r="F338" s="158">
        <v>1548</v>
      </c>
    </row>
    <row r="339" spans="1:6" ht="30">
      <c r="A339" s="156" t="s">
        <v>154</v>
      </c>
      <c r="B339" s="156" t="s">
        <v>856</v>
      </c>
      <c r="C339" s="156" t="s">
        <v>5842</v>
      </c>
      <c r="D339" s="156" t="s">
        <v>5872</v>
      </c>
      <c r="E339" s="158" t="str">
        <f t="shared" si="5"/>
        <v>NVL</v>
      </c>
      <c r="F339" s="158">
        <v>1548</v>
      </c>
    </row>
    <row r="340" spans="1:6">
      <c r="A340" s="156" t="s">
        <v>857</v>
      </c>
      <c r="B340" s="156" t="s">
        <v>858</v>
      </c>
      <c r="C340" s="156" t="s">
        <v>21</v>
      </c>
      <c r="D340" s="156" t="s">
        <v>5869</v>
      </c>
      <c r="E340" s="158" t="str">
        <f t="shared" si="5"/>
        <v>NVL</v>
      </c>
      <c r="F340" s="158">
        <v>1548</v>
      </c>
    </row>
    <row r="341" spans="1:6" ht="45">
      <c r="A341" s="156" t="s">
        <v>859</v>
      </c>
      <c r="B341" s="156" t="s">
        <v>860</v>
      </c>
      <c r="C341" s="156" t="s">
        <v>5842</v>
      </c>
      <c r="D341" s="156" t="s">
        <v>5874</v>
      </c>
      <c r="E341" s="158" t="str">
        <f t="shared" si="5"/>
        <v>NVL</v>
      </c>
      <c r="F341" s="158">
        <v>1548</v>
      </c>
    </row>
    <row r="342" spans="1:6">
      <c r="A342" s="156" t="s">
        <v>861</v>
      </c>
      <c r="B342" s="156" t="s">
        <v>862</v>
      </c>
      <c r="C342" s="156" t="s">
        <v>5842</v>
      </c>
      <c r="D342" s="156" t="s">
        <v>5869</v>
      </c>
      <c r="E342" s="158" t="str">
        <f t="shared" si="5"/>
        <v>NVL</v>
      </c>
      <c r="F342" s="158">
        <v>1548</v>
      </c>
    </row>
    <row r="343" spans="1:6">
      <c r="A343" s="156" t="s">
        <v>863</v>
      </c>
      <c r="B343" s="156" t="s">
        <v>864</v>
      </c>
      <c r="C343" s="156" t="s">
        <v>5842</v>
      </c>
      <c r="D343" s="156" t="s">
        <v>5869</v>
      </c>
      <c r="E343" s="158" t="str">
        <f t="shared" si="5"/>
        <v>NVL</v>
      </c>
      <c r="F343" s="158">
        <v>1548</v>
      </c>
    </row>
    <row r="344" spans="1:6" ht="30">
      <c r="A344" s="156" t="s">
        <v>865</v>
      </c>
      <c r="B344" s="156" t="s">
        <v>866</v>
      </c>
      <c r="C344" s="156" t="s">
        <v>21</v>
      </c>
      <c r="D344" s="156" t="s">
        <v>5869</v>
      </c>
      <c r="E344" s="158" t="str">
        <f t="shared" si="5"/>
        <v>NVL</v>
      </c>
      <c r="F344" s="158">
        <v>1548</v>
      </c>
    </row>
    <row r="345" spans="1:6">
      <c r="A345" s="156" t="s">
        <v>867</v>
      </c>
      <c r="B345" s="156" t="s">
        <v>868</v>
      </c>
      <c r="C345" s="156" t="s">
        <v>5842</v>
      </c>
      <c r="D345" s="156" t="s">
        <v>5870</v>
      </c>
      <c r="E345" s="158" t="str">
        <f t="shared" si="5"/>
        <v>NVL</v>
      </c>
      <c r="F345" s="158">
        <v>1548</v>
      </c>
    </row>
    <row r="346" spans="1:6">
      <c r="A346" s="156" t="s">
        <v>158</v>
      </c>
      <c r="B346" s="156" t="s">
        <v>869</v>
      </c>
      <c r="C346" s="156" t="s">
        <v>5842</v>
      </c>
      <c r="D346" s="156" t="s">
        <v>5872</v>
      </c>
      <c r="E346" s="158" t="str">
        <f t="shared" si="5"/>
        <v>NVL</v>
      </c>
      <c r="F346" s="158">
        <v>1548</v>
      </c>
    </row>
    <row r="347" spans="1:6">
      <c r="A347" s="156" t="s">
        <v>870</v>
      </c>
      <c r="B347" s="156" t="s">
        <v>871</v>
      </c>
      <c r="C347" s="156" t="s">
        <v>5842</v>
      </c>
      <c r="D347" s="156" t="s">
        <v>5869</v>
      </c>
      <c r="E347" s="158" t="str">
        <f t="shared" si="5"/>
        <v>NVL</v>
      </c>
      <c r="F347" s="158">
        <v>1548</v>
      </c>
    </row>
    <row r="348" spans="1:6" ht="30">
      <c r="A348" s="156" t="s">
        <v>872</v>
      </c>
      <c r="B348" s="156" t="s">
        <v>765</v>
      </c>
      <c r="C348" s="156" t="s">
        <v>21</v>
      </c>
      <c r="D348" s="156" t="s">
        <v>5869</v>
      </c>
      <c r="E348" s="158" t="str">
        <f t="shared" si="5"/>
        <v>NVL</v>
      </c>
      <c r="F348" s="158">
        <v>1548</v>
      </c>
    </row>
    <row r="349" spans="1:6">
      <c r="A349" s="156" t="s">
        <v>873</v>
      </c>
      <c r="B349" s="156" t="s">
        <v>874</v>
      </c>
      <c r="C349" s="156" t="s">
        <v>5842</v>
      </c>
      <c r="D349" s="156" t="s">
        <v>5869</v>
      </c>
      <c r="E349" s="158" t="str">
        <f t="shared" si="5"/>
        <v>NVL</v>
      </c>
      <c r="F349" s="158">
        <v>1548</v>
      </c>
    </row>
    <row r="350" spans="1:6" ht="30">
      <c r="A350" s="156" t="s">
        <v>875</v>
      </c>
      <c r="B350" s="156" t="s">
        <v>876</v>
      </c>
      <c r="C350" s="156" t="s">
        <v>5842</v>
      </c>
      <c r="D350" s="156" t="s">
        <v>5870</v>
      </c>
      <c r="E350" s="158" t="str">
        <f t="shared" si="5"/>
        <v>NVL</v>
      </c>
      <c r="F350" s="158">
        <v>1548</v>
      </c>
    </row>
    <row r="351" spans="1:6">
      <c r="A351" s="156" t="s">
        <v>877</v>
      </c>
      <c r="B351" s="156" t="s">
        <v>878</v>
      </c>
      <c r="C351" s="156" t="s">
        <v>21</v>
      </c>
      <c r="D351" s="156" t="s">
        <v>5870</v>
      </c>
      <c r="E351" s="158" t="str">
        <f t="shared" si="5"/>
        <v>NVL</v>
      </c>
      <c r="F351" s="158">
        <v>1548</v>
      </c>
    </row>
    <row r="352" spans="1:6" ht="30">
      <c r="A352" s="156" t="s">
        <v>879</v>
      </c>
      <c r="B352" s="156" t="s">
        <v>880</v>
      </c>
      <c r="C352" s="156" t="s">
        <v>5842</v>
      </c>
      <c r="D352" s="156" t="s">
        <v>5870</v>
      </c>
      <c r="E352" s="158" t="str">
        <f t="shared" si="5"/>
        <v>NVL</v>
      </c>
      <c r="F352" s="158">
        <v>1548</v>
      </c>
    </row>
    <row r="353" spans="1:6">
      <c r="A353" s="156" t="s">
        <v>881</v>
      </c>
      <c r="B353" s="156" t="s">
        <v>882</v>
      </c>
      <c r="C353" s="156" t="s">
        <v>5842</v>
      </c>
      <c r="D353" s="156" t="s">
        <v>5869</v>
      </c>
      <c r="E353" s="158" t="str">
        <f t="shared" si="5"/>
        <v>NVL</v>
      </c>
      <c r="F353" s="158">
        <v>1548</v>
      </c>
    </row>
    <row r="354" spans="1:6">
      <c r="A354" s="156" t="s">
        <v>883</v>
      </c>
      <c r="B354" s="156" t="s">
        <v>884</v>
      </c>
      <c r="C354" s="156" t="s">
        <v>5842</v>
      </c>
      <c r="D354" s="156" t="s">
        <v>5869</v>
      </c>
      <c r="E354" s="158" t="str">
        <f t="shared" si="5"/>
        <v>NVL</v>
      </c>
      <c r="F354" s="158">
        <v>1548</v>
      </c>
    </row>
    <row r="355" spans="1:6" ht="30">
      <c r="A355" s="156" t="s">
        <v>885</v>
      </c>
      <c r="B355" s="156" t="s">
        <v>886</v>
      </c>
      <c r="C355" s="156" t="s">
        <v>5842</v>
      </c>
      <c r="D355" s="156" t="s">
        <v>5869</v>
      </c>
      <c r="E355" s="158" t="str">
        <f t="shared" si="5"/>
        <v>NVL</v>
      </c>
      <c r="F355" s="158">
        <v>1548</v>
      </c>
    </row>
    <row r="356" spans="1:6" ht="30">
      <c r="A356" s="156" t="s">
        <v>887</v>
      </c>
      <c r="B356" s="156" t="s">
        <v>888</v>
      </c>
      <c r="C356" s="156" t="s">
        <v>5842</v>
      </c>
      <c r="D356" s="156" t="s">
        <v>5870</v>
      </c>
      <c r="E356" s="158" t="str">
        <f t="shared" si="5"/>
        <v>NVL</v>
      </c>
      <c r="F356" s="158">
        <v>1548</v>
      </c>
    </row>
    <row r="357" spans="1:6">
      <c r="A357" s="156" t="s">
        <v>889</v>
      </c>
      <c r="B357" s="156" t="s">
        <v>890</v>
      </c>
      <c r="C357" s="156" t="s">
        <v>21</v>
      </c>
      <c r="D357" s="156" t="s">
        <v>5869</v>
      </c>
      <c r="E357" s="158" t="str">
        <f t="shared" si="5"/>
        <v>NVL</v>
      </c>
      <c r="F357" s="158">
        <v>1548</v>
      </c>
    </row>
    <row r="358" spans="1:6">
      <c r="A358" s="156" t="s">
        <v>891</v>
      </c>
      <c r="B358" s="156" t="s">
        <v>892</v>
      </c>
      <c r="C358" s="156" t="s">
        <v>21</v>
      </c>
      <c r="D358" s="156" t="s">
        <v>5869</v>
      </c>
      <c r="E358" s="158" t="str">
        <f t="shared" si="5"/>
        <v>NVL</v>
      </c>
      <c r="F358" s="158">
        <v>1548</v>
      </c>
    </row>
    <row r="359" spans="1:6" ht="30">
      <c r="A359" s="156" t="s">
        <v>893</v>
      </c>
      <c r="B359" s="156" t="s">
        <v>894</v>
      </c>
      <c r="C359" s="156" t="s">
        <v>21</v>
      </c>
      <c r="D359" s="156" t="s">
        <v>5869</v>
      </c>
      <c r="E359" s="158" t="str">
        <f t="shared" si="5"/>
        <v>NVL</v>
      </c>
      <c r="F359" s="158">
        <v>1548</v>
      </c>
    </row>
    <row r="360" spans="1:6">
      <c r="A360" s="156" t="s">
        <v>895</v>
      </c>
      <c r="B360" s="156" t="s">
        <v>896</v>
      </c>
      <c r="C360" s="156" t="s">
        <v>21</v>
      </c>
      <c r="D360" s="156" t="s">
        <v>5869</v>
      </c>
      <c r="E360" s="158" t="str">
        <f t="shared" si="5"/>
        <v>NVL</v>
      </c>
      <c r="F360" s="158">
        <v>1548</v>
      </c>
    </row>
    <row r="361" spans="1:6">
      <c r="A361" s="156" t="s">
        <v>897</v>
      </c>
      <c r="B361" s="156" t="s">
        <v>898</v>
      </c>
      <c r="C361" s="156" t="s">
        <v>5842</v>
      </c>
      <c r="D361" s="156" t="s">
        <v>5870</v>
      </c>
      <c r="E361" s="158" t="str">
        <f t="shared" si="5"/>
        <v>NVL</v>
      </c>
      <c r="F361" s="158">
        <v>1548</v>
      </c>
    </row>
    <row r="362" spans="1:6" ht="30">
      <c r="A362" s="156" t="s">
        <v>899</v>
      </c>
      <c r="B362" s="156" t="s">
        <v>900</v>
      </c>
      <c r="C362" s="156" t="s">
        <v>5842</v>
      </c>
      <c r="D362" s="156" t="s">
        <v>5869</v>
      </c>
      <c r="E362" s="158" t="str">
        <f t="shared" si="5"/>
        <v>NVL</v>
      </c>
      <c r="F362" s="158">
        <v>1548</v>
      </c>
    </row>
    <row r="363" spans="1:6" ht="30">
      <c r="A363" s="156" t="s">
        <v>901</v>
      </c>
      <c r="B363" s="156" t="s">
        <v>902</v>
      </c>
      <c r="C363" s="156" t="s">
        <v>5842</v>
      </c>
      <c r="D363" s="156" t="s">
        <v>5869</v>
      </c>
      <c r="E363" s="158" t="str">
        <f t="shared" si="5"/>
        <v>NVL</v>
      </c>
      <c r="F363" s="158">
        <v>1548</v>
      </c>
    </row>
    <row r="364" spans="1:6">
      <c r="A364" s="156" t="s">
        <v>903</v>
      </c>
      <c r="B364" s="156" t="s">
        <v>904</v>
      </c>
      <c r="C364" s="156" t="s">
        <v>21</v>
      </c>
      <c r="D364" s="156" t="s">
        <v>5869</v>
      </c>
      <c r="E364" s="158" t="str">
        <f t="shared" si="5"/>
        <v>NVL</v>
      </c>
      <c r="F364" s="158">
        <v>1548</v>
      </c>
    </row>
    <row r="365" spans="1:6">
      <c r="A365" s="156" t="s">
        <v>905</v>
      </c>
      <c r="B365" s="156" t="s">
        <v>906</v>
      </c>
      <c r="C365" s="156" t="s">
        <v>21</v>
      </c>
      <c r="D365" s="156" t="s">
        <v>5870</v>
      </c>
      <c r="E365" s="158" t="str">
        <f t="shared" si="5"/>
        <v>NVL</v>
      </c>
      <c r="F365" s="158">
        <v>1548</v>
      </c>
    </row>
    <row r="366" spans="1:6" ht="30">
      <c r="A366" s="156" t="s">
        <v>907</v>
      </c>
      <c r="B366" s="156" t="s">
        <v>908</v>
      </c>
      <c r="C366" s="156" t="s">
        <v>21</v>
      </c>
      <c r="D366" s="156" t="s">
        <v>5869</v>
      </c>
      <c r="E366" s="158" t="str">
        <f t="shared" si="5"/>
        <v>NVL</v>
      </c>
      <c r="F366" s="158">
        <v>1548</v>
      </c>
    </row>
    <row r="367" spans="1:6" ht="30">
      <c r="A367" s="156" t="s">
        <v>909</v>
      </c>
      <c r="B367" s="156" t="s">
        <v>910</v>
      </c>
      <c r="C367" s="156" t="s">
        <v>21</v>
      </c>
      <c r="D367" s="156" t="s">
        <v>5869</v>
      </c>
      <c r="E367" s="158" t="str">
        <f t="shared" si="5"/>
        <v>NVL</v>
      </c>
      <c r="F367" s="158">
        <v>1548</v>
      </c>
    </row>
    <row r="368" spans="1:6" ht="30">
      <c r="A368" s="156" t="s">
        <v>911</v>
      </c>
      <c r="B368" s="156" t="s">
        <v>912</v>
      </c>
      <c r="C368" s="156" t="s">
        <v>5842</v>
      </c>
      <c r="D368" s="156" t="s">
        <v>5868</v>
      </c>
      <c r="E368" s="158" t="str">
        <f t="shared" si="5"/>
        <v>NVL</v>
      </c>
      <c r="F368" s="158">
        <v>1548</v>
      </c>
    </row>
    <row r="369" spans="1:6">
      <c r="A369" s="156" t="s">
        <v>913</v>
      </c>
      <c r="B369" s="156" t="s">
        <v>914</v>
      </c>
      <c r="C369" s="156" t="s">
        <v>5842</v>
      </c>
      <c r="D369" s="156" t="s">
        <v>5869</v>
      </c>
      <c r="E369" s="158" t="str">
        <f t="shared" si="5"/>
        <v>NVL</v>
      </c>
      <c r="F369" s="158">
        <v>1548</v>
      </c>
    </row>
    <row r="370" spans="1:6">
      <c r="A370" s="156" t="s">
        <v>915</v>
      </c>
      <c r="B370" s="156" t="s">
        <v>916</v>
      </c>
      <c r="C370" s="156" t="s">
        <v>21</v>
      </c>
      <c r="D370" s="156" t="s">
        <v>5869</v>
      </c>
      <c r="E370" s="158" t="str">
        <f t="shared" si="5"/>
        <v>NVL</v>
      </c>
      <c r="F370" s="158">
        <v>1548</v>
      </c>
    </row>
    <row r="371" spans="1:6">
      <c r="A371" s="156" t="s">
        <v>917</v>
      </c>
      <c r="B371" s="156" t="s">
        <v>918</v>
      </c>
      <c r="C371" s="156" t="s">
        <v>5842</v>
      </c>
      <c r="D371" s="156" t="s">
        <v>5870</v>
      </c>
      <c r="E371" s="158" t="str">
        <f t="shared" si="5"/>
        <v>NVL</v>
      </c>
      <c r="F371" s="158">
        <v>1548</v>
      </c>
    </row>
    <row r="372" spans="1:6">
      <c r="A372" s="156" t="s">
        <v>919</v>
      </c>
      <c r="B372" s="156" t="s">
        <v>920</v>
      </c>
      <c r="C372" s="156" t="s">
        <v>5842</v>
      </c>
      <c r="D372" s="156" t="s">
        <v>5870</v>
      </c>
      <c r="E372" s="158" t="str">
        <f t="shared" si="5"/>
        <v>NVL</v>
      </c>
      <c r="F372" s="158">
        <v>1548</v>
      </c>
    </row>
    <row r="373" spans="1:6" ht="30">
      <c r="A373" s="156" t="s">
        <v>921</v>
      </c>
      <c r="B373" s="156" t="s">
        <v>922</v>
      </c>
      <c r="C373" s="156" t="s">
        <v>5842</v>
      </c>
      <c r="D373" s="156" t="s">
        <v>5870</v>
      </c>
      <c r="E373" s="158" t="str">
        <f t="shared" si="5"/>
        <v>NVL</v>
      </c>
      <c r="F373" s="158">
        <v>1548</v>
      </c>
    </row>
    <row r="374" spans="1:6" ht="30">
      <c r="A374" s="156" t="s">
        <v>923</v>
      </c>
      <c r="B374" s="156" t="s">
        <v>924</v>
      </c>
      <c r="C374" s="156" t="s">
        <v>5842</v>
      </c>
      <c r="D374" s="156" t="s">
        <v>5870</v>
      </c>
      <c r="E374" s="158" t="str">
        <f t="shared" si="5"/>
        <v>NVL</v>
      </c>
      <c r="F374" s="158">
        <v>1548</v>
      </c>
    </row>
    <row r="375" spans="1:6" ht="45">
      <c r="A375" s="156" t="s">
        <v>925</v>
      </c>
      <c r="B375" s="156" t="s">
        <v>926</v>
      </c>
      <c r="C375" s="156" t="s">
        <v>5842</v>
      </c>
      <c r="D375" s="156" t="s">
        <v>5871</v>
      </c>
      <c r="E375" s="158" t="str">
        <f t="shared" si="5"/>
        <v>NVL</v>
      </c>
      <c r="F375" s="158">
        <v>1548</v>
      </c>
    </row>
    <row r="376" spans="1:6" ht="30">
      <c r="A376" s="156" t="s">
        <v>927</v>
      </c>
      <c r="B376" s="156" t="s">
        <v>928</v>
      </c>
      <c r="C376" s="156" t="s">
        <v>5842</v>
      </c>
      <c r="D376" s="156" t="s">
        <v>5871</v>
      </c>
      <c r="E376" s="158" t="str">
        <f t="shared" si="5"/>
        <v>NVL</v>
      </c>
      <c r="F376" s="158">
        <v>1548</v>
      </c>
    </row>
    <row r="377" spans="1:6">
      <c r="A377" s="156" t="s">
        <v>929</v>
      </c>
      <c r="B377" s="156" t="s">
        <v>930</v>
      </c>
      <c r="C377" s="156" t="s">
        <v>5842</v>
      </c>
      <c r="D377" s="156" t="s">
        <v>5875</v>
      </c>
      <c r="E377" s="158" t="str">
        <f t="shared" si="5"/>
        <v>NVL</v>
      </c>
      <c r="F377" s="158">
        <v>1548</v>
      </c>
    </row>
    <row r="378" spans="1:6">
      <c r="A378" s="156" t="s">
        <v>931</v>
      </c>
      <c r="B378" s="156" t="s">
        <v>932</v>
      </c>
      <c r="C378" s="156" t="s">
        <v>21</v>
      </c>
      <c r="D378" s="156" t="s">
        <v>5875</v>
      </c>
      <c r="E378" s="158" t="str">
        <f t="shared" si="5"/>
        <v>NVL</v>
      </c>
      <c r="F378" s="158">
        <v>1548</v>
      </c>
    </row>
    <row r="379" spans="1:6">
      <c r="A379" s="156" t="s">
        <v>933</v>
      </c>
      <c r="B379" s="156" t="s">
        <v>934</v>
      </c>
      <c r="C379" s="156" t="s">
        <v>5842</v>
      </c>
      <c r="D379" s="156" t="s">
        <v>5869</v>
      </c>
      <c r="E379" s="158" t="str">
        <f t="shared" si="5"/>
        <v>NVL</v>
      </c>
      <c r="F379" s="158">
        <v>1548</v>
      </c>
    </row>
    <row r="380" spans="1:6" ht="30">
      <c r="A380" s="156" t="s">
        <v>935</v>
      </c>
      <c r="B380" s="156" t="s">
        <v>936</v>
      </c>
      <c r="C380" s="156" t="s">
        <v>21</v>
      </c>
      <c r="D380" s="156" t="s">
        <v>5873</v>
      </c>
      <c r="E380" s="158" t="str">
        <f t="shared" si="5"/>
        <v>NVL</v>
      </c>
      <c r="F380" s="158">
        <v>1548</v>
      </c>
    </row>
    <row r="381" spans="1:6">
      <c r="A381" s="156" t="s">
        <v>937</v>
      </c>
      <c r="B381" s="156" t="s">
        <v>938</v>
      </c>
      <c r="C381" s="156" t="s">
        <v>5842</v>
      </c>
      <c r="D381" s="156" t="s">
        <v>5874</v>
      </c>
      <c r="E381" s="158" t="str">
        <f t="shared" si="5"/>
        <v>NVL</v>
      </c>
      <c r="F381" s="158">
        <v>1548</v>
      </c>
    </row>
    <row r="382" spans="1:6">
      <c r="A382" s="156" t="s">
        <v>939</v>
      </c>
      <c r="B382" s="156" t="s">
        <v>938</v>
      </c>
      <c r="C382" s="156" t="s">
        <v>5842</v>
      </c>
      <c r="D382" s="156" t="s">
        <v>5874</v>
      </c>
      <c r="E382" s="158" t="str">
        <f t="shared" si="5"/>
        <v>NVL</v>
      </c>
      <c r="F382" s="158">
        <v>1548</v>
      </c>
    </row>
    <row r="383" spans="1:6">
      <c r="A383" s="156" t="s">
        <v>164</v>
      </c>
      <c r="B383" s="156" t="s">
        <v>940</v>
      </c>
      <c r="C383" s="156" t="s">
        <v>5842</v>
      </c>
      <c r="D383" s="156" t="s">
        <v>5872</v>
      </c>
      <c r="E383" s="158" t="str">
        <f t="shared" si="5"/>
        <v>NVL</v>
      </c>
      <c r="F383" s="158">
        <v>1548</v>
      </c>
    </row>
    <row r="384" spans="1:6" ht="30">
      <c r="A384" s="156" t="s">
        <v>152</v>
      </c>
      <c r="B384" s="156" t="s">
        <v>941</v>
      </c>
      <c r="C384" s="156" t="s">
        <v>5842</v>
      </c>
      <c r="D384" s="156" t="s">
        <v>5872</v>
      </c>
      <c r="E384" s="158" t="str">
        <f t="shared" si="5"/>
        <v>NVL</v>
      </c>
      <c r="F384" s="158">
        <v>1548</v>
      </c>
    </row>
    <row r="385" spans="1:6">
      <c r="A385" s="156" t="s">
        <v>942</v>
      </c>
      <c r="B385" s="156" t="s">
        <v>943</v>
      </c>
      <c r="C385" s="156" t="s">
        <v>21</v>
      </c>
      <c r="D385" s="156" t="s">
        <v>5874</v>
      </c>
      <c r="E385" s="158" t="str">
        <f t="shared" si="5"/>
        <v>NVL</v>
      </c>
      <c r="F385" s="158">
        <v>1548</v>
      </c>
    </row>
    <row r="386" spans="1:6" ht="30">
      <c r="A386" s="156" t="s">
        <v>944</v>
      </c>
      <c r="B386" s="156" t="s">
        <v>945</v>
      </c>
      <c r="C386" s="156" t="s">
        <v>5842</v>
      </c>
      <c r="D386" s="156" t="s">
        <v>5871</v>
      </c>
      <c r="E386" s="158" t="str">
        <f t="shared" si="5"/>
        <v>NVL</v>
      </c>
      <c r="F386" s="158">
        <v>1548</v>
      </c>
    </row>
    <row r="387" spans="1:6">
      <c r="A387" s="156" t="s">
        <v>946</v>
      </c>
      <c r="B387" s="156" t="s">
        <v>947</v>
      </c>
      <c r="C387" s="156" t="s">
        <v>21</v>
      </c>
      <c r="D387" s="156" t="s">
        <v>5869</v>
      </c>
      <c r="E387" s="158" t="str">
        <f t="shared" ref="E387:E450" si="6">IF(LEFT(D387,3)="156","HH",IF(LEFT(D387,3)="155","TP",IF(LEFT(D387,3)="153","CCDC",IF(LEFT(D387,4)="1522","VTTH","NVL"))))</f>
        <v>NVL</v>
      </c>
      <c r="F387" s="158">
        <v>1548</v>
      </c>
    </row>
    <row r="388" spans="1:6" ht="30">
      <c r="A388" s="156" t="s">
        <v>948</v>
      </c>
      <c r="B388" s="156" t="s">
        <v>949</v>
      </c>
      <c r="C388" s="156" t="s">
        <v>5842</v>
      </c>
      <c r="D388" s="156" t="s">
        <v>5871</v>
      </c>
      <c r="E388" s="158" t="str">
        <f t="shared" si="6"/>
        <v>NVL</v>
      </c>
      <c r="F388" s="158">
        <v>1548</v>
      </c>
    </row>
    <row r="389" spans="1:6">
      <c r="A389" s="156" t="s">
        <v>950</v>
      </c>
      <c r="B389" s="156" t="s">
        <v>951</v>
      </c>
      <c r="C389" s="156" t="s">
        <v>5842</v>
      </c>
      <c r="D389" s="156" t="s">
        <v>5869</v>
      </c>
      <c r="E389" s="158" t="str">
        <f t="shared" si="6"/>
        <v>NVL</v>
      </c>
      <c r="F389" s="158">
        <v>1548</v>
      </c>
    </row>
    <row r="390" spans="1:6" ht="30">
      <c r="A390" s="156" t="s">
        <v>952</v>
      </c>
      <c r="B390" s="156" t="s">
        <v>953</v>
      </c>
      <c r="C390" s="156" t="s">
        <v>21</v>
      </c>
      <c r="D390" s="156" t="s">
        <v>5871</v>
      </c>
      <c r="E390" s="158" t="str">
        <f t="shared" si="6"/>
        <v>NVL</v>
      </c>
      <c r="F390" s="158">
        <v>1548</v>
      </c>
    </row>
    <row r="391" spans="1:6" ht="30">
      <c r="A391" s="156" t="s">
        <v>954</v>
      </c>
      <c r="B391" s="156" t="s">
        <v>955</v>
      </c>
      <c r="C391" s="156" t="s">
        <v>5842</v>
      </c>
      <c r="D391" s="156" t="s">
        <v>5871</v>
      </c>
      <c r="E391" s="158" t="str">
        <f t="shared" si="6"/>
        <v>NVL</v>
      </c>
      <c r="F391" s="158">
        <v>1548</v>
      </c>
    </row>
    <row r="392" spans="1:6" ht="30">
      <c r="A392" s="156" t="s">
        <v>956</v>
      </c>
      <c r="B392" s="156" t="s">
        <v>957</v>
      </c>
      <c r="C392" s="156" t="s">
        <v>5842</v>
      </c>
      <c r="D392" s="156" t="s">
        <v>5871</v>
      </c>
      <c r="E392" s="158" t="str">
        <f t="shared" si="6"/>
        <v>NVL</v>
      </c>
      <c r="F392" s="158">
        <v>1548</v>
      </c>
    </row>
    <row r="393" spans="1:6" ht="30">
      <c r="A393" s="156" t="s">
        <v>958</v>
      </c>
      <c r="B393" s="156" t="s">
        <v>959</v>
      </c>
      <c r="C393" s="156" t="s">
        <v>5842</v>
      </c>
      <c r="D393" s="156" t="s">
        <v>5871</v>
      </c>
      <c r="E393" s="158" t="str">
        <f t="shared" si="6"/>
        <v>NVL</v>
      </c>
      <c r="F393" s="158">
        <v>1548</v>
      </c>
    </row>
    <row r="394" spans="1:6">
      <c r="A394" s="156" t="s">
        <v>960</v>
      </c>
      <c r="B394" s="156" t="s">
        <v>961</v>
      </c>
      <c r="C394" s="156" t="s">
        <v>21</v>
      </c>
      <c r="D394" s="156" t="s">
        <v>5869</v>
      </c>
      <c r="E394" s="158" t="str">
        <f t="shared" si="6"/>
        <v>NVL</v>
      </c>
      <c r="F394" s="158">
        <v>1548</v>
      </c>
    </row>
    <row r="395" spans="1:6" ht="30">
      <c r="A395" s="156" t="s">
        <v>962</v>
      </c>
      <c r="B395" s="156" t="s">
        <v>963</v>
      </c>
      <c r="C395" s="156" t="s">
        <v>21</v>
      </c>
      <c r="D395" s="156" t="s">
        <v>5871</v>
      </c>
      <c r="E395" s="158" t="str">
        <f t="shared" si="6"/>
        <v>NVL</v>
      </c>
      <c r="F395" s="158">
        <v>1548</v>
      </c>
    </row>
    <row r="396" spans="1:6" ht="30">
      <c r="A396" s="156" t="s">
        <v>964</v>
      </c>
      <c r="B396" s="156" t="s">
        <v>965</v>
      </c>
      <c r="C396" s="156" t="s">
        <v>21</v>
      </c>
      <c r="D396" s="156" t="s">
        <v>5871</v>
      </c>
      <c r="E396" s="158" t="str">
        <f t="shared" si="6"/>
        <v>NVL</v>
      </c>
      <c r="F396" s="158">
        <v>1548</v>
      </c>
    </row>
    <row r="397" spans="1:6" ht="30">
      <c r="A397" s="156" t="s">
        <v>966</v>
      </c>
      <c r="B397" s="156" t="s">
        <v>967</v>
      </c>
      <c r="C397" s="156" t="s">
        <v>5842</v>
      </c>
      <c r="D397" s="156" t="s">
        <v>5871</v>
      </c>
      <c r="E397" s="158" t="str">
        <f t="shared" si="6"/>
        <v>NVL</v>
      </c>
      <c r="F397" s="158">
        <v>1548</v>
      </c>
    </row>
    <row r="398" spans="1:6" ht="30">
      <c r="A398" s="156" t="s">
        <v>968</v>
      </c>
      <c r="B398" s="156" t="s">
        <v>969</v>
      </c>
      <c r="C398" s="156" t="s">
        <v>5842</v>
      </c>
      <c r="D398" s="156" t="s">
        <v>5871</v>
      </c>
      <c r="E398" s="158" t="str">
        <f t="shared" si="6"/>
        <v>NVL</v>
      </c>
      <c r="F398" s="158">
        <v>1548</v>
      </c>
    </row>
    <row r="399" spans="1:6" ht="30">
      <c r="A399" s="156" t="s">
        <v>970</v>
      </c>
      <c r="B399" s="156" t="s">
        <v>971</v>
      </c>
      <c r="C399" s="156" t="s">
        <v>5842</v>
      </c>
      <c r="D399" s="156" t="s">
        <v>5871</v>
      </c>
      <c r="E399" s="158" t="str">
        <f t="shared" si="6"/>
        <v>NVL</v>
      </c>
      <c r="F399" s="158">
        <v>1548</v>
      </c>
    </row>
    <row r="400" spans="1:6" ht="30">
      <c r="A400" s="156" t="s">
        <v>972</v>
      </c>
      <c r="B400" s="156" t="s">
        <v>973</v>
      </c>
      <c r="C400" s="156" t="s">
        <v>5842</v>
      </c>
      <c r="D400" s="156" t="s">
        <v>5871</v>
      </c>
      <c r="E400" s="158" t="str">
        <f t="shared" si="6"/>
        <v>NVL</v>
      </c>
      <c r="F400" s="158">
        <v>1548</v>
      </c>
    </row>
    <row r="401" spans="1:6" ht="30">
      <c r="A401" s="156" t="s">
        <v>974</v>
      </c>
      <c r="B401" s="156" t="s">
        <v>975</v>
      </c>
      <c r="C401" s="156" t="s">
        <v>5842</v>
      </c>
      <c r="D401" s="156" t="s">
        <v>5871</v>
      </c>
      <c r="E401" s="158" t="str">
        <f t="shared" si="6"/>
        <v>NVL</v>
      </c>
      <c r="F401" s="158">
        <v>1548</v>
      </c>
    </row>
    <row r="402" spans="1:6" ht="30">
      <c r="A402" s="156" t="s">
        <v>976</v>
      </c>
      <c r="B402" s="156" t="s">
        <v>977</v>
      </c>
      <c r="C402" s="156" t="s">
        <v>5842</v>
      </c>
      <c r="D402" s="156" t="s">
        <v>5871</v>
      </c>
      <c r="E402" s="158" t="str">
        <f t="shared" si="6"/>
        <v>NVL</v>
      </c>
      <c r="F402" s="158">
        <v>1548</v>
      </c>
    </row>
    <row r="403" spans="1:6" ht="30">
      <c r="A403" s="156" t="s">
        <v>978</v>
      </c>
      <c r="B403" s="156" t="s">
        <v>979</v>
      </c>
      <c r="C403" s="156" t="s">
        <v>5842</v>
      </c>
      <c r="D403" s="156" t="s">
        <v>5871</v>
      </c>
      <c r="E403" s="158" t="str">
        <f t="shared" si="6"/>
        <v>NVL</v>
      </c>
      <c r="F403" s="158">
        <v>1548</v>
      </c>
    </row>
    <row r="404" spans="1:6" ht="30">
      <c r="A404" s="156" t="s">
        <v>980</v>
      </c>
      <c r="B404" s="156" t="s">
        <v>981</v>
      </c>
      <c r="C404" s="156" t="s">
        <v>5842</v>
      </c>
      <c r="D404" s="156" t="s">
        <v>5871</v>
      </c>
      <c r="E404" s="158" t="str">
        <f t="shared" si="6"/>
        <v>NVL</v>
      </c>
      <c r="F404" s="158">
        <v>1548</v>
      </c>
    </row>
    <row r="405" spans="1:6" ht="30">
      <c r="A405" s="156" t="s">
        <v>982</v>
      </c>
      <c r="B405" s="156" t="s">
        <v>983</v>
      </c>
      <c r="C405" s="156" t="s">
        <v>5842</v>
      </c>
      <c r="D405" s="156" t="s">
        <v>5871</v>
      </c>
      <c r="E405" s="158" t="str">
        <f t="shared" si="6"/>
        <v>NVL</v>
      </c>
      <c r="F405" s="158">
        <v>1548</v>
      </c>
    </row>
    <row r="406" spans="1:6" ht="30">
      <c r="A406" s="156" t="s">
        <v>984</v>
      </c>
      <c r="B406" s="156" t="s">
        <v>985</v>
      </c>
      <c r="C406" s="156" t="s">
        <v>5842</v>
      </c>
      <c r="D406" s="156" t="s">
        <v>5871</v>
      </c>
      <c r="E406" s="158" t="str">
        <f t="shared" si="6"/>
        <v>NVL</v>
      </c>
      <c r="F406" s="158">
        <v>1548</v>
      </c>
    </row>
    <row r="407" spans="1:6" ht="30">
      <c r="A407" s="156" t="s">
        <v>986</v>
      </c>
      <c r="B407" s="156" t="s">
        <v>987</v>
      </c>
      <c r="C407" s="156" t="s">
        <v>5842</v>
      </c>
      <c r="D407" s="156" t="s">
        <v>5871</v>
      </c>
      <c r="E407" s="158" t="str">
        <f t="shared" si="6"/>
        <v>NVL</v>
      </c>
      <c r="F407" s="158">
        <v>1548</v>
      </c>
    </row>
    <row r="408" spans="1:6" ht="30">
      <c r="A408" s="156" t="s">
        <v>988</v>
      </c>
      <c r="B408" s="156" t="s">
        <v>989</v>
      </c>
      <c r="C408" s="156" t="s">
        <v>5842</v>
      </c>
      <c r="D408" s="156" t="s">
        <v>5871</v>
      </c>
      <c r="E408" s="158" t="str">
        <f t="shared" si="6"/>
        <v>NVL</v>
      </c>
      <c r="F408" s="158">
        <v>1548</v>
      </c>
    </row>
    <row r="409" spans="1:6" ht="30">
      <c r="A409" s="156" t="s">
        <v>990</v>
      </c>
      <c r="B409" s="156" t="s">
        <v>991</v>
      </c>
      <c r="C409" s="156" t="s">
        <v>5842</v>
      </c>
      <c r="D409" s="156" t="s">
        <v>5871</v>
      </c>
      <c r="E409" s="158" t="str">
        <f t="shared" si="6"/>
        <v>NVL</v>
      </c>
      <c r="F409" s="158">
        <v>1548</v>
      </c>
    </row>
    <row r="410" spans="1:6" ht="30">
      <c r="A410" s="156" t="s">
        <v>992</v>
      </c>
      <c r="B410" s="156" t="s">
        <v>993</v>
      </c>
      <c r="C410" s="156" t="s">
        <v>5842</v>
      </c>
      <c r="D410" s="156" t="s">
        <v>5871</v>
      </c>
      <c r="E410" s="158" t="str">
        <f t="shared" si="6"/>
        <v>NVL</v>
      </c>
      <c r="F410" s="158">
        <v>1548</v>
      </c>
    </row>
    <row r="411" spans="1:6" ht="30">
      <c r="A411" s="156" t="s">
        <v>994</v>
      </c>
      <c r="B411" s="156" t="s">
        <v>995</v>
      </c>
      <c r="C411" s="156" t="s">
        <v>5842</v>
      </c>
      <c r="D411" s="156" t="s">
        <v>5871</v>
      </c>
      <c r="E411" s="158" t="str">
        <f t="shared" si="6"/>
        <v>NVL</v>
      </c>
      <c r="F411" s="158">
        <v>1548</v>
      </c>
    </row>
    <row r="412" spans="1:6" ht="30">
      <c r="A412" s="156" t="s">
        <v>996</v>
      </c>
      <c r="B412" s="156" t="s">
        <v>997</v>
      </c>
      <c r="C412" s="156" t="s">
        <v>5842</v>
      </c>
      <c r="D412" s="156" t="s">
        <v>5871</v>
      </c>
      <c r="E412" s="158" t="str">
        <f t="shared" si="6"/>
        <v>NVL</v>
      </c>
      <c r="F412" s="158">
        <v>1548</v>
      </c>
    </row>
    <row r="413" spans="1:6" ht="30">
      <c r="A413" s="156" t="s">
        <v>998</v>
      </c>
      <c r="B413" s="156" t="s">
        <v>999</v>
      </c>
      <c r="C413" s="156" t="s">
        <v>5842</v>
      </c>
      <c r="D413" s="156" t="s">
        <v>5871</v>
      </c>
      <c r="E413" s="158" t="str">
        <f t="shared" si="6"/>
        <v>NVL</v>
      </c>
      <c r="F413" s="158">
        <v>1548</v>
      </c>
    </row>
    <row r="414" spans="1:6" ht="30">
      <c r="A414" s="156" t="s">
        <v>1000</v>
      </c>
      <c r="B414" s="156" t="s">
        <v>1001</v>
      </c>
      <c r="C414" s="156" t="s">
        <v>5842</v>
      </c>
      <c r="D414" s="156" t="s">
        <v>5871</v>
      </c>
      <c r="E414" s="158" t="str">
        <f t="shared" si="6"/>
        <v>NVL</v>
      </c>
      <c r="F414" s="158">
        <v>1548</v>
      </c>
    </row>
    <row r="415" spans="1:6">
      <c r="A415" s="156" t="s">
        <v>1002</v>
      </c>
      <c r="B415" s="156" t="s">
        <v>1003</v>
      </c>
      <c r="C415" s="156" t="s">
        <v>5842</v>
      </c>
      <c r="D415" s="156" t="s">
        <v>5868</v>
      </c>
      <c r="E415" s="158" t="str">
        <f t="shared" si="6"/>
        <v>NVL</v>
      </c>
      <c r="F415" s="158">
        <v>1548</v>
      </c>
    </row>
    <row r="416" spans="1:6" ht="30">
      <c r="A416" s="156" t="s">
        <v>1004</v>
      </c>
      <c r="B416" s="156" t="s">
        <v>1005</v>
      </c>
      <c r="C416" s="156" t="s">
        <v>5842</v>
      </c>
      <c r="D416" s="156" t="s">
        <v>5871</v>
      </c>
      <c r="E416" s="158" t="str">
        <f t="shared" si="6"/>
        <v>NVL</v>
      </c>
      <c r="F416" s="158">
        <v>1548</v>
      </c>
    </row>
    <row r="417" spans="1:6" ht="30">
      <c r="A417" s="156" t="s">
        <v>1006</v>
      </c>
      <c r="B417" s="156" t="s">
        <v>1007</v>
      </c>
      <c r="C417" s="156" t="s">
        <v>5842</v>
      </c>
      <c r="D417" s="156" t="s">
        <v>5871</v>
      </c>
      <c r="E417" s="158" t="str">
        <f t="shared" si="6"/>
        <v>NVL</v>
      </c>
      <c r="F417" s="158">
        <v>1548</v>
      </c>
    </row>
    <row r="418" spans="1:6" ht="30">
      <c r="A418" s="156" t="s">
        <v>1008</v>
      </c>
      <c r="B418" s="156" t="s">
        <v>1009</v>
      </c>
      <c r="C418" s="156" t="s">
        <v>5842</v>
      </c>
      <c r="D418" s="156" t="s">
        <v>5871</v>
      </c>
      <c r="E418" s="158" t="str">
        <f t="shared" si="6"/>
        <v>NVL</v>
      </c>
      <c r="F418" s="158">
        <v>1548</v>
      </c>
    </row>
    <row r="419" spans="1:6" ht="30">
      <c r="A419" s="156" t="s">
        <v>1010</v>
      </c>
      <c r="B419" s="156" t="s">
        <v>1011</v>
      </c>
      <c r="C419" s="156" t="s">
        <v>5842</v>
      </c>
      <c r="D419" s="156" t="s">
        <v>5871</v>
      </c>
      <c r="E419" s="158" t="str">
        <f t="shared" si="6"/>
        <v>NVL</v>
      </c>
      <c r="F419" s="158">
        <v>1548</v>
      </c>
    </row>
    <row r="420" spans="1:6" ht="30">
      <c r="A420" s="156" t="s">
        <v>1012</v>
      </c>
      <c r="B420" s="156" t="s">
        <v>1013</v>
      </c>
      <c r="C420" s="156" t="s">
        <v>5842</v>
      </c>
      <c r="D420" s="156" t="s">
        <v>5871</v>
      </c>
      <c r="E420" s="158" t="str">
        <f t="shared" si="6"/>
        <v>NVL</v>
      </c>
      <c r="F420" s="158">
        <v>1548</v>
      </c>
    </row>
    <row r="421" spans="1:6" ht="30">
      <c r="A421" s="156" t="s">
        <v>1014</v>
      </c>
      <c r="B421" s="156" t="s">
        <v>1015</v>
      </c>
      <c r="C421" s="156" t="s">
        <v>5842</v>
      </c>
      <c r="D421" s="156" t="s">
        <v>5871</v>
      </c>
      <c r="E421" s="158" t="str">
        <f t="shared" si="6"/>
        <v>NVL</v>
      </c>
      <c r="F421" s="158">
        <v>1548</v>
      </c>
    </row>
    <row r="422" spans="1:6" ht="30">
      <c r="A422" s="156" t="s">
        <v>1016</v>
      </c>
      <c r="B422" s="156" t="s">
        <v>1017</v>
      </c>
      <c r="C422" s="156" t="s">
        <v>5842</v>
      </c>
      <c r="D422" s="156" t="s">
        <v>5871</v>
      </c>
      <c r="E422" s="158" t="str">
        <f t="shared" si="6"/>
        <v>NVL</v>
      </c>
      <c r="F422" s="158">
        <v>1548</v>
      </c>
    </row>
    <row r="423" spans="1:6">
      <c r="A423" s="156" t="s">
        <v>1018</v>
      </c>
      <c r="B423" s="156" t="s">
        <v>1019</v>
      </c>
      <c r="C423" s="156" t="s">
        <v>5842</v>
      </c>
      <c r="D423" s="156" t="s">
        <v>5868</v>
      </c>
      <c r="E423" s="158" t="str">
        <f t="shared" si="6"/>
        <v>NVL</v>
      </c>
      <c r="F423" s="158">
        <v>1548</v>
      </c>
    </row>
    <row r="424" spans="1:6" ht="30">
      <c r="A424" s="156" t="s">
        <v>1020</v>
      </c>
      <c r="B424" s="156" t="s">
        <v>1021</v>
      </c>
      <c r="C424" s="156" t="s">
        <v>5842</v>
      </c>
      <c r="D424" s="156" t="s">
        <v>5871</v>
      </c>
      <c r="E424" s="158" t="str">
        <f t="shared" si="6"/>
        <v>NVL</v>
      </c>
      <c r="F424" s="158">
        <v>1548</v>
      </c>
    </row>
    <row r="425" spans="1:6">
      <c r="A425" s="156" t="s">
        <v>1022</v>
      </c>
      <c r="B425" s="156" t="s">
        <v>1023</v>
      </c>
      <c r="C425" s="156" t="s">
        <v>5842</v>
      </c>
      <c r="D425" s="156" t="s">
        <v>5872</v>
      </c>
      <c r="E425" s="158" t="str">
        <f t="shared" si="6"/>
        <v>NVL</v>
      </c>
      <c r="F425" s="158">
        <v>1548</v>
      </c>
    </row>
    <row r="426" spans="1:6" ht="30">
      <c r="A426" s="156" t="s">
        <v>1024</v>
      </c>
      <c r="B426" s="156" t="s">
        <v>1025</v>
      </c>
      <c r="C426" s="156" t="s">
        <v>5842</v>
      </c>
      <c r="D426" s="156" t="s">
        <v>5871</v>
      </c>
      <c r="E426" s="158" t="str">
        <f t="shared" si="6"/>
        <v>NVL</v>
      </c>
      <c r="F426" s="158">
        <v>1548</v>
      </c>
    </row>
    <row r="427" spans="1:6" ht="30">
      <c r="A427" s="156" t="s">
        <v>1026</v>
      </c>
      <c r="B427" s="156" t="s">
        <v>1027</v>
      </c>
      <c r="C427" s="156" t="s">
        <v>5842</v>
      </c>
      <c r="D427" s="156" t="s">
        <v>5871</v>
      </c>
      <c r="E427" s="158" t="str">
        <f t="shared" si="6"/>
        <v>NVL</v>
      </c>
      <c r="F427" s="158">
        <v>1548</v>
      </c>
    </row>
    <row r="428" spans="1:6" ht="30">
      <c r="A428" s="156" t="s">
        <v>1028</v>
      </c>
      <c r="B428" s="156" t="s">
        <v>1029</v>
      </c>
      <c r="C428" s="156" t="s">
        <v>5842</v>
      </c>
      <c r="D428" s="156" t="s">
        <v>5871</v>
      </c>
      <c r="E428" s="158" t="str">
        <f t="shared" si="6"/>
        <v>NVL</v>
      </c>
      <c r="F428" s="158">
        <v>1548</v>
      </c>
    </row>
    <row r="429" spans="1:6" ht="30">
      <c r="A429" s="156" t="s">
        <v>1030</v>
      </c>
      <c r="B429" s="156" t="s">
        <v>1031</v>
      </c>
      <c r="C429" s="156" t="s">
        <v>5842</v>
      </c>
      <c r="D429" s="156" t="s">
        <v>5871</v>
      </c>
      <c r="E429" s="158" t="str">
        <f t="shared" si="6"/>
        <v>NVL</v>
      </c>
      <c r="F429" s="158">
        <v>1548</v>
      </c>
    </row>
    <row r="430" spans="1:6" ht="30">
      <c r="A430" s="156" t="s">
        <v>1032</v>
      </c>
      <c r="B430" s="156" t="s">
        <v>1033</v>
      </c>
      <c r="C430" s="156" t="s">
        <v>5842</v>
      </c>
      <c r="D430" s="156" t="s">
        <v>5871</v>
      </c>
      <c r="E430" s="158" t="str">
        <f t="shared" si="6"/>
        <v>NVL</v>
      </c>
      <c r="F430" s="158">
        <v>1548</v>
      </c>
    </row>
    <row r="431" spans="1:6" ht="30">
      <c r="A431" s="156" t="s">
        <v>1034</v>
      </c>
      <c r="B431" s="156" t="s">
        <v>1035</v>
      </c>
      <c r="C431" s="156" t="s">
        <v>5842</v>
      </c>
      <c r="D431" s="156" t="s">
        <v>5871</v>
      </c>
      <c r="E431" s="158" t="str">
        <f t="shared" si="6"/>
        <v>NVL</v>
      </c>
      <c r="F431" s="158">
        <v>1548</v>
      </c>
    </row>
    <row r="432" spans="1:6" ht="30">
      <c r="A432" s="156" t="s">
        <v>1036</v>
      </c>
      <c r="B432" s="156" t="s">
        <v>1037</v>
      </c>
      <c r="C432" s="156" t="s">
        <v>5842</v>
      </c>
      <c r="D432" s="156" t="s">
        <v>5871</v>
      </c>
      <c r="E432" s="158" t="str">
        <f t="shared" si="6"/>
        <v>NVL</v>
      </c>
      <c r="F432" s="158">
        <v>1548</v>
      </c>
    </row>
    <row r="433" spans="1:6">
      <c r="A433" s="156" t="s">
        <v>1038</v>
      </c>
      <c r="B433" s="156" t="s">
        <v>1039</v>
      </c>
      <c r="C433" s="156" t="s">
        <v>5845</v>
      </c>
      <c r="D433" s="156" t="s">
        <v>5871</v>
      </c>
      <c r="E433" s="158" t="str">
        <f t="shared" si="6"/>
        <v>NVL</v>
      </c>
      <c r="F433" s="158">
        <v>1548</v>
      </c>
    </row>
    <row r="434" spans="1:6" ht="30">
      <c r="A434" s="156" t="s">
        <v>1040</v>
      </c>
      <c r="B434" s="156" t="s">
        <v>1041</v>
      </c>
      <c r="C434" s="156" t="s">
        <v>5842</v>
      </c>
      <c r="D434" s="156" t="s">
        <v>5871</v>
      </c>
      <c r="E434" s="158" t="str">
        <f t="shared" si="6"/>
        <v>NVL</v>
      </c>
      <c r="F434" s="158">
        <v>1548</v>
      </c>
    </row>
    <row r="435" spans="1:6" ht="30">
      <c r="A435" s="156" t="s">
        <v>1042</v>
      </c>
      <c r="B435" s="156" t="s">
        <v>1043</v>
      </c>
      <c r="C435" s="156" t="s">
        <v>5842</v>
      </c>
      <c r="D435" s="156" t="s">
        <v>5871</v>
      </c>
      <c r="E435" s="158" t="str">
        <f t="shared" si="6"/>
        <v>NVL</v>
      </c>
      <c r="F435" s="158">
        <v>1548</v>
      </c>
    </row>
    <row r="436" spans="1:6" ht="30">
      <c r="A436" s="156" t="s">
        <v>1044</v>
      </c>
      <c r="B436" s="156" t="s">
        <v>1045</v>
      </c>
      <c r="C436" s="156" t="s">
        <v>5842</v>
      </c>
      <c r="D436" s="156" t="s">
        <v>5871</v>
      </c>
      <c r="E436" s="158" t="str">
        <f t="shared" si="6"/>
        <v>NVL</v>
      </c>
      <c r="F436" s="158">
        <v>1548</v>
      </c>
    </row>
    <row r="437" spans="1:6">
      <c r="A437" s="156" t="s">
        <v>1046</v>
      </c>
      <c r="B437" s="156" t="s">
        <v>1047</v>
      </c>
      <c r="C437" s="156" t="s">
        <v>5842</v>
      </c>
      <c r="D437" s="156" t="s">
        <v>5868</v>
      </c>
      <c r="E437" s="158" t="str">
        <f t="shared" si="6"/>
        <v>NVL</v>
      </c>
      <c r="F437" s="158">
        <v>1548</v>
      </c>
    </row>
    <row r="438" spans="1:6">
      <c r="A438" s="156" t="s">
        <v>1048</v>
      </c>
      <c r="B438" s="156" t="s">
        <v>1049</v>
      </c>
      <c r="C438" s="156" t="s">
        <v>21</v>
      </c>
      <c r="D438" s="156" t="s">
        <v>5869</v>
      </c>
      <c r="E438" s="158" t="str">
        <f t="shared" si="6"/>
        <v>NVL</v>
      </c>
      <c r="F438" s="158">
        <v>1548</v>
      </c>
    </row>
    <row r="439" spans="1:6">
      <c r="A439" s="156" t="s">
        <v>1050</v>
      </c>
      <c r="B439" s="156" t="s">
        <v>1051</v>
      </c>
      <c r="C439" s="156" t="s">
        <v>5842</v>
      </c>
      <c r="D439" s="156" t="s">
        <v>5870</v>
      </c>
      <c r="E439" s="158" t="str">
        <f t="shared" si="6"/>
        <v>NVL</v>
      </c>
      <c r="F439" s="158">
        <v>1548</v>
      </c>
    </row>
    <row r="440" spans="1:6" ht="30">
      <c r="A440" s="156" t="s">
        <v>1052</v>
      </c>
      <c r="B440" s="156" t="s">
        <v>1053</v>
      </c>
      <c r="C440" s="156" t="s">
        <v>5842</v>
      </c>
      <c r="D440" s="156" t="s">
        <v>5871</v>
      </c>
      <c r="E440" s="158" t="str">
        <f t="shared" si="6"/>
        <v>NVL</v>
      </c>
      <c r="F440" s="158">
        <v>1548</v>
      </c>
    </row>
    <row r="441" spans="1:6" ht="30">
      <c r="A441" s="156" t="s">
        <v>1054</v>
      </c>
      <c r="B441" s="156" t="s">
        <v>1055</v>
      </c>
      <c r="C441" s="156" t="s">
        <v>5842</v>
      </c>
      <c r="D441" s="156" t="s">
        <v>5871</v>
      </c>
      <c r="E441" s="158" t="str">
        <f t="shared" si="6"/>
        <v>NVL</v>
      </c>
      <c r="F441" s="158">
        <v>1548</v>
      </c>
    </row>
    <row r="442" spans="1:6" ht="30">
      <c r="A442" s="156" t="s">
        <v>1056</v>
      </c>
      <c r="B442" s="156" t="s">
        <v>1057</v>
      </c>
      <c r="C442" s="156" t="s">
        <v>5842</v>
      </c>
      <c r="D442" s="156" t="s">
        <v>5871</v>
      </c>
      <c r="E442" s="158" t="str">
        <f t="shared" si="6"/>
        <v>NVL</v>
      </c>
      <c r="F442" s="158">
        <v>1548</v>
      </c>
    </row>
    <row r="443" spans="1:6">
      <c r="A443" s="156" t="s">
        <v>1058</v>
      </c>
      <c r="B443" s="156" t="s">
        <v>1059</v>
      </c>
      <c r="C443" s="156" t="s">
        <v>21</v>
      </c>
      <c r="D443" s="156" t="s">
        <v>5868</v>
      </c>
      <c r="E443" s="158" t="str">
        <f t="shared" si="6"/>
        <v>NVL</v>
      </c>
      <c r="F443" s="158">
        <v>1548</v>
      </c>
    </row>
    <row r="444" spans="1:6" ht="30">
      <c r="A444" s="156" t="s">
        <v>1060</v>
      </c>
      <c r="B444" s="156" t="s">
        <v>1061</v>
      </c>
      <c r="C444" s="156" t="s">
        <v>5842</v>
      </c>
      <c r="D444" s="156" t="s">
        <v>5871</v>
      </c>
      <c r="E444" s="158" t="str">
        <f t="shared" si="6"/>
        <v>NVL</v>
      </c>
      <c r="F444" s="158">
        <v>1548</v>
      </c>
    </row>
    <row r="445" spans="1:6">
      <c r="A445" s="156" t="s">
        <v>1062</v>
      </c>
      <c r="B445" s="156" t="s">
        <v>1063</v>
      </c>
      <c r="C445" s="156" t="s">
        <v>5842</v>
      </c>
      <c r="D445" s="156" t="s">
        <v>5868</v>
      </c>
      <c r="E445" s="158" t="str">
        <f t="shared" si="6"/>
        <v>NVL</v>
      </c>
      <c r="F445" s="158">
        <v>1548</v>
      </c>
    </row>
    <row r="446" spans="1:6" ht="30">
      <c r="A446" s="156" t="s">
        <v>1064</v>
      </c>
      <c r="B446" s="156" t="s">
        <v>1065</v>
      </c>
      <c r="C446" s="156" t="s">
        <v>5842</v>
      </c>
      <c r="D446" s="156" t="s">
        <v>5871</v>
      </c>
      <c r="E446" s="158" t="str">
        <f t="shared" si="6"/>
        <v>NVL</v>
      </c>
      <c r="F446" s="158">
        <v>1548</v>
      </c>
    </row>
    <row r="447" spans="1:6" ht="30">
      <c r="A447" s="156" t="s">
        <v>1066</v>
      </c>
      <c r="B447" s="156" t="s">
        <v>1067</v>
      </c>
      <c r="C447" s="156" t="s">
        <v>21</v>
      </c>
      <c r="D447" s="156" t="s">
        <v>5868</v>
      </c>
      <c r="E447" s="158" t="str">
        <f t="shared" si="6"/>
        <v>NVL</v>
      </c>
      <c r="F447" s="158">
        <v>1548</v>
      </c>
    </row>
    <row r="448" spans="1:6" ht="30">
      <c r="A448" s="156" t="s">
        <v>1068</v>
      </c>
      <c r="B448" s="156" t="s">
        <v>1069</v>
      </c>
      <c r="C448" s="156" t="s">
        <v>5842</v>
      </c>
      <c r="D448" s="156" t="s">
        <v>5871</v>
      </c>
      <c r="E448" s="158" t="str">
        <f t="shared" si="6"/>
        <v>NVL</v>
      </c>
      <c r="F448" s="158">
        <v>1548</v>
      </c>
    </row>
    <row r="449" spans="1:6">
      <c r="A449" s="156" t="s">
        <v>1070</v>
      </c>
      <c r="B449" s="156" t="s">
        <v>1071</v>
      </c>
      <c r="C449" s="156" t="s">
        <v>5842</v>
      </c>
      <c r="D449" s="156" t="s">
        <v>5868</v>
      </c>
      <c r="E449" s="158" t="str">
        <f t="shared" si="6"/>
        <v>NVL</v>
      </c>
      <c r="F449" s="158">
        <v>1548</v>
      </c>
    </row>
    <row r="450" spans="1:6" ht="30">
      <c r="A450" s="156" t="s">
        <v>1072</v>
      </c>
      <c r="B450" s="156" t="s">
        <v>1073</v>
      </c>
      <c r="C450" s="156" t="s">
        <v>5842</v>
      </c>
      <c r="D450" s="156" t="s">
        <v>5871</v>
      </c>
      <c r="E450" s="158" t="str">
        <f t="shared" si="6"/>
        <v>NVL</v>
      </c>
      <c r="F450" s="158">
        <v>1548</v>
      </c>
    </row>
    <row r="451" spans="1:6" ht="30">
      <c r="A451" s="156" t="s">
        <v>1074</v>
      </c>
      <c r="B451" s="156" t="s">
        <v>1075</v>
      </c>
      <c r="C451" s="156" t="s">
        <v>5842</v>
      </c>
      <c r="D451" s="156" t="s">
        <v>5871</v>
      </c>
      <c r="E451" s="158" t="str">
        <f t="shared" ref="E451:E514" si="7">IF(LEFT(D451,3)="156","HH",IF(LEFT(D451,3)="155","TP",IF(LEFT(D451,3)="153","CCDC",IF(LEFT(D451,4)="1522","VTTH","NVL"))))</f>
        <v>NVL</v>
      </c>
      <c r="F451" s="158">
        <v>1548</v>
      </c>
    </row>
    <row r="452" spans="1:6" ht="30">
      <c r="A452" s="156" t="s">
        <v>1076</v>
      </c>
      <c r="B452" s="156" t="s">
        <v>1077</v>
      </c>
      <c r="C452" s="156" t="s">
        <v>5842</v>
      </c>
      <c r="D452" s="156" t="s">
        <v>5871</v>
      </c>
      <c r="E452" s="158" t="str">
        <f t="shared" si="7"/>
        <v>NVL</v>
      </c>
      <c r="F452" s="158">
        <v>1548</v>
      </c>
    </row>
    <row r="453" spans="1:6" ht="30">
      <c r="A453" s="156" t="s">
        <v>1078</v>
      </c>
      <c r="B453" s="156" t="s">
        <v>1079</v>
      </c>
      <c r="C453" s="156" t="s">
        <v>5842</v>
      </c>
      <c r="D453" s="156" t="s">
        <v>5871</v>
      </c>
      <c r="E453" s="158" t="str">
        <f t="shared" si="7"/>
        <v>NVL</v>
      </c>
      <c r="F453" s="158">
        <v>1548</v>
      </c>
    </row>
    <row r="454" spans="1:6" ht="30">
      <c r="A454" s="156" t="s">
        <v>1080</v>
      </c>
      <c r="B454" s="156" t="s">
        <v>1081</v>
      </c>
      <c r="C454" s="156" t="s">
        <v>5842</v>
      </c>
      <c r="D454" s="156" t="s">
        <v>5871</v>
      </c>
      <c r="E454" s="158" t="str">
        <f t="shared" si="7"/>
        <v>NVL</v>
      </c>
      <c r="F454" s="158">
        <v>1548</v>
      </c>
    </row>
    <row r="455" spans="1:6" ht="30">
      <c r="A455" s="156" t="s">
        <v>1082</v>
      </c>
      <c r="B455" s="156" t="s">
        <v>1083</v>
      </c>
      <c r="C455" s="156" t="s">
        <v>5842</v>
      </c>
      <c r="D455" s="156" t="s">
        <v>5871</v>
      </c>
      <c r="E455" s="158" t="str">
        <f t="shared" si="7"/>
        <v>NVL</v>
      </c>
      <c r="F455" s="158">
        <v>1548</v>
      </c>
    </row>
    <row r="456" spans="1:6" ht="30">
      <c r="A456" s="156" t="s">
        <v>1084</v>
      </c>
      <c r="B456" s="156" t="s">
        <v>1085</v>
      </c>
      <c r="C456" s="156" t="s">
        <v>21</v>
      </c>
      <c r="D456" s="156" t="s">
        <v>5868</v>
      </c>
      <c r="E456" s="158" t="str">
        <f t="shared" si="7"/>
        <v>NVL</v>
      </c>
      <c r="F456" s="158">
        <v>1548</v>
      </c>
    </row>
    <row r="457" spans="1:6" ht="30">
      <c r="A457" s="156" t="s">
        <v>1086</v>
      </c>
      <c r="B457" s="156" t="s">
        <v>1087</v>
      </c>
      <c r="C457" s="156" t="s">
        <v>5842</v>
      </c>
      <c r="D457" s="156" t="s">
        <v>5868</v>
      </c>
      <c r="E457" s="158" t="str">
        <f t="shared" si="7"/>
        <v>NVL</v>
      </c>
      <c r="F457" s="158">
        <v>1548</v>
      </c>
    </row>
    <row r="458" spans="1:6" ht="30">
      <c r="A458" s="156" t="s">
        <v>1088</v>
      </c>
      <c r="B458" s="156" t="s">
        <v>1089</v>
      </c>
      <c r="C458" s="156" t="s">
        <v>5842</v>
      </c>
      <c r="D458" s="156" t="s">
        <v>5871</v>
      </c>
      <c r="E458" s="158" t="str">
        <f t="shared" si="7"/>
        <v>NVL</v>
      </c>
      <c r="F458" s="158">
        <v>1548</v>
      </c>
    </row>
    <row r="459" spans="1:6">
      <c r="A459" s="156" t="s">
        <v>1090</v>
      </c>
      <c r="B459" s="156" t="s">
        <v>1091</v>
      </c>
      <c r="C459" s="156" t="s">
        <v>21</v>
      </c>
      <c r="D459" s="156" t="s">
        <v>5870</v>
      </c>
      <c r="E459" s="158" t="str">
        <f t="shared" si="7"/>
        <v>NVL</v>
      </c>
      <c r="F459" s="158">
        <v>1548</v>
      </c>
    </row>
    <row r="460" spans="1:6">
      <c r="A460" s="156" t="s">
        <v>1092</v>
      </c>
      <c r="B460" s="156" t="s">
        <v>1093</v>
      </c>
      <c r="C460" s="156" t="s">
        <v>21</v>
      </c>
      <c r="D460" s="156" t="s">
        <v>5870</v>
      </c>
      <c r="E460" s="158" t="str">
        <f t="shared" si="7"/>
        <v>NVL</v>
      </c>
      <c r="F460" s="158">
        <v>1548</v>
      </c>
    </row>
    <row r="461" spans="1:6">
      <c r="A461" s="156" t="s">
        <v>1094</v>
      </c>
      <c r="B461" s="156" t="s">
        <v>1095</v>
      </c>
      <c r="C461" s="156" t="s">
        <v>5842</v>
      </c>
      <c r="D461" s="156" t="s">
        <v>5872</v>
      </c>
      <c r="E461" s="158" t="str">
        <f t="shared" si="7"/>
        <v>NVL</v>
      </c>
      <c r="F461" s="158">
        <v>1548</v>
      </c>
    </row>
    <row r="462" spans="1:6">
      <c r="A462" s="156" t="s">
        <v>1096</v>
      </c>
      <c r="B462" s="156" t="s">
        <v>1097</v>
      </c>
      <c r="C462" s="156" t="s">
        <v>21</v>
      </c>
      <c r="D462" s="156" t="s">
        <v>5869</v>
      </c>
      <c r="E462" s="158" t="str">
        <f t="shared" si="7"/>
        <v>NVL</v>
      </c>
      <c r="F462" s="158">
        <v>1548</v>
      </c>
    </row>
    <row r="463" spans="1:6">
      <c r="A463" s="156" t="s">
        <v>1098</v>
      </c>
      <c r="B463" s="156" t="s">
        <v>1099</v>
      </c>
      <c r="C463" s="156" t="s">
        <v>21</v>
      </c>
      <c r="D463" s="156" t="s">
        <v>5868</v>
      </c>
      <c r="E463" s="158" t="str">
        <f t="shared" si="7"/>
        <v>NVL</v>
      </c>
      <c r="F463" s="158">
        <v>1548</v>
      </c>
    </row>
    <row r="464" spans="1:6">
      <c r="A464" s="156" t="s">
        <v>1100</v>
      </c>
      <c r="B464" s="156" t="s">
        <v>1099</v>
      </c>
      <c r="C464" s="156" t="s">
        <v>5842</v>
      </c>
      <c r="D464" s="156" t="s">
        <v>5872</v>
      </c>
      <c r="E464" s="158" t="str">
        <f t="shared" si="7"/>
        <v>NVL</v>
      </c>
      <c r="F464" s="158">
        <v>1548</v>
      </c>
    </row>
    <row r="465" spans="1:6" ht="30">
      <c r="A465" s="156" t="s">
        <v>1101</v>
      </c>
      <c r="B465" s="156" t="s">
        <v>1102</v>
      </c>
      <c r="C465" s="156" t="s">
        <v>21</v>
      </c>
      <c r="D465" s="156" t="s">
        <v>5869</v>
      </c>
      <c r="E465" s="158" t="str">
        <f t="shared" si="7"/>
        <v>NVL</v>
      </c>
      <c r="F465" s="158">
        <v>1548</v>
      </c>
    </row>
    <row r="466" spans="1:6" ht="30">
      <c r="A466" s="156" t="s">
        <v>1103</v>
      </c>
      <c r="B466" s="156" t="s">
        <v>1104</v>
      </c>
      <c r="C466" s="156" t="s">
        <v>5842</v>
      </c>
      <c r="D466" s="156" t="s">
        <v>5871</v>
      </c>
      <c r="E466" s="158" t="str">
        <f t="shared" si="7"/>
        <v>NVL</v>
      </c>
      <c r="F466" s="158">
        <v>1548</v>
      </c>
    </row>
    <row r="467" spans="1:6">
      <c r="A467" s="156" t="s">
        <v>1105</v>
      </c>
      <c r="B467" s="156" t="s">
        <v>1106</v>
      </c>
      <c r="C467" s="156" t="s">
        <v>5842</v>
      </c>
      <c r="D467" s="156" t="s">
        <v>5870</v>
      </c>
      <c r="E467" s="158" t="str">
        <f t="shared" si="7"/>
        <v>NVL</v>
      </c>
      <c r="F467" s="158">
        <v>1548</v>
      </c>
    </row>
    <row r="468" spans="1:6" ht="45">
      <c r="A468" s="156" t="s">
        <v>1107</v>
      </c>
      <c r="B468" s="156" t="s">
        <v>1108</v>
      </c>
      <c r="C468" s="156" t="s">
        <v>5842</v>
      </c>
      <c r="D468" s="156" t="s">
        <v>5871</v>
      </c>
      <c r="E468" s="158" t="str">
        <f t="shared" si="7"/>
        <v>NVL</v>
      </c>
      <c r="F468" s="158">
        <v>1548</v>
      </c>
    </row>
    <row r="469" spans="1:6">
      <c r="A469" s="156" t="s">
        <v>1109</v>
      </c>
      <c r="B469" s="156" t="s">
        <v>1110</v>
      </c>
      <c r="C469" s="156" t="s">
        <v>5842</v>
      </c>
      <c r="D469" s="156" t="s">
        <v>5871</v>
      </c>
      <c r="E469" s="158" t="str">
        <f t="shared" si="7"/>
        <v>NVL</v>
      </c>
      <c r="F469" s="158">
        <v>1548</v>
      </c>
    </row>
    <row r="470" spans="1:6" ht="30">
      <c r="A470" s="156" t="s">
        <v>1111</v>
      </c>
      <c r="B470" s="156" t="s">
        <v>1112</v>
      </c>
      <c r="C470" s="156" t="s">
        <v>5842</v>
      </c>
      <c r="D470" s="156" t="s">
        <v>5871</v>
      </c>
      <c r="E470" s="158" t="str">
        <f t="shared" si="7"/>
        <v>NVL</v>
      </c>
      <c r="F470" s="158">
        <v>1548</v>
      </c>
    </row>
    <row r="471" spans="1:6" ht="30">
      <c r="A471" s="156" t="s">
        <v>1113</v>
      </c>
      <c r="B471" s="156" t="s">
        <v>1106</v>
      </c>
      <c r="C471" s="156" t="s">
        <v>21</v>
      </c>
      <c r="D471" s="156" t="s">
        <v>5870</v>
      </c>
      <c r="E471" s="158" t="str">
        <f t="shared" si="7"/>
        <v>NVL</v>
      </c>
      <c r="F471" s="158">
        <v>1548</v>
      </c>
    </row>
    <row r="472" spans="1:6" ht="30">
      <c r="A472" s="156" t="s">
        <v>1114</v>
      </c>
      <c r="B472" s="156" t="s">
        <v>1115</v>
      </c>
      <c r="C472" s="156" t="s">
        <v>21</v>
      </c>
      <c r="D472" s="156" t="s">
        <v>5870</v>
      </c>
      <c r="E472" s="158" t="str">
        <f t="shared" si="7"/>
        <v>NVL</v>
      </c>
      <c r="F472" s="158">
        <v>1548</v>
      </c>
    </row>
    <row r="473" spans="1:6" ht="45">
      <c r="A473" s="156" t="s">
        <v>1116</v>
      </c>
      <c r="B473" s="156" t="s">
        <v>1117</v>
      </c>
      <c r="C473" s="156" t="s">
        <v>5842</v>
      </c>
      <c r="D473" s="156" t="s">
        <v>5871</v>
      </c>
      <c r="E473" s="158" t="str">
        <f t="shared" si="7"/>
        <v>NVL</v>
      </c>
      <c r="F473" s="158">
        <v>1548</v>
      </c>
    </row>
    <row r="474" spans="1:6" ht="60">
      <c r="A474" s="156" t="s">
        <v>1118</v>
      </c>
      <c r="B474" s="156" t="s">
        <v>1119</v>
      </c>
      <c r="C474" s="156" t="s">
        <v>5842</v>
      </c>
      <c r="D474" s="156" t="s">
        <v>5871</v>
      </c>
      <c r="E474" s="158" t="str">
        <f t="shared" si="7"/>
        <v>NVL</v>
      </c>
      <c r="F474" s="158">
        <v>1548</v>
      </c>
    </row>
    <row r="475" spans="1:6" ht="60">
      <c r="A475" s="156" t="s">
        <v>1120</v>
      </c>
      <c r="B475" s="156" t="s">
        <v>1121</v>
      </c>
      <c r="C475" s="156" t="s">
        <v>5842</v>
      </c>
      <c r="D475" s="156" t="s">
        <v>5871</v>
      </c>
      <c r="E475" s="158" t="str">
        <f t="shared" si="7"/>
        <v>NVL</v>
      </c>
      <c r="F475" s="158">
        <v>1548</v>
      </c>
    </row>
    <row r="476" spans="1:6" ht="30">
      <c r="A476" s="156" t="s">
        <v>1122</v>
      </c>
      <c r="B476" s="156" t="s">
        <v>1123</v>
      </c>
      <c r="C476" s="156" t="s">
        <v>21</v>
      </c>
      <c r="D476" s="156" t="s">
        <v>5870</v>
      </c>
      <c r="E476" s="158" t="str">
        <f t="shared" si="7"/>
        <v>NVL</v>
      </c>
      <c r="F476" s="158">
        <v>1548</v>
      </c>
    </row>
    <row r="477" spans="1:6" ht="45">
      <c r="A477" s="156" t="s">
        <v>1124</v>
      </c>
      <c r="B477" s="156" t="s">
        <v>1125</v>
      </c>
      <c r="C477" s="156" t="s">
        <v>5842</v>
      </c>
      <c r="D477" s="156" t="s">
        <v>5871</v>
      </c>
      <c r="E477" s="158" t="str">
        <f t="shared" si="7"/>
        <v>NVL</v>
      </c>
      <c r="F477" s="158">
        <v>1548</v>
      </c>
    </row>
    <row r="478" spans="1:6" ht="30">
      <c r="A478" s="156" t="s">
        <v>1126</v>
      </c>
      <c r="B478" s="156" t="s">
        <v>1127</v>
      </c>
      <c r="C478" s="156" t="s">
        <v>21</v>
      </c>
      <c r="D478" s="156" t="s">
        <v>5870</v>
      </c>
      <c r="E478" s="158" t="str">
        <f t="shared" si="7"/>
        <v>NVL</v>
      </c>
      <c r="F478" s="158">
        <v>1548</v>
      </c>
    </row>
    <row r="479" spans="1:6">
      <c r="A479" s="156" t="s">
        <v>1128</v>
      </c>
      <c r="B479" s="156" t="s">
        <v>1129</v>
      </c>
      <c r="C479" s="156" t="s">
        <v>21</v>
      </c>
      <c r="D479" s="156" t="s">
        <v>5869</v>
      </c>
      <c r="E479" s="158" t="str">
        <f t="shared" si="7"/>
        <v>NVL</v>
      </c>
      <c r="F479" s="158">
        <v>1548</v>
      </c>
    </row>
    <row r="480" spans="1:6">
      <c r="A480" s="156" t="s">
        <v>1130</v>
      </c>
      <c r="B480" s="156" t="s">
        <v>1131</v>
      </c>
      <c r="C480" s="156" t="s">
        <v>5842</v>
      </c>
      <c r="D480" s="156" t="s">
        <v>5869</v>
      </c>
      <c r="E480" s="158" t="str">
        <f t="shared" si="7"/>
        <v>NVL</v>
      </c>
      <c r="F480" s="158">
        <v>1548</v>
      </c>
    </row>
    <row r="481" spans="1:6" ht="30">
      <c r="A481" s="156" t="s">
        <v>1132</v>
      </c>
      <c r="B481" s="156" t="s">
        <v>1133</v>
      </c>
      <c r="C481" s="156" t="s">
        <v>5842</v>
      </c>
      <c r="D481" s="156" t="s">
        <v>5869</v>
      </c>
      <c r="E481" s="158" t="str">
        <f t="shared" si="7"/>
        <v>NVL</v>
      </c>
      <c r="F481" s="158">
        <v>1548</v>
      </c>
    </row>
    <row r="482" spans="1:6">
      <c r="A482" s="156" t="s">
        <v>1134</v>
      </c>
      <c r="B482" s="156" t="s">
        <v>1135</v>
      </c>
      <c r="C482" s="156" t="s">
        <v>5842</v>
      </c>
      <c r="D482" s="156" t="s">
        <v>5869</v>
      </c>
      <c r="E482" s="158" t="str">
        <f t="shared" si="7"/>
        <v>NVL</v>
      </c>
      <c r="F482" s="158">
        <v>1548</v>
      </c>
    </row>
    <row r="483" spans="1:6">
      <c r="A483" s="156" t="s">
        <v>1136</v>
      </c>
      <c r="B483" s="156" t="s">
        <v>1137</v>
      </c>
      <c r="C483" s="156" t="s">
        <v>5842</v>
      </c>
      <c r="D483" s="156" t="s">
        <v>5868</v>
      </c>
      <c r="E483" s="158" t="str">
        <f t="shared" si="7"/>
        <v>NVL</v>
      </c>
      <c r="F483" s="158">
        <v>1548</v>
      </c>
    </row>
    <row r="484" spans="1:6">
      <c r="A484" s="156" t="s">
        <v>1138</v>
      </c>
      <c r="B484" s="156" t="s">
        <v>1139</v>
      </c>
      <c r="C484" s="156" t="s">
        <v>5842</v>
      </c>
      <c r="D484" s="156" t="s">
        <v>5873</v>
      </c>
      <c r="E484" s="158" t="str">
        <f t="shared" si="7"/>
        <v>NVL</v>
      </c>
      <c r="F484" s="158">
        <v>1548</v>
      </c>
    </row>
    <row r="485" spans="1:6">
      <c r="A485" s="156" t="s">
        <v>1140</v>
      </c>
      <c r="B485" s="156" t="s">
        <v>1141</v>
      </c>
      <c r="C485" s="156" t="s">
        <v>5842</v>
      </c>
      <c r="D485" s="156" t="s">
        <v>5868</v>
      </c>
      <c r="E485" s="158" t="str">
        <f t="shared" si="7"/>
        <v>NVL</v>
      </c>
      <c r="F485" s="158">
        <v>1548</v>
      </c>
    </row>
    <row r="486" spans="1:6">
      <c r="A486" s="156" t="s">
        <v>1142</v>
      </c>
      <c r="B486" s="156" t="s">
        <v>1143</v>
      </c>
      <c r="C486" s="156" t="s">
        <v>5842</v>
      </c>
      <c r="D486" s="156" t="s">
        <v>5869</v>
      </c>
      <c r="E486" s="158" t="str">
        <f t="shared" si="7"/>
        <v>NVL</v>
      </c>
      <c r="F486" s="158">
        <v>1548</v>
      </c>
    </row>
    <row r="487" spans="1:6">
      <c r="A487" s="156" t="s">
        <v>1144</v>
      </c>
      <c r="B487" s="156" t="s">
        <v>1145</v>
      </c>
      <c r="C487" s="156" t="s">
        <v>5842</v>
      </c>
      <c r="D487" s="156" t="s">
        <v>5869</v>
      </c>
      <c r="E487" s="158" t="str">
        <f t="shared" si="7"/>
        <v>NVL</v>
      </c>
      <c r="F487" s="158">
        <v>1548</v>
      </c>
    </row>
    <row r="488" spans="1:6">
      <c r="A488" s="156" t="s">
        <v>1146</v>
      </c>
      <c r="B488" s="156" t="s">
        <v>1147</v>
      </c>
      <c r="C488" s="156" t="s">
        <v>5842</v>
      </c>
      <c r="D488" s="156" t="s">
        <v>5870</v>
      </c>
      <c r="E488" s="158" t="str">
        <f t="shared" si="7"/>
        <v>NVL</v>
      </c>
      <c r="F488" s="158">
        <v>1548</v>
      </c>
    </row>
    <row r="489" spans="1:6">
      <c r="A489" s="156" t="s">
        <v>1148</v>
      </c>
      <c r="B489" s="156" t="s">
        <v>1149</v>
      </c>
      <c r="C489" s="156" t="s">
        <v>5842</v>
      </c>
      <c r="D489" s="156" t="s">
        <v>5870</v>
      </c>
      <c r="E489" s="158" t="str">
        <f t="shared" si="7"/>
        <v>NVL</v>
      </c>
      <c r="F489" s="158">
        <v>1548</v>
      </c>
    </row>
    <row r="490" spans="1:6" ht="30">
      <c r="A490" s="156" t="s">
        <v>1150</v>
      </c>
      <c r="B490" s="156" t="s">
        <v>1151</v>
      </c>
      <c r="C490" s="156" t="s">
        <v>5842</v>
      </c>
      <c r="D490" s="156" t="s">
        <v>5870</v>
      </c>
      <c r="E490" s="158" t="str">
        <f t="shared" si="7"/>
        <v>NVL</v>
      </c>
      <c r="F490" s="158">
        <v>1548</v>
      </c>
    </row>
    <row r="491" spans="1:6">
      <c r="A491" s="156" t="s">
        <v>1152</v>
      </c>
      <c r="B491" s="156" t="s">
        <v>1153</v>
      </c>
      <c r="C491" s="156" t="s">
        <v>5842</v>
      </c>
      <c r="D491" s="156" t="s">
        <v>5873</v>
      </c>
      <c r="E491" s="158" t="str">
        <f t="shared" si="7"/>
        <v>NVL</v>
      </c>
      <c r="F491" s="158">
        <v>1548</v>
      </c>
    </row>
    <row r="492" spans="1:6" ht="30">
      <c r="A492" s="156" t="s">
        <v>1154</v>
      </c>
      <c r="B492" s="156" t="s">
        <v>1155</v>
      </c>
      <c r="C492" s="156" t="s">
        <v>5842</v>
      </c>
      <c r="D492" s="156" t="s">
        <v>5870</v>
      </c>
      <c r="E492" s="158" t="str">
        <f t="shared" si="7"/>
        <v>NVL</v>
      </c>
      <c r="F492" s="158">
        <v>1548</v>
      </c>
    </row>
    <row r="493" spans="1:6">
      <c r="A493" s="156" t="s">
        <v>1156</v>
      </c>
      <c r="B493" s="156" t="s">
        <v>1157</v>
      </c>
      <c r="C493" s="156" t="s">
        <v>21</v>
      </c>
      <c r="D493" s="156" t="s">
        <v>5873</v>
      </c>
      <c r="E493" s="158" t="str">
        <f t="shared" si="7"/>
        <v>NVL</v>
      </c>
      <c r="F493" s="158">
        <v>1548</v>
      </c>
    </row>
    <row r="494" spans="1:6" ht="30">
      <c r="A494" s="156" t="s">
        <v>1158</v>
      </c>
      <c r="B494" s="156" t="s">
        <v>1159</v>
      </c>
      <c r="C494" s="156" t="s">
        <v>21</v>
      </c>
      <c r="D494" s="156" t="s">
        <v>5870</v>
      </c>
      <c r="E494" s="158" t="str">
        <f t="shared" si="7"/>
        <v>NVL</v>
      </c>
      <c r="F494" s="158">
        <v>1548</v>
      </c>
    </row>
    <row r="495" spans="1:6" ht="30">
      <c r="A495" s="156" t="s">
        <v>1160</v>
      </c>
      <c r="B495" s="156" t="s">
        <v>1161</v>
      </c>
      <c r="C495" s="156" t="s">
        <v>21</v>
      </c>
      <c r="D495" s="156" t="s">
        <v>5870</v>
      </c>
      <c r="E495" s="158" t="str">
        <f t="shared" si="7"/>
        <v>NVL</v>
      </c>
      <c r="F495" s="158">
        <v>1548</v>
      </c>
    </row>
    <row r="496" spans="1:6" ht="30">
      <c r="A496" s="156" t="s">
        <v>1162</v>
      </c>
      <c r="B496" s="156" t="s">
        <v>1163</v>
      </c>
      <c r="C496" s="156" t="s">
        <v>5842</v>
      </c>
      <c r="D496" s="156" t="s">
        <v>5869</v>
      </c>
      <c r="E496" s="158" t="str">
        <f t="shared" si="7"/>
        <v>NVL</v>
      </c>
      <c r="F496" s="158">
        <v>1548</v>
      </c>
    </row>
    <row r="497" spans="1:6">
      <c r="A497" s="156" t="s">
        <v>1164</v>
      </c>
      <c r="B497" s="156" t="s">
        <v>1165</v>
      </c>
      <c r="C497" s="156" t="s">
        <v>21</v>
      </c>
      <c r="D497" s="156" t="s">
        <v>5869</v>
      </c>
      <c r="E497" s="158" t="str">
        <f t="shared" si="7"/>
        <v>NVL</v>
      </c>
      <c r="F497" s="158">
        <v>1548</v>
      </c>
    </row>
    <row r="498" spans="1:6">
      <c r="A498" s="156" t="s">
        <v>1166</v>
      </c>
      <c r="B498" s="156" t="s">
        <v>1167</v>
      </c>
      <c r="C498" s="156" t="s">
        <v>5842</v>
      </c>
      <c r="D498" s="156" t="s">
        <v>5869</v>
      </c>
      <c r="E498" s="158" t="str">
        <f t="shared" si="7"/>
        <v>NVL</v>
      </c>
      <c r="F498" s="158">
        <v>1548</v>
      </c>
    </row>
    <row r="499" spans="1:6">
      <c r="A499" s="156" t="s">
        <v>1168</v>
      </c>
      <c r="B499" s="156" t="s">
        <v>1169</v>
      </c>
      <c r="C499" s="156" t="s">
        <v>5842</v>
      </c>
      <c r="D499" s="156" t="s">
        <v>5869</v>
      </c>
      <c r="E499" s="158" t="str">
        <f t="shared" si="7"/>
        <v>NVL</v>
      </c>
      <c r="F499" s="158">
        <v>1548</v>
      </c>
    </row>
    <row r="500" spans="1:6" ht="30">
      <c r="A500" s="156" t="s">
        <v>1170</v>
      </c>
      <c r="B500" s="156" t="s">
        <v>1171</v>
      </c>
      <c r="C500" s="156" t="s">
        <v>21</v>
      </c>
      <c r="D500" s="156" t="s">
        <v>5869</v>
      </c>
      <c r="E500" s="158" t="str">
        <f t="shared" si="7"/>
        <v>NVL</v>
      </c>
      <c r="F500" s="158">
        <v>1548</v>
      </c>
    </row>
    <row r="501" spans="1:6" ht="30">
      <c r="A501" s="156" t="s">
        <v>1172</v>
      </c>
      <c r="B501" s="156" t="s">
        <v>1173</v>
      </c>
      <c r="C501" s="156" t="s">
        <v>21</v>
      </c>
      <c r="D501" s="156" t="s">
        <v>5873</v>
      </c>
      <c r="E501" s="158" t="str">
        <f t="shared" si="7"/>
        <v>NVL</v>
      </c>
      <c r="F501" s="158">
        <v>1548</v>
      </c>
    </row>
    <row r="502" spans="1:6">
      <c r="A502" s="156" t="s">
        <v>1174</v>
      </c>
      <c r="B502" s="156" t="s">
        <v>1175</v>
      </c>
      <c r="C502" s="156" t="s">
        <v>5842</v>
      </c>
      <c r="D502" s="156" t="s">
        <v>5868</v>
      </c>
      <c r="E502" s="158" t="str">
        <f t="shared" si="7"/>
        <v>NVL</v>
      </c>
      <c r="F502" s="158">
        <v>1548</v>
      </c>
    </row>
    <row r="503" spans="1:6" ht="30">
      <c r="A503" s="156" t="s">
        <v>1176</v>
      </c>
      <c r="B503" s="156" t="s">
        <v>1123</v>
      </c>
      <c r="C503" s="156" t="s">
        <v>5842</v>
      </c>
      <c r="D503" s="156" t="s">
        <v>5870</v>
      </c>
      <c r="E503" s="158" t="str">
        <f t="shared" si="7"/>
        <v>NVL</v>
      </c>
      <c r="F503" s="158">
        <v>1548</v>
      </c>
    </row>
    <row r="504" spans="1:6" ht="30">
      <c r="A504" s="156" t="s">
        <v>1177</v>
      </c>
      <c r="B504" s="156" t="s">
        <v>1178</v>
      </c>
      <c r="C504" s="156" t="s">
        <v>5842</v>
      </c>
      <c r="D504" s="156" t="s">
        <v>5868</v>
      </c>
      <c r="E504" s="158" t="str">
        <f t="shared" si="7"/>
        <v>NVL</v>
      </c>
      <c r="F504" s="158">
        <v>1548</v>
      </c>
    </row>
    <row r="505" spans="1:6">
      <c r="A505" s="156" t="s">
        <v>1179</v>
      </c>
      <c r="B505" s="156" t="s">
        <v>1180</v>
      </c>
      <c r="C505" s="156" t="s">
        <v>5842</v>
      </c>
      <c r="D505" s="156" t="s">
        <v>5868</v>
      </c>
      <c r="E505" s="158" t="str">
        <f t="shared" si="7"/>
        <v>NVL</v>
      </c>
      <c r="F505" s="158">
        <v>1548</v>
      </c>
    </row>
    <row r="506" spans="1:6">
      <c r="A506" s="156" t="s">
        <v>1181</v>
      </c>
      <c r="B506" s="156" t="s">
        <v>1182</v>
      </c>
      <c r="C506" s="156" t="s">
        <v>5845</v>
      </c>
      <c r="D506" s="156" t="s">
        <v>5868</v>
      </c>
      <c r="E506" s="158" t="str">
        <f t="shared" si="7"/>
        <v>NVL</v>
      </c>
      <c r="F506" s="158">
        <v>1548</v>
      </c>
    </row>
    <row r="507" spans="1:6">
      <c r="A507" s="156" t="s">
        <v>1183</v>
      </c>
      <c r="B507" s="156" t="s">
        <v>1184</v>
      </c>
      <c r="C507" s="156" t="s">
        <v>5842</v>
      </c>
      <c r="D507" s="156" t="s">
        <v>5868</v>
      </c>
      <c r="E507" s="158" t="str">
        <f t="shared" si="7"/>
        <v>NVL</v>
      </c>
      <c r="F507" s="158">
        <v>1548</v>
      </c>
    </row>
    <row r="508" spans="1:6" ht="30">
      <c r="A508" s="156" t="s">
        <v>1185</v>
      </c>
      <c r="B508" s="156" t="s">
        <v>1186</v>
      </c>
      <c r="C508" s="156" t="s">
        <v>5842</v>
      </c>
      <c r="D508" s="156" t="s">
        <v>5868</v>
      </c>
      <c r="E508" s="158" t="str">
        <f t="shared" si="7"/>
        <v>NVL</v>
      </c>
      <c r="F508" s="158">
        <v>1548</v>
      </c>
    </row>
    <row r="509" spans="1:6" ht="30">
      <c r="A509" s="156" t="s">
        <v>1187</v>
      </c>
      <c r="B509" s="156" t="s">
        <v>1188</v>
      </c>
      <c r="C509" s="156" t="s">
        <v>5842</v>
      </c>
      <c r="D509" s="156" t="s">
        <v>5868</v>
      </c>
      <c r="E509" s="158" t="str">
        <f t="shared" si="7"/>
        <v>NVL</v>
      </c>
      <c r="F509" s="158">
        <v>1548</v>
      </c>
    </row>
    <row r="510" spans="1:6">
      <c r="A510" s="156" t="s">
        <v>1189</v>
      </c>
      <c r="B510" s="156" t="s">
        <v>1190</v>
      </c>
      <c r="C510" s="156" t="s">
        <v>5842</v>
      </c>
      <c r="D510" s="156" t="s">
        <v>5868</v>
      </c>
      <c r="E510" s="158" t="str">
        <f t="shared" si="7"/>
        <v>NVL</v>
      </c>
      <c r="F510" s="158">
        <v>1548</v>
      </c>
    </row>
    <row r="511" spans="1:6">
      <c r="A511" s="156" t="s">
        <v>1191</v>
      </c>
      <c r="B511" s="156" t="s">
        <v>1192</v>
      </c>
      <c r="C511" s="156" t="s">
        <v>5842</v>
      </c>
      <c r="D511" s="156" t="s">
        <v>5868</v>
      </c>
      <c r="E511" s="158" t="str">
        <f t="shared" si="7"/>
        <v>NVL</v>
      </c>
      <c r="F511" s="158">
        <v>1548</v>
      </c>
    </row>
    <row r="512" spans="1:6">
      <c r="A512" s="156" t="s">
        <v>1193</v>
      </c>
      <c r="B512" s="156" t="s">
        <v>1194</v>
      </c>
      <c r="C512" s="156" t="s">
        <v>5842</v>
      </c>
      <c r="D512" s="156" t="s">
        <v>5870</v>
      </c>
      <c r="E512" s="158" t="str">
        <f t="shared" si="7"/>
        <v>NVL</v>
      </c>
      <c r="F512" s="158">
        <v>1548</v>
      </c>
    </row>
    <row r="513" spans="1:6">
      <c r="A513" s="156" t="s">
        <v>1195</v>
      </c>
      <c r="B513" s="156" t="s">
        <v>1196</v>
      </c>
      <c r="C513" s="156" t="s">
        <v>5842</v>
      </c>
      <c r="D513" s="156" t="s">
        <v>5871</v>
      </c>
      <c r="E513" s="158" t="str">
        <f t="shared" si="7"/>
        <v>NVL</v>
      </c>
      <c r="F513" s="158">
        <v>1548</v>
      </c>
    </row>
    <row r="514" spans="1:6" ht="30">
      <c r="A514" s="156" t="s">
        <v>1197</v>
      </c>
      <c r="B514" s="156" t="s">
        <v>1198</v>
      </c>
      <c r="C514" s="156" t="s">
        <v>21</v>
      </c>
      <c r="D514" s="156" t="s">
        <v>5871</v>
      </c>
      <c r="E514" s="158" t="str">
        <f t="shared" si="7"/>
        <v>NVL</v>
      </c>
      <c r="F514" s="158">
        <v>1548</v>
      </c>
    </row>
    <row r="515" spans="1:6" ht="30">
      <c r="A515" s="156" t="s">
        <v>1199</v>
      </c>
      <c r="B515" s="156" t="s">
        <v>1200</v>
      </c>
      <c r="C515" s="156" t="s">
        <v>5842</v>
      </c>
      <c r="D515" s="156" t="s">
        <v>5871</v>
      </c>
      <c r="E515" s="158" t="str">
        <f t="shared" ref="E515:E578" si="8">IF(LEFT(D515,3)="156","HH",IF(LEFT(D515,3)="155","TP",IF(LEFT(D515,3)="153","CCDC",IF(LEFT(D515,4)="1522","VTTH","NVL"))))</f>
        <v>NVL</v>
      </c>
      <c r="F515" s="158">
        <v>1548</v>
      </c>
    </row>
    <row r="516" spans="1:6">
      <c r="A516" s="156" t="s">
        <v>1201</v>
      </c>
      <c r="B516" s="156" t="s">
        <v>1202</v>
      </c>
      <c r="C516" s="156" t="s">
        <v>21</v>
      </c>
      <c r="D516" s="156" t="s">
        <v>5871</v>
      </c>
      <c r="E516" s="158" t="str">
        <f t="shared" si="8"/>
        <v>NVL</v>
      </c>
      <c r="F516" s="158">
        <v>1548</v>
      </c>
    </row>
    <row r="517" spans="1:6" ht="30">
      <c r="A517" s="156" t="s">
        <v>1203</v>
      </c>
      <c r="B517" s="156" t="s">
        <v>1204</v>
      </c>
      <c r="C517" s="156" t="s">
        <v>21</v>
      </c>
      <c r="D517" s="156" t="s">
        <v>5871</v>
      </c>
      <c r="E517" s="158" t="str">
        <f t="shared" si="8"/>
        <v>NVL</v>
      </c>
      <c r="F517" s="158">
        <v>1548</v>
      </c>
    </row>
    <row r="518" spans="1:6">
      <c r="A518" s="156" t="s">
        <v>1205</v>
      </c>
      <c r="B518" s="156" t="s">
        <v>1206</v>
      </c>
      <c r="C518" s="156" t="s">
        <v>21</v>
      </c>
      <c r="D518" s="156" t="s">
        <v>5869</v>
      </c>
      <c r="E518" s="158" t="str">
        <f t="shared" si="8"/>
        <v>NVL</v>
      </c>
      <c r="F518" s="158">
        <v>1548</v>
      </c>
    </row>
    <row r="519" spans="1:6" ht="30">
      <c r="A519" s="156" t="s">
        <v>1207</v>
      </c>
      <c r="B519" s="156" t="s">
        <v>1208</v>
      </c>
      <c r="C519" s="156" t="s">
        <v>21</v>
      </c>
      <c r="D519" s="156" t="s">
        <v>5871</v>
      </c>
      <c r="E519" s="158" t="str">
        <f t="shared" si="8"/>
        <v>NVL</v>
      </c>
      <c r="F519" s="158">
        <v>1548</v>
      </c>
    </row>
    <row r="520" spans="1:6">
      <c r="A520" s="156" t="s">
        <v>1209</v>
      </c>
      <c r="B520" s="156" t="s">
        <v>1210</v>
      </c>
      <c r="C520" s="156" t="s">
        <v>21</v>
      </c>
      <c r="D520" s="156" t="s">
        <v>5869</v>
      </c>
      <c r="E520" s="158" t="str">
        <f t="shared" si="8"/>
        <v>NVL</v>
      </c>
      <c r="F520" s="158">
        <v>1548</v>
      </c>
    </row>
    <row r="521" spans="1:6">
      <c r="A521" s="156" t="s">
        <v>1211</v>
      </c>
      <c r="B521" s="156" t="s">
        <v>1212</v>
      </c>
      <c r="C521" s="156" t="s">
        <v>21</v>
      </c>
      <c r="D521" s="156" t="s">
        <v>5869</v>
      </c>
      <c r="E521" s="158" t="str">
        <f t="shared" si="8"/>
        <v>NVL</v>
      </c>
      <c r="F521" s="158">
        <v>1548</v>
      </c>
    </row>
    <row r="522" spans="1:6">
      <c r="A522" s="156" t="s">
        <v>1213</v>
      </c>
      <c r="B522" s="156" t="s">
        <v>1214</v>
      </c>
      <c r="C522" s="156" t="s">
        <v>5842</v>
      </c>
      <c r="D522" s="156" t="s">
        <v>5869</v>
      </c>
      <c r="E522" s="158" t="str">
        <f t="shared" si="8"/>
        <v>NVL</v>
      </c>
      <c r="F522" s="158">
        <v>1548</v>
      </c>
    </row>
    <row r="523" spans="1:6" ht="30">
      <c r="A523" s="156" t="s">
        <v>1215</v>
      </c>
      <c r="B523" s="156" t="s">
        <v>1216</v>
      </c>
      <c r="C523" s="156" t="s">
        <v>5842</v>
      </c>
      <c r="D523" s="156" t="s">
        <v>5871</v>
      </c>
      <c r="E523" s="158" t="str">
        <f t="shared" si="8"/>
        <v>NVL</v>
      </c>
      <c r="F523" s="158">
        <v>1548</v>
      </c>
    </row>
    <row r="524" spans="1:6">
      <c r="A524" s="156" t="s">
        <v>1217</v>
      </c>
      <c r="B524" s="156" t="s">
        <v>1218</v>
      </c>
      <c r="C524" s="156" t="s">
        <v>5842</v>
      </c>
      <c r="D524" s="156" t="s">
        <v>5869</v>
      </c>
      <c r="E524" s="158" t="str">
        <f t="shared" si="8"/>
        <v>NVL</v>
      </c>
      <c r="F524" s="158">
        <v>1548</v>
      </c>
    </row>
    <row r="525" spans="1:6">
      <c r="A525" s="156" t="s">
        <v>1219</v>
      </c>
      <c r="B525" s="156" t="s">
        <v>1220</v>
      </c>
      <c r="C525" s="156" t="s">
        <v>5842</v>
      </c>
      <c r="D525" s="156" t="s">
        <v>5870</v>
      </c>
      <c r="E525" s="158" t="str">
        <f t="shared" si="8"/>
        <v>NVL</v>
      </c>
      <c r="F525" s="158">
        <v>1548</v>
      </c>
    </row>
    <row r="526" spans="1:6">
      <c r="A526" s="156" t="s">
        <v>1221</v>
      </c>
      <c r="B526" s="156" t="s">
        <v>1222</v>
      </c>
      <c r="C526" s="156" t="s">
        <v>21</v>
      </c>
      <c r="D526" s="156" t="s">
        <v>5869</v>
      </c>
      <c r="E526" s="158" t="str">
        <f t="shared" si="8"/>
        <v>NVL</v>
      </c>
      <c r="F526" s="158">
        <v>1548</v>
      </c>
    </row>
    <row r="527" spans="1:6" ht="30">
      <c r="A527" s="156" t="s">
        <v>1223</v>
      </c>
      <c r="B527" s="156" t="s">
        <v>1224</v>
      </c>
      <c r="C527" s="156" t="s">
        <v>21</v>
      </c>
      <c r="D527" s="156" t="s">
        <v>5871</v>
      </c>
      <c r="E527" s="158" t="str">
        <f t="shared" si="8"/>
        <v>NVL</v>
      </c>
      <c r="F527" s="158">
        <v>1548</v>
      </c>
    </row>
    <row r="528" spans="1:6">
      <c r="A528" s="156" t="s">
        <v>1225</v>
      </c>
      <c r="B528" s="156" t="s">
        <v>1226</v>
      </c>
      <c r="C528" s="156" t="s">
        <v>21</v>
      </c>
      <c r="D528" s="156" t="s">
        <v>5871</v>
      </c>
      <c r="E528" s="158" t="str">
        <f t="shared" si="8"/>
        <v>NVL</v>
      </c>
      <c r="F528" s="158">
        <v>1548</v>
      </c>
    </row>
    <row r="529" spans="1:6" ht="30">
      <c r="A529" s="156" t="s">
        <v>1227</v>
      </c>
      <c r="B529" s="156" t="s">
        <v>1228</v>
      </c>
      <c r="C529" s="156" t="s">
        <v>21</v>
      </c>
      <c r="D529" s="156" t="s">
        <v>5871</v>
      </c>
      <c r="E529" s="158" t="str">
        <f t="shared" si="8"/>
        <v>NVL</v>
      </c>
      <c r="F529" s="158">
        <v>1548</v>
      </c>
    </row>
    <row r="530" spans="1:6">
      <c r="A530" s="156" t="s">
        <v>1229</v>
      </c>
      <c r="B530" s="156" t="s">
        <v>1230</v>
      </c>
      <c r="C530" s="156" t="s">
        <v>21</v>
      </c>
      <c r="D530" s="156" t="s">
        <v>5871</v>
      </c>
      <c r="E530" s="158" t="str">
        <f t="shared" si="8"/>
        <v>NVL</v>
      </c>
      <c r="F530" s="158">
        <v>1548</v>
      </c>
    </row>
    <row r="531" spans="1:6">
      <c r="A531" s="156" t="s">
        <v>1231</v>
      </c>
      <c r="B531" s="156" t="s">
        <v>1232</v>
      </c>
      <c r="C531" s="156" t="s">
        <v>21</v>
      </c>
      <c r="D531" s="156" t="s">
        <v>5871</v>
      </c>
      <c r="E531" s="158" t="str">
        <f t="shared" si="8"/>
        <v>NVL</v>
      </c>
      <c r="F531" s="158">
        <v>1548</v>
      </c>
    </row>
    <row r="532" spans="1:6" ht="30">
      <c r="A532" s="156" t="s">
        <v>1233</v>
      </c>
      <c r="B532" s="156" t="s">
        <v>1234</v>
      </c>
      <c r="C532" s="156" t="s">
        <v>5842</v>
      </c>
      <c r="D532" s="156" t="s">
        <v>5871</v>
      </c>
      <c r="E532" s="158" t="str">
        <f t="shared" si="8"/>
        <v>NVL</v>
      </c>
      <c r="F532" s="158">
        <v>1548</v>
      </c>
    </row>
    <row r="533" spans="1:6" ht="30">
      <c r="A533" s="156" t="s">
        <v>1235</v>
      </c>
      <c r="B533" s="156" t="s">
        <v>1236</v>
      </c>
      <c r="C533" s="156" t="s">
        <v>5842</v>
      </c>
      <c r="D533" s="156" t="s">
        <v>5871</v>
      </c>
      <c r="E533" s="158" t="str">
        <f t="shared" si="8"/>
        <v>NVL</v>
      </c>
      <c r="F533" s="158">
        <v>1548</v>
      </c>
    </row>
    <row r="534" spans="1:6" ht="30">
      <c r="A534" s="156" t="s">
        <v>1237</v>
      </c>
      <c r="B534" s="156" t="s">
        <v>1238</v>
      </c>
      <c r="C534" s="156" t="s">
        <v>5842</v>
      </c>
      <c r="D534" s="156" t="s">
        <v>5871</v>
      </c>
      <c r="E534" s="158" t="str">
        <f t="shared" si="8"/>
        <v>NVL</v>
      </c>
      <c r="F534" s="158">
        <v>1548</v>
      </c>
    </row>
    <row r="535" spans="1:6" ht="30">
      <c r="A535" s="156" t="s">
        <v>1239</v>
      </c>
      <c r="B535" s="156" t="s">
        <v>1240</v>
      </c>
      <c r="C535" s="156" t="s">
        <v>5842</v>
      </c>
      <c r="D535" s="156" t="s">
        <v>5871</v>
      </c>
      <c r="E535" s="158" t="str">
        <f t="shared" si="8"/>
        <v>NVL</v>
      </c>
      <c r="F535" s="158">
        <v>1548</v>
      </c>
    </row>
    <row r="536" spans="1:6" ht="30">
      <c r="A536" s="156" t="s">
        <v>1241</v>
      </c>
      <c r="B536" s="156" t="s">
        <v>1242</v>
      </c>
      <c r="C536" s="156" t="s">
        <v>5842</v>
      </c>
      <c r="D536" s="156" t="s">
        <v>5871</v>
      </c>
      <c r="E536" s="158" t="str">
        <f t="shared" si="8"/>
        <v>NVL</v>
      </c>
      <c r="F536" s="158">
        <v>1548</v>
      </c>
    </row>
    <row r="537" spans="1:6" ht="30">
      <c r="A537" s="156" t="s">
        <v>1243</v>
      </c>
      <c r="B537" s="156" t="s">
        <v>1244</v>
      </c>
      <c r="C537" s="156" t="s">
        <v>5842</v>
      </c>
      <c r="D537" s="156" t="s">
        <v>5871</v>
      </c>
      <c r="E537" s="158" t="str">
        <f t="shared" si="8"/>
        <v>NVL</v>
      </c>
      <c r="F537" s="158">
        <v>1548</v>
      </c>
    </row>
    <row r="538" spans="1:6">
      <c r="A538" s="156" t="s">
        <v>1245</v>
      </c>
      <c r="B538" s="156" t="s">
        <v>1246</v>
      </c>
      <c r="C538" s="156" t="s">
        <v>21</v>
      </c>
      <c r="D538" s="156" t="s">
        <v>5871</v>
      </c>
      <c r="E538" s="158" t="str">
        <f t="shared" si="8"/>
        <v>NVL</v>
      </c>
      <c r="F538" s="158">
        <v>1548</v>
      </c>
    </row>
    <row r="539" spans="1:6">
      <c r="A539" s="156" t="s">
        <v>1247</v>
      </c>
      <c r="B539" s="156" t="s">
        <v>1248</v>
      </c>
      <c r="C539" s="156" t="s">
        <v>5842</v>
      </c>
      <c r="D539" s="156" t="s">
        <v>5869</v>
      </c>
      <c r="E539" s="158" t="str">
        <f t="shared" si="8"/>
        <v>NVL</v>
      </c>
      <c r="F539" s="158">
        <v>1548</v>
      </c>
    </row>
    <row r="540" spans="1:6" ht="30">
      <c r="A540" s="156" t="s">
        <v>1249</v>
      </c>
      <c r="B540" s="156" t="s">
        <v>1250</v>
      </c>
      <c r="C540" s="156" t="s">
        <v>5842</v>
      </c>
      <c r="D540" s="156" t="s">
        <v>5871</v>
      </c>
      <c r="E540" s="158" t="str">
        <f t="shared" si="8"/>
        <v>NVL</v>
      </c>
      <c r="F540" s="158">
        <v>1548</v>
      </c>
    </row>
    <row r="541" spans="1:6">
      <c r="A541" s="156" t="s">
        <v>1251</v>
      </c>
      <c r="B541" s="156" t="s">
        <v>1252</v>
      </c>
      <c r="C541" s="156" t="s">
        <v>5842</v>
      </c>
      <c r="D541" s="156" t="s">
        <v>5869</v>
      </c>
      <c r="E541" s="158" t="str">
        <f t="shared" si="8"/>
        <v>NVL</v>
      </c>
      <c r="F541" s="158">
        <v>1548</v>
      </c>
    </row>
    <row r="542" spans="1:6" ht="30">
      <c r="A542" s="156" t="s">
        <v>1253</v>
      </c>
      <c r="B542" s="156" t="s">
        <v>1254</v>
      </c>
      <c r="C542" s="156" t="s">
        <v>21</v>
      </c>
      <c r="D542" s="156" t="s">
        <v>5871</v>
      </c>
      <c r="E542" s="158" t="str">
        <f t="shared" si="8"/>
        <v>NVL</v>
      </c>
      <c r="F542" s="158">
        <v>1548</v>
      </c>
    </row>
    <row r="543" spans="1:6">
      <c r="A543" s="156" t="s">
        <v>1255</v>
      </c>
      <c r="B543" s="156" t="s">
        <v>1256</v>
      </c>
      <c r="C543" s="156" t="s">
        <v>21</v>
      </c>
      <c r="D543" s="156" t="s">
        <v>5869</v>
      </c>
      <c r="E543" s="158" t="str">
        <f t="shared" si="8"/>
        <v>NVL</v>
      </c>
      <c r="F543" s="158">
        <v>1548</v>
      </c>
    </row>
    <row r="544" spans="1:6">
      <c r="A544" s="156" t="s">
        <v>1257</v>
      </c>
      <c r="B544" s="156" t="s">
        <v>1258</v>
      </c>
      <c r="C544" s="156" t="s">
        <v>5842</v>
      </c>
      <c r="D544" s="156" t="s">
        <v>5869</v>
      </c>
      <c r="E544" s="158" t="str">
        <f t="shared" si="8"/>
        <v>NVL</v>
      </c>
      <c r="F544" s="158">
        <v>1548</v>
      </c>
    </row>
    <row r="545" spans="1:6" ht="30">
      <c r="A545" s="156" t="s">
        <v>1259</v>
      </c>
      <c r="B545" s="156" t="s">
        <v>1260</v>
      </c>
      <c r="C545" s="156" t="s">
        <v>5842</v>
      </c>
      <c r="D545" s="156" t="s">
        <v>5871</v>
      </c>
      <c r="E545" s="158" t="str">
        <f t="shared" si="8"/>
        <v>NVL</v>
      </c>
      <c r="F545" s="158">
        <v>1548</v>
      </c>
    </row>
    <row r="546" spans="1:6">
      <c r="A546" s="156" t="s">
        <v>1261</v>
      </c>
      <c r="B546" s="156" t="s">
        <v>1262</v>
      </c>
      <c r="C546" s="156" t="s">
        <v>21</v>
      </c>
      <c r="D546" s="156" t="s">
        <v>5869</v>
      </c>
      <c r="E546" s="158" t="str">
        <f t="shared" si="8"/>
        <v>NVL</v>
      </c>
      <c r="F546" s="158">
        <v>1548</v>
      </c>
    </row>
    <row r="547" spans="1:6" ht="30">
      <c r="A547" s="156" t="s">
        <v>1263</v>
      </c>
      <c r="B547" s="156" t="s">
        <v>1264</v>
      </c>
      <c r="C547" s="156" t="s">
        <v>5842</v>
      </c>
      <c r="D547" s="156" t="s">
        <v>5871</v>
      </c>
      <c r="E547" s="158" t="str">
        <f t="shared" si="8"/>
        <v>NVL</v>
      </c>
      <c r="F547" s="158">
        <v>1548</v>
      </c>
    </row>
    <row r="548" spans="1:6">
      <c r="A548" s="156" t="s">
        <v>1265</v>
      </c>
      <c r="B548" s="156" t="s">
        <v>1266</v>
      </c>
      <c r="C548" s="156" t="s">
        <v>21</v>
      </c>
      <c r="D548" s="156" t="s">
        <v>5871</v>
      </c>
      <c r="E548" s="158" t="str">
        <f t="shared" si="8"/>
        <v>NVL</v>
      </c>
      <c r="F548" s="158">
        <v>1548</v>
      </c>
    </row>
    <row r="549" spans="1:6">
      <c r="A549" s="156" t="s">
        <v>1267</v>
      </c>
      <c r="B549" s="156" t="s">
        <v>1268</v>
      </c>
      <c r="C549" s="156" t="s">
        <v>5842</v>
      </c>
      <c r="D549" s="156" t="s">
        <v>5871</v>
      </c>
      <c r="E549" s="158" t="str">
        <f t="shared" si="8"/>
        <v>NVL</v>
      </c>
      <c r="F549" s="158">
        <v>1548</v>
      </c>
    </row>
    <row r="550" spans="1:6" ht="30">
      <c r="A550" s="156" t="s">
        <v>1269</v>
      </c>
      <c r="B550" s="156" t="s">
        <v>1270</v>
      </c>
      <c r="C550" s="156" t="s">
        <v>5842</v>
      </c>
      <c r="D550" s="156" t="s">
        <v>5871</v>
      </c>
      <c r="E550" s="158" t="str">
        <f t="shared" si="8"/>
        <v>NVL</v>
      </c>
      <c r="F550" s="158">
        <v>1548</v>
      </c>
    </row>
    <row r="551" spans="1:6">
      <c r="A551" s="156" t="s">
        <v>1271</v>
      </c>
      <c r="B551" s="156" t="s">
        <v>1272</v>
      </c>
      <c r="C551" s="156" t="s">
        <v>5842</v>
      </c>
      <c r="D551" s="156" t="s">
        <v>5871</v>
      </c>
      <c r="E551" s="158" t="str">
        <f t="shared" si="8"/>
        <v>NVL</v>
      </c>
      <c r="F551" s="158">
        <v>1548</v>
      </c>
    </row>
    <row r="552" spans="1:6" ht="30">
      <c r="A552" s="156" t="s">
        <v>1273</v>
      </c>
      <c r="B552" s="156" t="s">
        <v>1274</v>
      </c>
      <c r="C552" s="156" t="s">
        <v>5842</v>
      </c>
      <c r="D552" s="156" t="s">
        <v>5871</v>
      </c>
      <c r="E552" s="158" t="str">
        <f t="shared" si="8"/>
        <v>NVL</v>
      </c>
      <c r="F552" s="158">
        <v>1548</v>
      </c>
    </row>
    <row r="553" spans="1:6">
      <c r="A553" s="156" t="s">
        <v>1275</v>
      </c>
      <c r="B553" s="156" t="s">
        <v>1276</v>
      </c>
      <c r="C553" s="156" t="s">
        <v>21</v>
      </c>
      <c r="D553" s="156" t="s">
        <v>5869</v>
      </c>
      <c r="E553" s="158" t="str">
        <f t="shared" si="8"/>
        <v>NVL</v>
      </c>
      <c r="F553" s="158">
        <v>1548</v>
      </c>
    </row>
    <row r="554" spans="1:6">
      <c r="A554" s="156" t="s">
        <v>1277</v>
      </c>
      <c r="B554" s="156" t="s">
        <v>1278</v>
      </c>
      <c r="C554" s="156" t="s">
        <v>5842</v>
      </c>
      <c r="D554" s="156" t="s">
        <v>5869</v>
      </c>
      <c r="E554" s="158" t="str">
        <f t="shared" si="8"/>
        <v>NVL</v>
      </c>
      <c r="F554" s="158">
        <v>1548</v>
      </c>
    </row>
    <row r="555" spans="1:6">
      <c r="A555" s="156" t="s">
        <v>1279</v>
      </c>
      <c r="B555" s="156" t="s">
        <v>1280</v>
      </c>
      <c r="C555" s="156" t="s">
        <v>21</v>
      </c>
      <c r="D555" s="156" t="s">
        <v>5869</v>
      </c>
      <c r="E555" s="158" t="str">
        <f t="shared" si="8"/>
        <v>NVL</v>
      </c>
      <c r="F555" s="158">
        <v>1548</v>
      </c>
    </row>
    <row r="556" spans="1:6">
      <c r="A556" s="156" t="s">
        <v>1281</v>
      </c>
      <c r="B556" s="156" t="s">
        <v>1282</v>
      </c>
      <c r="C556" s="156" t="s">
        <v>5842</v>
      </c>
      <c r="D556" s="156" t="s">
        <v>5869</v>
      </c>
      <c r="E556" s="158" t="str">
        <f t="shared" si="8"/>
        <v>NVL</v>
      </c>
      <c r="F556" s="158">
        <v>1548</v>
      </c>
    </row>
    <row r="557" spans="1:6">
      <c r="A557" s="156" t="s">
        <v>1283</v>
      </c>
      <c r="B557" s="156" t="s">
        <v>1284</v>
      </c>
      <c r="C557" s="156" t="s">
        <v>5842</v>
      </c>
      <c r="D557" s="156" t="s">
        <v>5870</v>
      </c>
      <c r="E557" s="158" t="str">
        <f t="shared" si="8"/>
        <v>NVL</v>
      </c>
      <c r="F557" s="158">
        <v>1548</v>
      </c>
    </row>
    <row r="558" spans="1:6" ht="30">
      <c r="A558" s="156" t="s">
        <v>1285</v>
      </c>
      <c r="B558" s="156" t="s">
        <v>1286</v>
      </c>
      <c r="C558" s="156" t="s">
        <v>5842</v>
      </c>
      <c r="D558" s="156" t="s">
        <v>5871</v>
      </c>
      <c r="E558" s="158" t="str">
        <f t="shared" si="8"/>
        <v>NVL</v>
      </c>
      <c r="F558" s="158">
        <v>1548</v>
      </c>
    </row>
    <row r="559" spans="1:6">
      <c r="A559" s="156" t="s">
        <v>1287</v>
      </c>
      <c r="B559" s="156" t="s">
        <v>1288</v>
      </c>
      <c r="C559" s="156" t="s">
        <v>5842</v>
      </c>
      <c r="D559" s="156" t="s">
        <v>5869</v>
      </c>
      <c r="E559" s="158" t="str">
        <f t="shared" si="8"/>
        <v>NVL</v>
      </c>
      <c r="F559" s="158">
        <v>1548</v>
      </c>
    </row>
    <row r="560" spans="1:6">
      <c r="A560" s="156" t="s">
        <v>1289</v>
      </c>
      <c r="B560" s="156" t="s">
        <v>1290</v>
      </c>
      <c r="C560" s="156" t="s">
        <v>5842</v>
      </c>
      <c r="D560" s="156" t="s">
        <v>5868</v>
      </c>
      <c r="E560" s="158" t="str">
        <f t="shared" si="8"/>
        <v>NVL</v>
      </c>
      <c r="F560" s="158">
        <v>1548</v>
      </c>
    </row>
    <row r="561" spans="1:6">
      <c r="A561" s="156" t="s">
        <v>1291</v>
      </c>
      <c r="B561" s="156" t="s">
        <v>1292</v>
      </c>
      <c r="C561" s="156" t="s">
        <v>5842</v>
      </c>
      <c r="D561" s="156" t="s">
        <v>5870</v>
      </c>
      <c r="E561" s="158" t="str">
        <f t="shared" si="8"/>
        <v>NVL</v>
      </c>
      <c r="F561" s="158">
        <v>1548</v>
      </c>
    </row>
    <row r="562" spans="1:6">
      <c r="A562" s="156" t="s">
        <v>1293</v>
      </c>
      <c r="B562" s="156" t="s">
        <v>1294</v>
      </c>
      <c r="C562" s="156" t="s">
        <v>5842</v>
      </c>
      <c r="D562" s="156" t="s">
        <v>5870</v>
      </c>
      <c r="E562" s="158" t="str">
        <f t="shared" si="8"/>
        <v>NVL</v>
      </c>
      <c r="F562" s="158">
        <v>1548</v>
      </c>
    </row>
    <row r="563" spans="1:6" ht="30">
      <c r="A563" s="156" t="s">
        <v>1295</v>
      </c>
      <c r="B563" s="156" t="s">
        <v>1296</v>
      </c>
      <c r="C563" s="156" t="s">
        <v>5842</v>
      </c>
      <c r="D563" s="156" t="s">
        <v>5871</v>
      </c>
      <c r="E563" s="158" t="str">
        <f t="shared" si="8"/>
        <v>NVL</v>
      </c>
      <c r="F563" s="158">
        <v>1548</v>
      </c>
    </row>
    <row r="564" spans="1:6">
      <c r="A564" s="156" t="s">
        <v>1297</v>
      </c>
      <c r="B564" s="156" t="s">
        <v>1298</v>
      </c>
      <c r="C564" s="156" t="s">
        <v>21</v>
      </c>
      <c r="D564" s="156" t="s">
        <v>5869</v>
      </c>
      <c r="E564" s="158" t="str">
        <f t="shared" si="8"/>
        <v>NVL</v>
      </c>
      <c r="F564" s="158">
        <v>1548</v>
      </c>
    </row>
    <row r="565" spans="1:6">
      <c r="A565" s="156" t="s">
        <v>1299</v>
      </c>
      <c r="B565" s="156" t="s">
        <v>1300</v>
      </c>
      <c r="C565" s="156" t="s">
        <v>5842</v>
      </c>
      <c r="D565" s="156" t="s">
        <v>5870</v>
      </c>
      <c r="E565" s="158" t="str">
        <f t="shared" si="8"/>
        <v>NVL</v>
      </c>
      <c r="F565" s="158">
        <v>1548</v>
      </c>
    </row>
    <row r="566" spans="1:6">
      <c r="A566" s="156" t="s">
        <v>1301</v>
      </c>
      <c r="B566" s="156" t="s">
        <v>1302</v>
      </c>
      <c r="C566" s="156" t="s">
        <v>5842</v>
      </c>
      <c r="D566" s="156" t="s">
        <v>5870</v>
      </c>
      <c r="E566" s="158" t="str">
        <f t="shared" si="8"/>
        <v>NVL</v>
      </c>
      <c r="F566" s="158">
        <v>1548</v>
      </c>
    </row>
    <row r="567" spans="1:6">
      <c r="A567" s="156" t="s">
        <v>1303</v>
      </c>
      <c r="B567" s="156" t="s">
        <v>1304</v>
      </c>
      <c r="C567" s="156" t="s">
        <v>5842</v>
      </c>
      <c r="D567" s="156" t="s">
        <v>5870</v>
      </c>
      <c r="E567" s="158" t="str">
        <f t="shared" si="8"/>
        <v>NVL</v>
      </c>
      <c r="F567" s="158">
        <v>1548</v>
      </c>
    </row>
    <row r="568" spans="1:6">
      <c r="A568" s="156" t="s">
        <v>1305</v>
      </c>
      <c r="B568" s="156" t="s">
        <v>1306</v>
      </c>
      <c r="C568" s="156" t="s">
        <v>5842</v>
      </c>
      <c r="D568" s="156" t="s">
        <v>5870</v>
      </c>
      <c r="E568" s="158" t="str">
        <f t="shared" si="8"/>
        <v>NVL</v>
      </c>
      <c r="F568" s="158">
        <v>1548</v>
      </c>
    </row>
    <row r="569" spans="1:6">
      <c r="A569" s="156" t="s">
        <v>1307</v>
      </c>
      <c r="B569" s="156" t="s">
        <v>1308</v>
      </c>
      <c r="C569" s="156" t="s">
        <v>5842</v>
      </c>
      <c r="D569" s="156" t="s">
        <v>5868</v>
      </c>
      <c r="E569" s="158" t="str">
        <f t="shared" si="8"/>
        <v>NVL</v>
      </c>
      <c r="F569" s="158">
        <v>1548</v>
      </c>
    </row>
    <row r="570" spans="1:6">
      <c r="A570" s="156" t="s">
        <v>1309</v>
      </c>
      <c r="B570" s="156" t="s">
        <v>1310</v>
      </c>
      <c r="C570" s="156" t="s">
        <v>5842</v>
      </c>
      <c r="D570" s="156" t="s">
        <v>5870</v>
      </c>
      <c r="E570" s="158" t="str">
        <f t="shared" si="8"/>
        <v>NVL</v>
      </c>
      <c r="F570" s="158">
        <v>1548</v>
      </c>
    </row>
    <row r="571" spans="1:6">
      <c r="A571" s="156" t="s">
        <v>1311</v>
      </c>
      <c r="B571" s="156" t="s">
        <v>1312</v>
      </c>
      <c r="C571" s="156" t="s">
        <v>21</v>
      </c>
      <c r="D571" s="156" t="s">
        <v>5869</v>
      </c>
      <c r="E571" s="158" t="str">
        <f t="shared" si="8"/>
        <v>NVL</v>
      </c>
      <c r="F571" s="158">
        <v>1548</v>
      </c>
    </row>
    <row r="572" spans="1:6">
      <c r="A572" s="156" t="s">
        <v>1313</v>
      </c>
      <c r="B572" s="156" t="s">
        <v>1314</v>
      </c>
      <c r="C572" s="156" t="s">
        <v>5842</v>
      </c>
      <c r="D572" s="156" t="s">
        <v>5868</v>
      </c>
      <c r="E572" s="158" t="str">
        <f t="shared" si="8"/>
        <v>NVL</v>
      </c>
      <c r="F572" s="158">
        <v>1548</v>
      </c>
    </row>
    <row r="573" spans="1:6">
      <c r="A573" s="156" t="s">
        <v>1315</v>
      </c>
      <c r="B573" s="156" t="s">
        <v>1316</v>
      </c>
      <c r="C573" s="156" t="s">
        <v>5842</v>
      </c>
      <c r="D573" s="156" t="s">
        <v>5873</v>
      </c>
      <c r="E573" s="158" t="str">
        <f t="shared" si="8"/>
        <v>NVL</v>
      </c>
      <c r="F573" s="158">
        <v>1548</v>
      </c>
    </row>
    <row r="574" spans="1:6">
      <c r="A574" s="156" t="s">
        <v>1317</v>
      </c>
      <c r="B574" s="156" t="s">
        <v>1318</v>
      </c>
      <c r="C574" s="156" t="s">
        <v>5842</v>
      </c>
      <c r="D574" s="156" t="s">
        <v>5869</v>
      </c>
      <c r="E574" s="158" t="str">
        <f t="shared" si="8"/>
        <v>NVL</v>
      </c>
      <c r="F574" s="158">
        <v>1548</v>
      </c>
    </row>
    <row r="575" spans="1:6">
      <c r="A575" s="156" t="s">
        <v>1319</v>
      </c>
      <c r="B575" s="156" t="s">
        <v>1320</v>
      </c>
      <c r="C575" s="156" t="s">
        <v>5842</v>
      </c>
      <c r="D575" s="156" t="s">
        <v>5868</v>
      </c>
      <c r="E575" s="158" t="str">
        <f t="shared" si="8"/>
        <v>NVL</v>
      </c>
      <c r="F575" s="158">
        <v>1548</v>
      </c>
    </row>
    <row r="576" spans="1:6">
      <c r="A576" s="156" t="s">
        <v>1321</v>
      </c>
      <c r="B576" s="156" t="s">
        <v>1322</v>
      </c>
      <c r="C576" s="156" t="s">
        <v>5842</v>
      </c>
      <c r="D576" s="156" t="s">
        <v>5870</v>
      </c>
      <c r="E576" s="158" t="str">
        <f t="shared" si="8"/>
        <v>NVL</v>
      </c>
      <c r="F576" s="158">
        <v>1548</v>
      </c>
    </row>
    <row r="577" spans="1:6">
      <c r="A577" s="156" t="s">
        <v>1323</v>
      </c>
      <c r="B577" s="156" t="s">
        <v>1324</v>
      </c>
      <c r="C577" s="156" t="s">
        <v>21</v>
      </c>
      <c r="D577" s="156" t="s">
        <v>5870</v>
      </c>
      <c r="E577" s="158" t="str">
        <f t="shared" si="8"/>
        <v>NVL</v>
      </c>
      <c r="F577" s="158">
        <v>1548</v>
      </c>
    </row>
    <row r="578" spans="1:6">
      <c r="A578" s="156" t="s">
        <v>1325</v>
      </c>
      <c r="B578" s="156" t="s">
        <v>1326</v>
      </c>
      <c r="C578" s="156" t="s">
        <v>5842</v>
      </c>
      <c r="D578" s="156" t="s">
        <v>5870</v>
      </c>
      <c r="E578" s="158" t="str">
        <f t="shared" si="8"/>
        <v>NVL</v>
      </c>
      <c r="F578" s="158">
        <v>1548</v>
      </c>
    </row>
    <row r="579" spans="1:6">
      <c r="A579" s="156" t="s">
        <v>1327</v>
      </c>
      <c r="B579" s="156" t="s">
        <v>1328</v>
      </c>
      <c r="C579" s="156" t="s">
        <v>5842</v>
      </c>
      <c r="D579" s="156" t="s">
        <v>5870</v>
      </c>
      <c r="E579" s="158" t="str">
        <f t="shared" ref="E579:E642" si="9">IF(LEFT(D579,3)="156","HH",IF(LEFT(D579,3)="155","TP",IF(LEFT(D579,3)="153","CCDC",IF(LEFT(D579,4)="1522","VTTH","NVL"))))</f>
        <v>NVL</v>
      </c>
      <c r="F579" s="158">
        <v>1548</v>
      </c>
    </row>
    <row r="580" spans="1:6">
      <c r="A580" s="156" t="s">
        <v>1329</v>
      </c>
      <c r="B580" s="156" t="s">
        <v>1330</v>
      </c>
      <c r="C580" s="156" t="s">
        <v>21</v>
      </c>
      <c r="D580" s="156" t="s">
        <v>5869</v>
      </c>
      <c r="E580" s="158" t="str">
        <f t="shared" si="9"/>
        <v>NVL</v>
      </c>
      <c r="F580" s="158">
        <v>1548</v>
      </c>
    </row>
    <row r="581" spans="1:6" ht="30">
      <c r="A581" s="156" t="s">
        <v>1331</v>
      </c>
      <c r="B581" s="156" t="s">
        <v>1332</v>
      </c>
      <c r="C581" s="156" t="s">
        <v>5842</v>
      </c>
      <c r="D581" s="156" t="s">
        <v>5871</v>
      </c>
      <c r="E581" s="158" t="str">
        <f t="shared" si="9"/>
        <v>NVL</v>
      </c>
      <c r="F581" s="158">
        <v>1548</v>
      </c>
    </row>
    <row r="582" spans="1:6">
      <c r="A582" s="156" t="s">
        <v>1333</v>
      </c>
      <c r="B582" s="156" t="s">
        <v>1334</v>
      </c>
      <c r="C582" s="156" t="s">
        <v>5842</v>
      </c>
      <c r="D582" s="156" t="s">
        <v>5870</v>
      </c>
      <c r="E582" s="158" t="str">
        <f t="shared" si="9"/>
        <v>NVL</v>
      </c>
      <c r="F582" s="158">
        <v>1548</v>
      </c>
    </row>
    <row r="583" spans="1:6">
      <c r="A583" s="156" t="s">
        <v>1335</v>
      </c>
      <c r="B583" s="156" t="s">
        <v>1336</v>
      </c>
      <c r="C583" s="156" t="s">
        <v>5842</v>
      </c>
      <c r="D583" s="156" t="s">
        <v>5870</v>
      </c>
      <c r="E583" s="158" t="str">
        <f t="shared" si="9"/>
        <v>NVL</v>
      </c>
      <c r="F583" s="158">
        <v>1548</v>
      </c>
    </row>
    <row r="584" spans="1:6" ht="30">
      <c r="A584" s="156" t="s">
        <v>1337</v>
      </c>
      <c r="B584" s="156" t="s">
        <v>1338</v>
      </c>
      <c r="C584" s="156" t="s">
        <v>5842</v>
      </c>
      <c r="D584" s="156" t="s">
        <v>5871</v>
      </c>
      <c r="E584" s="158" t="str">
        <f t="shared" si="9"/>
        <v>NVL</v>
      </c>
      <c r="F584" s="158">
        <v>1548</v>
      </c>
    </row>
    <row r="585" spans="1:6">
      <c r="A585" s="156" t="s">
        <v>1339</v>
      </c>
      <c r="B585" s="156" t="s">
        <v>1340</v>
      </c>
      <c r="C585" s="156" t="s">
        <v>5842</v>
      </c>
      <c r="D585" s="156" t="s">
        <v>5870</v>
      </c>
      <c r="E585" s="158" t="str">
        <f t="shared" si="9"/>
        <v>NVL</v>
      </c>
      <c r="F585" s="158">
        <v>1548</v>
      </c>
    </row>
    <row r="586" spans="1:6">
      <c r="A586" s="156" t="s">
        <v>1341</v>
      </c>
      <c r="B586" s="156" t="s">
        <v>1342</v>
      </c>
      <c r="C586" s="156" t="s">
        <v>21</v>
      </c>
      <c r="D586" s="156" t="s">
        <v>5871</v>
      </c>
      <c r="E586" s="158" t="str">
        <f t="shared" si="9"/>
        <v>NVL</v>
      </c>
      <c r="F586" s="158">
        <v>1548</v>
      </c>
    </row>
    <row r="587" spans="1:6">
      <c r="A587" s="156" t="s">
        <v>1343</v>
      </c>
      <c r="B587" s="156" t="s">
        <v>1344</v>
      </c>
      <c r="C587" s="156" t="s">
        <v>5842</v>
      </c>
      <c r="D587" s="156" t="s">
        <v>5868</v>
      </c>
      <c r="E587" s="158" t="str">
        <f t="shared" si="9"/>
        <v>NVL</v>
      </c>
      <c r="F587" s="158">
        <v>1548</v>
      </c>
    </row>
    <row r="588" spans="1:6">
      <c r="A588" s="156" t="s">
        <v>1345</v>
      </c>
      <c r="B588" s="156" t="s">
        <v>1346</v>
      </c>
      <c r="C588" s="156" t="s">
        <v>5842</v>
      </c>
      <c r="D588" s="156" t="s">
        <v>5870</v>
      </c>
      <c r="E588" s="158" t="str">
        <f t="shared" si="9"/>
        <v>NVL</v>
      </c>
      <c r="F588" s="158">
        <v>1548</v>
      </c>
    </row>
    <row r="589" spans="1:6">
      <c r="A589" s="156" t="s">
        <v>1347</v>
      </c>
      <c r="B589" s="156" t="s">
        <v>1348</v>
      </c>
      <c r="C589" s="156" t="s">
        <v>21</v>
      </c>
      <c r="D589" s="156" t="s">
        <v>5870</v>
      </c>
      <c r="E589" s="158" t="str">
        <f t="shared" si="9"/>
        <v>NVL</v>
      </c>
      <c r="F589" s="158">
        <v>1548</v>
      </c>
    </row>
    <row r="590" spans="1:6">
      <c r="A590" s="156" t="s">
        <v>1349</v>
      </c>
      <c r="B590" s="156" t="s">
        <v>1350</v>
      </c>
      <c r="C590" s="156" t="s">
        <v>5842</v>
      </c>
      <c r="D590" s="156" t="s">
        <v>5869</v>
      </c>
      <c r="E590" s="158" t="str">
        <f t="shared" si="9"/>
        <v>NVL</v>
      </c>
      <c r="F590" s="158">
        <v>1548</v>
      </c>
    </row>
    <row r="591" spans="1:6">
      <c r="A591" s="156" t="s">
        <v>1351</v>
      </c>
      <c r="B591" s="156" t="s">
        <v>1352</v>
      </c>
      <c r="C591" s="156" t="s">
        <v>5842</v>
      </c>
      <c r="D591" s="156" t="s">
        <v>5871</v>
      </c>
      <c r="E591" s="158" t="str">
        <f t="shared" si="9"/>
        <v>NVL</v>
      </c>
      <c r="F591" s="158">
        <v>1548</v>
      </c>
    </row>
    <row r="592" spans="1:6">
      <c r="A592" s="156" t="s">
        <v>1353</v>
      </c>
      <c r="B592" s="156" t="s">
        <v>1354</v>
      </c>
      <c r="C592" s="156" t="s">
        <v>5842</v>
      </c>
      <c r="D592" s="156" t="s">
        <v>5871</v>
      </c>
      <c r="E592" s="158" t="str">
        <f t="shared" si="9"/>
        <v>NVL</v>
      </c>
      <c r="F592" s="158">
        <v>1548</v>
      </c>
    </row>
    <row r="593" spans="1:6">
      <c r="A593" s="156" t="s">
        <v>1355</v>
      </c>
      <c r="B593" s="156" t="s">
        <v>1356</v>
      </c>
      <c r="C593" s="156" t="s">
        <v>5842</v>
      </c>
      <c r="D593" s="156" t="s">
        <v>5873</v>
      </c>
      <c r="E593" s="158" t="str">
        <f t="shared" si="9"/>
        <v>NVL</v>
      </c>
      <c r="F593" s="158">
        <v>1548</v>
      </c>
    </row>
    <row r="594" spans="1:6">
      <c r="A594" s="156" t="s">
        <v>1357</v>
      </c>
      <c r="B594" s="156" t="s">
        <v>1358</v>
      </c>
      <c r="C594" s="156" t="s">
        <v>5842</v>
      </c>
      <c r="D594" s="156" t="s">
        <v>5870</v>
      </c>
      <c r="E594" s="158" t="str">
        <f t="shared" si="9"/>
        <v>NVL</v>
      </c>
      <c r="F594" s="158">
        <v>1548</v>
      </c>
    </row>
    <row r="595" spans="1:6">
      <c r="A595" s="156" t="s">
        <v>1359</v>
      </c>
      <c r="B595" s="156" t="s">
        <v>1360</v>
      </c>
      <c r="C595" s="156" t="s">
        <v>5842</v>
      </c>
      <c r="D595" s="156" t="s">
        <v>5870</v>
      </c>
      <c r="E595" s="158" t="str">
        <f t="shared" si="9"/>
        <v>NVL</v>
      </c>
      <c r="F595" s="158">
        <v>1548</v>
      </c>
    </row>
    <row r="596" spans="1:6">
      <c r="A596" s="156" t="s">
        <v>1361</v>
      </c>
      <c r="B596" s="156" t="s">
        <v>1362</v>
      </c>
      <c r="C596" s="156" t="s">
        <v>5842</v>
      </c>
      <c r="D596" s="156" t="s">
        <v>5870</v>
      </c>
      <c r="E596" s="158" t="str">
        <f t="shared" si="9"/>
        <v>NVL</v>
      </c>
      <c r="F596" s="158">
        <v>1548</v>
      </c>
    </row>
    <row r="597" spans="1:6">
      <c r="A597" s="156" t="s">
        <v>1363</v>
      </c>
      <c r="B597" s="156" t="s">
        <v>1364</v>
      </c>
      <c r="C597" s="156" t="s">
        <v>5842</v>
      </c>
      <c r="D597" s="156" t="s">
        <v>5869</v>
      </c>
      <c r="E597" s="158" t="str">
        <f t="shared" si="9"/>
        <v>NVL</v>
      </c>
      <c r="F597" s="158">
        <v>1548</v>
      </c>
    </row>
    <row r="598" spans="1:6">
      <c r="A598" s="156" t="s">
        <v>1365</v>
      </c>
      <c r="B598" s="156" t="s">
        <v>1366</v>
      </c>
      <c r="C598" s="156" t="s">
        <v>21</v>
      </c>
      <c r="D598" s="156" t="s">
        <v>5869</v>
      </c>
      <c r="E598" s="158" t="str">
        <f t="shared" si="9"/>
        <v>NVL</v>
      </c>
      <c r="F598" s="158">
        <v>1548</v>
      </c>
    </row>
    <row r="599" spans="1:6">
      <c r="A599" s="156" t="s">
        <v>1367</v>
      </c>
      <c r="B599" s="156" t="s">
        <v>1368</v>
      </c>
      <c r="C599" s="156" t="s">
        <v>5842</v>
      </c>
      <c r="D599" s="156" t="s">
        <v>5873</v>
      </c>
      <c r="E599" s="158" t="str">
        <f t="shared" si="9"/>
        <v>NVL</v>
      </c>
      <c r="F599" s="158">
        <v>1548</v>
      </c>
    </row>
    <row r="600" spans="1:6">
      <c r="A600" s="156" t="s">
        <v>1369</v>
      </c>
      <c r="B600" s="156" t="s">
        <v>1370</v>
      </c>
      <c r="C600" s="156" t="s">
        <v>5842</v>
      </c>
      <c r="D600" s="156" t="s">
        <v>5868</v>
      </c>
      <c r="E600" s="158" t="str">
        <f t="shared" si="9"/>
        <v>NVL</v>
      </c>
      <c r="F600" s="158">
        <v>1548</v>
      </c>
    </row>
    <row r="601" spans="1:6">
      <c r="A601" s="156" t="s">
        <v>1371</v>
      </c>
      <c r="B601" s="156" t="s">
        <v>1372</v>
      </c>
      <c r="C601" s="156" t="s">
        <v>5842</v>
      </c>
      <c r="D601" s="156" t="s">
        <v>5868</v>
      </c>
      <c r="E601" s="158" t="str">
        <f t="shared" si="9"/>
        <v>NVL</v>
      </c>
      <c r="F601" s="158">
        <v>1548</v>
      </c>
    </row>
    <row r="602" spans="1:6">
      <c r="A602" s="156" t="s">
        <v>1373</v>
      </c>
      <c r="B602" s="156" t="s">
        <v>1374</v>
      </c>
      <c r="C602" s="156" t="s">
        <v>5842</v>
      </c>
      <c r="D602" s="156" t="s">
        <v>5868</v>
      </c>
      <c r="E602" s="158" t="str">
        <f t="shared" si="9"/>
        <v>NVL</v>
      </c>
      <c r="F602" s="158">
        <v>1548</v>
      </c>
    </row>
    <row r="603" spans="1:6">
      <c r="A603" s="156" t="s">
        <v>1375</v>
      </c>
      <c r="B603" s="156" t="s">
        <v>1376</v>
      </c>
      <c r="C603" s="156" t="s">
        <v>5842</v>
      </c>
      <c r="D603" s="156" t="s">
        <v>5870</v>
      </c>
      <c r="E603" s="158" t="str">
        <f t="shared" si="9"/>
        <v>NVL</v>
      </c>
      <c r="F603" s="158">
        <v>1548</v>
      </c>
    </row>
    <row r="604" spans="1:6">
      <c r="A604" s="156" t="s">
        <v>1377</v>
      </c>
      <c r="B604" s="156" t="s">
        <v>1378</v>
      </c>
      <c r="C604" s="156" t="s">
        <v>5842</v>
      </c>
      <c r="D604" s="156" t="s">
        <v>5869</v>
      </c>
      <c r="E604" s="158" t="str">
        <f t="shared" si="9"/>
        <v>NVL</v>
      </c>
      <c r="F604" s="158">
        <v>1548</v>
      </c>
    </row>
    <row r="605" spans="1:6">
      <c r="A605" s="156" t="s">
        <v>1379</v>
      </c>
      <c r="B605" s="156" t="s">
        <v>1380</v>
      </c>
      <c r="C605" s="156" t="s">
        <v>5842</v>
      </c>
      <c r="D605" s="156" t="s">
        <v>5873</v>
      </c>
      <c r="E605" s="158" t="str">
        <f t="shared" si="9"/>
        <v>NVL</v>
      </c>
      <c r="F605" s="158">
        <v>1548</v>
      </c>
    </row>
    <row r="606" spans="1:6">
      <c r="A606" s="156" t="s">
        <v>1381</v>
      </c>
      <c r="B606" s="156" t="s">
        <v>1382</v>
      </c>
      <c r="C606" s="156" t="s">
        <v>5842</v>
      </c>
      <c r="D606" s="156" t="s">
        <v>5870</v>
      </c>
      <c r="E606" s="158" t="str">
        <f t="shared" si="9"/>
        <v>NVL</v>
      </c>
      <c r="F606" s="158">
        <v>1548</v>
      </c>
    </row>
    <row r="607" spans="1:6">
      <c r="A607" s="156" t="s">
        <v>1383</v>
      </c>
      <c r="B607" s="156" t="s">
        <v>1384</v>
      </c>
      <c r="C607" s="156" t="s">
        <v>5842</v>
      </c>
      <c r="D607" s="156" t="s">
        <v>5871</v>
      </c>
      <c r="E607" s="158" t="str">
        <f t="shared" si="9"/>
        <v>NVL</v>
      </c>
      <c r="F607" s="158">
        <v>1548</v>
      </c>
    </row>
    <row r="608" spans="1:6">
      <c r="A608" s="156" t="s">
        <v>1385</v>
      </c>
      <c r="B608" s="156" t="s">
        <v>1386</v>
      </c>
      <c r="C608" s="156" t="s">
        <v>5842</v>
      </c>
      <c r="D608" s="156" t="s">
        <v>5873</v>
      </c>
      <c r="E608" s="158" t="str">
        <f t="shared" si="9"/>
        <v>NVL</v>
      </c>
      <c r="F608" s="158">
        <v>1548</v>
      </c>
    </row>
    <row r="609" spans="1:6">
      <c r="A609" s="156" t="s">
        <v>1387</v>
      </c>
      <c r="B609" s="156" t="s">
        <v>1388</v>
      </c>
      <c r="C609" s="156" t="s">
        <v>5842</v>
      </c>
      <c r="D609" s="156" t="s">
        <v>5871</v>
      </c>
      <c r="E609" s="158" t="str">
        <f t="shared" si="9"/>
        <v>NVL</v>
      </c>
      <c r="F609" s="158">
        <v>1548</v>
      </c>
    </row>
    <row r="610" spans="1:6">
      <c r="A610" s="156" t="s">
        <v>1389</v>
      </c>
      <c r="B610" s="156" t="s">
        <v>1390</v>
      </c>
      <c r="C610" s="156" t="s">
        <v>5842</v>
      </c>
      <c r="D610" s="156" t="s">
        <v>5869</v>
      </c>
      <c r="E610" s="158" t="str">
        <f t="shared" si="9"/>
        <v>NVL</v>
      </c>
      <c r="F610" s="158">
        <v>1548</v>
      </c>
    </row>
    <row r="611" spans="1:6">
      <c r="A611" s="156" t="s">
        <v>1391</v>
      </c>
      <c r="B611" s="156" t="s">
        <v>1392</v>
      </c>
      <c r="C611" s="156" t="s">
        <v>21</v>
      </c>
      <c r="D611" s="156" t="s">
        <v>5869</v>
      </c>
      <c r="E611" s="158" t="str">
        <f t="shared" si="9"/>
        <v>NVL</v>
      </c>
      <c r="F611" s="158">
        <v>1548</v>
      </c>
    </row>
    <row r="612" spans="1:6">
      <c r="A612" s="156" t="s">
        <v>1393</v>
      </c>
      <c r="B612" s="156" t="s">
        <v>1394</v>
      </c>
      <c r="C612" s="156" t="s">
        <v>5842</v>
      </c>
      <c r="D612" s="156" t="s">
        <v>5871</v>
      </c>
      <c r="E612" s="158" t="str">
        <f t="shared" si="9"/>
        <v>NVL</v>
      </c>
      <c r="F612" s="158">
        <v>1548</v>
      </c>
    </row>
    <row r="613" spans="1:6">
      <c r="A613" s="156" t="s">
        <v>1395</v>
      </c>
      <c r="B613" s="156" t="s">
        <v>1396</v>
      </c>
      <c r="C613" s="156" t="s">
        <v>5842</v>
      </c>
      <c r="D613" s="156" t="s">
        <v>5871</v>
      </c>
      <c r="E613" s="158" t="str">
        <f t="shared" si="9"/>
        <v>NVL</v>
      </c>
      <c r="F613" s="158">
        <v>1548</v>
      </c>
    </row>
    <row r="614" spans="1:6">
      <c r="A614" s="156" t="s">
        <v>1397</v>
      </c>
      <c r="B614" s="156" t="s">
        <v>1398</v>
      </c>
      <c r="C614" s="156" t="s">
        <v>5842</v>
      </c>
      <c r="D614" s="156" t="s">
        <v>5868</v>
      </c>
      <c r="E614" s="158" t="str">
        <f t="shared" si="9"/>
        <v>NVL</v>
      </c>
      <c r="F614" s="158">
        <v>1548</v>
      </c>
    </row>
    <row r="615" spans="1:6">
      <c r="A615" s="156" t="s">
        <v>1399</v>
      </c>
      <c r="B615" s="156" t="s">
        <v>1400</v>
      </c>
      <c r="C615" s="156" t="s">
        <v>5842</v>
      </c>
      <c r="D615" s="156" t="s">
        <v>5868</v>
      </c>
      <c r="E615" s="158" t="str">
        <f t="shared" si="9"/>
        <v>NVL</v>
      </c>
      <c r="F615" s="158">
        <v>1548</v>
      </c>
    </row>
    <row r="616" spans="1:6">
      <c r="A616" s="156" t="s">
        <v>1401</v>
      </c>
      <c r="B616" s="156" t="s">
        <v>1402</v>
      </c>
      <c r="C616" s="156" t="s">
        <v>21</v>
      </c>
      <c r="D616" s="156" t="s">
        <v>5871</v>
      </c>
      <c r="E616" s="158" t="str">
        <f t="shared" si="9"/>
        <v>NVL</v>
      </c>
      <c r="F616" s="158">
        <v>1548</v>
      </c>
    </row>
    <row r="617" spans="1:6">
      <c r="A617" s="156" t="s">
        <v>1403</v>
      </c>
      <c r="B617" s="156" t="s">
        <v>1404</v>
      </c>
      <c r="C617" s="156" t="s">
        <v>5842</v>
      </c>
      <c r="D617" s="156" t="s">
        <v>5871</v>
      </c>
      <c r="E617" s="158" t="str">
        <f t="shared" si="9"/>
        <v>NVL</v>
      </c>
      <c r="F617" s="158">
        <v>1548</v>
      </c>
    </row>
    <row r="618" spans="1:6">
      <c r="A618" s="156" t="s">
        <v>1405</v>
      </c>
      <c r="B618" s="156" t="s">
        <v>1406</v>
      </c>
      <c r="C618" s="156" t="s">
        <v>5842</v>
      </c>
      <c r="D618" s="156" t="s">
        <v>5869</v>
      </c>
      <c r="E618" s="158" t="str">
        <f t="shared" si="9"/>
        <v>NVL</v>
      </c>
      <c r="F618" s="158">
        <v>1548</v>
      </c>
    </row>
    <row r="619" spans="1:6">
      <c r="A619" s="156" t="s">
        <v>1407</v>
      </c>
      <c r="B619" s="156" t="s">
        <v>1408</v>
      </c>
      <c r="C619" s="156" t="s">
        <v>5842</v>
      </c>
      <c r="D619" s="156" t="s">
        <v>5868</v>
      </c>
      <c r="E619" s="158" t="str">
        <f t="shared" si="9"/>
        <v>NVL</v>
      </c>
      <c r="F619" s="158">
        <v>1548</v>
      </c>
    </row>
    <row r="620" spans="1:6">
      <c r="A620" s="156" t="s">
        <v>1409</v>
      </c>
      <c r="B620" s="156" t="s">
        <v>1410</v>
      </c>
      <c r="C620" s="156" t="s">
        <v>5842</v>
      </c>
      <c r="D620" s="156" t="s">
        <v>5871</v>
      </c>
      <c r="E620" s="158" t="str">
        <f t="shared" si="9"/>
        <v>NVL</v>
      </c>
      <c r="F620" s="158">
        <v>1548</v>
      </c>
    </row>
    <row r="621" spans="1:6">
      <c r="A621" s="156" t="s">
        <v>1411</v>
      </c>
      <c r="B621" s="156" t="s">
        <v>1412</v>
      </c>
      <c r="C621" s="156" t="s">
        <v>5842</v>
      </c>
      <c r="D621" s="156" t="s">
        <v>5868</v>
      </c>
      <c r="E621" s="158" t="str">
        <f t="shared" si="9"/>
        <v>NVL</v>
      </c>
      <c r="F621" s="158">
        <v>1548</v>
      </c>
    </row>
    <row r="622" spans="1:6">
      <c r="A622" s="156" t="s">
        <v>1413</v>
      </c>
      <c r="B622" s="156" t="s">
        <v>1414</v>
      </c>
      <c r="C622" s="156" t="s">
        <v>21</v>
      </c>
      <c r="D622" s="156" t="s">
        <v>5870</v>
      </c>
      <c r="E622" s="158" t="str">
        <f t="shared" si="9"/>
        <v>NVL</v>
      </c>
      <c r="F622" s="158">
        <v>1548</v>
      </c>
    </row>
    <row r="623" spans="1:6">
      <c r="A623" s="156" t="s">
        <v>1415</v>
      </c>
      <c r="B623" s="156" t="s">
        <v>1416</v>
      </c>
      <c r="C623" s="156" t="s">
        <v>5842</v>
      </c>
      <c r="D623" s="156" t="s">
        <v>5873</v>
      </c>
      <c r="E623" s="158" t="str">
        <f t="shared" si="9"/>
        <v>NVL</v>
      </c>
      <c r="F623" s="158">
        <v>1548</v>
      </c>
    </row>
    <row r="624" spans="1:6">
      <c r="A624" s="156" t="s">
        <v>1417</v>
      </c>
      <c r="B624" s="156" t="s">
        <v>1418</v>
      </c>
      <c r="C624" s="156" t="s">
        <v>5842</v>
      </c>
      <c r="D624" s="156" t="s">
        <v>5870</v>
      </c>
      <c r="E624" s="158" t="str">
        <f t="shared" si="9"/>
        <v>NVL</v>
      </c>
      <c r="F624" s="158">
        <v>1548</v>
      </c>
    </row>
    <row r="625" spans="1:6">
      <c r="A625" s="156" t="s">
        <v>1419</v>
      </c>
      <c r="B625" s="156" t="s">
        <v>1420</v>
      </c>
      <c r="C625" s="156" t="s">
        <v>5842</v>
      </c>
      <c r="D625" s="156" t="s">
        <v>5868</v>
      </c>
      <c r="E625" s="158" t="str">
        <f t="shared" si="9"/>
        <v>NVL</v>
      </c>
      <c r="F625" s="158">
        <v>1548</v>
      </c>
    </row>
    <row r="626" spans="1:6" ht="30">
      <c r="A626" s="156" t="s">
        <v>1421</v>
      </c>
      <c r="B626" s="156" t="s">
        <v>1422</v>
      </c>
      <c r="C626" s="156" t="s">
        <v>5842</v>
      </c>
      <c r="D626" s="156" t="s">
        <v>5871</v>
      </c>
      <c r="E626" s="158" t="str">
        <f t="shared" si="9"/>
        <v>NVL</v>
      </c>
      <c r="F626" s="158">
        <v>1548</v>
      </c>
    </row>
    <row r="627" spans="1:6">
      <c r="A627" s="156" t="s">
        <v>1423</v>
      </c>
      <c r="B627" s="156" t="s">
        <v>1424</v>
      </c>
      <c r="C627" s="156" t="s">
        <v>5842</v>
      </c>
      <c r="D627" s="156" t="s">
        <v>5870</v>
      </c>
      <c r="E627" s="158" t="str">
        <f t="shared" si="9"/>
        <v>NVL</v>
      </c>
      <c r="F627" s="158">
        <v>1548</v>
      </c>
    </row>
    <row r="628" spans="1:6">
      <c r="A628" s="156" t="s">
        <v>1425</v>
      </c>
      <c r="B628" s="156" t="s">
        <v>1426</v>
      </c>
      <c r="C628" s="156" t="s">
        <v>5842</v>
      </c>
      <c r="D628" s="156" t="s">
        <v>5873</v>
      </c>
      <c r="E628" s="158" t="str">
        <f t="shared" si="9"/>
        <v>NVL</v>
      </c>
      <c r="F628" s="158">
        <v>1548</v>
      </c>
    </row>
    <row r="629" spans="1:6">
      <c r="A629" s="156" t="s">
        <v>1427</v>
      </c>
      <c r="B629" s="156" t="s">
        <v>1428</v>
      </c>
      <c r="C629" s="156" t="s">
        <v>21</v>
      </c>
      <c r="D629" s="156" t="s">
        <v>5869</v>
      </c>
      <c r="E629" s="158" t="str">
        <f t="shared" si="9"/>
        <v>NVL</v>
      </c>
      <c r="F629" s="158">
        <v>1548</v>
      </c>
    </row>
    <row r="630" spans="1:6">
      <c r="A630" s="156" t="s">
        <v>1429</v>
      </c>
      <c r="B630" s="156" t="s">
        <v>1430</v>
      </c>
      <c r="C630" s="156" t="s">
        <v>5842</v>
      </c>
      <c r="D630" s="156" t="s">
        <v>5870</v>
      </c>
      <c r="E630" s="158" t="str">
        <f t="shared" si="9"/>
        <v>NVL</v>
      </c>
      <c r="F630" s="158">
        <v>1548</v>
      </c>
    </row>
    <row r="631" spans="1:6">
      <c r="A631" s="156" t="s">
        <v>1431</v>
      </c>
      <c r="B631" s="156" t="s">
        <v>1432</v>
      </c>
      <c r="C631" s="156" t="s">
        <v>5842</v>
      </c>
      <c r="D631" s="156" t="s">
        <v>5868</v>
      </c>
      <c r="E631" s="158" t="str">
        <f t="shared" si="9"/>
        <v>NVL</v>
      </c>
      <c r="F631" s="158">
        <v>1548</v>
      </c>
    </row>
    <row r="632" spans="1:6">
      <c r="A632" s="156" t="s">
        <v>1433</v>
      </c>
      <c r="B632" s="156" t="s">
        <v>1434</v>
      </c>
      <c r="C632" s="156" t="s">
        <v>5842</v>
      </c>
      <c r="D632" s="156" t="s">
        <v>5871</v>
      </c>
      <c r="E632" s="158" t="str">
        <f t="shared" si="9"/>
        <v>NVL</v>
      </c>
      <c r="F632" s="158">
        <v>1548</v>
      </c>
    </row>
    <row r="633" spans="1:6">
      <c r="A633" s="156" t="s">
        <v>1435</v>
      </c>
      <c r="B633" s="156" t="s">
        <v>1436</v>
      </c>
      <c r="C633" s="156" t="s">
        <v>5842</v>
      </c>
      <c r="D633" s="156" t="s">
        <v>5870</v>
      </c>
      <c r="E633" s="158" t="str">
        <f t="shared" si="9"/>
        <v>NVL</v>
      </c>
      <c r="F633" s="158">
        <v>1548</v>
      </c>
    </row>
    <row r="634" spans="1:6">
      <c r="A634" s="156" t="s">
        <v>1437</v>
      </c>
      <c r="B634" s="156" t="s">
        <v>1438</v>
      </c>
      <c r="C634" s="156" t="s">
        <v>5842</v>
      </c>
      <c r="D634" s="156" t="s">
        <v>5870</v>
      </c>
      <c r="E634" s="158" t="str">
        <f t="shared" si="9"/>
        <v>NVL</v>
      </c>
      <c r="F634" s="158">
        <v>1548</v>
      </c>
    </row>
    <row r="635" spans="1:6">
      <c r="A635" s="156" t="s">
        <v>1439</v>
      </c>
      <c r="B635" s="156" t="s">
        <v>1440</v>
      </c>
      <c r="C635" s="156" t="s">
        <v>5842</v>
      </c>
      <c r="D635" s="156" t="s">
        <v>5871</v>
      </c>
      <c r="E635" s="158" t="str">
        <f t="shared" si="9"/>
        <v>NVL</v>
      </c>
      <c r="F635" s="158">
        <v>1548</v>
      </c>
    </row>
    <row r="636" spans="1:6">
      <c r="A636" s="156" t="s">
        <v>1441</v>
      </c>
      <c r="B636" s="156" t="s">
        <v>1442</v>
      </c>
      <c r="C636" s="156" t="s">
        <v>21</v>
      </c>
      <c r="D636" s="156" t="s">
        <v>5871</v>
      </c>
      <c r="E636" s="158" t="str">
        <f t="shared" si="9"/>
        <v>NVL</v>
      </c>
      <c r="F636" s="158">
        <v>1548</v>
      </c>
    </row>
    <row r="637" spans="1:6">
      <c r="A637" s="156" t="s">
        <v>1443</v>
      </c>
      <c r="B637" s="156" t="s">
        <v>1444</v>
      </c>
      <c r="C637" s="156" t="s">
        <v>5842</v>
      </c>
      <c r="D637" s="156" t="s">
        <v>5871</v>
      </c>
      <c r="E637" s="158" t="str">
        <f t="shared" si="9"/>
        <v>NVL</v>
      </c>
      <c r="F637" s="158">
        <v>1548</v>
      </c>
    </row>
    <row r="638" spans="1:6">
      <c r="A638" s="156" t="s">
        <v>1445</v>
      </c>
      <c r="B638" s="156" t="s">
        <v>1446</v>
      </c>
      <c r="C638" s="156" t="s">
        <v>5842</v>
      </c>
      <c r="D638" s="156" t="s">
        <v>5868</v>
      </c>
      <c r="E638" s="158" t="str">
        <f t="shared" si="9"/>
        <v>NVL</v>
      </c>
      <c r="F638" s="158">
        <v>1548</v>
      </c>
    </row>
    <row r="639" spans="1:6">
      <c r="A639" s="156" t="s">
        <v>1447</v>
      </c>
      <c r="B639" s="156" t="s">
        <v>1448</v>
      </c>
      <c r="C639" s="156" t="s">
        <v>5842</v>
      </c>
      <c r="D639" s="156" t="s">
        <v>5871</v>
      </c>
      <c r="E639" s="158" t="str">
        <f t="shared" si="9"/>
        <v>NVL</v>
      </c>
      <c r="F639" s="158">
        <v>1548</v>
      </c>
    </row>
    <row r="640" spans="1:6">
      <c r="A640" s="156" t="s">
        <v>1449</v>
      </c>
      <c r="B640" s="156" t="s">
        <v>1450</v>
      </c>
      <c r="C640" s="156" t="s">
        <v>5842</v>
      </c>
      <c r="D640" s="156" t="s">
        <v>5870</v>
      </c>
      <c r="E640" s="158" t="str">
        <f t="shared" si="9"/>
        <v>NVL</v>
      </c>
      <c r="F640" s="158">
        <v>1548</v>
      </c>
    </row>
    <row r="641" spans="1:6">
      <c r="A641" s="156" t="s">
        <v>1451</v>
      </c>
      <c r="B641" s="156" t="s">
        <v>1452</v>
      </c>
      <c r="C641" s="156" t="s">
        <v>5842</v>
      </c>
      <c r="D641" s="156" t="s">
        <v>5870</v>
      </c>
      <c r="E641" s="158" t="str">
        <f t="shared" si="9"/>
        <v>NVL</v>
      </c>
      <c r="F641" s="158">
        <v>1548</v>
      </c>
    </row>
    <row r="642" spans="1:6">
      <c r="A642" s="156" t="s">
        <v>1453</v>
      </c>
      <c r="B642" s="156" t="s">
        <v>1454</v>
      </c>
      <c r="C642" s="156" t="s">
        <v>5842</v>
      </c>
      <c r="D642" s="156" t="s">
        <v>5870</v>
      </c>
      <c r="E642" s="158" t="str">
        <f t="shared" si="9"/>
        <v>NVL</v>
      </c>
      <c r="F642" s="158">
        <v>1548</v>
      </c>
    </row>
    <row r="643" spans="1:6">
      <c r="A643" s="156" t="s">
        <v>1455</v>
      </c>
      <c r="B643" s="156" t="s">
        <v>1456</v>
      </c>
      <c r="C643" s="156" t="s">
        <v>21</v>
      </c>
      <c r="D643" s="156" t="s">
        <v>5869</v>
      </c>
      <c r="E643" s="158" t="str">
        <f t="shared" ref="E643:E706" si="10">IF(LEFT(D643,3)="156","HH",IF(LEFT(D643,3)="155","TP",IF(LEFT(D643,3)="153","CCDC",IF(LEFT(D643,4)="1522","VTTH","NVL"))))</f>
        <v>NVL</v>
      </c>
      <c r="F643" s="158">
        <v>1548</v>
      </c>
    </row>
    <row r="644" spans="1:6">
      <c r="A644" s="156" t="s">
        <v>1457</v>
      </c>
      <c r="B644" s="156" t="s">
        <v>1458</v>
      </c>
      <c r="C644" s="156" t="s">
        <v>5842</v>
      </c>
      <c r="D644" s="156" t="s">
        <v>5870</v>
      </c>
      <c r="E644" s="158" t="str">
        <f t="shared" si="10"/>
        <v>NVL</v>
      </c>
      <c r="F644" s="158">
        <v>1548</v>
      </c>
    </row>
    <row r="645" spans="1:6">
      <c r="A645" s="156" t="s">
        <v>1459</v>
      </c>
      <c r="B645" s="156" t="s">
        <v>1460</v>
      </c>
      <c r="C645" s="156" t="s">
        <v>5842</v>
      </c>
      <c r="D645" s="156" t="s">
        <v>5870</v>
      </c>
      <c r="E645" s="158" t="str">
        <f t="shared" si="10"/>
        <v>NVL</v>
      </c>
      <c r="F645" s="158">
        <v>1548</v>
      </c>
    </row>
    <row r="646" spans="1:6" ht="30">
      <c r="A646" s="156" t="s">
        <v>1461</v>
      </c>
      <c r="B646" s="156" t="s">
        <v>1462</v>
      </c>
      <c r="C646" s="156" t="s">
        <v>5842</v>
      </c>
      <c r="D646" s="156" t="s">
        <v>5871</v>
      </c>
      <c r="E646" s="158" t="str">
        <f t="shared" si="10"/>
        <v>NVL</v>
      </c>
      <c r="F646" s="158">
        <v>1548</v>
      </c>
    </row>
    <row r="647" spans="1:6">
      <c r="A647" s="156" t="s">
        <v>1463</v>
      </c>
      <c r="B647" s="156" t="s">
        <v>1464</v>
      </c>
      <c r="C647" s="156" t="s">
        <v>5842</v>
      </c>
      <c r="D647" s="156" t="s">
        <v>5870</v>
      </c>
      <c r="E647" s="158" t="str">
        <f t="shared" si="10"/>
        <v>NVL</v>
      </c>
      <c r="F647" s="158">
        <v>1548</v>
      </c>
    </row>
    <row r="648" spans="1:6">
      <c r="A648" s="156" t="s">
        <v>1465</v>
      </c>
      <c r="B648" s="156" t="s">
        <v>1466</v>
      </c>
      <c r="C648" s="156" t="s">
        <v>5842</v>
      </c>
      <c r="D648" s="156" t="s">
        <v>5869</v>
      </c>
      <c r="E648" s="158" t="str">
        <f t="shared" si="10"/>
        <v>NVL</v>
      </c>
      <c r="F648" s="158">
        <v>1548</v>
      </c>
    </row>
    <row r="649" spans="1:6">
      <c r="A649" s="156" t="s">
        <v>1467</v>
      </c>
      <c r="B649" s="156" t="s">
        <v>1468</v>
      </c>
      <c r="C649" s="156" t="s">
        <v>5842</v>
      </c>
      <c r="D649" s="156" t="s">
        <v>5871</v>
      </c>
      <c r="E649" s="158" t="str">
        <f t="shared" si="10"/>
        <v>NVL</v>
      </c>
      <c r="F649" s="158">
        <v>1548</v>
      </c>
    </row>
    <row r="650" spans="1:6">
      <c r="A650" s="156" t="s">
        <v>1469</v>
      </c>
      <c r="B650" s="156" t="s">
        <v>1470</v>
      </c>
      <c r="C650" s="156" t="s">
        <v>21</v>
      </c>
      <c r="D650" s="156" t="s">
        <v>5869</v>
      </c>
      <c r="E650" s="158" t="str">
        <f t="shared" si="10"/>
        <v>NVL</v>
      </c>
      <c r="F650" s="158">
        <v>1548</v>
      </c>
    </row>
    <row r="651" spans="1:6">
      <c r="A651" s="156" t="s">
        <v>1471</v>
      </c>
      <c r="B651" s="156" t="s">
        <v>1472</v>
      </c>
      <c r="C651" s="156" t="s">
        <v>5842</v>
      </c>
      <c r="D651" s="156" t="s">
        <v>5870</v>
      </c>
      <c r="E651" s="158" t="str">
        <f t="shared" si="10"/>
        <v>NVL</v>
      </c>
      <c r="F651" s="158">
        <v>1548</v>
      </c>
    </row>
    <row r="652" spans="1:6">
      <c r="A652" s="156" t="s">
        <v>1473</v>
      </c>
      <c r="B652" s="156" t="s">
        <v>1474</v>
      </c>
      <c r="C652" s="156" t="s">
        <v>21</v>
      </c>
      <c r="D652" s="156" t="s">
        <v>5869</v>
      </c>
      <c r="E652" s="158" t="str">
        <f t="shared" si="10"/>
        <v>NVL</v>
      </c>
      <c r="F652" s="158">
        <v>1548</v>
      </c>
    </row>
    <row r="653" spans="1:6">
      <c r="A653" s="156" t="s">
        <v>1475</v>
      </c>
      <c r="B653" s="156" t="s">
        <v>1476</v>
      </c>
      <c r="C653" s="156" t="s">
        <v>5842</v>
      </c>
      <c r="D653" s="156" t="s">
        <v>5870</v>
      </c>
      <c r="E653" s="158" t="str">
        <f t="shared" si="10"/>
        <v>NVL</v>
      </c>
      <c r="F653" s="158">
        <v>1548</v>
      </c>
    </row>
    <row r="654" spans="1:6">
      <c r="A654" s="156" t="s">
        <v>1477</v>
      </c>
      <c r="B654" s="156" t="s">
        <v>1478</v>
      </c>
      <c r="C654" s="156" t="s">
        <v>5842</v>
      </c>
      <c r="D654" s="156" t="s">
        <v>5868</v>
      </c>
      <c r="E654" s="158" t="str">
        <f t="shared" si="10"/>
        <v>NVL</v>
      </c>
      <c r="F654" s="158">
        <v>1548</v>
      </c>
    </row>
    <row r="655" spans="1:6">
      <c r="A655" s="156" t="s">
        <v>1479</v>
      </c>
      <c r="B655" s="156" t="s">
        <v>1480</v>
      </c>
      <c r="C655" s="156" t="s">
        <v>5842</v>
      </c>
      <c r="D655" s="156" t="s">
        <v>5870</v>
      </c>
      <c r="E655" s="158" t="str">
        <f t="shared" si="10"/>
        <v>NVL</v>
      </c>
      <c r="F655" s="158">
        <v>1548</v>
      </c>
    </row>
    <row r="656" spans="1:6">
      <c r="A656" s="156" t="s">
        <v>1481</v>
      </c>
      <c r="B656" s="156" t="s">
        <v>1482</v>
      </c>
      <c r="C656" s="156" t="s">
        <v>5842</v>
      </c>
      <c r="D656" s="156" t="s">
        <v>5870</v>
      </c>
      <c r="E656" s="158" t="str">
        <f t="shared" si="10"/>
        <v>NVL</v>
      </c>
      <c r="F656" s="158">
        <v>1548</v>
      </c>
    </row>
    <row r="657" spans="1:6">
      <c r="A657" s="156" t="s">
        <v>1483</v>
      </c>
      <c r="B657" s="156" t="s">
        <v>1484</v>
      </c>
      <c r="C657" s="156" t="s">
        <v>5842</v>
      </c>
      <c r="D657" s="156" t="s">
        <v>5868</v>
      </c>
      <c r="E657" s="158" t="str">
        <f t="shared" si="10"/>
        <v>NVL</v>
      </c>
      <c r="F657" s="158">
        <v>1548</v>
      </c>
    </row>
    <row r="658" spans="1:6">
      <c r="A658" s="156" t="s">
        <v>1485</v>
      </c>
      <c r="B658" s="156" t="s">
        <v>1486</v>
      </c>
      <c r="C658" s="156" t="s">
        <v>5842</v>
      </c>
      <c r="D658" s="156" t="s">
        <v>5868</v>
      </c>
      <c r="E658" s="158" t="str">
        <f t="shared" si="10"/>
        <v>NVL</v>
      </c>
      <c r="F658" s="158">
        <v>1548</v>
      </c>
    </row>
    <row r="659" spans="1:6">
      <c r="A659" s="156" t="s">
        <v>1487</v>
      </c>
      <c r="B659" s="156" t="s">
        <v>1488</v>
      </c>
      <c r="C659" s="156" t="s">
        <v>21</v>
      </c>
      <c r="D659" s="156" t="s">
        <v>5869</v>
      </c>
      <c r="E659" s="158" t="str">
        <f t="shared" si="10"/>
        <v>NVL</v>
      </c>
      <c r="F659" s="158">
        <v>1548</v>
      </c>
    </row>
    <row r="660" spans="1:6">
      <c r="A660" s="156" t="s">
        <v>1489</v>
      </c>
      <c r="B660" s="156" t="s">
        <v>1490</v>
      </c>
      <c r="C660" s="156" t="s">
        <v>5842</v>
      </c>
      <c r="D660" s="156" t="s">
        <v>5871</v>
      </c>
      <c r="E660" s="158" t="str">
        <f t="shared" si="10"/>
        <v>NVL</v>
      </c>
      <c r="F660" s="158">
        <v>1548</v>
      </c>
    </row>
    <row r="661" spans="1:6">
      <c r="A661" s="156" t="s">
        <v>1491</v>
      </c>
      <c r="B661" s="156" t="s">
        <v>1492</v>
      </c>
      <c r="C661" s="156" t="s">
        <v>5842</v>
      </c>
      <c r="D661" s="156" t="s">
        <v>5868</v>
      </c>
      <c r="E661" s="158" t="str">
        <f t="shared" si="10"/>
        <v>NVL</v>
      </c>
      <c r="F661" s="158">
        <v>1548</v>
      </c>
    </row>
    <row r="662" spans="1:6">
      <c r="A662" s="156" t="s">
        <v>1493</v>
      </c>
      <c r="B662" s="156" t="s">
        <v>1494</v>
      </c>
      <c r="C662" s="156" t="s">
        <v>5842</v>
      </c>
      <c r="D662" s="156" t="s">
        <v>5868</v>
      </c>
      <c r="E662" s="158" t="str">
        <f t="shared" si="10"/>
        <v>NVL</v>
      </c>
      <c r="F662" s="158">
        <v>1548</v>
      </c>
    </row>
    <row r="663" spans="1:6">
      <c r="A663" s="156" t="s">
        <v>1495</v>
      </c>
      <c r="B663" s="156" t="s">
        <v>1496</v>
      </c>
      <c r="C663" s="156" t="s">
        <v>5842</v>
      </c>
      <c r="D663" s="156" t="s">
        <v>5868</v>
      </c>
      <c r="E663" s="158" t="str">
        <f t="shared" si="10"/>
        <v>NVL</v>
      </c>
      <c r="F663" s="158">
        <v>1548</v>
      </c>
    </row>
    <row r="664" spans="1:6">
      <c r="A664" s="156" t="s">
        <v>1497</v>
      </c>
      <c r="B664" s="156" t="s">
        <v>1498</v>
      </c>
      <c r="C664" s="156" t="s">
        <v>5842</v>
      </c>
      <c r="D664" s="156" t="s">
        <v>5873</v>
      </c>
      <c r="E664" s="158" t="str">
        <f t="shared" si="10"/>
        <v>NVL</v>
      </c>
      <c r="F664" s="158">
        <v>1548</v>
      </c>
    </row>
    <row r="665" spans="1:6">
      <c r="A665" s="156" t="s">
        <v>1499</v>
      </c>
      <c r="B665" s="156" t="s">
        <v>1500</v>
      </c>
      <c r="C665" s="156" t="s">
        <v>21</v>
      </c>
      <c r="D665" s="156" t="s">
        <v>5869</v>
      </c>
      <c r="E665" s="158" t="str">
        <f t="shared" si="10"/>
        <v>NVL</v>
      </c>
      <c r="F665" s="158">
        <v>1548</v>
      </c>
    </row>
    <row r="666" spans="1:6">
      <c r="A666" s="156" t="s">
        <v>1501</v>
      </c>
      <c r="B666" s="156" t="s">
        <v>1502</v>
      </c>
      <c r="C666" s="156" t="s">
        <v>5842</v>
      </c>
      <c r="D666" s="156" t="s">
        <v>5871</v>
      </c>
      <c r="E666" s="158" t="str">
        <f t="shared" si="10"/>
        <v>NVL</v>
      </c>
      <c r="F666" s="158">
        <v>1548</v>
      </c>
    </row>
    <row r="667" spans="1:6">
      <c r="A667" s="156" t="s">
        <v>1503</v>
      </c>
      <c r="B667" s="156" t="s">
        <v>1504</v>
      </c>
      <c r="C667" s="156" t="s">
        <v>5842</v>
      </c>
      <c r="D667" s="156" t="s">
        <v>5873</v>
      </c>
      <c r="E667" s="158" t="str">
        <f t="shared" si="10"/>
        <v>NVL</v>
      </c>
      <c r="F667" s="158">
        <v>1548</v>
      </c>
    </row>
    <row r="668" spans="1:6">
      <c r="A668" s="156" t="s">
        <v>1505</v>
      </c>
      <c r="B668" s="156" t="s">
        <v>1506</v>
      </c>
      <c r="C668" s="156" t="s">
        <v>5842</v>
      </c>
      <c r="D668" s="156" t="s">
        <v>5871</v>
      </c>
      <c r="E668" s="158" t="str">
        <f t="shared" si="10"/>
        <v>NVL</v>
      </c>
      <c r="F668" s="158">
        <v>1548</v>
      </c>
    </row>
    <row r="669" spans="1:6">
      <c r="A669" s="156" t="s">
        <v>1507</v>
      </c>
      <c r="B669" s="156" t="s">
        <v>1508</v>
      </c>
      <c r="C669" s="156" t="s">
        <v>5842</v>
      </c>
      <c r="D669" s="156" t="s">
        <v>5869</v>
      </c>
      <c r="E669" s="158" t="str">
        <f t="shared" si="10"/>
        <v>NVL</v>
      </c>
      <c r="F669" s="158">
        <v>1548</v>
      </c>
    </row>
    <row r="670" spans="1:6">
      <c r="A670" s="156" t="s">
        <v>1509</v>
      </c>
      <c r="B670" s="156" t="s">
        <v>1510</v>
      </c>
      <c r="C670" s="156" t="s">
        <v>21</v>
      </c>
      <c r="D670" s="156" t="s">
        <v>5869</v>
      </c>
      <c r="E670" s="158" t="str">
        <f t="shared" si="10"/>
        <v>NVL</v>
      </c>
      <c r="F670" s="158">
        <v>1548</v>
      </c>
    </row>
    <row r="671" spans="1:6">
      <c r="A671" s="156" t="s">
        <v>1511</v>
      </c>
      <c r="B671" s="156" t="s">
        <v>1512</v>
      </c>
      <c r="C671" s="156" t="s">
        <v>5842</v>
      </c>
      <c r="D671" s="156" t="s">
        <v>5870</v>
      </c>
      <c r="E671" s="158" t="str">
        <f t="shared" si="10"/>
        <v>NVL</v>
      </c>
      <c r="F671" s="158">
        <v>1548</v>
      </c>
    </row>
    <row r="672" spans="1:6">
      <c r="A672" s="156" t="s">
        <v>1513</v>
      </c>
      <c r="B672" s="156" t="s">
        <v>1514</v>
      </c>
      <c r="C672" s="156" t="s">
        <v>5842</v>
      </c>
      <c r="D672" s="156" t="s">
        <v>5873</v>
      </c>
      <c r="E672" s="158" t="str">
        <f t="shared" si="10"/>
        <v>NVL</v>
      </c>
      <c r="F672" s="158">
        <v>1548</v>
      </c>
    </row>
    <row r="673" spans="1:6">
      <c r="A673" s="156" t="s">
        <v>1515</v>
      </c>
      <c r="B673" s="156" t="s">
        <v>1516</v>
      </c>
      <c r="C673" s="156" t="s">
        <v>5842</v>
      </c>
      <c r="D673" s="156" t="s">
        <v>5870</v>
      </c>
      <c r="E673" s="158" t="str">
        <f t="shared" si="10"/>
        <v>NVL</v>
      </c>
      <c r="F673" s="158">
        <v>1548</v>
      </c>
    </row>
    <row r="674" spans="1:6">
      <c r="A674" s="156" t="s">
        <v>1517</v>
      </c>
      <c r="B674" s="156" t="s">
        <v>1518</v>
      </c>
      <c r="C674" s="156" t="s">
        <v>21</v>
      </c>
      <c r="D674" s="156" t="s">
        <v>5870</v>
      </c>
      <c r="E674" s="158" t="str">
        <f t="shared" si="10"/>
        <v>NVL</v>
      </c>
      <c r="F674" s="158">
        <v>1548</v>
      </c>
    </row>
    <row r="675" spans="1:6">
      <c r="A675" s="156" t="s">
        <v>1519</v>
      </c>
      <c r="B675" s="156" t="s">
        <v>1520</v>
      </c>
      <c r="C675" s="156" t="s">
        <v>5842</v>
      </c>
      <c r="D675" s="156" t="s">
        <v>5868</v>
      </c>
      <c r="E675" s="158" t="str">
        <f t="shared" si="10"/>
        <v>NVL</v>
      </c>
      <c r="F675" s="158">
        <v>1548</v>
      </c>
    </row>
    <row r="676" spans="1:6">
      <c r="A676" s="156" t="s">
        <v>1521</v>
      </c>
      <c r="B676" s="156" t="s">
        <v>1522</v>
      </c>
      <c r="C676" s="156" t="s">
        <v>5842</v>
      </c>
      <c r="D676" s="156" t="s">
        <v>5868</v>
      </c>
      <c r="E676" s="158" t="str">
        <f t="shared" si="10"/>
        <v>NVL</v>
      </c>
      <c r="F676" s="158">
        <v>1548</v>
      </c>
    </row>
    <row r="677" spans="1:6">
      <c r="A677" s="156" t="s">
        <v>1523</v>
      </c>
      <c r="B677" s="156" t="s">
        <v>1524</v>
      </c>
      <c r="C677" s="156" t="s">
        <v>5842</v>
      </c>
      <c r="D677" s="156" t="s">
        <v>5870</v>
      </c>
      <c r="E677" s="158" t="str">
        <f t="shared" si="10"/>
        <v>NVL</v>
      </c>
      <c r="F677" s="158">
        <v>1548</v>
      </c>
    </row>
    <row r="678" spans="1:6">
      <c r="A678" s="156" t="s">
        <v>1525</v>
      </c>
      <c r="B678" s="156" t="s">
        <v>1526</v>
      </c>
      <c r="C678" s="156" t="s">
        <v>5842</v>
      </c>
      <c r="D678" s="156" t="s">
        <v>5870</v>
      </c>
      <c r="E678" s="158" t="str">
        <f t="shared" si="10"/>
        <v>NVL</v>
      </c>
      <c r="F678" s="158">
        <v>1548</v>
      </c>
    </row>
    <row r="679" spans="1:6">
      <c r="A679" s="156" t="s">
        <v>1527</v>
      </c>
      <c r="B679" s="156" t="s">
        <v>1528</v>
      </c>
      <c r="C679" s="156" t="s">
        <v>21</v>
      </c>
      <c r="D679" s="156" t="s">
        <v>5869</v>
      </c>
      <c r="E679" s="158" t="str">
        <f t="shared" si="10"/>
        <v>NVL</v>
      </c>
      <c r="F679" s="158">
        <v>1548</v>
      </c>
    </row>
    <row r="680" spans="1:6">
      <c r="A680" s="156" t="s">
        <v>1529</v>
      </c>
      <c r="B680" s="156" t="s">
        <v>1530</v>
      </c>
      <c r="C680" s="156" t="s">
        <v>5842</v>
      </c>
      <c r="D680" s="156" t="s">
        <v>5873</v>
      </c>
      <c r="E680" s="158" t="str">
        <f t="shared" si="10"/>
        <v>NVL</v>
      </c>
      <c r="F680" s="158">
        <v>1548</v>
      </c>
    </row>
    <row r="681" spans="1:6">
      <c r="A681" s="156" t="s">
        <v>1531</v>
      </c>
      <c r="B681" s="156" t="s">
        <v>1532</v>
      </c>
      <c r="C681" s="156" t="s">
        <v>5845</v>
      </c>
      <c r="D681" s="156" t="s">
        <v>5868</v>
      </c>
      <c r="E681" s="158" t="str">
        <f t="shared" si="10"/>
        <v>NVL</v>
      </c>
      <c r="F681" s="158">
        <v>1548</v>
      </c>
    </row>
    <row r="682" spans="1:6">
      <c r="A682" s="156" t="s">
        <v>1533</v>
      </c>
      <c r="B682" s="156" t="s">
        <v>1534</v>
      </c>
      <c r="C682" s="156" t="s">
        <v>5842</v>
      </c>
      <c r="D682" s="156" t="s">
        <v>5868</v>
      </c>
      <c r="E682" s="158" t="str">
        <f t="shared" si="10"/>
        <v>NVL</v>
      </c>
      <c r="F682" s="158">
        <v>1548</v>
      </c>
    </row>
    <row r="683" spans="1:6">
      <c r="A683" s="156" t="s">
        <v>1535</v>
      </c>
      <c r="B683" s="156" t="s">
        <v>1536</v>
      </c>
      <c r="C683" s="156" t="s">
        <v>5842</v>
      </c>
      <c r="D683" s="156" t="s">
        <v>5873</v>
      </c>
      <c r="E683" s="158" t="str">
        <f t="shared" si="10"/>
        <v>NVL</v>
      </c>
      <c r="F683" s="158">
        <v>1548</v>
      </c>
    </row>
    <row r="684" spans="1:6">
      <c r="A684" s="156" t="s">
        <v>1537</v>
      </c>
      <c r="B684" s="156" t="s">
        <v>1538</v>
      </c>
      <c r="C684" s="156" t="s">
        <v>21</v>
      </c>
      <c r="D684" s="156" t="s">
        <v>5870</v>
      </c>
      <c r="E684" s="158" t="str">
        <f t="shared" si="10"/>
        <v>NVL</v>
      </c>
      <c r="F684" s="158">
        <v>1548</v>
      </c>
    </row>
    <row r="685" spans="1:6">
      <c r="A685" s="156" t="s">
        <v>1539</v>
      </c>
      <c r="B685" s="156" t="s">
        <v>1540</v>
      </c>
      <c r="C685" s="156" t="s">
        <v>5842</v>
      </c>
      <c r="D685" s="156" t="s">
        <v>5870</v>
      </c>
      <c r="E685" s="158" t="str">
        <f t="shared" si="10"/>
        <v>NVL</v>
      </c>
      <c r="F685" s="158">
        <v>1548</v>
      </c>
    </row>
    <row r="686" spans="1:6">
      <c r="A686" s="156" t="s">
        <v>1541</v>
      </c>
      <c r="B686" s="156" t="s">
        <v>1542</v>
      </c>
      <c r="C686" s="156" t="s">
        <v>5842</v>
      </c>
      <c r="D686" s="156" t="s">
        <v>5873</v>
      </c>
      <c r="E686" s="158" t="str">
        <f t="shared" si="10"/>
        <v>NVL</v>
      </c>
      <c r="F686" s="158">
        <v>1548</v>
      </c>
    </row>
    <row r="687" spans="1:6">
      <c r="A687" s="156" t="s">
        <v>1543</v>
      </c>
      <c r="B687" s="156" t="s">
        <v>1544</v>
      </c>
      <c r="C687" s="156" t="s">
        <v>5842</v>
      </c>
      <c r="D687" s="156" t="s">
        <v>5871</v>
      </c>
      <c r="E687" s="158" t="str">
        <f t="shared" si="10"/>
        <v>NVL</v>
      </c>
      <c r="F687" s="158">
        <v>1548</v>
      </c>
    </row>
    <row r="688" spans="1:6">
      <c r="A688" s="156" t="s">
        <v>1545</v>
      </c>
      <c r="B688" s="156" t="s">
        <v>1546</v>
      </c>
      <c r="C688" s="156" t="s">
        <v>5842</v>
      </c>
      <c r="D688" s="156" t="s">
        <v>5868</v>
      </c>
      <c r="E688" s="158" t="str">
        <f t="shared" si="10"/>
        <v>NVL</v>
      </c>
      <c r="F688" s="158">
        <v>1548</v>
      </c>
    </row>
    <row r="689" spans="1:6">
      <c r="A689" s="156" t="s">
        <v>1547</v>
      </c>
      <c r="B689" s="156" t="s">
        <v>1548</v>
      </c>
      <c r="C689" s="156" t="s">
        <v>5842</v>
      </c>
      <c r="D689" s="156" t="s">
        <v>5871</v>
      </c>
      <c r="E689" s="158" t="str">
        <f t="shared" si="10"/>
        <v>NVL</v>
      </c>
      <c r="F689" s="158">
        <v>1548</v>
      </c>
    </row>
    <row r="690" spans="1:6">
      <c r="A690" s="156" t="s">
        <v>1549</v>
      </c>
      <c r="B690" s="156" t="s">
        <v>1550</v>
      </c>
      <c r="C690" s="156" t="s">
        <v>5842</v>
      </c>
      <c r="D690" s="156" t="s">
        <v>5871</v>
      </c>
      <c r="E690" s="158" t="str">
        <f t="shared" si="10"/>
        <v>NVL</v>
      </c>
      <c r="F690" s="158">
        <v>1548</v>
      </c>
    </row>
    <row r="691" spans="1:6">
      <c r="A691" s="156" t="s">
        <v>1551</v>
      </c>
      <c r="B691" s="156" t="s">
        <v>1552</v>
      </c>
      <c r="C691" s="156" t="s">
        <v>5842</v>
      </c>
      <c r="D691" s="156" t="s">
        <v>5868</v>
      </c>
      <c r="E691" s="158" t="str">
        <f t="shared" si="10"/>
        <v>NVL</v>
      </c>
      <c r="F691" s="158">
        <v>1548</v>
      </c>
    </row>
    <row r="692" spans="1:6">
      <c r="A692" s="156" t="s">
        <v>1553</v>
      </c>
      <c r="B692" s="156" t="s">
        <v>1554</v>
      </c>
      <c r="C692" s="156" t="s">
        <v>5842</v>
      </c>
      <c r="D692" s="156" t="s">
        <v>5869</v>
      </c>
      <c r="E692" s="158" t="str">
        <f t="shared" si="10"/>
        <v>NVL</v>
      </c>
      <c r="F692" s="158">
        <v>1548</v>
      </c>
    </row>
    <row r="693" spans="1:6">
      <c r="A693" s="156" t="s">
        <v>1555</v>
      </c>
      <c r="B693" s="156" t="s">
        <v>1556</v>
      </c>
      <c r="C693" s="156" t="s">
        <v>21</v>
      </c>
      <c r="D693" s="156" t="s">
        <v>5869</v>
      </c>
      <c r="E693" s="158" t="str">
        <f t="shared" si="10"/>
        <v>NVL</v>
      </c>
      <c r="F693" s="158">
        <v>1548</v>
      </c>
    </row>
    <row r="694" spans="1:6">
      <c r="A694" s="156" t="s">
        <v>1557</v>
      </c>
      <c r="B694" s="156" t="s">
        <v>1558</v>
      </c>
      <c r="C694" s="156" t="s">
        <v>5842</v>
      </c>
      <c r="D694" s="156" t="s">
        <v>5871</v>
      </c>
      <c r="E694" s="158" t="str">
        <f t="shared" si="10"/>
        <v>NVL</v>
      </c>
      <c r="F694" s="158">
        <v>1548</v>
      </c>
    </row>
    <row r="695" spans="1:6">
      <c r="A695" s="156" t="s">
        <v>1559</v>
      </c>
      <c r="B695" s="156" t="s">
        <v>1560</v>
      </c>
      <c r="C695" s="156" t="s">
        <v>21</v>
      </c>
      <c r="D695" s="156" t="s">
        <v>5869</v>
      </c>
      <c r="E695" s="158" t="str">
        <f t="shared" si="10"/>
        <v>NVL</v>
      </c>
      <c r="F695" s="158">
        <v>1548</v>
      </c>
    </row>
    <row r="696" spans="1:6">
      <c r="A696" s="156" t="s">
        <v>1561</v>
      </c>
      <c r="B696" s="156" t="s">
        <v>1562</v>
      </c>
      <c r="C696" s="156" t="s">
        <v>21</v>
      </c>
      <c r="D696" s="156" t="s">
        <v>5869</v>
      </c>
      <c r="E696" s="158" t="str">
        <f t="shared" si="10"/>
        <v>NVL</v>
      </c>
      <c r="F696" s="158">
        <v>1548</v>
      </c>
    </row>
    <row r="697" spans="1:6">
      <c r="A697" s="156" t="s">
        <v>1563</v>
      </c>
      <c r="B697" s="156" t="s">
        <v>1564</v>
      </c>
      <c r="C697" s="156" t="s">
        <v>5842</v>
      </c>
      <c r="D697" s="156" t="s">
        <v>5869</v>
      </c>
      <c r="E697" s="158" t="str">
        <f t="shared" si="10"/>
        <v>NVL</v>
      </c>
      <c r="F697" s="158">
        <v>1548</v>
      </c>
    </row>
    <row r="698" spans="1:6">
      <c r="A698" s="156" t="s">
        <v>1565</v>
      </c>
      <c r="B698" s="156" t="s">
        <v>1566</v>
      </c>
      <c r="C698" s="156" t="s">
        <v>5842</v>
      </c>
      <c r="D698" s="156" t="s">
        <v>5869</v>
      </c>
      <c r="E698" s="158" t="str">
        <f t="shared" si="10"/>
        <v>NVL</v>
      </c>
      <c r="F698" s="158">
        <v>1548</v>
      </c>
    </row>
    <row r="699" spans="1:6">
      <c r="A699" s="156" t="s">
        <v>1567</v>
      </c>
      <c r="B699" s="156" t="s">
        <v>1568</v>
      </c>
      <c r="C699" s="156" t="s">
        <v>5842</v>
      </c>
      <c r="D699" s="156" t="s">
        <v>5870</v>
      </c>
      <c r="E699" s="158" t="str">
        <f t="shared" si="10"/>
        <v>NVL</v>
      </c>
      <c r="F699" s="158">
        <v>1548</v>
      </c>
    </row>
    <row r="700" spans="1:6">
      <c r="A700" s="156" t="s">
        <v>1569</v>
      </c>
      <c r="B700" s="156" t="s">
        <v>1570</v>
      </c>
      <c r="C700" s="156" t="s">
        <v>5842</v>
      </c>
      <c r="D700" s="156" t="s">
        <v>5869</v>
      </c>
      <c r="E700" s="158" t="str">
        <f t="shared" si="10"/>
        <v>NVL</v>
      </c>
      <c r="F700" s="158">
        <v>1548</v>
      </c>
    </row>
    <row r="701" spans="1:6">
      <c r="A701" s="156" t="s">
        <v>1571</v>
      </c>
      <c r="B701" s="156" t="s">
        <v>1572</v>
      </c>
      <c r="C701" s="156" t="s">
        <v>21</v>
      </c>
      <c r="D701" s="156" t="s">
        <v>5869</v>
      </c>
      <c r="E701" s="158" t="str">
        <f t="shared" si="10"/>
        <v>NVL</v>
      </c>
      <c r="F701" s="158">
        <v>1548</v>
      </c>
    </row>
    <row r="702" spans="1:6">
      <c r="A702" s="156" t="s">
        <v>1573</v>
      </c>
      <c r="B702" s="156" t="s">
        <v>1574</v>
      </c>
      <c r="C702" s="156" t="s">
        <v>21</v>
      </c>
      <c r="D702" s="156" t="s">
        <v>5869</v>
      </c>
      <c r="E702" s="158" t="str">
        <f t="shared" si="10"/>
        <v>NVL</v>
      </c>
      <c r="F702" s="158">
        <v>1548</v>
      </c>
    </row>
    <row r="703" spans="1:6">
      <c r="A703" s="156" t="s">
        <v>1575</v>
      </c>
      <c r="B703" s="156" t="s">
        <v>1576</v>
      </c>
      <c r="C703" s="156" t="s">
        <v>5842</v>
      </c>
      <c r="D703" s="156" t="s">
        <v>5869</v>
      </c>
      <c r="E703" s="158" t="str">
        <f t="shared" si="10"/>
        <v>NVL</v>
      </c>
      <c r="F703" s="158">
        <v>1548</v>
      </c>
    </row>
    <row r="704" spans="1:6">
      <c r="A704" s="156" t="s">
        <v>1577</v>
      </c>
      <c r="B704" s="156" t="s">
        <v>1578</v>
      </c>
      <c r="C704" s="156" t="s">
        <v>5842</v>
      </c>
      <c r="D704" s="156" t="s">
        <v>5871</v>
      </c>
      <c r="E704" s="158" t="str">
        <f t="shared" si="10"/>
        <v>NVL</v>
      </c>
      <c r="F704" s="158">
        <v>1548</v>
      </c>
    </row>
    <row r="705" spans="1:6">
      <c r="A705" s="156" t="s">
        <v>1579</v>
      </c>
      <c r="B705" s="156" t="s">
        <v>1580</v>
      </c>
      <c r="C705" s="156" t="s">
        <v>5842</v>
      </c>
      <c r="D705" s="156" t="s">
        <v>5869</v>
      </c>
      <c r="E705" s="158" t="str">
        <f t="shared" si="10"/>
        <v>NVL</v>
      </c>
      <c r="F705" s="158">
        <v>1548</v>
      </c>
    </row>
    <row r="706" spans="1:6">
      <c r="A706" s="156" t="s">
        <v>1581</v>
      </c>
      <c r="B706" s="156" t="s">
        <v>1582</v>
      </c>
      <c r="C706" s="156" t="s">
        <v>5842</v>
      </c>
      <c r="D706" s="156" t="s">
        <v>5869</v>
      </c>
      <c r="E706" s="158" t="str">
        <f t="shared" si="10"/>
        <v>NVL</v>
      </c>
      <c r="F706" s="158">
        <v>1548</v>
      </c>
    </row>
    <row r="707" spans="1:6">
      <c r="A707" s="156" t="s">
        <v>1583</v>
      </c>
      <c r="B707" s="156" t="s">
        <v>1584</v>
      </c>
      <c r="C707" s="156" t="s">
        <v>5842</v>
      </c>
      <c r="D707" s="156" t="s">
        <v>5868</v>
      </c>
      <c r="E707" s="158" t="str">
        <f t="shared" ref="E707:E770" si="11">IF(LEFT(D707,3)="156","HH",IF(LEFT(D707,3)="155","TP",IF(LEFT(D707,3)="153","CCDC",IF(LEFT(D707,4)="1522","VTTH","NVL"))))</f>
        <v>NVL</v>
      </c>
      <c r="F707" s="158">
        <v>1548</v>
      </c>
    </row>
    <row r="708" spans="1:6">
      <c r="A708" s="156" t="s">
        <v>1585</v>
      </c>
      <c r="B708" s="156" t="s">
        <v>1586</v>
      </c>
      <c r="C708" s="156" t="s">
        <v>5842</v>
      </c>
      <c r="D708" s="156" t="s">
        <v>5869</v>
      </c>
      <c r="E708" s="158" t="str">
        <f t="shared" si="11"/>
        <v>NVL</v>
      </c>
      <c r="F708" s="158">
        <v>1548</v>
      </c>
    </row>
    <row r="709" spans="1:6">
      <c r="A709" s="156" t="s">
        <v>1587</v>
      </c>
      <c r="B709" s="156" t="s">
        <v>1588</v>
      </c>
      <c r="C709" s="156" t="s">
        <v>5842</v>
      </c>
      <c r="D709" s="156" t="s">
        <v>5869</v>
      </c>
      <c r="E709" s="158" t="str">
        <f t="shared" si="11"/>
        <v>NVL</v>
      </c>
      <c r="F709" s="158">
        <v>1548</v>
      </c>
    </row>
    <row r="710" spans="1:6">
      <c r="A710" s="156" t="s">
        <v>1589</v>
      </c>
      <c r="B710" s="156" t="s">
        <v>1590</v>
      </c>
      <c r="C710" s="156" t="s">
        <v>5842</v>
      </c>
      <c r="D710" s="156" t="s">
        <v>5868</v>
      </c>
      <c r="E710" s="158" t="str">
        <f t="shared" si="11"/>
        <v>NVL</v>
      </c>
      <c r="F710" s="158">
        <v>1548</v>
      </c>
    </row>
    <row r="711" spans="1:6">
      <c r="A711" s="156" t="s">
        <v>1591</v>
      </c>
      <c r="B711" s="156" t="s">
        <v>1592</v>
      </c>
      <c r="C711" s="156" t="s">
        <v>5842</v>
      </c>
      <c r="D711" s="156" t="s">
        <v>5869</v>
      </c>
      <c r="E711" s="158" t="str">
        <f t="shared" si="11"/>
        <v>NVL</v>
      </c>
      <c r="F711" s="158">
        <v>1548</v>
      </c>
    </row>
    <row r="712" spans="1:6">
      <c r="A712" s="156" t="s">
        <v>1593</v>
      </c>
      <c r="B712" s="156" t="s">
        <v>1594</v>
      </c>
      <c r="C712" s="156" t="s">
        <v>5842</v>
      </c>
      <c r="D712" s="156" t="s">
        <v>5870</v>
      </c>
      <c r="E712" s="158" t="str">
        <f t="shared" si="11"/>
        <v>NVL</v>
      </c>
      <c r="F712" s="158">
        <v>1548</v>
      </c>
    </row>
    <row r="713" spans="1:6">
      <c r="A713" s="156" t="s">
        <v>1595</v>
      </c>
      <c r="B713" s="156" t="s">
        <v>1596</v>
      </c>
      <c r="C713" s="156" t="s">
        <v>21</v>
      </c>
      <c r="D713" s="156" t="s">
        <v>5871</v>
      </c>
      <c r="E713" s="158" t="str">
        <f t="shared" si="11"/>
        <v>NVL</v>
      </c>
      <c r="F713" s="158">
        <v>1548</v>
      </c>
    </row>
    <row r="714" spans="1:6">
      <c r="A714" s="156" t="s">
        <v>1597</v>
      </c>
      <c r="B714" s="156" t="s">
        <v>1598</v>
      </c>
      <c r="C714" s="156" t="s">
        <v>21</v>
      </c>
      <c r="D714" s="156" t="s">
        <v>5869</v>
      </c>
      <c r="E714" s="158" t="str">
        <f t="shared" si="11"/>
        <v>NVL</v>
      </c>
      <c r="F714" s="158">
        <v>1548</v>
      </c>
    </row>
    <row r="715" spans="1:6">
      <c r="A715" s="156" t="s">
        <v>1599</v>
      </c>
      <c r="B715" s="156" t="s">
        <v>1600</v>
      </c>
      <c r="C715" s="156" t="s">
        <v>5842</v>
      </c>
      <c r="D715" s="156" t="s">
        <v>5869</v>
      </c>
      <c r="E715" s="158" t="str">
        <f t="shared" si="11"/>
        <v>NVL</v>
      </c>
      <c r="F715" s="158">
        <v>1548</v>
      </c>
    </row>
    <row r="716" spans="1:6">
      <c r="A716" s="156" t="s">
        <v>1601</v>
      </c>
      <c r="B716" s="156" t="s">
        <v>1602</v>
      </c>
      <c r="C716" s="156" t="s">
        <v>21</v>
      </c>
      <c r="D716" s="156" t="s">
        <v>5871</v>
      </c>
      <c r="E716" s="158" t="str">
        <f t="shared" si="11"/>
        <v>NVL</v>
      </c>
      <c r="F716" s="158">
        <v>1548</v>
      </c>
    </row>
    <row r="717" spans="1:6">
      <c r="A717" s="156" t="s">
        <v>1603</v>
      </c>
      <c r="B717" s="156" t="s">
        <v>1604</v>
      </c>
      <c r="C717" s="156" t="s">
        <v>5842</v>
      </c>
      <c r="D717" s="156" t="s">
        <v>5868</v>
      </c>
      <c r="E717" s="158" t="str">
        <f t="shared" si="11"/>
        <v>NVL</v>
      </c>
      <c r="F717" s="158">
        <v>1548</v>
      </c>
    </row>
    <row r="718" spans="1:6">
      <c r="A718" s="156" t="s">
        <v>1605</v>
      </c>
      <c r="B718" s="156" t="s">
        <v>1606</v>
      </c>
      <c r="C718" s="156" t="s">
        <v>5842</v>
      </c>
      <c r="D718" s="156" t="s">
        <v>5871</v>
      </c>
      <c r="E718" s="158" t="str">
        <f t="shared" si="11"/>
        <v>NVL</v>
      </c>
      <c r="F718" s="158">
        <v>1548</v>
      </c>
    </row>
    <row r="719" spans="1:6">
      <c r="A719" s="156" t="s">
        <v>1607</v>
      </c>
      <c r="B719" s="156" t="s">
        <v>1608</v>
      </c>
      <c r="C719" s="156" t="s">
        <v>21</v>
      </c>
      <c r="D719" s="156" t="s">
        <v>5871</v>
      </c>
      <c r="E719" s="158" t="str">
        <f t="shared" si="11"/>
        <v>NVL</v>
      </c>
      <c r="F719" s="158">
        <v>1548</v>
      </c>
    </row>
    <row r="720" spans="1:6">
      <c r="A720" s="156" t="s">
        <v>1609</v>
      </c>
      <c r="B720" s="156" t="s">
        <v>1610</v>
      </c>
      <c r="C720" s="156" t="s">
        <v>5842</v>
      </c>
      <c r="D720" s="156" t="s">
        <v>5870</v>
      </c>
      <c r="E720" s="158" t="str">
        <f t="shared" si="11"/>
        <v>NVL</v>
      </c>
      <c r="F720" s="158">
        <v>1548</v>
      </c>
    </row>
    <row r="721" spans="1:6">
      <c r="A721" s="156" t="s">
        <v>149</v>
      </c>
      <c r="B721" s="156" t="s">
        <v>1611</v>
      </c>
      <c r="C721" s="156" t="s">
        <v>5842</v>
      </c>
      <c r="D721" s="156" t="s">
        <v>5872</v>
      </c>
      <c r="E721" s="158" t="str">
        <f t="shared" si="11"/>
        <v>NVL</v>
      </c>
      <c r="F721" s="158">
        <v>1548</v>
      </c>
    </row>
    <row r="722" spans="1:6">
      <c r="A722" s="156" t="s">
        <v>1612</v>
      </c>
      <c r="B722" s="156" t="s">
        <v>1613</v>
      </c>
      <c r="C722" s="156" t="s">
        <v>21</v>
      </c>
      <c r="D722" s="156" t="s">
        <v>5876</v>
      </c>
      <c r="E722" s="158" t="str">
        <f t="shared" si="11"/>
        <v>VTTH</v>
      </c>
      <c r="F722" s="158">
        <v>6272</v>
      </c>
    </row>
    <row r="723" spans="1:6">
      <c r="A723" s="156" t="s">
        <v>168</v>
      </c>
      <c r="B723" s="156" t="s">
        <v>1614</v>
      </c>
      <c r="C723" s="156" t="s">
        <v>5842</v>
      </c>
      <c r="D723" s="156" t="s">
        <v>5868</v>
      </c>
      <c r="E723" s="158" t="str">
        <f t="shared" si="11"/>
        <v>NVL</v>
      </c>
      <c r="F723" s="158">
        <v>1548</v>
      </c>
    </row>
    <row r="724" spans="1:6">
      <c r="A724" s="156" t="s">
        <v>1615</v>
      </c>
      <c r="B724" s="156" t="s">
        <v>1616</v>
      </c>
      <c r="C724" s="156" t="s">
        <v>21</v>
      </c>
      <c r="D724" s="156" t="s">
        <v>5874</v>
      </c>
      <c r="E724" s="158" t="str">
        <f t="shared" si="11"/>
        <v>NVL</v>
      </c>
      <c r="F724" s="158">
        <v>1548</v>
      </c>
    </row>
    <row r="725" spans="1:6">
      <c r="A725" s="156" t="s">
        <v>1617</v>
      </c>
      <c r="B725" s="156" t="s">
        <v>1618</v>
      </c>
      <c r="C725" s="156" t="s">
        <v>5842</v>
      </c>
      <c r="D725" s="156" t="s">
        <v>5872</v>
      </c>
      <c r="E725" s="158" t="str">
        <f t="shared" si="11"/>
        <v>NVL</v>
      </c>
      <c r="F725" s="158">
        <v>1548</v>
      </c>
    </row>
    <row r="726" spans="1:6">
      <c r="A726" s="156" t="s">
        <v>150</v>
      </c>
      <c r="B726" s="156" t="s">
        <v>1619</v>
      </c>
      <c r="C726" s="156" t="s">
        <v>5842</v>
      </c>
      <c r="D726" s="156" t="s">
        <v>5872</v>
      </c>
      <c r="E726" s="158" t="str">
        <f t="shared" si="11"/>
        <v>NVL</v>
      </c>
      <c r="F726" s="158">
        <v>1548</v>
      </c>
    </row>
    <row r="727" spans="1:6">
      <c r="A727" s="156" t="s">
        <v>169</v>
      </c>
      <c r="B727" s="156" t="s">
        <v>1620</v>
      </c>
      <c r="C727" s="156" t="s">
        <v>5842</v>
      </c>
      <c r="D727" s="156" t="s">
        <v>5872</v>
      </c>
      <c r="E727" s="158" t="str">
        <f t="shared" si="11"/>
        <v>NVL</v>
      </c>
      <c r="F727" s="158">
        <v>1548</v>
      </c>
    </row>
    <row r="728" spans="1:6">
      <c r="A728" s="156" t="s">
        <v>146</v>
      </c>
      <c r="B728" s="156" t="s">
        <v>1621</v>
      </c>
      <c r="C728" s="156" t="s">
        <v>5842</v>
      </c>
      <c r="D728" s="156" t="s">
        <v>5872</v>
      </c>
      <c r="E728" s="158" t="str">
        <f t="shared" si="11"/>
        <v>NVL</v>
      </c>
      <c r="F728" s="158">
        <v>1548</v>
      </c>
    </row>
    <row r="729" spans="1:6">
      <c r="A729" s="156" t="s">
        <v>1622</v>
      </c>
      <c r="B729" s="156" t="s">
        <v>1623</v>
      </c>
      <c r="C729" s="156" t="s">
        <v>5842</v>
      </c>
      <c r="D729" s="156" t="s">
        <v>5868</v>
      </c>
      <c r="E729" s="158" t="str">
        <f t="shared" si="11"/>
        <v>NVL</v>
      </c>
      <c r="F729" s="158">
        <v>1548</v>
      </c>
    </row>
    <row r="730" spans="1:6">
      <c r="A730" s="156" t="s">
        <v>1624</v>
      </c>
      <c r="B730" s="156" t="s">
        <v>1625</v>
      </c>
      <c r="C730" s="156" t="s">
        <v>5842</v>
      </c>
      <c r="D730" s="156" t="s">
        <v>5868</v>
      </c>
      <c r="E730" s="158" t="str">
        <f t="shared" si="11"/>
        <v>NVL</v>
      </c>
      <c r="F730" s="158">
        <v>1548</v>
      </c>
    </row>
    <row r="731" spans="1:6">
      <c r="A731" s="156" t="s">
        <v>170</v>
      </c>
      <c r="B731" s="156" t="s">
        <v>1626</v>
      </c>
      <c r="C731" s="156" t="s">
        <v>5842</v>
      </c>
      <c r="D731" s="156" t="s">
        <v>5872</v>
      </c>
      <c r="E731" s="158" t="str">
        <f t="shared" si="11"/>
        <v>NVL</v>
      </c>
      <c r="F731" s="158">
        <v>1548</v>
      </c>
    </row>
    <row r="732" spans="1:6">
      <c r="A732" s="156" t="s">
        <v>151</v>
      </c>
      <c r="B732" s="156" t="s">
        <v>1627</v>
      </c>
      <c r="C732" s="156" t="s">
        <v>5842</v>
      </c>
      <c r="D732" s="156" t="s">
        <v>5872</v>
      </c>
      <c r="E732" s="158" t="str">
        <f t="shared" si="11"/>
        <v>NVL</v>
      </c>
      <c r="F732" s="158">
        <v>1548</v>
      </c>
    </row>
    <row r="733" spans="1:6">
      <c r="A733" s="156" t="s">
        <v>1628</v>
      </c>
      <c r="B733" s="156" t="s">
        <v>1629</v>
      </c>
      <c r="C733" s="156" t="s">
        <v>5842</v>
      </c>
      <c r="D733" s="156" t="s">
        <v>5870</v>
      </c>
      <c r="E733" s="158" t="str">
        <f t="shared" si="11"/>
        <v>NVL</v>
      </c>
      <c r="F733" s="158">
        <v>1548</v>
      </c>
    </row>
    <row r="734" spans="1:6">
      <c r="A734" s="156" t="s">
        <v>1630</v>
      </c>
      <c r="B734" s="156" t="s">
        <v>1631</v>
      </c>
      <c r="C734" s="156" t="s">
        <v>5842</v>
      </c>
      <c r="D734" s="156" t="s">
        <v>5872</v>
      </c>
      <c r="E734" s="158" t="str">
        <f t="shared" si="11"/>
        <v>NVL</v>
      </c>
      <c r="F734" s="158">
        <v>1548</v>
      </c>
    </row>
    <row r="735" spans="1:6">
      <c r="A735" s="156" t="s">
        <v>1632</v>
      </c>
      <c r="B735" s="156" t="s">
        <v>1633</v>
      </c>
      <c r="C735" s="156" t="s">
        <v>5842</v>
      </c>
      <c r="D735" s="156" t="s">
        <v>5869</v>
      </c>
      <c r="E735" s="158" t="str">
        <f t="shared" si="11"/>
        <v>NVL</v>
      </c>
      <c r="F735" s="158">
        <v>1548</v>
      </c>
    </row>
    <row r="736" spans="1:6">
      <c r="A736" s="156" t="s">
        <v>1634</v>
      </c>
      <c r="B736" s="156" t="s">
        <v>1635</v>
      </c>
      <c r="C736" s="156" t="s">
        <v>5842</v>
      </c>
      <c r="D736" s="156" t="s">
        <v>5869</v>
      </c>
      <c r="E736" s="158" t="str">
        <f t="shared" si="11"/>
        <v>NVL</v>
      </c>
      <c r="F736" s="158">
        <v>1548</v>
      </c>
    </row>
    <row r="737" spans="1:6">
      <c r="A737" s="156" t="s">
        <v>1636</v>
      </c>
      <c r="B737" s="156" t="s">
        <v>1637</v>
      </c>
      <c r="C737" s="156" t="s">
        <v>21</v>
      </c>
      <c r="D737" s="156" t="s">
        <v>5874</v>
      </c>
      <c r="E737" s="158" t="str">
        <f t="shared" si="11"/>
        <v>NVL</v>
      </c>
      <c r="F737" s="158">
        <v>1548</v>
      </c>
    </row>
    <row r="738" spans="1:6">
      <c r="A738" s="156" t="s">
        <v>1638</v>
      </c>
      <c r="B738" s="156" t="s">
        <v>1639</v>
      </c>
      <c r="C738" s="156" t="s">
        <v>5842</v>
      </c>
      <c r="D738" s="156" t="s">
        <v>5868</v>
      </c>
      <c r="E738" s="158" t="str">
        <f t="shared" si="11"/>
        <v>NVL</v>
      </c>
      <c r="F738" s="158">
        <v>1548</v>
      </c>
    </row>
    <row r="739" spans="1:6">
      <c r="A739" s="156" t="s">
        <v>1640</v>
      </c>
      <c r="B739" s="156" t="s">
        <v>1641</v>
      </c>
      <c r="C739" s="156" t="s">
        <v>5842</v>
      </c>
      <c r="D739" s="156" t="s">
        <v>5869</v>
      </c>
      <c r="E739" s="158" t="str">
        <f t="shared" si="11"/>
        <v>NVL</v>
      </c>
      <c r="F739" s="158">
        <v>1548</v>
      </c>
    </row>
    <row r="740" spans="1:6">
      <c r="A740" s="156" t="s">
        <v>1642</v>
      </c>
      <c r="B740" s="156" t="s">
        <v>1643</v>
      </c>
      <c r="C740" s="156" t="s">
        <v>5842</v>
      </c>
      <c r="D740" s="156" t="s">
        <v>5870</v>
      </c>
      <c r="E740" s="158" t="str">
        <f t="shared" si="11"/>
        <v>NVL</v>
      </c>
      <c r="F740" s="158">
        <v>1548</v>
      </c>
    </row>
    <row r="741" spans="1:6">
      <c r="A741" s="156" t="s">
        <v>1644</v>
      </c>
      <c r="B741" s="156" t="s">
        <v>1645</v>
      </c>
      <c r="C741" s="156" t="s">
        <v>21</v>
      </c>
      <c r="D741" s="156" t="s">
        <v>5874</v>
      </c>
      <c r="E741" s="158" t="str">
        <f t="shared" si="11"/>
        <v>NVL</v>
      </c>
      <c r="F741" s="158">
        <v>1548</v>
      </c>
    </row>
    <row r="742" spans="1:6">
      <c r="A742" s="156" t="s">
        <v>1646</v>
      </c>
      <c r="B742" s="156" t="s">
        <v>1647</v>
      </c>
      <c r="C742" s="156" t="s">
        <v>5842</v>
      </c>
      <c r="D742" s="156" t="s">
        <v>5869</v>
      </c>
      <c r="E742" s="158" t="str">
        <f t="shared" si="11"/>
        <v>NVL</v>
      </c>
      <c r="F742" s="158">
        <v>1548</v>
      </c>
    </row>
    <row r="743" spans="1:6">
      <c r="A743" s="156" t="s">
        <v>1648</v>
      </c>
      <c r="B743" s="156" t="s">
        <v>1649</v>
      </c>
      <c r="C743" s="156" t="s">
        <v>5842</v>
      </c>
      <c r="D743" s="156" t="s">
        <v>5868</v>
      </c>
      <c r="E743" s="158" t="str">
        <f t="shared" si="11"/>
        <v>NVL</v>
      </c>
      <c r="F743" s="158">
        <v>1548</v>
      </c>
    </row>
    <row r="744" spans="1:6">
      <c r="A744" s="156" t="s">
        <v>1650</v>
      </c>
      <c r="B744" s="156" t="s">
        <v>1651</v>
      </c>
      <c r="C744" s="156" t="s">
        <v>5842</v>
      </c>
      <c r="D744" s="156" t="s">
        <v>5869</v>
      </c>
      <c r="E744" s="158" t="str">
        <f t="shared" si="11"/>
        <v>NVL</v>
      </c>
      <c r="F744" s="158">
        <v>1548</v>
      </c>
    </row>
    <row r="745" spans="1:6">
      <c r="A745" s="156" t="s">
        <v>1652</v>
      </c>
      <c r="B745" s="156" t="s">
        <v>1653</v>
      </c>
      <c r="C745" s="156" t="s">
        <v>5842</v>
      </c>
      <c r="D745" s="156" t="s">
        <v>5872</v>
      </c>
      <c r="E745" s="158" t="str">
        <f t="shared" si="11"/>
        <v>NVL</v>
      </c>
      <c r="F745" s="158">
        <v>1548</v>
      </c>
    </row>
    <row r="746" spans="1:6">
      <c r="A746" s="156" t="s">
        <v>1654</v>
      </c>
      <c r="B746" s="156" t="s">
        <v>1655</v>
      </c>
      <c r="C746" s="156" t="s">
        <v>5842</v>
      </c>
      <c r="D746" s="156" t="s">
        <v>5870</v>
      </c>
      <c r="E746" s="158" t="str">
        <f t="shared" si="11"/>
        <v>NVL</v>
      </c>
      <c r="F746" s="158">
        <v>1548</v>
      </c>
    </row>
    <row r="747" spans="1:6">
      <c r="A747" s="156" t="s">
        <v>1656</v>
      </c>
      <c r="B747" s="156" t="s">
        <v>1657</v>
      </c>
      <c r="C747" s="156" t="s">
        <v>5842</v>
      </c>
      <c r="D747" s="156" t="s">
        <v>5869</v>
      </c>
      <c r="E747" s="158" t="str">
        <f t="shared" si="11"/>
        <v>NVL</v>
      </c>
      <c r="F747" s="158">
        <v>1548</v>
      </c>
    </row>
    <row r="748" spans="1:6">
      <c r="A748" s="156" t="s">
        <v>1658</v>
      </c>
      <c r="B748" s="156" t="s">
        <v>1659</v>
      </c>
      <c r="C748" s="156" t="s">
        <v>5842</v>
      </c>
      <c r="D748" s="156" t="s">
        <v>5872</v>
      </c>
      <c r="E748" s="158" t="str">
        <f t="shared" si="11"/>
        <v>NVL</v>
      </c>
      <c r="F748" s="158">
        <v>1548</v>
      </c>
    </row>
    <row r="749" spans="1:6">
      <c r="A749" s="156" t="s">
        <v>1660</v>
      </c>
      <c r="B749" s="156" t="s">
        <v>1661</v>
      </c>
      <c r="C749" s="156" t="s">
        <v>21</v>
      </c>
      <c r="D749" s="156" t="s">
        <v>5869</v>
      </c>
      <c r="E749" s="158" t="str">
        <f t="shared" si="11"/>
        <v>NVL</v>
      </c>
      <c r="F749" s="158">
        <v>1548</v>
      </c>
    </row>
    <row r="750" spans="1:6">
      <c r="A750" s="156" t="s">
        <v>1662</v>
      </c>
      <c r="B750" s="156" t="s">
        <v>1663</v>
      </c>
      <c r="C750" s="156" t="s">
        <v>5842</v>
      </c>
      <c r="D750" s="156" t="s">
        <v>5870</v>
      </c>
      <c r="E750" s="158" t="str">
        <f t="shared" si="11"/>
        <v>NVL</v>
      </c>
      <c r="F750" s="158">
        <v>1548</v>
      </c>
    </row>
    <row r="751" spans="1:6">
      <c r="A751" s="156" t="s">
        <v>1664</v>
      </c>
      <c r="B751" s="156" t="s">
        <v>1665</v>
      </c>
      <c r="C751" s="156" t="s">
        <v>5842</v>
      </c>
      <c r="D751" s="156" t="s">
        <v>5870</v>
      </c>
      <c r="E751" s="158" t="str">
        <f t="shared" si="11"/>
        <v>NVL</v>
      </c>
      <c r="F751" s="158">
        <v>1548</v>
      </c>
    </row>
    <row r="752" spans="1:6">
      <c r="A752" s="156" t="s">
        <v>1666</v>
      </c>
      <c r="B752" s="156" t="s">
        <v>1667</v>
      </c>
      <c r="C752" s="156" t="s">
        <v>5842</v>
      </c>
      <c r="D752" s="156" t="s">
        <v>5870</v>
      </c>
      <c r="E752" s="158" t="str">
        <f t="shared" si="11"/>
        <v>NVL</v>
      </c>
      <c r="F752" s="158">
        <v>1548</v>
      </c>
    </row>
    <row r="753" spans="1:6">
      <c r="A753" s="156" t="s">
        <v>1668</v>
      </c>
      <c r="B753" s="156" t="s">
        <v>1659</v>
      </c>
      <c r="C753" s="156" t="s">
        <v>21</v>
      </c>
      <c r="D753" s="156" t="s">
        <v>5865</v>
      </c>
      <c r="E753" s="158" t="str">
        <f t="shared" si="11"/>
        <v>HH</v>
      </c>
      <c r="F753" s="158">
        <v>6278</v>
      </c>
    </row>
    <row r="754" spans="1:6">
      <c r="A754" s="156" t="s">
        <v>1669</v>
      </c>
      <c r="B754" s="156" t="s">
        <v>1670</v>
      </c>
      <c r="C754" s="156" t="s">
        <v>5842</v>
      </c>
      <c r="D754" s="156" t="s">
        <v>5869</v>
      </c>
      <c r="E754" s="158" t="str">
        <f t="shared" si="11"/>
        <v>NVL</v>
      </c>
      <c r="F754" s="158">
        <v>1548</v>
      </c>
    </row>
    <row r="755" spans="1:6">
      <c r="A755" s="156" t="s">
        <v>1671</v>
      </c>
      <c r="B755" s="156" t="s">
        <v>1672</v>
      </c>
      <c r="C755" s="156" t="s">
        <v>5842</v>
      </c>
      <c r="D755" s="156" t="s">
        <v>5870</v>
      </c>
      <c r="E755" s="158" t="str">
        <f t="shared" si="11"/>
        <v>NVL</v>
      </c>
      <c r="F755" s="158">
        <v>1548</v>
      </c>
    </row>
    <row r="756" spans="1:6">
      <c r="A756" s="156" t="s">
        <v>1673</v>
      </c>
      <c r="B756" s="156" t="s">
        <v>1674</v>
      </c>
      <c r="C756" s="156" t="s">
        <v>5842</v>
      </c>
      <c r="D756" s="156" t="s">
        <v>5868</v>
      </c>
      <c r="E756" s="158" t="str">
        <f t="shared" si="11"/>
        <v>NVL</v>
      </c>
      <c r="F756" s="158">
        <v>1548</v>
      </c>
    </row>
    <row r="757" spans="1:6">
      <c r="A757" s="156" t="s">
        <v>1675</v>
      </c>
      <c r="B757" s="156" t="s">
        <v>1676</v>
      </c>
      <c r="C757" s="156" t="s">
        <v>5842</v>
      </c>
      <c r="D757" s="156" t="s">
        <v>5875</v>
      </c>
      <c r="E757" s="158" t="str">
        <f t="shared" si="11"/>
        <v>NVL</v>
      </c>
      <c r="F757" s="158">
        <v>1548</v>
      </c>
    </row>
    <row r="758" spans="1:6">
      <c r="A758" s="156" t="s">
        <v>1677</v>
      </c>
      <c r="B758" s="156" t="s">
        <v>1678</v>
      </c>
      <c r="C758" s="156" t="s">
        <v>5842</v>
      </c>
      <c r="D758" s="156" t="s">
        <v>5869</v>
      </c>
      <c r="E758" s="158" t="str">
        <f t="shared" si="11"/>
        <v>NVL</v>
      </c>
      <c r="F758" s="158">
        <v>1548</v>
      </c>
    </row>
    <row r="759" spans="1:6">
      <c r="A759" s="156" t="s">
        <v>1679</v>
      </c>
      <c r="B759" s="156" t="s">
        <v>1680</v>
      </c>
      <c r="C759" s="156" t="s">
        <v>5842</v>
      </c>
      <c r="D759" s="156" t="s">
        <v>5870</v>
      </c>
      <c r="E759" s="158" t="str">
        <f t="shared" si="11"/>
        <v>NVL</v>
      </c>
      <c r="F759" s="158">
        <v>1548</v>
      </c>
    </row>
    <row r="760" spans="1:6">
      <c r="A760" s="156" t="s">
        <v>1681</v>
      </c>
      <c r="B760" s="156" t="s">
        <v>1682</v>
      </c>
      <c r="C760" s="156" t="s">
        <v>5842</v>
      </c>
      <c r="D760" s="156" t="s">
        <v>5870</v>
      </c>
      <c r="E760" s="158" t="str">
        <f t="shared" si="11"/>
        <v>NVL</v>
      </c>
      <c r="F760" s="158">
        <v>1548</v>
      </c>
    </row>
    <row r="761" spans="1:6">
      <c r="A761" s="156" t="s">
        <v>167</v>
      </c>
      <c r="B761" s="156" t="s">
        <v>1683</v>
      </c>
      <c r="C761" s="156" t="s">
        <v>5842</v>
      </c>
      <c r="D761" s="156" t="s">
        <v>5872</v>
      </c>
      <c r="E761" s="158" t="str">
        <f t="shared" si="11"/>
        <v>NVL</v>
      </c>
      <c r="F761" s="158">
        <v>1548</v>
      </c>
    </row>
    <row r="762" spans="1:6">
      <c r="A762" s="156" t="s">
        <v>166</v>
      </c>
      <c r="B762" s="156" t="s">
        <v>1684</v>
      </c>
      <c r="C762" s="156" t="s">
        <v>5842</v>
      </c>
      <c r="D762" s="156" t="s">
        <v>5872</v>
      </c>
      <c r="E762" s="158" t="str">
        <f t="shared" si="11"/>
        <v>NVL</v>
      </c>
      <c r="F762" s="158">
        <v>1548</v>
      </c>
    </row>
    <row r="763" spans="1:6">
      <c r="A763" s="156" t="s">
        <v>1685</v>
      </c>
      <c r="B763" s="156" t="s">
        <v>1686</v>
      </c>
      <c r="C763" s="156" t="s">
        <v>21</v>
      </c>
      <c r="D763" s="156" t="s">
        <v>5870</v>
      </c>
      <c r="E763" s="158" t="str">
        <f t="shared" si="11"/>
        <v>NVL</v>
      </c>
      <c r="F763" s="158">
        <v>1548</v>
      </c>
    </row>
    <row r="764" spans="1:6">
      <c r="A764" s="156" t="s">
        <v>148</v>
      </c>
      <c r="B764" s="156" t="s">
        <v>1687</v>
      </c>
      <c r="C764" s="156" t="s">
        <v>5842</v>
      </c>
      <c r="D764" s="156" t="s">
        <v>5872</v>
      </c>
      <c r="E764" s="158" t="str">
        <f t="shared" si="11"/>
        <v>NVL</v>
      </c>
      <c r="F764" s="158">
        <v>1548</v>
      </c>
    </row>
    <row r="765" spans="1:6">
      <c r="A765" s="156" t="s">
        <v>1688</v>
      </c>
      <c r="B765" s="156" t="s">
        <v>1689</v>
      </c>
      <c r="C765" s="156" t="s">
        <v>5842</v>
      </c>
      <c r="D765" s="156" t="s">
        <v>5868</v>
      </c>
      <c r="E765" s="158" t="str">
        <f t="shared" si="11"/>
        <v>NVL</v>
      </c>
      <c r="F765" s="158">
        <v>1548</v>
      </c>
    </row>
    <row r="766" spans="1:6">
      <c r="A766" s="156" t="s">
        <v>147</v>
      </c>
      <c r="B766" s="156" t="s">
        <v>1690</v>
      </c>
      <c r="C766" s="156" t="s">
        <v>5842</v>
      </c>
      <c r="D766" s="156" t="s">
        <v>5872</v>
      </c>
      <c r="E766" s="158" t="str">
        <f t="shared" si="11"/>
        <v>NVL</v>
      </c>
      <c r="F766" s="158">
        <v>1548</v>
      </c>
    </row>
    <row r="767" spans="1:6">
      <c r="A767" s="156" t="s">
        <v>1691</v>
      </c>
      <c r="B767" s="156" t="s">
        <v>1692</v>
      </c>
      <c r="C767" s="156" t="s">
        <v>5842</v>
      </c>
      <c r="D767" s="156" t="s">
        <v>5872</v>
      </c>
      <c r="E767" s="158" t="str">
        <f t="shared" si="11"/>
        <v>NVL</v>
      </c>
      <c r="F767" s="158">
        <v>1548</v>
      </c>
    </row>
    <row r="768" spans="1:6">
      <c r="A768" s="156" t="s">
        <v>1693</v>
      </c>
      <c r="B768" s="156" t="s">
        <v>1694</v>
      </c>
      <c r="C768" s="156" t="s">
        <v>5842</v>
      </c>
      <c r="D768" s="156" t="s">
        <v>5869</v>
      </c>
      <c r="E768" s="158" t="str">
        <f t="shared" si="11"/>
        <v>NVL</v>
      </c>
      <c r="F768" s="158">
        <v>1548</v>
      </c>
    </row>
    <row r="769" spans="1:6">
      <c r="A769" s="156" t="s">
        <v>1695</v>
      </c>
      <c r="B769" s="156" t="s">
        <v>1696</v>
      </c>
      <c r="C769" s="156" t="s">
        <v>5842</v>
      </c>
      <c r="D769" s="156" t="s">
        <v>5869</v>
      </c>
      <c r="E769" s="158" t="str">
        <f t="shared" si="11"/>
        <v>NVL</v>
      </c>
      <c r="F769" s="158">
        <v>1548</v>
      </c>
    </row>
    <row r="770" spans="1:6">
      <c r="A770" s="156" t="s">
        <v>1697</v>
      </c>
      <c r="B770" s="156" t="s">
        <v>1698</v>
      </c>
      <c r="C770" s="156" t="s">
        <v>5842</v>
      </c>
      <c r="D770" s="156" t="s">
        <v>5870</v>
      </c>
      <c r="E770" s="158" t="str">
        <f t="shared" si="11"/>
        <v>NVL</v>
      </c>
      <c r="F770" s="158">
        <v>1548</v>
      </c>
    </row>
    <row r="771" spans="1:6">
      <c r="A771" s="156" t="s">
        <v>1699</v>
      </c>
      <c r="B771" s="156" t="s">
        <v>1700</v>
      </c>
      <c r="C771" s="156" t="s">
        <v>5842</v>
      </c>
      <c r="D771" s="156" t="s">
        <v>5872</v>
      </c>
      <c r="E771" s="158" t="str">
        <f t="shared" ref="E771:E834" si="12">IF(LEFT(D771,3)="156","HH",IF(LEFT(D771,3)="155","TP",IF(LEFT(D771,3)="153","CCDC",IF(LEFT(D771,4)="1522","VTTH","NVL"))))</f>
        <v>NVL</v>
      </c>
      <c r="F771" s="158">
        <v>1548</v>
      </c>
    </row>
    <row r="772" spans="1:6">
      <c r="A772" s="156" t="s">
        <v>1701</v>
      </c>
      <c r="B772" s="156" t="s">
        <v>1702</v>
      </c>
      <c r="C772" s="156" t="s">
        <v>5845</v>
      </c>
      <c r="D772" s="156" t="s">
        <v>5869</v>
      </c>
      <c r="E772" s="158" t="str">
        <f t="shared" si="12"/>
        <v>NVL</v>
      </c>
      <c r="F772" s="158">
        <v>1548</v>
      </c>
    </row>
    <row r="773" spans="1:6">
      <c r="A773" s="156" t="s">
        <v>1703</v>
      </c>
      <c r="B773" s="156" t="s">
        <v>1704</v>
      </c>
      <c r="C773" s="156" t="s">
        <v>5842</v>
      </c>
      <c r="D773" s="156" t="s">
        <v>5872</v>
      </c>
      <c r="E773" s="158" t="str">
        <f t="shared" si="12"/>
        <v>NVL</v>
      </c>
      <c r="F773" s="158">
        <v>1548</v>
      </c>
    </row>
    <row r="774" spans="1:6">
      <c r="A774" s="156" t="s">
        <v>1705</v>
      </c>
      <c r="B774" s="156" t="s">
        <v>1706</v>
      </c>
      <c r="C774" s="156" t="s">
        <v>21</v>
      </c>
      <c r="D774" s="156" t="s">
        <v>5869</v>
      </c>
      <c r="E774" s="158" t="str">
        <f t="shared" si="12"/>
        <v>NVL</v>
      </c>
      <c r="F774" s="158">
        <v>1548</v>
      </c>
    </row>
    <row r="775" spans="1:6">
      <c r="A775" s="156" t="s">
        <v>1707</v>
      </c>
      <c r="B775" s="156" t="s">
        <v>1708</v>
      </c>
      <c r="C775" s="156" t="s">
        <v>5842</v>
      </c>
      <c r="D775" s="156" t="s">
        <v>5870</v>
      </c>
      <c r="E775" s="158" t="str">
        <f t="shared" si="12"/>
        <v>NVL</v>
      </c>
      <c r="F775" s="158">
        <v>1548</v>
      </c>
    </row>
    <row r="776" spans="1:6" ht="30">
      <c r="A776" s="156" t="s">
        <v>1709</v>
      </c>
      <c r="B776" s="156" t="s">
        <v>1710</v>
      </c>
      <c r="C776" s="156" t="s">
        <v>5842</v>
      </c>
      <c r="D776" s="156" t="s">
        <v>5874</v>
      </c>
      <c r="E776" s="158" t="str">
        <f t="shared" si="12"/>
        <v>NVL</v>
      </c>
      <c r="F776" s="158">
        <v>1548</v>
      </c>
    </row>
    <row r="777" spans="1:6">
      <c r="A777" s="156" t="s">
        <v>1711</v>
      </c>
      <c r="B777" s="156" t="s">
        <v>1712</v>
      </c>
      <c r="C777" s="156" t="s">
        <v>21</v>
      </c>
      <c r="D777" s="156" t="s">
        <v>5869</v>
      </c>
      <c r="E777" s="158" t="str">
        <f t="shared" si="12"/>
        <v>NVL</v>
      </c>
      <c r="F777" s="158">
        <v>1548</v>
      </c>
    </row>
    <row r="778" spans="1:6">
      <c r="A778" s="156" t="s">
        <v>1713</v>
      </c>
      <c r="B778" s="156" t="s">
        <v>1714</v>
      </c>
      <c r="C778" s="156" t="s">
        <v>5842</v>
      </c>
      <c r="D778" s="156" t="s">
        <v>5873</v>
      </c>
      <c r="E778" s="158" t="str">
        <f t="shared" si="12"/>
        <v>NVL</v>
      </c>
      <c r="F778" s="158">
        <v>1548</v>
      </c>
    </row>
    <row r="779" spans="1:6">
      <c r="A779" s="156" t="s">
        <v>1715</v>
      </c>
      <c r="B779" s="156" t="s">
        <v>1716</v>
      </c>
      <c r="C779" s="156" t="s">
        <v>5842</v>
      </c>
      <c r="D779" s="156" t="s">
        <v>5869</v>
      </c>
      <c r="E779" s="158" t="str">
        <f t="shared" si="12"/>
        <v>NVL</v>
      </c>
      <c r="F779" s="158">
        <v>1548</v>
      </c>
    </row>
    <row r="780" spans="1:6" ht="30">
      <c r="A780" s="156" t="s">
        <v>1717</v>
      </c>
      <c r="B780" s="156" t="s">
        <v>1718</v>
      </c>
      <c r="C780" s="156" t="s">
        <v>5842</v>
      </c>
      <c r="D780" s="156" t="s">
        <v>5871</v>
      </c>
      <c r="E780" s="158" t="str">
        <f t="shared" si="12"/>
        <v>NVL</v>
      </c>
      <c r="F780" s="158">
        <v>1548</v>
      </c>
    </row>
    <row r="781" spans="1:6" ht="30">
      <c r="A781" s="156" t="s">
        <v>1719</v>
      </c>
      <c r="B781" s="156" t="s">
        <v>1720</v>
      </c>
      <c r="C781" s="156" t="s">
        <v>5842</v>
      </c>
      <c r="D781" s="156" t="s">
        <v>5871</v>
      </c>
      <c r="E781" s="158" t="str">
        <f t="shared" si="12"/>
        <v>NVL</v>
      </c>
      <c r="F781" s="158">
        <v>1548</v>
      </c>
    </row>
    <row r="782" spans="1:6" ht="30">
      <c r="A782" s="156" t="s">
        <v>1721</v>
      </c>
      <c r="B782" s="156" t="s">
        <v>1722</v>
      </c>
      <c r="C782" s="156" t="s">
        <v>5842</v>
      </c>
      <c r="D782" s="156" t="s">
        <v>5871</v>
      </c>
      <c r="E782" s="158" t="str">
        <f t="shared" si="12"/>
        <v>NVL</v>
      </c>
      <c r="F782" s="158">
        <v>1548</v>
      </c>
    </row>
    <row r="783" spans="1:6">
      <c r="A783" s="156" t="s">
        <v>1723</v>
      </c>
      <c r="B783" s="156" t="s">
        <v>1724</v>
      </c>
      <c r="C783" s="156" t="s">
        <v>5842</v>
      </c>
      <c r="D783" s="156" t="s">
        <v>5871</v>
      </c>
      <c r="E783" s="158" t="str">
        <f t="shared" si="12"/>
        <v>NVL</v>
      </c>
      <c r="F783" s="158">
        <v>1548</v>
      </c>
    </row>
    <row r="784" spans="1:6" ht="30">
      <c r="A784" s="156" t="s">
        <v>1725</v>
      </c>
      <c r="B784" s="156" t="s">
        <v>1726</v>
      </c>
      <c r="C784" s="156" t="s">
        <v>5842</v>
      </c>
      <c r="D784" s="156" t="s">
        <v>5869</v>
      </c>
      <c r="E784" s="158" t="str">
        <f t="shared" si="12"/>
        <v>NVL</v>
      </c>
      <c r="F784" s="158">
        <v>1548</v>
      </c>
    </row>
    <row r="785" spans="1:6" ht="30">
      <c r="A785" s="156" t="s">
        <v>1727</v>
      </c>
      <c r="B785" s="156" t="s">
        <v>1728</v>
      </c>
      <c r="C785" s="156" t="s">
        <v>5842</v>
      </c>
      <c r="D785" s="156" t="s">
        <v>5870</v>
      </c>
      <c r="E785" s="158" t="str">
        <f t="shared" si="12"/>
        <v>NVL</v>
      </c>
      <c r="F785" s="158">
        <v>1548</v>
      </c>
    </row>
    <row r="786" spans="1:6" ht="30">
      <c r="A786" s="156" t="s">
        <v>1729</v>
      </c>
      <c r="B786" s="156" t="s">
        <v>1730</v>
      </c>
      <c r="C786" s="156" t="s">
        <v>21</v>
      </c>
      <c r="D786" s="156" t="s">
        <v>5870</v>
      </c>
      <c r="E786" s="158" t="str">
        <f t="shared" si="12"/>
        <v>NVL</v>
      </c>
      <c r="F786" s="158">
        <v>1548</v>
      </c>
    </row>
    <row r="787" spans="1:6" ht="30">
      <c r="A787" s="156" t="s">
        <v>1731</v>
      </c>
      <c r="B787" s="156" t="s">
        <v>1732</v>
      </c>
      <c r="C787" s="156" t="s">
        <v>5842</v>
      </c>
      <c r="D787" s="156" t="s">
        <v>5870</v>
      </c>
      <c r="E787" s="158" t="str">
        <f t="shared" si="12"/>
        <v>NVL</v>
      </c>
      <c r="F787" s="158">
        <v>1548</v>
      </c>
    </row>
    <row r="788" spans="1:6">
      <c r="A788" s="156" t="s">
        <v>1733</v>
      </c>
      <c r="B788" s="156" t="s">
        <v>1734</v>
      </c>
      <c r="C788" s="156" t="s">
        <v>21</v>
      </c>
      <c r="D788" s="156" t="s">
        <v>5870</v>
      </c>
      <c r="E788" s="158" t="str">
        <f t="shared" si="12"/>
        <v>NVL</v>
      </c>
      <c r="F788" s="158">
        <v>1548</v>
      </c>
    </row>
    <row r="789" spans="1:6">
      <c r="A789" s="156" t="s">
        <v>1735</v>
      </c>
      <c r="B789" s="156" t="s">
        <v>1736</v>
      </c>
      <c r="C789" s="156" t="s">
        <v>5842</v>
      </c>
      <c r="D789" s="156" t="s">
        <v>5870</v>
      </c>
      <c r="E789" s="158" t="str">
        <f t="shared" si="12"/>
        <v>NVL</v>
      </c>
      <c r="F789" s="158">
        <v>1548</v>
      </c>
    </row>
    <row r="790" spans="1:6" ht="30">
      <c r="A790" s="156" t="s">
        <v>1737</v>
      </c>
      <c r="B790" s="156" t="s">
        <v>1738</v>
      </c>
      <c r="C790" s="156" t="s">
        <v>5842</v>
      </c>
      <c r="D790" s="156" t="s">
        <v>5869</v>
      </c>
      <c r="E790" s="158" t="str">
        <f t="shared" si="12"/>
        <v>NVL</v>
      </c>
      <c r="F790" s="158">
        <v>1548</v>
      </c>
    </row>
    <row r="791" spans="1:6" ht="30">
      <c r="A791" s="156" t="s">
        <v>1739</v>
      </c>
      <c r="B791" s="156" t="s">
        <v>1728</v>
      </c>
      <c r="C791" s="156" t="s">
        <v>5842</v>
      </c>
      <c r="D791" s="156" t="s">
        <v>5870</v>
      </c>
      <c r="E791" s="158" t="str">
        <f t="shared" si="12"/>
        <v>NVL</v>
      </c>
      <c r="F791" s="158">
        <v>1548</v>
      </c>
    </row>
    <row r="792" spans="1:6">
      <c r="A792" s="156" t="s">
        <v>1740</v>
      </c>
      <c r="B792" s="156" t="s">
        <v>1741</v>
      </c>
      <c r="C792" s="156" t="s">
        <v>21</v>
      </c>
      <c r="D792" s="156" t="s">
        <v>5869</v>
      </c>
      <c r="E792" s="158" t="str">
        <f t="shared" si="12"/>
        <v>NVL</v>
      </c>
      <c r="F792" s="158">
        <v>1548</v>
      </c>
    </row>
    <row r="793" spans="1:6" ht="30">
      <c r="A793" s="156" t="s">
        <v>1742</v>
      </c>
      <c r="B793" s="156" t="s">
        <v>1743</v>
      </c>
      <c r="C793" s="156" t="s">
        <v>21</v>
      </c>
      <c r="D793" s="156" t="s">
        <v>5869</v>
      </c>
      <c r="E793" s="158" t="str">
        <f t="shared" si="12"/>
        <v>NVL</v>
      </c>
      <c r="F793" s="158">
        <v>1548</v>
      </c>
    </row>
    <row r="794" spans="1:6" ht="30">
      <c r="A794" s="156" t="s">
        <v>1744</v>
      </c>
      <c r="B794" s="156" t="s">
        <v>1732</v>
      </c>
      <c r="C794" s="156" t="s">
        <v>5842</v>
      </c>
      <c r="D794" s="156" t="s">
        <v>5870</v>
      </c>
      <c r="E794" s="158" t="str">
        <f t="shared" si="12"/>
        <v>NVL</v>
      </c>
      <c r="F794" s="158">
        <v>1548</v>
      </c>
    </row>
    <row r="795" spans="1:6">
      <c r="A795" s="156" t="s">
        <v>1745</v>
      </c>
      <c r="B795" s="156" t="s">
        <v>1746</v>
      </c>
      <c r="C795" s="156" t="s">
        <v>5842</v>
      </c>
      <c r="D795" s="156" t="s">
        <v>5872</v>
      </c>
      <c r="E795" s="158" t="str">
        <f t="shared" si="12"/>
        <v>NVL</v>
      </c>
      <c r="F795" s="158">
        <v>1548</v>
      </c>
    </row>
    <row r="796" spans="1:6">
      <c r="A796" s="156" t="s">
        <v>1747</v>
      </c>
      <c r="B796" s="156" t="s">
        <v>1748</v>
      </c>
      <c r="C796" s="156" t="s">
        <v>5842</v>
      </c>
      <c r="D796" s="156" t="s">
        <v>5872</v>
      </c>
      <c r="E796" s="158" t="str">
        <f t="shared" si="12"/>
        <v>NVL</v>
      </c>
      <c r="F796" s="158">
        <v>1548</v>
      </c>
    </row>
    <row r="797" spans="1:6">
      <c r="A797" s="156" t="s">
        <v>145</v>
      </c>
      <c r="B797" s="156" t="s">
        <v>179</v>
      </c>
      <c r="C797" s="156" t="s">
        <v>21</v>
      </c>
      <c r="D797" s="156" t="s">
        <v>5874</v>
      </c>
      <c r="E797" s="158" t="str">
        <f t="shared" si="12"/>
        <v>NVL</v>
      </c>
      <c r="F797" s="158">
        <v>1548</v>
      </c>
    </row>
    <row r="798" spans="1:6">
      <c r="A798" s="156" t="s">
        <v>1749</v>
      </c>
      <c r="B798" s="156" t="s">
        <v>1750</v>
      </c>
      <c r="C798" s="156" t="s">
        <v>21</v>
      </c>
      <c r="D798" s="156" t="s">
        <v>5874</v>
      </c>
      <c r="E798" s="158" t="str">
        <f t="shared" si="12"/>
        <v>NVL</v>
      </c>
      <c r="F798" s="158">
        <v>1548</v>
      </c>
    </row>
    <row r="799" spans="1:6">
      <c r="A799" s="156" t="s">
        <v>1751</v>
      </c>
      <c r="B799" s="156" t="s">
        <v>1752</v>
      </c>
      <c r="C799" s="156" t="s">
        <v>21</v>
      </c>
      <c r="D799" s="156" t="s">
        <v>5874</v>
      </c>
      <c r="E799" s="158" t="str">
        <f t="shared" si="12"/>
        <v>NVL</v>
      </c>
      <c r="F799" s="158">
        <v>1548</v>
      </c>
    </row>
    <row r="800" spans="1:6">
      <c r="A800" s="156" t="s">
        <v>1753</v>
      </c>
      <c r="B800" s="156" t="s">
        <v>1754</v>
      </c>
      <c r="C800" s="156" t="s">
        <v>5842</v>
      </c>
      <c r="D800" s="156" t="s">
        <v>5872</v>
      </c>
      <c r="E800" s="158" t="str">
        <f t="shared" si="12"/>
        <v>NVL</v>
      </c>
      <c r="F800" s="158">
        <v>1548</v>
      </c>
    </row>
    <row r="801" spans="1:6">
      <c r="A801" s="156" t="s">
        <v>172</v>
      </c>
      <c r="B801" s="156" t="s">
        <v>180</v>
      </c>
      <c r="C801" s="156" t="s">
        <v>21</v>
      </c>
      <c r="D801" s="156" t="s">
        <v>5874</v>
      </c>
      <c r="E801" s="158" t="str">
        <f t="shared" si="12"/>
        <v>NVL</v>
      </c>
      <c r="F801" s="158">
        <v>1548</v>
      </c>
    </row>
    <row r="802" spans="1:6">
      <c r="A802" s="156" t="s">
        <v>1755</v>
      </c>
      <c r="B802" s="156" t="s">
        <v>1756</v>
      </c>
      <c r="C802" s="156" t="s">
        <v>5842</v>
      </c>
      <c r="D802" s="156" t="s">
        <v>5869</v>
      </c>
      <c r="E802" s="158" t="str">
        <f t="shared" si="12"/>
        <v>NVL</v>
      </c>
      <c r="F802" s="158">
        <v>1548</v>
      </c>
    </row>
    <row r="803" spans="1:6" ht="30">
      <c r="A803" s="156" t="s">
        <v>1757</v>
      </c>
      <c r="B803" s="156" t="s">
        <v>1758</v>
      </c>
      <c r="C803" s="156" t="s">
        <v>21</v>
      </c>
      <c r="D803" s="156" t="s">
        <v>5871</v>
      </c>
      <c r="E803" s="158" t="str">
        <f t="shared" si="12"/>
        <v>NVL</v>
      </c>
      <c r="F803" s="158">
        <v>1548</v>
      </c>
    </row>
    <row r="804" spans="1:6" ht="30">
      <c r="A804" s="156" t="s">
        <v>1759</v>
      </c>
      <c r="B804" s="156" t="s">
        <v>1760</v>
      </c>
      <c r="C804" s="156" t="s">
        <v>5842</v>
      </c>
      <c r="D804" s="156" t="s">
        <v>5871</v>
      </c>
      <c r="E804" s="158" t="str">
        <f t="shared" si="12"/>
        <v>NVL</v>
      </c>
      <c r="F804" s="158">
        <v>1548</v>
      </c>
    </row>
    <row r="805" spans="1:6" ht="30">
      <c r="A805" s="156" t="s">
        <v>1761</v>
      </c>
      <c r="B805" s="156" t="s">
        <v>1762</v>
      </c>
      <c r="C805" s="156" t="s">
        <v>5842</v>
      </c>
      <c r="D805" s="156" t="s">
        <v>5868</v>
      </c>
      <c r="E805" s="158" t="str">
        <f t="shared" si="12"/>
        <v>NVL</v>
      </c>
      <c r="F805" s="158">
        <v>1548</v>
      </c>
    </row>
    <row r="806" spans="1:6" ht="30">
      <c r="A806" s="156" t="s">
        <v>1763</v>
      </c>
      <c r="B806" s="156" t="s">
        <v>1764</v>
      </c>
      <c r="C806" s="156" t="s">
        <v>21</v>
      </c>
      <c r="D806" s="156" t="s">
        <v>5870</v>
      </c>
      <c r="E806" s="158" t="str">
        <f t="shared" si="12"/>
        <v>NVL</v>
      </c>
      <c r="F806" s="158">
        <v>1548</v>
      </c>
    </row>
    <row r="807" spans="1:6" ht="30">
      <c r="A807" s="156" t="s">
        <v>1765</v>
      </c>
      <c r="B807" s="156" t="s">
        <v>1766</v>
      </c>
      <c r="C807" s="156" t="s">
        <v>5842</v>
      </c>
      <c r="D807" s="156" t="s">
        <v>5870</v>
      </c>
      <c r="E807" s="158" t="str">
        <f t="shared" si="12"/>
        <v>NVL</v>
      </c>
      <c r="F807" s="158">
        <v>1548</v>
      </c>
    </row>
    <row r="808" spans="1:6" ht="30">
      <c r="A808" s="156" t="s">
        <v>1767</v>
      </c>
      <c r="B808" s="156" t="s">
        <v>1768</v>
      </c>
      <c r="C808" s="156" t="s">
        <v>5842</v>
      </c>
      <c r="D808" s="156" t="s">
        <v>5868</v>
      </c>
      <c r="E808" s="158" t="str">
        <f t="shared" si="12"/>
        <v>NVL</v>
      </c>
      <c r="F808" s="158">
        <v>1548</v>
      </c>
    </row>
    <row r="809" spans="1:6">
      <c r="A809" s="156" t="s">
        <v>1769</v>
      </c>
      <c r="B809" s="156" t="s">
        <v>1770</v>
      </c>
      <c r="C809" s="156" t="s">
        <v>21</v>
      </c>
      <c r="D809" s="156" t="s">
        <v>5871</v>
      </c>
      <c r="E809" s="158" t="str">
        <f t="shared" si="12"/>
        <v>NVL</v>
      </c>
      <c r="F809" s="158">
        <v>1548</v>
      </c>
    </row>
    <row r="810" spans="1:6">
      <c r="A810" s="156" t="s">
        <v>1771</v>
      </c>
      <c r="B810" s="156" t="s">
        <v>1772</v>
      </c>
      <c r="C810" s="156" t="s">
        <v>21</v>
      </c>
      <c r="D810" s="156" t="s">
        <v>5869</v>
      </c>
      <c r="E810" s="158" t="str">
        <f t="shared" si="12"/>
        <v>NVL</v>
      </c>
      <c r="F810" s="158">
        <v>1548</v>
      </c>
    </row>
    <row r="811" spans="1:6" ht="30">
      <c r="A811" s="156" t="s">
        <v>1773</v>
      </c>
      <c r="B811" s="156" t="s">
        <v>1764</v>
      </c>
      <c r="C811" s="156" t="s">
        <v>5842</v>
      </c>
      <c r="D811" s="156" t="s">
        <v>5870</v>
      </c>
      <c r="E811" s="158" t="str">
        <f t="shared" si="12"/>
        <v>NVL</v>
      </c>
      <c r="F811" s="158">
        <v>1548</v>
      </c>
    </row>
    <row r="812" spans="1:6" ht="30">
      <c r="A812" s="156" t="s">
        <v>1774</v>
      </c>
      <c r="B812" s="156" t="s">
        <v>1775</v>
      </c>
      <c r="C812" s="156" t="s">
        <v>5842</v>
      </c>
      <c r="D812" s="156" t="s">
        <v>5869</v>
      </c>
      <c r="E812" s="158" t="str">
        <f t="shared" si="12"/>
        <v>NVL</v>
      </c>
      <c r="F812" s="158">
        <v>1548</v>
      </c>
    </row>
    <row r="813" spans="1:6" ht="30">
      <c r="A813" s="156" t="s">
        <v>1776</v>
      </c>
      <c r="B813" s="156" t="s">
        <v>1777</v>
      </c>
      <c r="C813" s="156" t="s">
        <v>5842</v>
      </c>
      <c r="D813" s="156" t="s">
        <v>5869</v>
      </c>
      <c r="E813" s="158" t="str">
        <f t="shared" si="12"/>
        <v>NVL</v>
      </c>
      <c r="F813" s="158">
        <v>1548</v>
      </c>
    </row>
    <row r="814" spans="1:6" ht="30">
      <c r="A814" s="156" t="s">
        <v>1778</v>
      </c>
      <c r="B814" s="156" t="s">
        <v>1779</v>
      </c>
      <c r="C814" s="156" t="s">
        <v>5842</v>
      </c>
      <c r="D814" s="156" t="s">
        <v>5871</v>
      </c>
      <c r="E814" s="158" t="str">
        <f t="shared" si="12"/>
        <v>NVL</v>
      </c>
      <c r="F814" s="158">
        <v>1548</v>
      </c>
    </row>
    <row r="815" spans="1:6" ht="30">
      <c r="A815" s="156" t="s">
        <v>1780</v>
      </c>
      <c r="B815" s="156" t="s">
        <v>1781</v>
      </c>
      <c r="C815" s="156" t="s">
        <v>5842</v>
      </c>
      <c r="D815" s="156" t="s">
        <v>5871</v>
      </c>
      <c r="E815" s="158" t="str">
        <f t="shared" si="12"/>
        <v>NVL</v>
      </c>
      <c r="F815" s="158">
        <v>1548</v>
      </c>
    </row>
    <row r="816" spans="1:6" ht="30">
      <c r="A816" s="156" t="s">
        <v>1782</v>
      </c>
      <c r="B816" s="156" t="s">
        <v>1783</v>
      </c>
      <c r="C816" s="156" t="s">
        <v>5842</v>
      </c>
      <c r="D816" s="156" t="s">
        <v>5870</v>
      </c>
      <c r="E816" s="158" t="str">
        <f t="shared" si="12"/>
        <v>NVL</v>
      </c>
      <c r="F816" s="158">
        <v>1548</v>
      </c>
    </row>
    <row r="817" spans="1:6" ht="30">
      <c r="A817" s="156" t="s">
        <v>1784</v>
      </c>
      <c r="B817" s="156" t="s">
        <v>1785</v>
      </c>
      <c r="C817" s="156" t="s">
        <v>5842</v>
      </c>
      <c r="D817" s="156" t="s">
        <v>5871</v>
      </c>
      <c r="E817" s="158" t="str">
        <f t="shared" si="12"/>
        <v>NVL</v>
      </c>
      <c r="F817" s="158">
        <v>1548</v>
      </c>
    </row>
    <row r="818" spans="1:6" ht="30">
      <c r="A818" s="156" t="s">
        <v>1786</v>
      </c>
      <c r="B818" s="156" t="s">
        <v>1787</v>
      </c>
      <c r="C818" s="156" t="s">
        <v>21</v>
      </c>
      <c r="D818" s="156" t="s">
        <v>5871</v>
      </c>
      <c r="E818" s="158" t="str">
        <f t="shared" si="12"/>
        <v>NVL</v>
      </c>
      <c r="F818" s="158">
        <v>1548</v>
      </c>
    </row>
    <row r="819" spans="1:6">
      <c r="A819" s="156" t="s">
        <v>1788</v>
      </c>
      <c r="B819" s="156" t="s">
        <v>1789</v>
      </c>
      <c r="C819" s="156" t="s">
        <v>5842</v>
      </c>
      <c r="D819" s="156" t="s">
        <v>5869</v>
      </c>
      <c r="E819" s="158" t="str">
        <f t="shared" si="12"/>
        <v>NVL</v>
      </c>
      <c r="F819" s="158">
        <v>1548</v>
      </c>
    </row>
    <row r="820" spans="1:6">
      <c r="A820" s="156" t="s">
        <v>1790</v>
      </c>
      <c r="B820" s="156" t="s">
        <v>1791</v>
      </c>
      <c r="C820" s="156" t="s">
        <v>21</v>
      </c>
      <c r="D820" s="156" t="s">
        <v>5869</v>
      </c>
      <c r="E820" s="158" t="str">
        <f t="shared" si="12"/>
        <v>NVL</v>
      </c>
      <c r="F820" s="158">
        <v>1548</v>
      </c>
    </row>
    <row r="821" spans="1:6" ht="30">
      <c r="A821" s="156" t="s">
        <v>1792</v>
      </c>
      <c r="B821" s="156" t="s">
        <v>1793</v>
      </c>
      <c r="C821" s="156" t="s">
        <v>5842</v>
      </c>
      <c r="D821" s="156" t="s">
        <v>5871</v>
      </c>
      <c r="E821" s="158" t="str">
        <f t="shared" si="12"/>
        <v>NVL</v>
      </c>
      <c r="F821" s="158">
        <v>1548</v>
      </c>
    </row>
    <row r="822" spans="1:6" ht="60">
      <c r="A822" s="156" t="s">
        <v>1794</v>
      </c>
      <c r="B822" s="156" t="s">
        <v>1795</v>
      </c>
      <c r="C822" s="156" t="s">
        <v>5842</v>
      </c>
      <c r="D822" s="156" t="s">
        <v>5871</v>
      </c>
      <c r="E822" s="158" t="str">
        <f t="shared" si="12"/>
        <v>NVL</v>
      </c>
      <c r="F822" s="158">
        <v>1548</v>
      </c>
    </row>
    <row r="823" spans="1:6" ht="30">
      <c r="A823" s="156" t="s">
        <v>1796</v>
      </c>
      <c r="B823" s="156" t="s">
        <v>1797</v>
      </c>
      <c r="C823" s="156" t="s">
        <v>5842</v>
      </c>
      <c r="D823" s="156" t="s">
        <v>5871</v>
      </c>
      <c r="E823" s="158" t="str">
        <f t="shared" si="12"/>
        <v>NVL</v>
      </c>
      <c r="F823" s="158">
        <v>1548</v>
      </c>
    </row>
    <row r="824" spans="1:6" ht="30">
      <c r="A824" s="156" t="s">
        <v>1798</v>
      </c>
      <c r="B824" s="156" t="s">
        <v>1799</v>
      </c>
      <c r="C824" s="156" t="s">
        <v>21</v>
      </c>
      <c r="D824" s="156" t="s">
        <v>5870</v>
      </c>
      <c r="E824" s="158" t="str">
        <f t="shared" si="12"/>
        <v>NVL</v>
      </c>
      <c r="F824" s="158">
        <v>1548</v>
      </c>
    </row>
    <row r="825" spans="1:6" ht="30">
      <c r="A825" s="156" t="s">
        <v>1800</v>
      </c>
      <c r="B825" s="156" t="s">
        <v>1801</v>
      </c>
      <c r="C825" s="156" t="s">
        <v>5842</v>
      </c>
      <c r="D825" s="156" t="s">
        <v>5865</v>
      </c>
      <c r="E825" s="158" t="str">
        <f t="shared" si="12"/>
        <v>HH</v>
      </c>
      <c r="F825" s="158">
        <v>6278</v>
      </c>
    </row>
    <row r="826" spans="1:6">
      <c r="A826" s="156" t="s">
        <v>1802</v>
      </c>
      <c r="B826" s="156" t="s">
        <v>1803</v>
      </c>
      <c r="C826" s="156" t="s">
        <v>5842</v>
      </c>
      <c r="D826" s="156" t="s">
        <v>5865</v>
      </c>
      <c r="E826" s="158" t="str">
        <f t="shared" si="12"/>
        <v>HH</v>
      </c>
      <c r="F826" s="158">
        <v>6278</v>
      </c>
    </row>
    <row r="827" spans="1:6">
      <c r="A827" s="156" t="s">
        <v>1804</v>
      </c>
      <c r="B827" s="156" t="s">
        <v>1805</v>
      </c>
      <c r="C827" s="156" t="s">
        <v>21</v>
      </c>
      <c r="D827" s="156" t="s">
        <v>5865</v>
      </c>
      <c r="E827" s="158" t="str">
        <f t="shared" si="12"/>
        <v>HH</v>
      </c>
      <c r="F827" s="158">
        <v>6278</v>
      </c>
    </row>
    <row r="828" spans="1:6">
      <c r="A828" s="156" t="s">
        <v>1806</v>
      </c>
      <c r="B828" s="156" t="s">
        <v>1807</v>
      </c>
      <c r="C828" s="156" t="s">
        <v>21</v>
      </c>
      <c r="D828" s="156" t="s">
        <v>5865</v>
      </c>
      <c r="E828" s="158" t="str">
        <f t="shared" si="12"/>
        <v>HH</v>
      </c>
      <c r="F828" s="158">
        <v>6278</v>
      </c>
    </row>
    <row r="829" spans="1:6" ht="30">
      <c r="A829" s="156" t="s">
        <v>1808</v>
      </c>
      <c r="B829" s="156" t="s">
        <v>1809</v>
      </c>
      <c r="C829" s="156" t="s">
        <v>21</v>
      </c>
      <c r="D829" s="156" t="s">
        <v>5871</v>
      </c>
      <c r="E829" s="158" t="str">
        <f t="shared" si="12"/>
        <v>NVL</v>
      </c>
      <c r="F829" s="158">
        <v>1548</v>
      </c>
    </row>
    <row r="830" spans="1:6">
      <c r="A830" s="156" t="s">
        <v>1810</v>
      </c>
      <c r="B830" s="156" t="s">
        <v>1811</v>
      </c>
      <c r="C830" s="156" t="s">
        <v>5842</v>
      </c>
      <c r="D830" s="156" t="s">
        <v>5868</v>
      </c>
      <c r="E830" s="158" t="str">
        <f t="shared" si="12"/>
        <v>NVL</v>
      </c>
      <c r="F830" s="158">
        <v>1548</v>
      </c>
    </row>
    <row r="831" spans="1:6" ht="30">
      <c r="A831" s="156" t="s">
        <v>1812</v>
      </c>
      <c r="B831" s="156" t="s">
        <v>1813</v>
      </c>
      <c r="C831" s="156" t="s">
        <v>5842</v>
      </c>
      <c r="D831" s="156" t="s">
        <v>5868</v>
      </c>
      <c r="E831" s="158" t="str">
        <f t="shared" si="12"/>
        <v>NVL</v>
      </c>
      <c r="F831" s="158">
        <v>1548</v>
      </c>
    </row>
    <row r="832" spans="1:6" ht="30">
      <c r="A832" s="156" t="s">
        <v>1814</v>
      </c>
      <c r="B832" s="156" t="s">
        <v>1815</v>
      </c>
      <c r="C832" s="156" t="s">
        <v>5842</v>
      </c>
      <c r="D832" s="156" t="s">
        <v>5872</v>
      </c>
      <c r="E832" s="158" t="str">
        <f t="shared" si="12"/>
        <v>NVL</v>
      </c>
      <c r="F832" s="158">
        <v>1548</v>
      </c>
    </row>
    <row r="833" spans="1:6">
      <c r="A833" s="156" t="s">
        <v>1816</v>
      </c>
      <c r="B833" s="156" t="s">
        <v>1817</v>
      </c>
      <c r="C833" s="156" t="s">
        <v>5842</v>
      </c>
      <c r="D833" s="156" t="s">
        <v>5872</v>
      </c>
      <c r="E833" s="158" t="str">
        <f t="shared" si="12"/>
        <v>NVL</v>
      </c>
      <c r="F833" s="158">
        <v>1548</v>
      </c>
    </row>
    <row r="834" spans="1:6">
      <c r="A834" s="156" t="s">
        <v>1818</v>
      </c>
      <c r="B834" s="156" t="s">
        <v>1819</v>
      </c>
      <c r="C834" s="156" t="s">
        <v>21</v>
      </c>
      <c r="D834" s="156" t="s">
        <v>5869</v>
      </c>
      <c r="E834" s="158" t="str">
        <f t="shared" si="12"/>
        <v>NVL</v>
      </c>
      <c r="F834" s="158">
        <v>1548</v>
      </c>
    </row>
    <row r="835" spans="1:6">
      <c r="A835" s="156" t="s">
        <v>1820</v>
      </c>
      <c r="B835" s="156" t="s">
        <v>1821</v>
      </c>
      <c r="C835" s="156" t="s">
        <v>5842</v>
      </c>
      <c r="D835" s="156" t="s">
        <v>5874</v>
      </c>
      <c r="E835" s="158" t="str">
        <f t="shared" ref="E835:E898" si="13">IF(LEFT(D835,3)="156","HH",IF(LEFT(D835,3)="155","TP",IF(LEFT(D835,3)="153","CCDC",IF(LEFT(D835,4)="1522","VTTH","NVL"))))</f>
        <v>NVL</v>
      </c>
      <c r="F835" s="158">
        <v>1548</v>
      </c>
    </row>
    <row r="836" spans="1:6">
      <c r="A836" s="156" t="s">
        <v>1822</v>
      </c>
      <c r="B836" s="156" t="s">
        <v>1823</v>
      </c>
      <c r="C836" s="156" t="s">
        <v>5842</v>
      </c>
      <c r="D836" s="156" t="s">
        <v>5872</v>
      </c>
      <c r="E836" s="158" t="str">
        <f t="shared" si="13"/>
        <v>NVL</v>
      </c>
      <c r="F836" s="158">
        <v>1548</v>
      </c>
    </row>
    <row r="837" spans="1:6">
      <c r="A837" s="156" t="s">
        <v>1824</v>
      </c>
      <c r="B837" s="156" t="s">
        <v>1825</v>
      </c>
      <c r="C837" s="156" t="s">
        <v>5842</v>
      </c>
      <c r="D837" s="156" t="s">
        <v>5868</v>
      </c>
      <c r="E837" s="158" t="str">
        <f t="shared" si="13"/>
        <v>NVL</v>
      </c>
      <c r="F837" s="158">
        <v>1548</v>
      </c>
    </row>
    <row r="838" spans="1:6" ht="30">
      <c r="A838" s="156" t="s">
        <v>1826</v>
      </c>
      <c r="B838" s="156" t="s">
        <v>1827</v>
      </c>
      <c r="C838" s="156" t="s">
        <v>5842</v>
      </c>
      <c r="D838" s="156" t="s">
        <v>5868</v>
      </c>
      <c r="E838" s="158" t="str">
        <f t="shared" si="13"/>
        <v>NVL</v>
      </c>
      <c r="F838" s="158">
        <v>1548</v>
      </c>
    </row>
    <row r="839" spans="1:6" ht="30">
      <c r="A839" s="156" t="s">
        <v>1828</v>
      </c>
      <c r="B839" s="156" t="s">
        <v>1829</v>
      </c>
      <c r="C839" s="156" t="s">
        <v>5842</v>
      </c>
      <c r="D839" s="156" t="s">
        <v>5868</v>
      </c>
      <c r="E839" s="158" t="str">
        <f t="shared" si="13"/>
        <v>NVL</v>
      </c>
      <c r="F839" s="158">
        <v>1548</v>
      </c>
    </row>
    <row r="840" spans="1:6" ht="30">
      <c r="A840" s="156" t="s">
        <v>1830</v>
      </c>
      <c r="B840" s="156" t="s">
        <v>1831</v>
      </c>
      <c r="C840" s="156" t="s">
        <v>5842</v>
      </c>
      <c r="D840" s="156" t="s">
        <v>5871</v>
      </c>
      <c r="E840" s="158" t="str">
        <f t="shared" si="13"/>
        <v>NVL</v>
      </c>
      <c r="F840" s="158">
        <v>1548</v>
      </c>
    </row>
    <row r="841" spans="1:6">
      <c r="A841" s="156" t="s">
        <v>1832</v>
      </c>
      <c r="B841" s="156" t="s">
        <v>1833</v>
      </c>
      <c r="C841" s="156" t="s">
        <v>21</v>
      </c>
      <c r="D841" s="156" t="s">
        <v>5872</v>
      </c>
      <c r="E841" s="158" t="str">
        <f t="shared" si="13"/>
        <v>NVL</v>
      </c>
      <c r="F841" s="158">
        <v>1548</v>
      </c>
    </row>
    <row r="842" spans="1:6" ht="30">
      <c r="A842" s="156" t="s">
        <v>1834</v>
      </c>
      <c r="B842" s="156" t="s">
        <v>1835</v>
      </c>
      <c r="C842" s="156" t="s">
        <v>21</v>
      </c>
      <c r="D842" s="156" t="s">
        <v>5873</v>
      </c>
      <c r="E842" s="158" t="str">
        <f t="shared" si="13"/>
        <v>NVL</v>
      </c>
      <c r="F842" s="158">
        <v>1548</v>
      </c>
    </row>
    <row r="843" spans="1:6" ht="30">
      <c r="A843" s="156" t="s">
        <v>1836</v>
      </c>
      <c r="B843" s="156" t="s">
        <v>1837</v>
      </c>
      <c r="C843" s="156" t="s">
        <v>5842</v>
      </c>
      <c r="D843" s="156" t="s">
        <v>5871</v>
      </c>
      <c r="E843" s="158" t="str">
        <f t="shared" si="13"/>
        <v>NVL</v>
      </c>
      <c r="F843" s="158">
        <v>1548</v>
      </c>
    </row>
    <row r="844" spans="1:6" ht="30">
      <c r="A844" s="156" t="s">
        <v>1838</v>
      </c>
      <c r="B844" s="156" t="s">
        <v>1839</v>
      </c>
      <c r="C844" s="156" t="s">
        <v>5842</v>
      </c>
      <c r="D844" s="156" t="s">
        <v>5868</v>
      </c>
      <c r="E844" s="158" t="str">
        <f t="shared" si="13"/>
        <v>NVL</v>
      </c>
      <c r="F844" s="158">
        <v>1548</v>
      </c>
    </row>
    <row r="845" spans="1:6" ht="30">
      <c r="A845" s="156" t="s">
        <v>1840</v>
      </c>
      <c r="B845" s="156" t="s">
        <v>1841</v>
      </c>
      <c r="C845" s="156" t="s">
        <v>5842</v>
      </c>
      <c r="D845" s="156" t="s">
        <v>5868</v>
      </c>
      <c r="E845" s="158" t="str">
        <f t="shared" si="13"/>
        <v>NVL</v>
      </c>
      <c r="F845" s="158">
        <v>1548</v>
      </c>
    </row>
    <row r="846" spans="1:6" ht="30">
      <c r="A846" s="156" t="s">
        <v>171</v>
      </c>
      <c r="B846" s="156" t="s">
        <v>1842</v>
      </c>
      <c r="C846" s="156" t="s">
        <v>21</v>
      </c>
      <c r="D846" s="156" t="s">
        <v>5872</v>
      </c>
      <c r="E846" s="158" t="str">
        <f t="shared" si="13"/>
        <v>NVL</v>
      </c>
      <c r="F846" s="158">
        <v>1548</v>
      </c>
    </row>
    <row r="847" spans="1:6">
      <c r="A847" s="156" t="s">
        <v>1843</v>
      </c>
      <c r="B847" s="156" t="s">
        <v>1844</v>
      </c>
      <c r="C847" s="156" t="s">
        <v>21</v>
      </c>
      <c r="D847" s="156" t="s">
        <v>5869</v>
      </c>
      <c r="E847" s="158" t="str">
        <f t="shared" si="13"/>
        <v>NVL</v>
      </c>
      <c r="F847" s="158">
        <v>1548</v>
      </c>
    </row>
    <row r="848" spans="1:6" ht="30">
      <c r="A848" s="156" t="s">
        <v>1845</v>
      </c>
      <c r="B848" s="156" t="s">
        <v>1846</v>
      </c>
      <c r="C848" s="156" t="s">
        <v>5842</v>
      </c>
      <c r="D848" s="156" t="s">
        <v>5870</v>
      </c>
      <c r="E848" s="158" t="str">
        <f t="shared" si="13"/>
        <v>NVL</v>
      </c>
      <c r="F848" s="158">
        <v>1548</v>
      </c>
    </row>
    <row r="849" spans="1:6" ht="30">
      <c r="A849" s="156" t="s">
        <v>1847</v>
      </c>
      <c r="B849" s="156" t="s">
        <v>1848</v>
      </c>
      <c r="C849" s="156" t="s">
        <v>5842</v>
      </c>
      <c r="D849" s="156" t="s">
        <v>5868</v>
      </c>
      <c r="E849" s="158" t="str">
        <f t="shared" si="13"/>
        <v>NVL</v>
      </c>
      <c r="F849" s="158">
        <v>1548</v>
      </c>
    </row>
    <row r="850" spans="1:6">
      <c r="A850" s="156" t="s">
        <v>162</v>
      </c>
      <c r="B850" s="156" t="s">
        <v>1849</v>
      </c>
      <c r="C850" s="156" t="s">
        <v>5842</v>
      </c>
      <c r="D850" s="156" t="s">
        <v>5872</v>
      </c>
      <c r="E850" s="158" t="str">
        <f t="shared" si="13"/>
        <v>NVL</v>
      </c>
      <c r="F850" s="158">
        <v>1548</v>
      </c>
    </row>
    <row r="851" spans="1:6" ht="30">
      <c r="A851" s="156" t="s">
        <v>1850</v>
      </c>
      <c r="B851" s="156" t="s">
        <v>1851</v>
      </c>
      <c r="C851" s="156" t="s">
        <v>5842</v>
      </c>
      <c r="D851" s="156" t="s">
        <v>5871</v>
      </c>
      <c r="E851" s="158" t="str">
        <f t="shared" si="13"/>
        <v>NVL</v>
      </c>
      <c r="F851" s="158">
        <v>1548</v>
      </c>
    </row>
    <row r="852" spans="1:6" ht="30">
      <c r="A852" s="156" t="s">
        <v>1852</v>
      </c>
      <c r="B852" s="156" t="s">
        <v>1842</v>
      </c>
      <c r="C852" s="156" t="s">
        <v>5842</v>
      </c>
      <c r="D852" s="156" t="s">
        <v>5874</v>
      </c>
      <c r="E852" s="158" t="str">
        <f t="shared" si="13"/>
        <v>NVL</v>
      </c>
      <c r="F852" s="158">
        <v>1548</v>
      </c>
    </row>
    <row r="853" spans="1:6">
      <c r="A853" s="156" t="s">
        <v>1853</v>
      </c>
      <c r="B853" s="156" t="s">
        <v>1854</v>
      </c>
      <c r="C853" s="156" t="s">
        <v>5842</v>
      </c>
      <c r="D853" s="156" t="s">
        <v>5869</v>
      </c>
      <c r="E853" s="158" t="str">
        <f t="shared" si="13"/>
        <v>NVL</v>
      </c>
      <c r="F853" s="158">
        <v>1548</v>
      </c>
    </row>
    <row r="854" spans="1:6">
      <c r="A854" s="156" t="s">
        <v>144</v>
      </c>
      <c r="B854" s="156" t="s">
        <v>1855</v>
      </c>
      <c r="C854" s="156" t="s">
        <v>5842</v>
      </c>
      <c r="D854" s="156" t="s">
        <v>5872</v>
      </c>
      <c r="E854" s="158" t="str">
        <f t="shared" si="13"/>
        <v>NVL</v>
      </c>
      <c r="F854" s="158">
        <v>1548</v>
      </c>
    </row>
    <row r="855" spans="1:6">
      <c r="A855" s="156" t="s">
        <v>1856</v>
      </c>
      <c r="B855" s="156" t="s">
        <v>1857</v>
      </c>
      <c r="C855" s="156" t="s">
        <v>5842</v>
      </c>
      <c r="D855" s="156" t="s">
        <v>5868</v>
      </c>
      <c r="E855" s="158" t="str">
        <f t="shared" si="13"/>
        <v>NVL</v>
      </c>
      <c r="F855" s="158">
        <v>1548</v>
      </c>
    </row>
    <row r="856" spans="1:6" ht="30">
      <c r="A856" s="156" t="s">
        <v>1858</v>
      </c>
      <c r="B856" s="156" t="s">
        <v>1859</v>
      </c>
      <c r="C856" s="156" t="s">
        <v>5842</v>
      </c>
      <c r="D856" s="156" t="s">
        <v>5871</v>
      </c>
      <c r="E856" s="158" t="str">
        <f t="shared" si="13"/>
        <v>NVL</v>
      </c>
      <c r="F856" s="158">
        <v>1548</v>
      </c>
    </row>
    <row r="857" spans="1:6" ht="30">
      <c r="A857" s="156" t="s">
        <v>1860</v>
      </c>
      <c r="B857" s="156" t="s">
        <v>1861</v>
      </c>
      <c r="C857" s="156" t="s">
        <v>5842</v>
      </c>
      <c r="D857" s="156" t="s">
        <v>5871</v>
      </c>
      <c r="E857" s="158" t="str">
        <f t="shared" si="13"/>
        <v>NVL</v>
      </c>
      <c r="F857" s="158">
        <v>1548</v>
      </c>
    </row>
    <row r="858" spans="1:6">
      <c r="A858" s="156" t="s">
        <v>1862</v>
      </c>
      <c r="B858" s="156" t="s">
        <v>1863</v>
      </c>
      <c r="C858" s="156" t="s">
        <v>5842</v>
      </c>
      <c r="D858" s="156" t="s">
        <v>5871</v>
      </c>
      <c r="E858" s="158" t="str">
        <f t="shared" si="13"/>
        <v>NVL</v>
      </c>
      <c r="F858" s="158">
        <v>1548</v>
      </c>
    </row>
    <row r="859" spans="1:6">
      <c r="A859" s="156" t="s">
        <v>1864</v>
      </c>
      <c r="B859" s="156" t="s">
        <v>1865</v>
      </c>
      <c r="C859" s="156" t="s">
        <v>5842</v>
      </c>
      <c r="D859" s="156" t="s">
        <v>5871</v>
      </c>
      <c r="E859" s="158" t="str">
        <f t="shared" si="13"/>
        <v>NVL</v>
      </c>
      <c r="F859" s="158">
        <v>1548</v>
      </c>
    </row>
    <row r="860" spans="1:6" ht="30">
      <c r="A860" s="156" t="s">
        <v>1866</v>
      </c>
      <c r="B860" s="156" t="s">
        <v>1867</v>
      </c>
      <c r="C860" s="156" t="s">
        <v>5842</v>
      </c>
      <c r="D860" s="156" t="s">
        <v>5871</v>
      </c>
      <c r="E860" s="158" t="str">
        <f t="shared" si="13"/>
        <v>NVL</v>
      </c>
      <c r="F860" s="158">
        <v>1548</v>
      </c>
    </row>
    <row r="861" spans="1:6" ht="30">
      <c r="A861" s="156" t="s">
        <v>1868</v>
      </c>
      <c r="B861" s="156" t="s">
        <v>1869</v>
      </c>
      <c r="C861" s="156" t="s">
        <v>5842</v>
      </c>
      <c r="D861" s="156" t="s">
        <v>5871</v>
      </c>
      <c r="E861" s="158" t="str">
        <f t="shared" si="13"/>
        <v>NVL</v>
      </c>
      <c r="F861" s="158">
        <v>1548</v>
      </c>
    </row>
    <row r="862" spans="1:6">
      <c r="A862" s="156" t="s">
        <v>1870</v>
      </c>
      <c r="B862" s="156" t="s">
        <v>1871</v>
      </c>
      <c r="C862" s="156" t="s">
        <v>5842</v>
      </c>
      <c r="D862" s="156" t="s">
        <v>5874</v>
      </c>
      <c r="E862" s="158" t="str">
        <f t="shared" si="13"/>
        <v>NVL</v>
      </c>
      <c r="F862" s="158">
        <v>1548</v>
      </c>
    </row>
    <row r="863" spans="1:6">
      <c r="A863" s="156" t="s">
        <v>1872</v>
      </c>
      <c r="B863" s="156" t="s">
        <v>1873</v>
      </c>
      <c r="C863" s="156" t="s">
        <v>21</v>
      </c>
      <c r="D863" s="156" t="s">
        <v>5870</v>
      </c>
      <c r="E863" s="158" t="str">
        <f t="shared" si="13"/>
        <v>NVL</v>
      </c>
      <c r="F863" s="158">
        <v>1548</v>
      </c>
    </row>
    <row r="864" spans="1:6" ht="30">
      <c r="A864" s="156" t="s">
        <v>1874</v>
      </c>
      <c r="B864" s="156" t="s">
        <v>1875</v>
      </c>
      <c r="C864" s="156" t="s">
        <v>5842</v>
      </c>
      <c r="D864" s="156" t="s">
        <v>5871</v>
      </c>
      <c r="E864" s="158" t="str">
        <f t="shared" si="13"/>
        <v>NVL</v>
      </c>
      <c r="F864" s="158">
        <v>1548</v>
      </c>
    </row>
    <row r="865" spans="1:6">
      <c r="A865" s="156" t="s">
        <v>1876</v>
      </c>
      <c r="B865" s="156" t="s">
        <v>1877</v>
      </c>
      <c r="C865" s="156" t="s">
        <v>5842</v>
      </c>
      <c r="D865" s="156" t="s">
        <v>5871</v>
      </c>
      <c r="E865" s="158" t="str">
        <f t="shared" si="13"/>
        <v>NVL</v>
      </c>
      <c r="F865" s="158">
        <v>1548</v>
      </c>
    </row>
    <row r="866" spans="1:6" ht="30">
      <c r="A866" s="156" t="s">
        <v>1878</v>
      </c>
      <c r="B866" s="156" t="s">
        <v>1879</v>
      </c>
      <c r="C866" s="156" t="s">
        <v>5842</v>
      </c>
      <c r="D866" s="156" t="s">
        <v>5871</v>
      </c>
      <c r="E866" s="158" t="str">
        <f t="shared" si="13"/>
        <v>NVL</v>
      </c>
      <c r="F866" s="158">
        <v>1548</v>
      </c>
    </row>
    <row r="867" spans="1:6">
      <c r="A867" s="156" t="s">
        <v>1880</v>
      </c>
      <c r="B867" s="156" t="s">
        <v>1881</v>
      </c>
      <c r="C867" s="156" t="s">
        <v>21</v>
      </c>
      <c r="D867" s="156" t="s">
        <v>5869</v>
      </c>
      <c r="E867" s="158" t="str">
        <f t="shared" si="13"/>
        <v>NVL</v>
      </c>
      <c r="F867" s="158">
        <v>1548</v>
      </c>
    </row>
    <row r="868" spans="1:6" ht="30">
      <c r="A868" s="156" t="s">
        <v>1882</v>
      </c>
      <c r="B868" s="156" t="s">
        <v>1883</v>
      </c>
      <c r="C868" s="156" t="s">
        <v>21</v>
      </c>
      <c r="D868" s="156" t="s">
        <v>5871</v>
      </c>
      <c r="E868" s="158" t="str">
        <f t="shared" si="13"/>
        <v>NVL</v>
      </c>
      <c r="F868" s="158">
        <v>1548</v>
      </c>
    </row>
    <row r="869" spans="1:6" ht="30">
      <c r="A869" s="156" t="s">
        <v>1884</v>
      </c>
      <c r="B869" s="156" t="s">
        <v>1885</v>
      </c>
      <c r="C869" s="156" t="s">
        <v>5842</v>
      </c>
      <c r="D869" s="156" t="s">
        <v>5871</v>
      </c>
      <c r="E869" s="158" t="str">
        <f t="shared" si="13"/>
        <v>NVL</v>
      </c>
      <c r="F869" s="158">
        <v>1548</v>
      </c>
    </row>
    <row r="870" spans="1:6" ht="45">
      <c r="A870" s="156" t="s">
        <v>1886</v>
      </c>
      <c r="B870" s="156" t="s">
        <v>1887</v>
      </c>
      <c r="C870" s="156" t="s">
        <v>21</v>
      </c>
      <c r="D870" s="156" t="s">
        <v>5871</v>
      </c>
      <c r="E870" s="158" t="str">
        <f t="shared" si="13"/>
        <v>NVL</v>
      </c>
      <c r="F870" s="158">
        <v>1548</v>
      </c>
    </row>
    <row r="871" spans="1:6" ht="30">
      <c r="A871" s="156" t="s">
        <v>1888</v>
      </c>
      <c r="B871" s="156" t="s">
        <v>1889</v>
      </c>
      <c r="C871" s="156" t="s">
        <v>5842</v>
      </c>
      <c r="D871" s="156" t="s">
        <v>5871</v>
      </c>
      <c r="E871" s="158" t="str">
        <f t="shared" si="13"/>
        <v>NVL</v>
      </c>
      <c r="F871" s="158">
        <v>1548</v>
      </c>
    </row>
    <row r="872" spans="1:6">
      <c r="A872" s="156" t="s">
        <v>1890</v>
      </c>
      <c r="B872" s="156" t="s">
        <v>1891</v>
      </c>
      <c r="C872" s="156" t="s">
        <v>21</v>
      </c>
      <c r="D872" s="156" t="s">
        <v>5869</v>
      </c>
      <c r="E872" s="158" t="str">
        <f t="shared" si="13"/>
        <v>NVL</v>
      </c>
      <c r="F872" s="158">
        <v>1548</v>
      </c>
    </row>
    <row r="873" spans="1:6">
      <c r="A873" s="156" t="s">
        <v>1892</v>
      </c>
      <c r="B873" s="156" t="s">
        <v>1893</v>
      </c>
      <c r="C873" s="156" t="s">
        <v>5842</v>
      </c>
      <c r="D873" s="156" t="s">
        <v>5871</v>
      </c>
      <c r="E873" s="158" t="str">
        <f t="shared" si="13"/>
        <v>NVL</v>
      </c>
      <c r="F873" s="158">
        <v>1548</v>
      </c>
    </row>
    <row r="874" spans="1:6" ht="30">
      <c r="A874" s="156" t="s">
        <v>1894</v>
      </c>
      <c r="B874" s="156" t="s">
        <v>1895</v>
      </c>
      <c r="C874" s="156" t="s">
        <v>21</v>
      </c>
      <c r="D874" s="156" t="s">
        <v>5869</v>
      </c>
      <c r="E874" s="158" t="str">
        <f t="shared" si="13"/>
        <v>NVL</v>
      </c>
      <c r="F874" s="158">
        <v>1548</v>
      </c>
    </row>
    <row r="875" spans="1:6" ht="30">
      <c r="A875" s="156" t="s">
        <v>1896</v>
      </c>
      <c r="B875" s="156" t="s">
        <v>1897</v>
      </c>
      <c r="C875" s="156" t="s">
        <v>5842</v>
      </c>
      <c r="D875" s="156" t="s">
        <v>5868</v>
      </c>
      <c r="E875" s="158" t="str">
        <f t="shared" si="13"/>
        <v>NVL</v>
      </c>
      <c r="F875" s="158">
        <v>1548</v>
      </c>
    </row>
    <row r="876" spans="1:6" ht="60">
      <c r="A876" s="156" t="s">
        <v>1898</v>
      </c>
      <c r="B876" s="156" t="s">
        <v>1899</v>
      </c>
      <c r="C876" s="156" t="s">
        <v>5842</v>
      </c>
      <c r="D876" s="156" t="s">
        <v>5871</v>
      </c>
      <c r="E876" s="158" t="str">
        <f t="shared" si="13"/>
        <v>NVL</v>
      </c>
      <c r="F876" s="158">
        <v>1548</v>
      </c>
    </row>
    <row r="877" spans="1:6" ht="30">
      <c r="A877" s="156" t="s">
        <v>1900</v>
      </c>
      <c r="B877" s="156" t="s">
        <v>1901</v>
      </c>
      <c r="C877" s="156" t="s">
        <v>5842</v>
      </c>
      <c r="D877" s="156" t="s">
        <v>5871</v>
      </c>
      <c r="E877" s="158" t="str">
        <f t="shared" si="13"/>
        <v>NVL</v>
      </c>
      <c r="F877" s="158">
        <v>1548</v>
      </c>
    </row>
    <row r="878" spans="1:6" ht="30">
      <c r="A878" s="156" t="s">
        <v>1902</v>
      </c>
      <c r="B878" s="156" t="s">
        <v>1903</v>
      </c>
      <c r="C878" s="156" t="s">
        <v>5842</v>
      </c>
      <c r="D878" s="156" t="s">
        <v>5871</v>
      </c>
      <c r="E878" s="158" t="str">
        <f t="shared" si="13"/>
        <v>NVL</v>
      </c>
      <c r="F878" s="158">
        <v>1548</v>
      </c>
    </row>
    <row r="879" spans="1:6">
      <c r="A879" s="156" t="s">
        <v>1904</v>
      </c>
      <c r="B879" s="156" t="s">
        <v>1905</v>
      </c>
      <c r="C879" s="156" t="s">
        <v>5842</v>
      </c>
      <c r="D879" s="156" t="s">
        <v>5871</v>
      </c>
      <c r="E879" s="158" t="str">
        <f t="shared" si="13"/>
        <v>NVL</v>
      </c>
      <c r="F879" s="158">
        <v>1548</v>
      </c>
    </row>
    <row r="880" spans="1:6" ht="45">
      <c r="A880" s="156" t="s">
        <v>1906</v>
      </c>
      <c r="B880" s="156" t="s">
        <v>1907</v>
      </c>
      <c r="C880" s="156" t="s">
        <v>5842</v>
      </c>
      <c r="D880" s="156" t="s">
        <v>5871</v>
      </c>
      <c r="E880" s="158" t="str">
        <f t="shared" si="13"/>
        <v>NVL</v>
      </c>
      <c r="F880" s="158">
        <v>1548</v>
      </c>
    </row>
    <row r="881" spans="1:6" ht="30">
      <c r="A881" s="156" t="s">
        <v>1908</v>
      </c>
      <c r="B881" s="156" t="s">
        <v>1909</v>
      </c>
      <c r="C881" s="156" t="s">
        <v>21</v>
      </c>
      <c r="D881" s="156" t="s">
        <v>5870</v>
      </c>
      <c r="E881" s="158" t="str">
        <f t="shared" si="13"/>
        <v>NVL</v>
      </c>
      <c r="F881" s="158">
        <v>1548</v>
      </c>
    </row>
    <row r="882" spans="1:6">
      <c r="A882" s="156" t="s">
        <v>1910</v>
      </c>
      <c r="B882" s="156" t="s">
        <v>1911</v>
      </c>
      <c r="C882" s="156" t="s">
        <v>5842</v>
      </c>
      <c r="D882" s="156" t="s">
        <v>5870</v>
      </c>
      <c r="E882" s="158" t="str">
        <f t="shared" si="13"/>
        <v>NVL</v>
      </c>
      <c r="F882" s="158">
        <v>1548</v>
      </c>
    </row>
    <row r="883" spans="1:6">
      <c r="A883" s="156" t="s">
        <v>1912</v>
      </c>
      <c r="B883" s="156" t="s">
        <v>1913</v>
      </c>
      <c r="C883" s="156" t="s">
        <v>5842</v>
      </c>
      <c r="D883" s="156" t="s">
        <v>5870</v>
      </c>
      <c r="E883" s="158" t="str">
        <f t="shared" si="13"/>
        <v>NVL</v>
      </c>
      <c r="F883" s="158">
        <v>1548</v>
      </c>
    </row>
    <row r="884" spans="1:6">
      <c r="A884" s="156" t="s">
        <v>1914</v>
      </c>
      <c r="B884" s="156" t="s">
        <v>1915</v>
      </c>
      <c r="C884" s="156" t="s">
        <v>5842</v>
      </c>
      <c r="D884" s="156" t="s">
        <v>5870</v>
      </c>
      <c r="E884" s="158" t="str">
        <f t="shared" si="13"/>
        <v>NVL</v>
      </c>
      <c r="F884" s="158">
        <v>1548</v>
      </c>
    </row>
    <row r="885" spans="1:6">
      <c r="A885" s="156" t="s">
        <v>1916</v>
      </c>
      <c r="B885" s="156" t="s">
        <v>1917</v>
      </c>
      <c r="C885" s="156" t="s">
        <v>5842</v>
      </c>
      <c r="D885" s="156" t="s">
        <v>5870</v>
      </c>
      <c r="E885" s="158" t="str">
        <f t="shared" si="13"/>
        <v>NVL</v>
      </c>
      <c r="F885" s="158">
        <v>1548</v>
      </c>
    </row>
    <row r="886" spans="1:6">
      <c r="A886" s="156" t="s">
        <v>1918</v>
      </c>
      <c r="B886" s="156" t="s">
        <v>1919</v>
      </c>
      <c r="C886" s="156" t="s">
        <v>21</v>
      </c>
      <c r="D886" s="156" t="s">
        <v>5870</v>
      </c>
      <c r="E886" s="158" t="str">
        <f t="shared" si="13"/>
        <v>NVL</v>
      </c>
      <c r="F886" s="158">
        <v>1548</v>
      </c>
    </row>
    <row r="887" spans="1:6">
      <c r="A887" s="156" t="s">
        <v>1920</v>
      </c>
      <c r="B887" s="156" t="s">
        <v>1921</v>
      </c>
      <c r="C887" s="156" t="s">
        <v>5842</v>
      </c>
      <c r="D887" s="156" t="s">
        <v>5870</v>
      </c>
      <c r="E887" s="158" t="str">
        <f t="shared" si="13"/>
        <v>NVL</v>
      </c>
      <c r="F887" s="158">
        <v>1548</v>
      </c>
    </row>
    <row r="888" spans="1:6">
      <c r="A888" s="156" t="s">
        <v>1922</v>
      </c>
      <c r="B888" s="156" t="s">
        <v>1923</v>
      </c>
      <c r="C888" s="156" t="s">
        <v>21</v>
      </c>
      <c r="D888" s="156" t="s">
        <v>5873</v>
      </c>
      <c r="E888" s="158" t="str">
        <f t="shared" si="13"/>
        <v>NVL</v>
      </c>
      <c r="F888" s="158">
        <v>1548</v>
      </c>
    </row>
    <row r="889" spans="1:6" ht="30">
      <c r="A889" s="156" t="s">
        <v>1924</v>
      </c>
      <c r="B889" s="156" t="s">
        <v>1925</v>
      </c>
      <c r="C889" s="156" t="s">
        <v>5842</v>
      </c>
      <c r="D889" s="156" t="s">
        <v>5868</v>
      </c>
      <c r="E889" s="158" t="str">
        <f t="shared" si="13"/>
        <v>NVL</v>
      </c>
      <c r="F889" s="158">
        <v>1548</v>
      </c>
    </row>
    <row r="890" spans="1:6" ht="30">
      <c r="A890" s="156" t="s">
        <v>1926</v>
      </c>
      <c r="B890" s="156" t="s">
        <v>1927</v>
      </c>
      <c r="C890" s="156" t="s">
        <v>5842</v>
      </c>
      <c r="D890" s="156" t="s">
        <v>5871</v>
      </c>
      <c r="E890" s="158" t="str">
        <f t="shared" si="13"/>
        <v>NVL</v>
      </c>
      <c r="F890" s="158">
        <v>1548</v>
      </c>
    </row>
    <row r="891" spans="1:6" ht="30">
      <c r="A891" s="156" t="s">
        <v>1928</v>
      </c>
      <c r="B891" s="156" t="s">
        <v>1929</v>
      </c>
      <c r="C891" s="156" t="s">
        <v>5842</v>
      </c>
      <c r="D891" s="156" t="s">
        <v>5868</v>
      </c>
      <c r="E891" s="158" t="str">
        <f t="shared" si="13"/>
        <v>NVL</v>
      </c>
      <c r="F891" s="158">
        <v>1548</v>
      </c>
    </row>
    <row r="892" spans="1:6" ht="30">
      <c r="A892" s="156" t="s">
        <v>1930</v>
      </c>
      <c r="B892" s="156" t="s">
        <v>1931</v>
      </c>
      <c r="C892" s="156" t="s">
        <v>5842</v>
      </c>
      <c r="D892" s="156" t="s">
        <v>5871</v>
      </c>
      <c r="E892" s="158" t="str">
        <f t="shared" si="13"/>
        <v>NVL</v>
      </c>
      <c r="F892" s="158">
        <v>1548</v>
      </c>
    </row>
    <row r="893" spans="1:6" ht="45">
      <c r="A893" s="156" t="s">
        <v>1932</v>
      </c>
      <c r="B893" s="156" t="s">
        <v>1933</v>
      </c>
      <c r="C893" s="156" t="s">
        <v>5842</v>
      </c>
      <c r="D893" s="156" t="s">
        <v>5871</v>
      </c>
      <c r="E893" s="158" t="str">
        <f t="shared" si="13"/>
        <v>NVL</v>
      </c>
      <c r="F893" s="158">
        <v>1548</v>
      </c>
    </row>
    <row r="894" spans="1:6" ht="30">
      <c r="A894" s="156" t="s">
        <v>1934</v>
      </c>
      <c r="B894" s="156" t="s">
        <v>1772</v>
      </c>
      <c r="C894" s="156" t="s">
        <v>21</v>
      </c>
      <c r="D894" s="156" t="s">
        <v>5869</v>
      </c>
      <c r="E894" s="158" t="str">
        <f t="shared" si="13"/>
        <v>NVL</v>
      </c>
      <c r="F894" s="158">
        <v>1548</v>
      </c>
    </row>
    <row r="895" spans="1:6" ht="30">
      <c r="A895" s="156" t="s">
        <v>1935</v>
      </c>
      <c r="B895" s="156" t="s">
        <v>1936</v>
      </c>
      <c r="C895" s="156" t="s">
        <v>5845</v>
      </c>
      <c r="D895" s="156" t="s">
        <v>5868</v>
      </c>
      <c r="E895" s="158" t="str">
        <f t="shared" si="13"/>
        <v>NVL</v>
      </c>
      <c r="F895" s="158">
        <v>1548</v>
      </c>
    </row>
    <row r="896" spans="1:6" ht="30">
      <c r="A896" s="156" t="s">
        <v>1937</v>
      </c>
      <c r="B896" s="156" t="s">
        <v>1938</v>
      </c>
      <c r="C896" s="156" t="s">
        <v>21</v>
      </c>
      <c r="D896" s="156" t="s">
        <v>5869</v>
      </c>
      <c r="E896" s="158" t="str">
        <f t="shared" si="13"/>
        <v>NVL</v>
      </c>
      <c r="F896" s="158">
        <v>1548</v>
      </c>
    </row>
    <row r="897" spans="1:6" ht="30">
      <c r="A897" s="156" t="s">
        <v>1939</v>
      </c>
      <c r="B897" s="156" t="s">
        <v>1940</v>
      </c>
      <c r="C897" s="156" t="s">
        <v>5842</v>
      </c>
      <c r="D897" s="156" t="s">
        <v>5871</v>
      </c>
      <c r="E897" s="158" t="str">
        <f t="shared" si="13"/>
        <v>NVL</v>
      </c>
      <c r="F897" s="158">
        <v>1548</v>
      </c>
    </row>
    <row r="898" spans="1:6" ht="30">
      <c r="A898" s="156" t="s">
        <v>1941</v>
      </c>
      <c r="B898" s="156" t="s">
        <v>1942</v>
      </c>
      <c r="C898" s="156" t="s">
        <v>21</v>
      </c>
      <c r="D898" s="156" t="s">
        <v>5871</v>
      </c>
      <c r="E898" s="158" t="str">
        <f t="shared" si="13"/>
        <v>NVL</v>
      </c>
      <c r="F898" s="158">
        <v>1548</v>
      </c>
    </row>
    <row r="899" spans="1:6" ht="30">
      <c r="A899" s="156" t="s">
        <v>1943</v>
      </c>
      <c r="B899" s="156" t="s">
        <v>1944</v>
      </c>
      <c r="C899" s="156" t="s">
        <v>5842</v>
      </c>
      <c r="D899" s="156" t="s">
        <v>5868</v>
      </c>
      <c r="E899" s="158" t="str">
        <f t="shared" ref="E899:E962" si="14">IF(LEFT(D899,3)="156","HH",IF(LEFT(D899,3)="155","TP",IF(LEFT(D899,3)="153","CCDC",IF(LEFT(D899,4)="1522","VTTH","NVL"))))</f>
        <v>NVL</v>
      </c>
      <c r="F899" s="158">
        <v>1548</v>
      </c>
    </row>
    <row r="900" spans="1:6" ht="30">
      <c r="A900" s="156" t="s">
        <v>1945</v>
      </c>
      <c r="B900" s="156" t="s">
        <v>1946</v>
      </c>
      <c r="C900" s="156" t="s">
        <v>5842</v>
      </c>
      <c r="D900" s="156" t="s">
        <v>5871</v>
      </c>
      <c r="E900" s="158" t="str">
        <f t="shared" si="14"/>
        <v>NVL</v>
      </c>
      <c r="F900" s="158">
        <v>1548</v>
      </c>
    </row>
    <row r="901" spans="1:6" ht="30">
      <c r="A901" s="156" t="s">
        <v>1947</v>
      </c>
      <c r="B901" s="156" t="s">
        <v>1948</v>
      </c>
      <c r="C901" s="156" t="s">
        <v>5842</v>
      </c>
      <c r="D901" s="156" t="s">
        <v>5871</v>
      </c>
      <c r="E901" s="158" t="str">
        <f t="shared" si="14"/>
        <v>NVL</v>
      </c>
      <c r="F901" s="158">
        <v>1548</v>
      </c>
    </row>
    <row r="902" spans="1:6">
      <c r="A902" s="156" t="s">
        <v>1949</v>
      </c>
      <c r="B902" s="156" t="s">
        <v>1950</v>
      </c>
      <c r="C902" s="156" t="s">
        <v>5842</v>
      </c>
      <c r="D902" s="156" t="s">
        <v>5868</v>
      </c>
      <c r="E902" s="158" t="str">
        <f t="shared" si="14"/>
        <v>NVL</v>
      </c>
      <c r="F902" s="158">
        <v>1548</v>
      </c>
    </row>
    <row r="903" spans="1:6" ht="30">
      <c r="A903" s="156" t="s">
        <v>1951</v>
      </c>
      <c r="B903" s="156" t="s">
        <v>1952</v>
      </c>
      <c r="C903" s="156" t="s">
        <v>5842</v>
      </c>
      <c r="D903" s="156" t="s">
        <v>5871</v>
      </c>
      <c r="E903" s="158" t="str">
        <f t="shared" si="14"/>
        <v>NVL</v>
      </c>
      <c r="F903" s="158">
        <v>1548</v>
      </c>
    </row>
    <row r="904" spans="1:6" ht="45">
      <c r="A904" s="156" t="s">
        <v>1953</v>
      </c>
      <c r="B904" s="156" t="s">
        <v>1954</v>
      </c>
      <c r="C904" s="156" t="s">
        <v>5842</v>
      </c>
      <c r="D904" s="156" t="s">
        <v>5871</v>
      </c>
      <c r="E904" s="158" t="str">
        <f t="shared" si="14"/>
        <v>NVL</v>
      </c>
      <c r="F904" s="158">
        <v>1548</v>
      </c>
    </row>
    <row r="905" spans="1:6">
      <c r="A905" s="156" t="s">
        <v>1955</v>
      </c>
      <c r="B905" s="156" t="s">
        <v>1956</v>
      </c>
      <c r="C905" s="156" t="s">
        <v>21</v>
      </c>
      <c r="D905" s="156" t="s">
        <v>5870</v>
      </c>
      <c r="E905" s="158" t="str">
        <f t="shared" si="14"/>
        <v>NVL</v>
      </c>
      <c r="F905" s="158">
        <v>1548</v>
      </c>
    </row>
    <row r="906" spans="1:6">
      <c r="A906" s="156" t="s">
        <v>1957</v>
      </c>
      <c r="B906" s="156" t="s">
        <v>1958</v>
      </c>
      <c r="C906" s="156" t="s">
        <v>5842</v>
      </c>
      <c r="D906" s="156" t="s">
        <v>5868</v>
      </c>
      <c r="E906" s="158" t="str">
        <f t="shared" si="14"/>
        <v>NVL</v>
      </c>
      <c r="F906" s="158">
        <v>1548</v>
      </c>
    </row>
    <row r="907" spans="1:6" ht="60">
      <c r="A907" s="156" t="s">
        <v>1959</v>
      </c>
      <c r="B907" s="156" t="s">
        <v>1960</v>
      </c>
      <c r="C907" s="156" t="s">
        <v>21</v>
      </c>
      <c r="D907" s="156" t="s">
        <v>5871</v>
      </c>
      <c r="E907" s="158" t="str">
        <f t="shared" si="14"/>
        <v>NVL</v>
      </c>
      <c r="F907" s="158">
        <v>1548</v>
      </c>
    </row>
    <row r="908" spans="1:6" ht="30">
      <c r="A908" s="156" t="s">
        <v>1961</v>
      </c>
      <c r="B908" s="156" t="s">
        <v>1962</v>
      </c>
      <c r="C908" s="156" t="s">
        <v>5842</v>
      </c>
      <c r="D908" s="156" t="s">
        <v>5871</v>
      </c>
      <c r="E908" s="158" t="str">
        <f t="shared" si="14"/>
        <v>NVL</v>
      </c>
      <c r="F908" s="158">
        <v>1548</v>
      </c>
    </row>
    <row r="909" spans="1:6" ht="30">
      <c r="A909" s="156" t="s">
        <v>1963</v>
      </c>
      <c r="B909" s="156" t="s">
        <v>1964</v>
      </c>
      <c r="C909" s="156" t="s">
        <v>5842</v>
      </c>
      <c r="D909" s="156" t="s">
        <v>5871</v>
      </c>
      <c r="E909" s="158" t="str">
        <f t="shared" si="14"/>
        <v>NVL</v>
      </c>
      <c r="F909" s="158">
        <v>1548</v>
      </c>
    </row>
    <row r="910" spans="1:6" ht="30">
      <c r="A910" s="156" t="s">
        <v>1965</v>
      </c>
      <c r="B910" s="156" t="s">
        <v>1966</v>
      </c>
      <c r="C910" s="156" t="s">
        <v>5842</v>
      </c>
      <c r="D910" s="156" t="s">
        <v>5868</v>
      </c>
      <c r="E910" s="158" t="str">
        <f t="shared" si="14"/>
        <v>NVL</v>
      </c>
      <c r="F910" s="158">
        <v>1548</v>
      </c>
    </row>
    <row r="911" spans="1:6" ht="30">
      <c r="A911" s="156" t="s">
        <v>1967</v>
      </c>
      <c r="B911" s="156" t="s">
        <v>1968</v>
      </c>
      <c r="C911" s="156" t="s">
        <v>5842</v>
      </c>
      <c r="D911" s="156" t="s">
        <v>5868</v>
      </c>
      <c r="E911" s="158" t="str">
        <f t="shared" si="14"/>
        <v>NVL</v>
      </c>
      <c r="F911" s="158">
        <v>1548</v>
      </c>
    </row>
    <row r="912" spans="1:6" ht="30">
      <c r="A912" s="156" t="s">
        <v>1969</v>
      </c>
      <c r="B912" s="156" t="s">
        <v>1970</v>
      </c>
      <c r="C912" s="156" t="s">
        <v>5842</v>
      </c>
      <c r="D912" s="156" t="s">
        <v>5868</v>
      </c>
      <c r="E912" s="158" t="str">
        <f t="shared" si="14"/>
        <v>NVL</v>
      </c>
      <c r="F912" s="158">
        <v>1548</v>
      </c>
    </row>
    <row r="913" spans="1:6" ht="30">
      <c r="A913" s="156" t="s">
        <v>1971</v>
      </c>
      <c r="B913" s="156" t="s">
        <v>1972</v>
      </c>
      <c r="C913" s="156" t="s">
        <v>5842</v>
      </c>
      <c r="D913" s="156" t="s">
        <v>5871</v>
      </c>
      <c r="E913" s="158" t="str">
        <f t="shared" si="14"/>
        <v>NVL</v>
      </c>
      <c r="F913" s="158">
        <v>1548</v>
      </c>
    </row>
    <row r="914" spans="1:6" ht="30">
      <c r="A914" s="156" t="s">
        <v>1973</v>
      </c>
      <c r="B914" s="156" t="s">
        <v>1974</v>
      </c>
      <c r="C914" s="156" t="s">
        <v>5842</v>
      </c>
      <c r="D914" s="156" t="s">
        <v>5868</v>
      </c>
      <c r="E914" s="158" t="str">
        <f t="shared" si="14"/>
        <v>NVL</v>
      </c>
      <c r="F914" s="158">
        <v>1548</v>
      </c>
    </row>
    <row r="915" spans="1:6" ht="30">
      <c r="A915" s="156" t="s">
        <v>1975</v>
      </c>
      <c r="B915" s="156" t="s">
        <v>1976</v>
      </c>
      <c r="C915" s="156" t="s">
        <v>5842</v>
      </c>
      <c r="D915" s="156" t="s">
        <v>5873</v>
      </c>
      <c r="E915" s="158" t="str">
        <f t="shared" si="14"/>
        <v>NVL</v>
      </c>
      <c r="F915" s="158">
        <v>1548</v>
      </c>
    </row>
    <row r="916" spans="1:6">
      <c r="A916" s="156" t="s">
        <v>1977</v>
      </c>
      <c r="B916" s="156" t="s">
        <v>1978</v>
      </c>
      <c r="C916" s="156" t="s">
        <v>5842</v>
      </c>
      <c r="D916" s="156" t="s">
        <v>5870</v>
      </c>
      <c r="E916" s="158" t="str">
        <f t="shared" si="14"/>
        <v>NVL</v>
      </c>
      <c r="F916" s="158">
        <v>1548</v>
      </c>
    </row>
    <row r="917" spans="1:6" ht="30">
      <c r="A917" s="156" t="s">
        <v>1979</v>
      </c>
      <c r="B917" s="156" t="s">
        <v>1980</v>
      </c>
      <c r="C917" s="156" t="s">
        <v>21</v>
      </c>
      <c r="D917" s="156" t="s">
        <v>5873</v>
      </c>
      <c r="E917" s="158" t="str">
        <f t="shared" si="14"/>
        <v>NVL</v>
      </c>
      <c r="F917" s="158">
        <v>1548</v>
      </c>
    </row>
    <row r="918" spans="1:6" ht="30">
      <c r="A918" s="156" t="s">
        <v>1981</v>
      </c>
      <c r="B918" s="156" t="s">
        <v>1982</v>
      </c>
      <c r="C918" s="156" t="s">
        <v>21</v>
      </c>
      <c r="D918" s="156" t="s">
        <v>5869</v>
      </c>
      <c r="E918" s="158" t="str">
        <f t="shared" si="14"/>
        <v>NVL</v>
      </c>
      <c r="F918" s="158">
        <v>1548</v>
      </c>
    </row>
    <row r="919" spans="1:6" ht="30">
      <c r="A919" s="156" t="s">
        <v>1983</v>
      </c>
      <c r="B919" s="156" t="s">
        <v>1984</v>
      </c>
      <c r="C919" s="156" t="s">
        <v>5842</v>
      </c>
      <c r="D919" s="156" t="s">
        <v>5870</v>
      </c>
      <c r="E919" s="158" t="str">
        <f t="shared" si="14"/>
        <v>NVL</v>
      </c>
      <c r="F919" s="158">
        <v>1548</v>
      </c>
    </row>
    <row r="920" spans="1:6" ht="30">
      <c r="A920" s="156" t="s">
        <v>1985</v>
      </c>
      <c r="B920" s="156" t="s">
        <v>1986</v>
      </c>
      <c r="C920" s="156" t="s">
        <v>21</v>
      </c>
      <c r="D920" s="156" t="s">
        <v>5871</v>
      </c>
      <c r="E920" s="158" t="str">
        <f t="shared" si="14"/>
        <v>NVL</v>
      </c>
      <c r="F920" s="158">
        <v>1548</v>
      </c>
    </row>
    <row r="921" spans="1:6" ht="30">
      <c r="A921" s="156" t="s">
        <v>1987</v>
      </c>
      <c r="B921" s="156" t="s">
        <v>1988</v>
      </c>
      <c r="C921" s="156" t="s">
        <v>5842</v>
      </c>
      <c r="D921" s="156" t="s">
        <v>5871</v>
      </c>
      <c r="E921" s="158" t="str">
        <f t="shared" si="14"/>
        <v>NVL</v>
      </c>
      <c r="F921" s="158">
        <v>1548</v>
      </c>
    </row>
    <row r="922" spans="1:6">
      <c r="A922" s="156" t="s">
        <v>1989</v>
      </c>
      <c r="B922" s="156" t="s">
        <v>1990</v>
      </c>
      <c r="C922" s="156" t="s">
        <v>5842</v>
      </c>
      <c r="D922" s="156" t="s">
        <v>5871</v>
      </c>
      <c r="E922" s="158" t="str">
        <f t="shared" si="14"/>
        <v>NVL</v>
      </c>
      <c r="F922" s="158">
        <v>1548</v>
      </c>
    </row>
    <row r="923" spans="1:6">
      <c r="A923" s="156" t="s">
        <v>1991</v>
      </c>
      <c r="B923" s="156" t="s">
        <v>1992</v>
      </c>
      <c r="C923" s="156" t="s">
        <v>21</v>
      </c>
      <c r="D923" s="156" t="s">
        <v>5871</v>
      </c>
      <c r="E923" s="158" t="str">
        <f t="shared" si="14"/>
        <v>NVL</v>
      </c>
      <c r="F923" s="158">
        <v>1548</v>
      </c>
    </row>
    <row r="924" spans="1:6" ht="30">
      <c r="A924" s="156" t="s">
        <v>1993</v>
      </c>
      <c r="B924" s="156" t="s">
        <v>1994</v>
      </c>
      <c r="C924" s="156" t="s">
        <v>5842</v>
      </c>
      <c r="D924" s="156" t="s">
        <v>5871</v>
      </c>
      <c r="E924" s="158" t="str">
        <f t="shared" si="14"/>
        <v>NVL</v>
      </c>
      <c r="F924" s="158">
        <v>1548</v>
      </c>
    </row>
    <row r="925" spans="1:6" ht="30">
      <c r="A925" s="156" t="s">
        <v>1995</v>
      </c>
      <c r="B925" s="156" t="s">
        <v>1996</v>
      </c>
      <c r="C925" s="156" t="s">
        <v>5842</v>
      </c>
      <c r="D925" s="156" t="s">
        <v>5871</v>
      </c>
      <c r="E925" s="158" t="str">
        <f t="shared" si="14"/>
        <v>NVL</v>
      </c>
      <c r="F925" s="158">
        <v>1548</v>
      </c>
    </row>
    <row r="926" spans="1:6" ht="30">
      <c r="A926" s="156" t="s">
        <v>1997</v>
      </c>
      <c r="B926" s="156" t="s">
        <v>1998</v>
      </c>
      <c r="C926" s="156" t="s">
        <v>5842</v>
      </c>
      <c r="D926" s="156" t="s">
        <v>5871</v>
      </c>
      <c r="E926" s="158" t="str">
        <f t="shared" si="14"/>
        <v>NVL</v>
      </c>
      <c r="F926" s="158">
        <v>1548</v>
      </c>
    </row>
    <row r="927" spans="1:6" ht="45">
      <c r="A927" s="156" t="s">
        <v>1999</v>
      </c>
      <c r="B927" s="156" t="s">
        <v>2000</v>
      </c>
      <c r="C927" s="156" t="s">
        <v>5842</v>
      </c>
      <c r="D927" s="156" t="s">
        <v>5871</v>
      </c>
      <c r="E927" s="158" t="str">
        <f t="shared" si="14"/>
        <v>NVL</v>
      </c>
      <c r="F927" s="158">
        <v>1548</v>
      </c>
    </row>
    <row r="928" spans="1:6" ht="30">
      <c r="A928" s="156" t="s">
        <v>2001</v>
      </c>
      <c r="B928" s="156" t="s">
        <v>2002</v>
      </c>
      <c r="C928" s="156" t="s">
        <v>5842</v>
      </c>
      <c r="D928" s="156" t="s">
        <v>5871</v>
      </c>
      <c r="E928" s="158" t="str">
        <f t="shared" si="14"/>
        <v>NVL</v>
      </c>
      <c r="F928" s="158">
        <v>1548</v>
      </c>
    </row>
    <row r="929" spans="1:6">
      <c r="A929" s="156" t="s">
        <v>2003</v>
      </c>
      <c r="B929" s="156" t="s">
        <v>2004</v>
      </c>
      <c r="C929" s="156" t="s">
        <v>21</v>
      </c>
      <c r="D929" s="156" t="s">
        <v>5869</v>
      </c>
      <c r="E929" s="158" t="str">
        <f t="shared" si="14"/>
        <v>NVL</v>
      </c>
      <c r="F929" s="158">
        <v>1548</v>
      </c>
    </row>
    <row r="930" spans="1:6" ht="45">
      <c r="A930" s="156" t="s">
        <v>2005</v>
      </c>
      <c r="B930" s="156" t="s">
        <v>2006</v>
      </c>
      <c r="C930" s="156" t="s">
        <v>5842</v>
      </c>
      <c r="D930" s="156" t="s">
        <v>5871</v>
      </c>
      <c r="E930" s="158" t="str">
        <f t="shared" si="14"/>
        <v>NVL</v>
      </c>
      <c r="F930" s="158">
        <v>1548</v>
      </c>
    </row>
    <row r="931" spans="1:6" ht="30">
      <c r="A931" s="156" t="s">
        <v>2007</v>
      </c>
      <c r="B931" s="156" t="s">
        <v>2008</v>
      </c>
      <c r="C931" s="156" t="s">
        <v>5842</v>
      </c>
      <c r="D931" s="156" t="s">
        <v>5869</v>
      </c>
      <c r="E931" s="158" t="str">
        <f t="shared" si="14"/>
        <v>NVL</v>
      </c>
      <c r="F931" s="158">
        <v>1548</v>
      </c>
    </row>
    <row r="932" spans="1:6" ht="30">
      <c r="A932" s="156" t="s">
        <v>2009</v>
      </c>
      <c r="B932" s="156" t="s">
        <v>2010</v>
      </c>
      <c r="C932" s="156" t="s">
        <v>5842</v>
      </c>
      <c r="D932" s="156" t="s">
        <v>5871</v>
      </c>
      <c r="E932" s="158" t="str">
        <f t="shared" si="14"/>
        <v>NVL</v>
      </c>
      <c r="F932" s="158">
        <v>1548</v>
      </c>
    </row>
    <row r="933" spans="1:6" ht="30">
      <c r="A933" s="156" t="s">
        <v>2011</v>
      </c>
      <c r="B933" s="156" t="s">
        <v>2012</v>
      </c>
      <c r="C933" s="156" t="s">
        <v>5842</v>
      </c>
      <c r="D933" s="156" t="s">
        <v>5871</v>
      </c>
      <c r="E933" s="158" t="str">
        <f t="shared" si="14"/>
        <v>NVL</v>
      </c>
      <c r="F933" s="158">
        <v>1548</v>
      </c>
    </row>
    <row r="934" spans="1:6" ht="30">
      <c r="A934" s="156" t="s">
        <v>2013</v>
      </c>
      <c r="B934" s="156" t="s">
        <v>2014</v>
      </c>
      <c r="C934" s="156" t="s">
        <v>5842</v>
      </c>
      <c r="D934" s="156" t="s">
        <v>5868</v>
      </c>
      <c r="E934" s="158" t="str">
        <f t="shared" si="14"/>
        <v>NVL</v>
      </c>
      <c r="F934" s="158">
        <v>1548</v>
      </c>
    </row>
    <row r="935" spans="1:6" ht="30">
      <c r="A935" s="156" t="s">
        <v>2015</v>
      </c>
      <c r="B935" s="156" t="s">
        <v>2016</v>
      </c>
      <c r="C935" s="156" t="s">
        <v>5842</v>
      </c>
      <c r="D935" s="156" t="s">
        <v>5868</v>
      </c>
      <c r="E935" s="158" t="str">
        <f t="shared" si="14"/>
        <v>NVL</v>
      </c>
      <c r="F935" s="158">
        <v>1548</v>
      </c>
    </row>
    <row r="936" spans="1:6" ht="30">
      <c r="A936" s="156" t="s">
        <v>2017</v>
      </c>
      <c r="B936" s="156" t="s">
        <v>2018</v>
      </c>
      <c r="C936" s="156" t="s">
        <v>5842</v>
      </c>
      <c r="D936" s="156" t="s">
        <v>5870</v>
      </c>
      <c r="E936" s="158" t="str">
        <f t="shared" si="14"/>
        <v>NVL</v>
      </c>
      <c r="F936" s="158">
        <v>1548</v>
      </c>
    </row>
    <row r="937" spans="1:6" ht="30">
      <c r="A937" s="156" t="s">
        <v>2019</v>
      </c>
      <c r="B937" s="156" t="s">
        <v>2020</v>
      </c>
      <c r="C937" s="156" t="s">
        <v>5842</v>
      </c>
      <c r="D937" s="156" t="s">
        <v>5868</v>
      </c>
      <c r="E937" s="158" t="str">
        <f t="shared" si="14"/>
        <v>NVL</v>
      </c>
      <c r="F937" s="158">
        <v>1548</v>
      </c>
    </row>
    <row r="938" spans="1:6" ht="30">
      <c r="A938" s="156" t="s">
        <v>2021</v>
      </c>
      <c r="B938" s="156" t="s">
        <v>2022</v>
      </c>
      <c r="C938" s="156" t="s">
        <v>5842</v>
      </c>
      <c r="D938" s="156" t="s">
        <v>5870</v>
      </c>
      <c r="E938" s="158" t="str">
        <f t="shared" si="14"/>
        <v>NVL</v>
      </c>
      <c r="F938" s="158">
        <v>1548</v>
      </c>
    </row>
    <row r="939" spans="1:6" ht="30">
      <c r="A939" s="156" t="s">
        <v>2023</v>
      </c>
      <c r="B939" s="156" t="s">
        <v>2024</v>
      </c>
      <c r="C939" s="156" t="s">
        <v>21</v>
      </c>
      <c r="D939" s="156" t="s">
        <v>5869</v>
      </c>
      <c r="E939" s="158" t="str">
        <f t="shared" si="14"/>
        <v>NVL</v>
      </c>
      <c r="F939" s="158">
        <v>1548</v>
      </c>
    </row>
    <row r="940" spans="1:6" ht="45">
      <c r="A940" s="156" t="s">
        <v>2025</v>
      </c>
      <c r="B940" s="156" t="s">
        <v>2026</v>
      </c>
      <c r="C940" s="156" t="s">
        <v>21</v>
      </c>
      <c r="D940" s="156" t="s">
        <v>5871</v>
      </c>
      <c r="E940" s="158" t="str">
        <f t="shared" si="14"/>
        <v>NVL</v>
      </c>
      <c r="F940" s="158">
        <v>1548</v>
      </c>
    </row>
    <row r="941" spans="1:6" ht="30">
      <c r="A941" s="156" t="s">
        <v>2027</v>
      </c>
      <c r="B941" s="156" t="s">
        <v>2028</v>
      </c>
      <c r="C941" s="156" t="s">
        <v>5842</v>
      </c>
      <c r="D941" s="156" t="s">
        <v>5871</v>
      </c>
      <c r="E941" s="158" t="str">
        <f t="shared" si="14"/>
        <v>NVL</v>
      </c>
      <c r="F941" s="158">
        <v>1548</v>
      </c>
    </row>
    <row r="942" spans="1:6" ht="30">
      <c r="A942" s="156" t="s">
        <v>2029</v>
      </c>
      <c r="B942" s="156" t="s">
        <v>2030</v>
      </c>
      <c r="C942" s="156" t="s">
        <v>5842</v>
      </c>
      <c r="D942" s="156" t="s">
        <v>5871</v>
      </c>
      <c r="E942" s="158" t="str">
        <f t="shared" si="14"/>
        <v>NVL</v>
      </c>
      <c r="F942" s="158">
        <v>1548</v>
      </c>
    </row>
    <row r="943" spans="1:6" ht="30">
      <c r="A943" s="156" t="s">
        <v>2031</v>
      </c>
      <c r="B943" s="156" t="s">
        <v>2032</v>
      </c>
      <c r="C943" s="156" t="s">
        <v>5842</v>
      </c>
      <c r="D943" s="156" t="s">
        <v>5871</v>
      </c>
      <c r="E943" s="158" t="str">
        <f t="shared" si="14"/>
        <v>NVL</v>
      </c>
      <c r="F943" s="158">
        <v>1548</v>
      </c>
    </row>
    <row r="944" spans="1:6" ht="30">
      <c r="A944" s="156" t="s">
        <v>2033</v>
      </c>
      <c r="B944" s="156" t="s">
        <v>2034</v>
      </c>
      <c r="C944" s="156" t="s">
        <v>5842</v>
      </c>
      <c r="D944" s="156" t="s">
        <v>5871</v>
      </c>
      <c r="E944" s="158" t="str">
        <f t="shared" si="14"/>
        <v>NVL</v>
      </c>
      <c r="F944" s="158">
        <v>1548</v>
      </c>
    </row>
    <row r="945" spans="1:6">
      <c r="A945" s="156" t="s">
        <v>2035</v>
      </c>
      <c r="B945" s="156" t="s">
        <v>2036</v>
      </c>
      <c r="C945" s="156" t="s">
        <v>21</v>
      </c>
      <c r="D945" s="156" t="s">
        <v>5869</v>
      </c>
      <c r="E945" s="158" t="str">
        <f t="shared" si="14"/>
        <v>NVL</v>
      </c>
      <c r="F945" s="158">
        <v>1548</v>
      </c>
    </row>
    <row r="946" spans="1:6" ht="30">
      <c r="A946" s="156" t="s">
        <v>2037</v>
      </c>
      <c r="B946" s="156" t="s">
        <v>2038</v>
      </c>
      <c r="C946" s="156" t="s">
        <v>5842</v>
      </c>
      <c r="D946" s="156" t="s">
        <v>5871</v>
      </c>
      <c r="E946" s="158" t="str">
        <f t="shared" si="14"/>
        <v>NVL</v>
      </c>
      <c r="F946" s="158">
        <v>1548</v>
      </c>
    </row>
    <row r="947" spans="1:6" ht="30">
      <c r="A947" s="156" t="s">
        <v>2039</v>
      </c>
      <c r="B947" s="156" t="s">
        <v>2040</v>
      </c>
      <c r="C947" s="156" t="s">
        <v>5842</v>
      </c>
      <c r="D947" s="156" t="s">
        <v>5871</v>
      </c>
      <c r="E947" s="158" t="str">
        <f t="shared" si="14"/>
        <v>NVL</v>
      </c>
      <c r="F947" s="158">
        <v>1548</v>
      </c>
    </row>
    <row r="948" spans="1:6" ht="45">
      <c r="A948" s="156" t="s">
        <v>2041</v>
      </c>
      <c r="B948" s="156" t="s">
        <v>2042</v>
      </c>
      <c r="C948" s="156" t="s">
        <v>5842</v>
      </c>
      <c r="D948" s="156" t="s">
        <v>5871</v>
      </c>
      <c r="E948" s="158" t="str">
        <f t="shared" si="14"/>
        <v>NVL</v>
      </c>
      <c r="F948" s="158">
        <v>1548</v>
      </c>
    </row>
    <row r="949" spans="1:6" ht="30">
      <c r="A949" s="156" t="s">
        <v>2043</v>
      </c>
      <c r="B949" s="156" t="s">
        <v>2044</v>
      </c>
      <c r="C949" s="156" t="s">
        <v>5842</v>
      </c>
      <c r="D949" s="156" t="s">
        <v>5868</v>
      </c>
      <c r="E949" s="158" t="str">
        <f t="shared" si="14"/>
        <v>NVL</v>
      </c>
      <c r="F949" s="158">
        <v>1548</v>
      </c>
    </row>
    <row r="950" spans="1:6" ht="30">
      <c r="A950" s="156" t="s">
        <v>2045</v>
      </c>
      <c r="B950" s="156" t="s">
        <v>2046</v>
      </c>
      <c r="C950" s="156" t="s">
        <v>5842</v>
      </c>
      <c r="D950" s="156" t="s">
        <v>5871</v>
      </c>
      <c r="E950" s="158" t="str">
        <f t="shared" si="14"/>
        <v>NVL</v>
      </c>
      <c r="F950" s="158">
        <v>1548</v>
      </c>
    </row>
    <row r="951" spans="1:6">
      <c r="A951" s="156" t="s">
        <v>2047</v>
      </c>
      <c r="B951" s="156" t="s">
        <v>2048</v>
      </c>
      <c r="C951" s="156" t="s">
        <v>21</v>
      </c>
      <c r="D951" s="156" t="s">
        <v>5869</v>
      </c>
      <c r="E951" s="158" t="str">
        <f t="shared" si="14"/>
        <v>NVL</v>
      </c>
      <c r="F951" s="158">
        <v>1548</v>
      </c>
    </row>
    <row r="952" spans="1:6" ht="30">
      <c r="A952" s="156" t="s">
        <v>2049</v>
      </c>
      <c r="B952" s="156" t="s">
        <v>2050</v>
      </c>
      <c r="C952" s="156" t="s">
        <v>5842</v>
      </c>
      <c r="D952" s="156" t="s">
        <v>5871</v>
      </c>
      <c r="E952" s="158" t="str">
        <f t="shared" si="14"/>
        <v>NVL</v>
      </c>
      <c r="F952" s="158">
        <v>1548</v>
      </c>
    </row>
    <row r="953" spans="1:6" ht="30">
      <c r="A953" s="156" t="s">
        <v>2051</v>
      </c>
      <c r="B953" s="156" t="s">
        <v>2052</v>
      </c>
      <c r="C953" s="156" t="s">
        <v>5842</v>
      </c>
      <c r="D953" s="156" t="s">
        <v>5871</v>
      </c>
      <c r="E953" s="158" t="str">
        <f t="shared" si="14"/>
        <v>NVL</v>
      </c>
      <c r="F953" s="158">
        <v>1548</v>
      </c>
    </row>
    <row r="954" spans="1:6" ht="30">
      <c r="A954" s="156" t="s">
        <v>2053</v>
      </c>
      <c r="B954" s="156" t="s">
        <v>2054</v>
      </c>
      <c r="C954" s="156" t="s">
        <v>5842</v>
      </c>
      <c r="D954" s="156" t="s">
        <v>5868</v>
      </c>
      <c r="E954" s="158" t="str">
        <f t="shared" si="14"/>
        <v>NVL</v>
      </c>
      <c r="F954" s="158">
        <v>1548</v>
      </c>
    </row>
    <row r="955" spans="1:6" ht="30">
      <c r="A955" s="156" t="s">
        <v>2055</v>
      </c>
      <c r="B955" s="156" t="s">
        <v>2056</v>
      </c>
      <c r="C955" s="156" t="s">
        <v>5842</v>
      </c>
      <c r="D955" s="156" t="s">
        <v>5873</v>
      </c>
      <c r="E955" s="158" t="str">
        <f t="shared" si="14"/>
        <v>NVL</v>
      </c>
      <c r="F955" s="158">
        <v>1548</v>
      </c>
    </row>
    <row r="956" spans="1:6" ht="30">
      <c r="A956" s="156" t="s">
        <v>2057</v>
      </c>
      <c r="B956" s="156" t="s">
        <v>2058</v>
      </c>
      <c r="C956" s="156" t="s">
        <v>5842</v>
      </c>
      <c r="D956" s="156" t="s">
        <v>5873</v>
      </c>
      <c r="E956" s="158" t="str">
        <f t="shared" si="14"/>
        <v>NVL</v>
      </c>
      <c r="F956" s="158">
        <v>1548</v>
      </c>
    </row>
    <row r="957" spans="1:6" ht="30">
      <c r="A957" s="156" t="s">
        <v>2059</v>
      </c>
      <c r="B957" s="156" t="s">
        <v>936</v>
      </c>
      <c r="C957" s="156" t="s">
        <v>21</v>
      </c>
      <c r="D957" s="156" t="s">
        <v>5873</v>
      </c>
      <c r="E957" s="158" t="str">
        <f t="shared" si="14"/>
        <v>NVL</v>
      </c>
      <c r="F957" s="158">
        <v>1548</v>
      </c>
    </row>
    <row r="958" spans="1:6" ht="30">
      <c r="A958" s="156" t="s">
        <v>2060</v>
      </c>
      <c r="B958" s="156" t="s">
        <v>2061</v>
      </c>
      <c r="C958" s="156" t="s">
        <v>5842</v>
      </c>
      <c r="D958" s="156" t="s">
        <v>5868</v>
      </c>
      <c r="E958" s="158" t="str">
        <f t="shared" si="14"/>
        <v>NVL</v>
      </c>
      <c r="F958" s="158">
        <v>1548</v>
      </c>
    </row>
    <row r="959" spans="1:6" ht="30">
      <c r="A959" s="156" t="s">
        <v>2062</v>
      </c>
      <c r="B959" s="156" t="s">
        <v>2063</v>
      </c>
      <c r="C959" s="156" t="s">
        <v>5842</v>
      </c>
      <c r="D959" s="156" t="s">
        <v>5868</v>
      </c>
      <c r="E959" s="158" t="str">
        <f t="shared" si="14"/>
        <v>NVL</v>
      </c>
      <c r="F959" s="158">
        <v>1548</v>
      </c>
    </row>
    <row r="960" spans="1:6">
      <c r="A960" s="156" t="s">
        <v>2064</v>
      </c>
      <c r="B960" s="156" t="s">
        <v>2065</v>
      </c>
      <c r="C960" s="156" t="s">
        <v>21</v>
      </c>
      <c r="D960" s="156" t="s">
        <v>5870</v>
      </c>
      <c r="E960" s="158" t="str">
        <f t="shared" si="14"/>
        <v>NVL</v>
      </c>
      <c r="F960" s="158">
        <v>1548</v>
      </c>
    </row>
    <row r="961" spans="1:6">
      <c r="A961" s="156" t="s">
        <v>2066</v>
      </c>
      <c r="B961" s="156" t="s">
        <v>2067</v>
      </c>
      <c r="C961" s="156" t="s">
        <v>21</v>
      </c>
      <c r="D961" s="156" t="s">
        <v>5870</v>
      </c>
      <c r="E961" s="158" t="str">
        <f t="shared" si="14"/>
        <v>NVL</v>
      </c>
      <c r="F961" s="158">
        <v>1548</v>
      </c>
    </row>
    <row r="962" spans="1:6" ht="30">
      <c r="A962" s="156" t="s">
        <v>2068</v>
      </c>
      <c r="B962" s="156" t="s">
        <v>2069</v>
      </c>
      <c r="C962" s="156" t="s">
        <v>5842</v>
      </c>
      <c r="D962" s="156" t="s">
        <v>5870</v>
      </c>
      <c r="E962" s="158" t="str">
        <f t="shared" si="14"/>
        <v>NVL</v>
      </c>
      <c r="F962" s="158">
        <v>1548</v>
      </c>
    </row>
    <row r="963" spans="1:6">
      <c r="A963" s="156" t="s">
        <v>2070</v>
      </c>
      <c r="B963" s="156" t="s">
        <v>2071</v>
      </c>
      <c r="C963" s="156" t="s">
        <v>5842</v>
      </c>
      <c r="D963" s="156" t="s">
        <v>5870</v>
      </c>
      <c r="E963" s="158" t="str">
        <f t="shared" ref="E963:E1026" si="15">IF(LEFT(D963,3)="156","HH",IF(LEFT(D963,3)="155","TP",IF(LEFT(D963,3)="153","CCDC",IF(LEFT(D963,4)="1522","VTTH","NVL"))))</f>
        <v>NVL</v>
      </c>
      <c r="F963" s="158">
        <v>1548</v>
      </c>
    </row>
    <row r="964" spans="1:6" ht="30">
      <c r="A964" s="156" t="s">
        <v>2072</v>
      </c>
      <c r="B964" s="156" t="s">
        <v>2073</v>
      </c>
      <c r="C964" s="156" t="s">
        <v>5842</v>
      </c>
      <c r="D964" s="156" t="s">
        <v>5873</v>
      </c>
      <c r="E964" s="158" t="str">
        <f t="shared" si="15"/>
        <v>NVL</v>
      </c>
      <c r="F964" s="158">
        <v>1548</v>
      </c>
    </row>
    <row r="965" spans="1:6">
      <c r="A965" s="156" t="s">
        <v>2074</v>
      </c>
      <c r="B965" s="156" t="s">
        <v>2075</v>
      </c>
      <c r="C965" s="156" t="s">
        <v>5842</v>
      </c>
      <c r="D965" s="156" t="s">
        <v>5868</v>
      </c>
      <c r="E965" s="158" t="str">
        <f t="shared" si="15"/>
        <v>NVL</v>
      </c>
      <c r="F965" s="158">
        <v>1548</v>
      </c>
    </row>
    <row r="966" spans="1:6">
      <c r="A966" s="156" t="s">
        <v>2076</v>
      </c>
      <c r="B966" s="156" t="s">
        <v>2077</v>
      </c>
      <c r="C966" s="156" t="s">
        <v>5842</v>
      </c>
      <c r="D966" s="156" t="s">
        <v>5870</v>
      </c>
      <c r="E966" s="158" t="str">
        <f t="shared" si="15"/>
        <v>NVL</v>
      </c>
      <c r="F966" s="158">
        <v>1548</v>
      </c>
    </row>
    <row r="967" spans="1:6" ht="30">
      <c r="A967" s="156" t="s">
        <v>2078</v>
      </c>
      <c r="B967" s="156" t="s">
        <v>2079</v>
      </c>
      <c r="C967" s="156" t="s">
        <v>5842</v>
      </c>
      <c r="D967" s="156" t="s">
        <v>5868</v>
      </c>
      <c r="E967" s="158" t="str">
        <f t="shared" si="15"/>
        <v>NVL</v>
      </c>
      <c r="F967" s="158">
        <v>1548</v>
      </c>
    </row>
    <row r="968" spans="1:6" ht="45">
      <c r="A968" s="156" t="s">
        <v>2080</v>
      </c>
      <c r="B968" s="156" t="s">
        <v>2081</v>
      </c>
      <c r="C968" s="156" t="s">
        <v>5842</v>
      </c>
      <c r="D968" s="156" t="s">
        <v>5870</v>
      </c>
      <c r="E968" s="158" t="str">
        <f t="shared" si="15"/>
        <v>NVL</v>
      </c>
      <c r="F968" s="158">
        <v>1548</v>
      </c>
    </row>
    <row r="969" spans="1:6" ht="60">
      <c r="A969" s="156" t="s">
        <v>2082</v>
      </c>
      <c r="B969" s="156" t="s">
        <v>2083</v>
      </c>
      <c r="C969" s="156" t="s">
        <v>5842</v>
      </c>
      <c r="D969" s="156" t="s">
        <v>5868</v>
      </c>
      <c r="E969" s="158" t="str">
        <f t="shared" si="15"/>
        <v>NVL</v>
      </c>
      <c r="F969" s="158">
        <v>1548</v>
      </c>
    </row>
    <row r="970" spans="1:6" ht="30">
      <c r="A970" s="156" t="s">
        <v>2084</v>
      </c>
      <c r="B970" s="156" t="s">
        <v>2085</v>
      </c>
      <c r="C970" s="156" t="s">
        <v>21</v>
      </c>
      <c r="D970" s="156" t="s">
        <v>5868</v>
      </c>
      <c r="E970" s="158" t="str">
        <f t="shared" si="15"/>
        <v>NVL</v>
      </c>
      <c r="F970" s="158">
        <v>1548</v>
      </c>
    </row>
    <row r="971" spans="1:6" ht="30">
      <c r="A971" s="156" t="s">
        <v>2086</v>
      </c>
      <c r="B971" s="156" t="s">
        <v>2085</v>
      </c>
      <c r="C971" s="156" t="s">
        <v>5842</v>
      </c>
      <c r="D971" s="156" t="s">
        <v>5868</v>
      </c>
      <c r="E971" s="158" t="str">
        <f t="shared" si="15"/>
        <v>NVL</v>
      </c>
      <c r="F971" s="158">
        <v>1548</v>
      </c>
    </row>
    <row r="972" spans="1:6" ht="30">
      <c r="A972" s="156" t="s">
        <v>2087</v>
      </c>
      <c r="B972" s="156" t="s">
        <v>2088</v>
      </c>
      <c r="C972" s="156" t="s">
        <v>5842</v>
      </c>
      <c r="D972" s="156" t="s">
        <v>5868</v>
      </c>
      <c r="E972" s="158" t="str">
        <f t="shared" si="15"/>
        <v>NVL</v>
      </c>
      <c r="F972" s="158">
        <v>1548</v>
      </c>
    </row>
    <row r="973" spans="1:6" ht="30">
      <c r="A973" s="156" t="s">
        <v>2089</v>
      </c>
      <c r="B973" s="156" t="s">
        <v>2090</v>
      </c>
      <c r="C973" s="156" t="s">
        <v>5842</v>
      </c>
      <c r="D973" s="156" t="s">
        <v>5873</v>
      </c>
      <c r="E973" s="158" t="str">
        <f t="shared" si="15"/>
        <v>NVL</v>
      </c>
      <c r="F973" s="158">
        <v>1548</v>
      </c>
    </row>
    <row r="974" spans="1:6" ht="30">
      <c r="A974" s="156" t="s">
        <v>2091</v>
      </c>
      <c r="B974" s="156" t="s">
        <v>2092</v>
      </c>
      <c r="C974" s="156" t="s">
        <v>5842</v>
      </c>
      <c r="D974" s="156" t="s">
        <v>5868</v>
      </c>
      <c r="E974" s="158" t="str">
        <f t="shared" si="15"/>
        <v>NVL</v>
      </c>
      <c r="F974" s="158">
        <v>1548</v>
      </c>
    </row>
    <row r="975" spans="1:6" ht="30">
      <c r="A975" s="156" t="s">
        <v>2093</v>
      </c>
      <c r="B975" s="156" t="s">
        <v>2094</v>
      </c>
      <c r="C975" s="156" t="s">
        <v>5842</v>
      </c>
      <c r="D975" s="156" t="s">
        <v>5873</v>
      </c>
      <c r="E975" s="158" t="str">
        <f t="shared" si="15"/>
        <v>NVL</v>
      </c>
      <c r="F975" s="158">
        <v>1548</v>
      </c>
    </row>
    <row r="976" spans="1:6">
      <c r="A976" s="156" t="s">
        <v>2095</v>
      </c>
      <c r="B976" s="156" t="s">
        <v>2096</v>
      </c>
      <c r="C976" s="156" t="s">
        <v>5842</v>
      </c>
      <c r="D976" s="156" t="s">
        <v>5870</v>
      </c>
      <c r="E976" s="158" t="str">
        <f t="shared" si="15"/>
        <v>NVL</v>
      </c>
      <c r="F976" s="158">
        <v>1548</v>
      </c>
    </row>
    <row r="977" spans="1:6" ht="30">
      <c r="A977" s="156" t="s">
        <v>2097</v>
      </c>
      <c r="B977" s="156" t="s">
        <v>2098</v>
      </c>
      <c r="C977" s="156" t="s">
        <v>21</v>
      </c>
      <c r="D977" s="156" t="s">
        <v>5869</v>
      </c>
      <c r="E977" s="158" t="str">
        <f t="shared" si="15"/>
        <v>NVL</v>
      </c>
      <c r="F977" s="158">
        <v>1548</v>
      </c>
    </row>
    <row r="978" spans="1:6" ht="30">
      <c r="A978" s="156" t="s">
        <v>2099</v>
      </c>
      <c r="B978" s="156" t="s">
        <v>2100</v>
      </c>
      <c r="C978" s="156" t="s">
        <v>5842</v>
      </c>
      <c r="D978" s="156" t="s">
        <v>5870</v>
      </c>
      <c r="E978" s="158" t="str">
        <f t="shared" si="15"/>
        <v>NVL</v>
      </c>
      <c r="F978" s="158">
        <v>1548</v>
      </c>
    </row>
    <row r="979" spans="1:6" ht="30">
      <c r="A979" s="156" t="s">
        <v>2101</v>
      </c>
      <c r="B979" s="156" t="s">
        <v>2102</v>
      </c>
      <c r="C979" s="156" t="s">
        <v>5842</v>
      </c>
      <c r="D979" s="156" t="s">
        <v>5873</v>
      </c>
      <c r="E979" s="158" t="str">
        <f t="shared" si="15"/>
        <v>NVL</v>
      </c>
      <c r="F979" s="158">
        <v>1548</v>
      </c>
    </row>
    <row r="980" spans="1:6" ht="30">
      <c r="A980" s="156" t="s">
        <v>2103</v>
      </c>
      <c r="B980" s="156" t="s">
        <v>2104</v>
      </c>
      <c r="C980" s="156" t="s">
        <v>21</v>
      </c>
      <c r="D980" s="156" t="s">
        <v>5869</v>
      </c>
      <c r="E980" s="158" t="str">
        <f t="shared" si="15"/>
        <v>NVL</v>
      </c>
      <c r="F980" s="158">
        <v>1548</v>
      </c>
    </row>
    <row r="981" spans="1:6" ht="30">
      <c r="A981" s="156" t="s">
        <v>2105</v>
      </c>
      <c r="B981" s="156" t="s">
        <v>2106</v>
      </c>
      <c r="C981" s="156" t="s">
        <v>5842</v>
      </c>
      <c r="D981" s="156" t="s">
        <v>5868</v>
      </c>
      <c r="E981" s="158" t="str">
        <f t="shared" si="15"/>
        <v>NVL</v>
      </c>
      <c r="F981" s="158">
        <v>1548</v>
      </c>
    </row>
    <row r="982" spans="1:6">
      <c r="A982" s="156" t="s">
        <v>2107</v>
      </c>
      <c r="B982" s="156" t="s">
        <v>2108</v>
      </c>
      <c r="C982" s="156" t="s">
        <v>5842</v>
      </c>
      <c r="D982" s="156" t="s">
        <v>5873</v>
      </c>
      <c r="E982" s="158" t="str">
        <f t="shared" si="15"/>
        <v>NVL</v>
      </c>
      <c r="F982" s="158">
        <v>1548</v>
      </c>
    </row>
    <row r="983" spans="1:6" ht="30">
      <c r="A983" s="156" t="s">
        <v>2109</v>
      </c>
      <c r="B983" s="156" t="s">
        <v>2110</v>
      </c>
      <c r="C983" s="156" t="s">
        <v>5842</v>
      </c>
      <c r="D983" s="156" t="s">
        <v>5868</v>
      </c>
      <c r="E983" s="158" t="str">
        <f t="shared" si="15"/>
        <v>NVL</v>
      </c>
      <c r="F983" s="158">
        <v>1548</v>
      </c>
    </row>
    <row r="984" spans="1:6">
      <c r="A984" s="156" t="s">
        <v>2111</v>
      </c>
      <c r="B984" s="156" t="s">
        <v>2112</v>
      </c>
      <c r="C984" s="156" t="s">
        <v>5842</v>
      </c>
      <c r="D984" s="156" t="s">
        <v>5869</v>
      </c>
      <c r="E984" s="158" t="str">
        <f t="shared" si="15"/>
        <v>NVL</v>
      </c>
      <c r="F984" s="158">
        <v>1548</v>
      </c>
    </row>
    <row r="985" spans="1:6">
      <c r="A985" s="156" t="s">
        <v>163</v>
      </c>
      <c r="B985" s="156" t="s">
        <v>2112</v>
      </c>
      <c r="C985" s="156" t="s">
        <v>5842</v>
      </c>
      <c r="D985" s="156" t="s">
        <v>5872</v>
      </c>
      <c r="E985" s="158" t="str">
        <f t="shared" si="15"/>
        <v>NVL</v>
      </c>
      <c r="F985" s="158">
        <v>1548</v>
      </c>
    </row>
    <row r="986" spans="1:6" ht="45">
      <c r="A986" s="156" t="s">
        <v>2113</v>
      </c>
      <c r="B986" s="156" t="s">
        <v>2114</v>
      </c>
      <c r="C986" s="156" t="s">
        <v>5842</v>
      </c>
      <c r="D986" s="156" t="s">
        <v>5871</v>
      </c>
      <c r="E986" s="158" t="str">
        <f t="shared" si="15"/>
        <v>NVL</v>
      </c>
      <c r="F986" s="158">
        <v>1548</v>
      </c>
    </row>
    <row r="987" spans="1:6" ht="60">
      <c r="A987" s="156" t="s">
        <v>2115</v>
      </c>
      <c r="B987" s="156" t="s">
        <v>2116</v>
      </c>
      <c r="C987" s="156" t="s">
        <v>5842</v>
      </c>
      <c r="D987" s="156" t="s">
        <v>5871</v>
      </c>
      <c r="E987" s="158" t="str">
        <f t="shared" si="15"/>
        <v>NVL</v>
      </c>
      <c r="F987" s="158">
        <v>1548</v>
      </c>
    </row>
    <row r="988" spans="1:6" ht="45">
      <c r="A988" s="156" t="s">
        <v>2117</v>
      </c>
      <c r="B988" s="156" t="s">
        <v>2118</v>
      </c>
      <c r="C988" s="156" t="s">
        <v>5842</v>
      </c>
      <c r="D988" s="156" t="s">
        <v>5871</v>
      </c>
      <c r="E988" s="158" t="str">
        <f t="shared" si="15"/>
        <v>NVL</v>
      </c>
      <c r="F988" s="158">
        <v>1548</v>
      </c>
    </row>
    <row r="989" spans="1:6" ht="30">
      <c r="A989" s="156" t="s">
        <v>2119</v>
      </c>
      <c r="B989" s="156" t="s">
        <v>2120</v>
      </c>
      <c r="C989" s="156" t="s">
        <v>21</v>
      </c>
      <c r="D989" s="156" t="s">
        <v>5869</v>
      </c>
      <c r="E989" s="158" t="str">
        <f t="shared" si="15"/>
        <v>NVL</v>
      </c>
      <c r="F989" s="158">
        <v>1548</v>
      </c>
    </row>
    <row r="990" spans="1:6" ht="30">
      <c r="A990" s="156" t="s">
        <v>2121</v>
      </c>
      <c r="B990" s="156" t="s">
        <v>2122</v>
      </c>
      <c r="C990" s="156" t="s">
        <v>21</v>
      </c>
      <c r="D990" s="156" t="s">
        <v>5869</v>
      </c>
      <c r="E990" s="158" t="str">
        <f t="shared" si="15"/>
        <v>NVL</v>
      </c>
      <c r="F990" s="158">
        <v>1548</v>
      </c>
    </row>
    <row r="991" spans="1:6">
      <c r="A991" s="156" t="s">
        <v>2123</v>
      </c>
      <c r="B991" s="156" t="s">
        <v>2124</v>
      </c>
      <c r="C991" s="156" t="s">
        <v>5842</v>
      </c>
      <c r="D991" s="156" t="s">
        <v>5868</v>
      </c>
      <c r="E991" s="158" t="str">
        <f t="shared" si="15"/>
        <v>NVL</v>
      </c>
      <c r="F991" s="158">
        <v>1548</v>
      </c>
    </row>
    <row r="992" spans="1:6">
      <c r="A992" s="156" t="s">
        <v>2125</v>
      </c>
      <c r="B992" s="156" t="s">
        <v>1825</v>
      </c>
      <c r="C992" s="156" t="s">
        <v>5842</v>
      </c>
      <c r="D992" s="156" t="s">
        <v>5868</v>
      </c>
      <c r="E992" s="158" t="str">
        <f t="shared" si="15"/>
        <v>NVL</v>
      </c>
      <c r="F992" s="158">
        <v>1548</v>
      </c>
    </row>
    <row r="993" spans="1:6">
      <c r="A993" s="156" t="s">
        <v>2126</v>
      </c>
      <c r="B993" s="156" t="s">
        <v>2127</v>
      </c>
      <c r="C993" s="156" t="s">
        <v>5842</v>
      </c>
      <c r="D993" s="156" t="s">
        <v>5870</v>
      </c>
      <c r="E993" s="158" t="str">
        <f t="shared" si="15"/>
        <v>NVL</v>
      </c>
      <c r="F993" s="158">
        <v>1548</v>
      </c>
    </row>
    <row r="994" spans="1:6">
      <c r="A994" s="156" t="s">
        <v>2128</v>
      </c>
      <c r="B994" s="156" t="s">
        <v>2129</v>
      </c>
      <c r="C994" s="156" t="s">
        <v>5842</v>
      </c>
      <c r="D994" s="156" t="s">
        <v>5871</v>
      </c>
      <c r="E994" s="158" t="str">
        <f t="shared" si="15"/>
        <v>NVL</v>
      </c>
      <c r="F994" s="158">
        <v>1548</v>
      </c>
    </row>
    <row r="995" spans="1:6">
      <c r="A995" s="156" t="s">
        <v>2130</v>
      </c>
      <c r="B995" s="156" t="s">
        <v>2131</v>
      </c>
      <c r="C995" s="156" t="s">
        <v>21</v>
      </c>
      <c r="D995" s="156" t="s">
        <v>5870</v>
      </c>
      <c r="E995" s="158" t="str">
        <f t="shared" si="15"/>
        <v>NVL</v>
      </c>
      <c r="F995" s="158">
        <v>1548</v>
      </c>
    </row>
    <row r="996" spans="1:6" ht="30">
      <c r="A996" s="156" t="s">
        <v>2132</v>
      </c>
      <c r="B996" s="156" t="s">
        <v>2133</v>
      </c>
      <c r="C996" s="156" t="s">
        <v>21</v>
      </c>
      <c r="D996" s="156" t="s">
        <v>5869</v>
      </c>
      <c r="E996" s="158" t="str">
        <f t="shared" si="15"/>
        <v>NVL</v>
      </c>
      <c r="F996" s="158">
        <v>1548</v>
      </c>
    </row>
    <row r="997" spans="1:6" ht="30">
      <c r="A997" s="156" t="s">
        <v>2134</v>
      </c>
      <c r="B997" s="156" t="s">
        <v>2135</v>
      </c>
      <c r="C997" s="156" t="s">
        <v>21</v>
      </c>
      <c r="D997" s="156" t="s">
        <v>5869</v>
      </c>
      <c r="E997" s="158" t="str">
        <f t="shared" si="15"/>
        <v>NVL</v>
      </c>
      <c r="F997" s="158">
        <v>1548</v>
      </c>
    </row>
    <row r="998" spans="1:6" ht="30">
      <c r="A998" s="156" t="s">
        <v>2136</v>
      </c>
      <c r="B998" s="156" t="s">
        <v>2137</v>
      </c>
      <c r="C998" s="156" t="s">
        <v>21</v>
      </c>
      <c r="D998" s="156" t="s">
        <v>5871</v>
      </c>
      <c r="E998" s="158" t="str">
        <f t="shared" si="15"/>
        <v>NVL</v>
      </c>
      <c r="F998" s="158">
        <v>1548</v>
      </c>
    </row>
    <row r="999" spans="1:6">
      <c r="A999" s="156" t="s">
        <v>2138</v>
      </c>
      <c r="B999" s="156" t="s">
        <v>2139</v>
      </c>
      <c r="C999" s="156" t="s">
        <v>5842</v>
      </c>
      <c r="D999" s="156" t="s">
        <v>5868</v>
      </c>
      <c r="E999" s="158" t="str">
        <f t="shared" si="15"/>
        <v>NVL</v>
      </c>
      <c r="F999" s="158">
        <v>1548</v>
      </c>
    </row>
    <row r="1000" spans="1:6">
      <c r="A1000" s="156" t="s">
        <v>2140</v>
      </c>
      <c r="B1000" s="156" t="s">
        <v>2141</v>
      </c>
      <c r="C1000" s="156" t="s">
        <v>5842</v>
      </c>
      <c r="D1000" s="156" t="s">
        <v>5868</v>
      </c>
      <c r="E1000" s="158" t="str">
        <f t="shared" si="15"/>
        <v>NVL</v>
      </c>
      <c r="F1000" s="158">
        <v>1548</v>
      </c>
    </row>
    <row r="1001" spans="1:6" ht="30">
      <c r="A1001" s="156" t="s">
        <v>2142</v>
      </c>
      <c r="B1001" s="156" t="s">
        <v>2143</v>
      </c>
      <c r="C1001" s="156" t="s">
        <v>5842</v>
      </c>
      <c r="D1001" s="156" t="s">
        <v>5869</v>
      </c>
      <c r="E1001" s="158" t="str">
        <f t="shared" si="15"/>
        <v>NVL</v>
      </c>
      <c r="F1001" s="158">
        <v>1548</v>
      </c>
    </row>
    <row r="1002" spans="1:6">
      <c r="A1002" s="156" t="s">
        <v>2144</v>
      </c>
      <c r="B1002" s="156" t="s">
        <v>2145</v>
      </c>
      <c r="C1002" s="156" t="s">
        <v>21</v>
      </c>
      <c r="D1002" s="156" t="s">
        <v>5870</v>
      </c>
      <c r="E1002" s="158" t="str">
        <f t="shared" si="15"/>
        <v>NVL</v>
      </c>
      <c r="F1002" s="158">
        <v>1548</v>
      </c>
    </row>
    <row r="1003" spans="1:6" ht="30">
      <c r="A1003" s="156" t="s">
        <v>2146</v>
      </c>
      <c r="B1003" s="156" t="s">
        <v>2147</v>
      </c>
      <c r="C1003" s="156" t="s">
        <v>21</v>
      </c>
      <c r="D1003" s="156" t="s">
        <v>5871</v>
      </c>
      <c r="E1003" s="158" t="str">
        <f t="shared" si="15"/>
        <v>NVL</v>
      </c>
      <c r="F1003" s="158">
        <v>1548</v>
      </c>
    </row>
    <row r="1004" spans="1:6" ht="30">
      <c r="A1004" s="156" t="s">
        <v>2148</v>
      </c>
      <c r="B1004" s="156" t="s">
        <v>2149</v>
      </c>
      <c r="C1004" s="156" t="s">
        <v>5842</v>
      </c>
      <c r="D1004" s="156" t="s">
        <v>5871</v>
      </c>
      <c r="E1004" s="158" t="str">
        <f t="shared" si="15"/>
        <v>NVL</v>
      </c>
      <c r="F1004" s="158">
        <v>1548</v>
      </c>
    </row>
    <row r="1005" spans="1:6">
      <c r="A1005" s="156" t="s">
        <v>2150</v>
      </c>
      <c r="B1005" s="156" t="s">
        <v>2151</v>
      </c>
      <c r="C1005" s="156" t="s">
        <v>5842</v>
      </c>
      <c r="D1005" s="156" t="s">
        <v>5871</v>
      </c>
      <c r="E1005" s="158" t="str">
        <f t="shared" si="15"/>
        <v>NVL</v>
      </c>
      <c r="F1005" s="158">
        <v>1548</v>
      </c>
    </row>
    <row r="1006" spans="1:6" ht="30">
      <c r="A1006" s="156" t="s">
        <v>2152</v>
      </c>
      <c r="B1006" s="156" t="s">
        <v>2153</v>
      </c>
      <c r="C1006" s="156" t="s">
        <v>5842</v>
      </c>
      <c r="D1006" s="156" t="s">
        <v>5871</v>
      </c>
      <c r="E1006" s="158" t="str">
        <f t="shared" si="15"/>
        <v>NVL</v>
      </c>
      <c r="F1006" s="158">
        <v>1548</v>
      </c>
    </row>
    <row r="1007" spans="1:6">
      <c r="A1007" s="156" t="s">
        <v>2154</v>
      </c>
      <c r="B1007" s="156" t="s">
        <v>2155</v>
      </c>
      <c r="C1007" s="156" t="s">
        <v>21</v>
      </c>
      <c r="D1007" s="156" t="s">
        <v>5869</v>
      </c>
      <c r="E1007" s="158" t="str">
        <f t="shared" si="15"/>
        <v>NVL</v>
      </c>
      <c r="F1007" s="158">
        <v>1548</v>
      </c>
    </row>
    <row r="1008" spans="1:6" ht="30">
      <c r="A1008" s="156" t="s">
        <v>2156</v>
      </c>
      <c r="B1008" s="156" t="s">
        <v>2157</v>
      </c>
      <c r="C1008" s="156" t="s">
        <v>5842</v>
      </c>
      <c r="D1008" s="156" t="s">
        <v>5870</v>
      </c>
      <c r="E1008" s="158" t="str">
        <f t="shared" si="15"/>
        <v>NVL</v>
      </c>
      <c r="F1008" s="158">
        <v>1548</v>
      </c>
    </row>
    <row r="1009" spans="1:6" ht="30">
      <c r="A1009" s="156" t="s">
        <v>2158</v>
      </c>
      <c r="B1009" s="156" t="s">
        <v>2159</v>
      </c>
      <c r="C1009" s="156" t="s">
        <v>5842</v>
      </c>
      <c r="D1009" s="156" t="s">
        <v>5870</v>
      </c>
      <c r="E1009" s="158" t="str">
        <f t="shared" si="15"/>
        <v>NVL</v>
      </c>
      <c r="F1009" s="158">
        <v>1548</v>
      </c>
    </row>
    <row r="1010" spans="1:6">
      <c r="A1010" s="156" t="s">
        <v>2160</v>
      </c>
      <c r="B1010" s="156" t="s">
        <v>2161</v>
      </c>
      <c r="C1010" s="156" t="s">
        <v>21</v>
      </c>
      <c r="D1010" s="156" t="s">
        <v>5870</v>
      </c>
      <c r="E1010" s="158" t="str">
        <f t="shared" si="15"/>
        <v>NVL</v>
      </c>
      <c r="F1010" s="158">
        <v>1548</v>
      </c>
    </row>
    <row r="1011" spans="1:6">
      <c r="A1011" s="156" t="s">
        <v>2162</v>
      </c>
      <c r="B1011" s="156" t="s">
        <v>2163</v>
      </c>
      <c r="C1011" s="156" t="s">
        <v>21</v>
      </c>
      <c r="D1011" s="156" t="s">
        <v>5870</v>
      </c>
      <c r="E1011" s="158" t="str">
        <f t="shared" si="15"/>
        <v>NVL</v>
      </c>
      <c r="F1011" s="158">
        <v>1548</v>
      </c>
    </row>
    <row r="1012" spans="1:6">
      <c r="A1012" s="156" t="s">
        <v>165</v>
      </c>
      <c r="B1012" s="156" t="s">
        <v>2164</v>
      </c>
      <c r="C1012" s="156" t="s">
        <v>5842</v>
      </c>
      <c r="D1012" s="156" t="s">
        <v>5872</v>
      </c>
      <c r="E1012" s="158" t="str">
        <f t="shared" si="15"/>
        <v>NVL</v>
      </c>
      <c r="F1012" s="158">
        <v>1548</v>
      </c>
    </row>
    <row r="1013" spans="1:6">
      <c r="A1013" s="156" t="s">
        <v>2165</v>
      </c>
      <c r="B1013" s="156" t="s">
        <v>2166</v>
      </c>
      <c r="C1013" s="156" t="s">
        <v>21</v>
      </c>
      <c r="D1013" s="156" t="s">
        <v>5869</v>
      </c>
      <c r="E1013" s="158" t="str">
        <f t="shared" si="15"/>
        <v>NVL</v>
      </c>
      <c r="F1013" s="158">
        <v>1548</v>
      </c>
    </row>
    <row r="1014" spans="1:6">
      <c r="A1014" s="156" t="s">
        <v>2167</v>
      </c>
      <c r="B1014" s="156" t="s">
        <v>2168</v>
      </c>
      <c r="C1014" s="156" t="s">
        <v>21</v>
      </c>
      <c r="D1014" s="156" t="s">
        <v>5869</v>
      </c>
      <c r="E1014" s="158" t="str">
        <f t="shared" si="15"/>
        <v>NVL</v>
      </c>
      <c r="F1014" s="158">
        <v>1548</v>
      </c>
    </row>
    <row r="1015" spans="1:6">
      <c r="A1015" s="156" t="s">
        <v>2169</v>
      </c>
      <c r="B1015" s="156" t="s">
        <v>2170</v>
      </c>
      <c r="C1015" s="156" t="s">
        <v>21</v>
      </c>
      <c r="D1015" s="156" t="s">
        <v>5871</v>
      </c>
      <c r="E1015" s="158" t="str">
        <f t="shared" si="15"/>
        <v>NVL</v>
      </c>
      <c r="F1015" s="158">
        <v>1548</v>
      </c>
    </row>
    <row r="1016" spans="1:6">
      <c r="A1016" s="156" t="s">
        <v>2171</v>
      </c>
      <c r="B1016" s="156" t="s">
        <v>2172</v>
      </c>
      <c r="C1016" s="156" t="s">
        <v>21</v>
      </c>
      <c r="D1016" s="156" t="s">
        <v>5870</v>
      </c>
      <c r="E1016" s="158" t="str">
        <f t="shared" si="15"/>
        <v>NVL</v>
      </c>
      <c r="F1016" s="158">
        <v>1548</v>
      </c>
    </row>
    <row r="1017" spans="1:6" ht="30">
      <c r="A1017" s="156" t="s">
        <v>2173</v>
      </c>
      <c r="B1017" s="156" t="s">
        <v>2174</v>
      </c>
      <c r="C1017" s="156" t="s">
        <v>5842</v>
      </c>
      <c r="D1017" s="156" t="s">
        <v>5872</v>
      </c>
      <c r="E1017" s="158" t="str">
        <f t="shared" si="15"/>
        <v>NVL</v>
      </c>
      <c r="F1017" s="158">
        <v>1548</v>
      </c>
    </row>
    <row r="1018" spans="1:6">
      <c r="A1018" s="156" t="s">
        <v>2175</v>
      </c>
      <c r="B1018" s="156" t="s">
        <v>2176</v>
      </c>
      <c r="C1018" s="156" t="s">
        <v>5842</v>
      </c>
      <c r="D1018" s="156" t="s">
        <v>5868</v>
      </c>
      <c r="E1018" s="158" t="str">
        <f t="shared" si="15"/>
        <v>NVL</v>
      </c>
      <c r="F1018" s="158">
        <v>1548</v>
      </c>
    </row>
    <row r="1019" spans="1:6">
      <c r="A1019" s="156" t="s">
        <v>2177</v>
      </c>
      <c r="B1019" s="156" t="s">
        <v>2178</v>
      </c>
      <c r="C1019" s="156" t="s">
        <v>21</v>
      </c>
      <c r="D1019" s="156" t="s">
        <v>5870</v>
      </c>
      <c r="E1019" s="158" t="str">
        <f t="shared" si="15"/>
        <v>NVL</v>
      </c>
      <c r="F1019" s="158">
        <v>1548</v>
      </c>
    </row>
    <row r="1020" spans="1:6">
      <c r="A1020" s="156" t="s">
        <v>2179</v>
      </c>
      <c r="B1020" s="156" t="s">
        <v>2180</v>
      </c>
      <c r="C1020" s="156" t="s">
        <v>5842</v>
      </c>
      <c r="D1020" s="156" t="s">
        <v>5868</v>
      </c>
      <c r="E1020" s="158" t="str">
        <f t="shared" si="15"/>
        <v>NVL</v>
      </c>
      <c r="F1020" s="158">
        <v>1548</v>
      </c>
    </row>
    <row r="1021" spans="1:6">
      <c r="A1021" s="156" t="s">
        <v>2181</v>
      </c>
      <c r="B1021" s="156" t="s">
        <v>2182</v>
      </c>
      <c r="C1021" s="156" t="s">
        <v>5842</v>
      </c>
      <c r="D1021" s="156" t="s">
        <v>5868</v>
      </c>
      <c r="E1021" s="158" t="str">
        <f t="shared" si="15"/>
        <v>NVL</v>
      </c>
      <c r="F1021" s="158">
        <v>1548</v>
      </c>
    </row>
    <row r="1022" spans="1:6">
      <c r="A1022" s="156" t="s">
        <v>2183</v>
      </c>
      <c r="B1022" s="156" t="s">
        <v>2184</v>
      </c>
      <c r="C1022" s="156" t="s">
        <v>5842</v>
      </c>
      <c r="D1022" s="156" t="s">
        <v>5868</v>
      </c>
      <c r="E1022" s="158" t="str">
        <f t="shared" si="15"/>
        <v>NVL</v>
      </c>
      <c r="F1022" s="158">
        <v>1548</v>
      </c>
    </row>
    <row r="1023" spans="1:6" ht="30">
      <c r="A1023" s="156" t="s">
        <v>2185</v>
      </c>
      <c r="B1023" s="156" t="s">
        <v>2186</v>
      </c>
      <c r="C1023" s="156" t="s">
        <v>5842</v>
      </c>
      <c r="D1023" s="156" t="s">
        <v>5868</v>
      </c>
      <c r="E1023" s="158" t="str">
        <f t="shared" si="15"/>
        <v>NVL</v>
      </c>
      <c r="F1023" s="158">
        <v>1548</v>
      </c>
    </row>
    <row r="1024" spans="1:6">
      <c r="A1024" s="156" t="s">
        <v>2187</v>
      </c>
      <c r="B1024" s="156" t="s">
        <v>2188</v>
      </c>
      <c r="C1024" s="156" t="s">
        <v>21</v>
      </c>
      <c r="D1024" s="156" t="s">
        <v>5870</v>
      </c>
      <c r="E1024" s="158" t="str">
        <f t="shared" si="15"/>
        <v>NVL</v>
      </c>
      <c r="F1024" s="158">
        <v>1548</v>
      </c>
    </row>
    <row r="1025" spans="1:6" ht="45">
      <c r="A1025" s="156" t="s">
        <v>2189</v>
      </c>
      <c r="B1025" s="156" t="s">
        <v>2190</v>
      </c>
      <c r="C1025" s="156" t="s">
        <v>5842</v>
      </c>
      <c r="D1025" s="156" t="s">
        <v>5871</v>
      </c>
      <c r="E1025" s="158" t="str">
        <f t="shared" si="15"/>
        <v>NVL</v>
      </c>
      <c r="F1025" s="158">
        <v>1548</v>
      </c>
    </row>
    <row r="1026" spans="1:6">
      <c r="A1026" s="156" t="s">
        <v>2191</v>
      </c>
      <c r="B1026" s="156" t="s">
        <v>2192</v>
      </c>
      <c r="C1026" s="156" t="s">
        <v>5843</v>
      </c>
      <c r="D1026" s="156" t="s">
        <v>5865</v>
      </c>
      <c r="E1026" s="158" t="str">
        <f t="shared" si="15"/>
        <v>HH</v>
      </c>
      <c r="F1026" s="158">
        <v>6278</v>
      </c>
    </row>
    <row r="1027" spans="1:6">
      <c r="A1027" s="156" t="s">
        <v>2193</v>
      </c>
      <c r="B1027" s="156" t="s">
        <v>2194</v>
      </c>
      <c r="C1027" s="156" t="s">
        <v>5843</v>
      </c>
      <c r="D1027" s="156" t="s">
        <v>5865</v>
      </c>
      <c r="E1027" s="158" t="str">
        <f t="shared" ref="E1027:E1090" si="16">IF(LEFT(D1027,3)="156","HH",IF(LEFT(D1027,3)="155","TP",IF(LEFT(D1027,3)="153","CCDC",IF(LEFT(D1027,4)="1522","VTTH","NVL"))))</f>
        <v>HH</v>
      </c>
      <c r="F1027" s="158">
        <v>6278</v>
      </c>
    </row>
    <row r="1028" spans="1:6">
      <c r="A1028" s="156" t="s">
        <v>2195</v>
      </c>
      <c r="B1028" s="156" t="s">
        <v>2196</v>
      </c>
      <c r="C1028" s="156" t="s">
        <v>21</v>
      </c>
      <c r="D1028" s="156" t="s">
        <v>5865</v>
      </c>
      <c r="E1028" s="158" t="str">
        <f t="shared" si="16"/>
        <v>HH</v>
      </c>
      <c r="F1028" s="158">
        <v>6278</v>
      </c>
    </row>
    <row r="1029" spans="1:6" ht="30">
      <c r="A1029" s="156" t="s">
        <v>2197</v>
      </c>
      <c r="B1029" s="156" t="s">
        <v>2198</v>
      </c>
      <c r="C1029" s="156" t="s">
        <v>21</v>
      </c>
      <c r="D1029" s="156" t="s">
        <v>5869</v>
      </c>
      <c r="E1029" s="158" t="str">
        <f t="shared" si="16"/>
        <v>NVL</v>
      </c>
      <c r="F1029" s="158">
        <v>1548</v>
      </c>
    </row>
    <row r="1030" spans="1:6" ht="30">
      <c r="A1030" s="156" t="s">
        <v>2199</v>
      </c>
      <c r="B1030" s="156" t="s">
        <v>2200</v>
      </c>
      <c r="C1030" s="156" t="s">
        <v>21</v>
      </c>
      <c r="D1030" s="156" t="s">
        <v>5869</v>
      </c>
      <c r="E1030" s="158" t="str">
        <f t="shared" si="16"/>
        <v>NVL</v>
      </c>
      <c r="F1030" s="158">
        <v>1548</v>
      </c>
    </row>
    <row r="1031" spans="1:6">
      <c r="A1031" s="156" t="s">
        <v>2201</v>
      </c>
      <c r="B1031" s="156" t="s">
        <v>2202</v>
      </c>
      <c r="C1031" s="156" t="s">
        <v>21</v>
      </c>
      <c r="D1031" s="156" t="s">
        <v>5869</v>
      </c>
      <c r="E1031" s="158" t="str">
        <f t="shared" si="16"/>
        <v>NVL</v>
      </c>
      <c r="F1031" s="158">
        <v>1548</v>
      </c>
    </row>
    <row r="1032" spans="1:6">
      <c r="A1032" s="156" t="s">
        <v>2203</v>
      </c>
      <c r="B1032" s="156" t="s">
        <v>2204</v>
      </c>
      <c r="C1032" s="156" t="s">
        <v>5842</v>
      </c>
      <c r="D1032" s="156" t="s">
        <v>5877</v>
      </c>
      <c r="E1032" s="158" t="str">
        <f t="shared" si="16"/>
        <v>TP</v>
      </c>
    </row>
    <row r="1033" spans="1:6">
      <c r="A1033" s="156" t="s">
        <v>2205</v>
      </c>
      <c r="B1033" s="156" t="s">
        <v>2206</v>
      </c>
      <c r="C1033" s="156" t="s">
        <v>5842</v>
      </c>
      <c r="D1033" s="156" t="s">
        <v>5877</v>
      </c>
      <c r="E1033" s="158" t="str">
        <f t="shared" si="16"/>
        <v>TP</v>
      </c>
    </row>
    <row r="1034" spans="1:6">
      <c r="A1034" s="156" t="s">
        <v>2207</v>
      </c>
      <c r="B1034" s="156" t="s">
        <v>2208</v>
      </c>
      <c r="C1034" s="156" t="s">
        <v>21</v>
      </c>
      <c r="D1034" s="156" t="s">
        <v>5877</v>
      </c>
      <c r="E1034" s="158" t="str">
        <f t="shared" si="16"/>
        <v>TP</v>
      </c>
    </row>
    <row r="1035" spans="1:6">
      <c r="A1035" s="156" t="s">
        <v>2209</v>
      </c>
      <c r="B1035" s="156" t="s">
        <v>2210</v>
      </c>
      <c r="C1035" s="156" t="s">
        <v>21</v>
      </c>
      <c r="D1035" s="156" t="s">
        <v>5869</v>
      </c>
      <c r="E1035" s="158" t="str">
        <f t="shared" si="16"/>
        <v>NVL</v>
      </c>
      <c r="F1035" s="158">
        <v>1548</v>
      </c>
    </row>
    <row r="1036" spans="1:6" ht="30">
      <c r="A1036" s="156" t="s">
        <v>2211</v>
      </c>
      <c r="B1036" s="156" t="s">
        <v>2212</v>
      </c>
      <c r="C1036" s="156" t="s">
        <v>21</v>
      </c>
      <c r="D1036" s="156" t="s">
        <v>5869</v>
      </c>
      <c r="E1036" s="158" t="str">
        <f t="shared" si="16"/>
        <v>NVL</v>
      </c>
      <c r="F1036" s="158">
        <v>1548</v>
      </c>
    </row>
    <row r="1037" spans="1:6" ht="30">
      <c r="A1037" s="156" t="s">
        <v>2213</v>
      </c>
      <c r="B1037" s="156" t="s">
        <v>2214</v>
      </c>
      <c r="C1037" s="156" t="s">
        <v>21</v>
      </c>
      <c r="D1037" s="156" t="s">
        <v>5870</v>
      </c>
      <c r="E1037" s="158" t="str">
        <f t="shared" si="16"/>
        <v>NVL</v>
      </c>
      <c r="F1037" s="158">
        <v>1548</v>
      </c>
    </row>
    <row r="1038" spans="1:6" ht="30">
      <c r="A1038" s="156" t="s">
        <v>2215</v>
      </c>
      <c r="B1038" s="156" t="s">
        <v>2216</v>
      </c>
      <c r="C1038" s="156" t="s">
        <v>21</v>
      </c>
      <c r="D1038" s="156" t="s">
        <v>5870</v>
      </c>
      <c r="E1038" s="158" t="str">
        <f t="shared" si="16"/>
        <v>NVL</v>
      </c>
      <c r="F1038" s="158">
        <v>1548</v>
      </c>
    </row>
    <row r="1039" spans="1:6" ht="30">
      <c r="A1039" s="156" t="s">
        <v>2217</v>
      </c>
      <c r="B1039" s="156" t="s">
        <v>2218</v>
      </c>
      <c r="C1039" s="156" t="s">
        <v>5842</v>
      </c>
      <c r="D1039" s="156" t="s">
        <v>5870</v>
      </c>
      <c r="E1039" s="158" t="str">
        <f t="shared" si="16"/>
        <v>NVL</v>
      </c>
      <c r="F1039" s="158">
        <v>1548</v>
      </c>
    </row>
    <row r="1040" spans="1:6" ht="30">
      <c r="A1040" s="156" t="s">
        <v>2219</v>
      </c>
      <c r="B1040" s="156" t="s">
        <v>2220</v>
      </c>
      <c r="C1040" s="156" t="s">
        <v>5842</v>
      </c>
      <c r="D1040" s="156" t="s">
        <v>5870</v>
      </c>
      <c r="E1040" s="158" t="str">
        <f t="shared" si="16"/>
        <v>NVL</v>
      </c>
      <c r="F1040" s="158">
        <v>1548</v>
      </c>
    </row>
    <row r="1041" spans="1:6" ht="30">
      <c r="A1041" s="156" t="s">
        <v>2221</v>
      </c>
      <c r="B1041" s="156" t="s">
        <v>2222</v>
      </c>
      <c r="C1041" s="156" t="s">
        <v>21</v>
      </c>
      <c r="D1041" s="156" t="s">
        <v>5870</v>
      </c>
      <c r="E1041" s="158" t="str">
        <f t="shared" si="16"/>
        <v>NVL</v>
      </c>
      <c r="F1041" s="158">
        <v>1548</v>
      </c>
    </row>
    <row r="1042" spans="1:6" ht="30">
      <c r="A1042" s="156" t="s">
        <v>2223</v>
      </c>
      <c r="B1042" s="156" t="s">
        <v>2224</v>
      </c>
      <c r="C1042" s="156" t="s">
        <v>5842</v>
      </c>
      <c r="D1042" s="156" t="s">
        <v>5870</v>
      </c>
      <c r="E1042" s="158" t="str">
        <f t="shared" si="16"/>
        <v>NVL</v>
      </c>
      <c r="F1042" s="158">
        <v>1548</v>
      </c>
    </row>
    <row r="1043" spans="1:6" ht="30">
      <c r="A1043" s="156" t="s">
        <v>2225</v>
      </c>
      <c r="B1043" s="156" t="s">
        <v>2226</v>
      </c>
      <c r="C1043" s="156" t="s">
        <v>21</v>
      </c>
      <c r="D1043" s="156" t="s">
        <v>5869</v>
      </c>
      <c r="E1043" s="158" t="str">
        <f t="shared" si="16"/>
        <v>NVL</v>
      </c>
      <c r="F1043" s="158">
        <v>1548</v>
      </c>
    </row>
    <row r="1044" spans="1:6" ht="30">
      <c r="A1044" s="156" t="s">
        <v>2227</v>
      </c>
      <c r="B1044" s="156" t="s">
        <v>2228</v>
      </c>
      <c r="C1044" s="156" t="s">
        <v>5842</v>
      </c>
      <c r="D1044" s="156" t="s">
        <v>5870</v>
      </c>
      <c r="E1044" s="158" t="str">
        <f t="shared" si="16"/>
        <v>NVL</v>
      </c>
      <c r="F1044" s="158">
        <v>1548</v>
      </c>
    </row>
    <row r="1045" spans="1:6" ht="30">
      <c r="A1045" s="156" t="s">
        <v>2229</v>
      </c>
      <c r="B1045" s="156" t="s">
        <v>2230</v>
      </c>
      <c r="C1045" s="156" t="s">
        <v>5842</v>
      </c>
      <c r="D1045" s="156" t="s">
        <v>5870</v>
      </c>
      <c r="E1045" s="158" t="str">
        <f t="shared" si="16"/>
        <v>NVL</v>
      </c>
      <c r="F1045" s="158">
        <v>1548</v>
      </c>
    </row>
    <row r="1046" spans="1:6" ht="30">
      <c r="A1046" s="156" t="s">
        <v>2231</v>
      </c>
      <c r="B1046" s="156" t="s">
        <v>2232</v>
      </c>
      <c r="C1046" s="156" t="s">
        <v>5842</v>
      </c>
      <c r="D1046" s="156" t="s">
        <v>5870</v>
      </c>
      <c r="E1046" s="158" t="str">
        <f t="shared" si="16"/>
        <v>NVL</v>
      </c>
      <c r="F1046" s="158">
        <v>1548</v>
      </c>
    </row>
    <row r="1047" spans="1:6" ht="30">
      <c r="A1047" s="156" t="s">
        <v>2233</v>
      </c>
      <c r="B1047" s="156" t="s">
        <v>2234</v>
      </c>
      <c r="C1047" s="156" t="s">
        <v>5842</v>
      </c>
      <c r="D1047" s="156" t="s">
        <v>5870</v>
      </c>
      <c r="E1047" s="158" t="str">
        <f t="shared" si="16"/>
        <v>NVL</v>
      </c>
      <c r="F1047" s="158">
        <v>1548</v>
      </c>
    </row>
    <row r="1048" spans="1:6" ht="30">
      <c r="A1048" s="156" t="s">
        <v>2235</v>
      </c>
      <c r="B1048" s="156" t="s">
        <v>2236</v>
      </c>
      <c r="C1048" s="156" t="s">
        <v>5842</v>
      </c>
      <c r="D1048" s="156" t="s">
        <v>5869</v>
      </c>
      <c r="E1048" s="158" t="str">
        <f t="shared" si="16"/>
        <v>NVL</v>
      </c>
      <c r="F1048" s="158">
        <v>1548</v>
      </c>
    </row>
    <row r="1049" spans="1:6">
      <c r="A1049" s="156" t="s">
        <v>2237</v>
      </c>
      <c r="B1049" s="156" t="s">
        <v>2238</v>
      </c>
      <c r="C1049" s="156" t="s">
        <v>5842</v>
      </c>
      <c r="D1049" s="156" t="s">
        <v>5870</v>
      </c>
      <c r="E1049" s="158" t="str">
        <f t="shared" si="16"/>
        <v>NVL</v>
      </c>
      <c r="F1049" s="158">
        <v>1548</v>
      </c>
    </row>
    <row r="1050" spans="1:6" ht="30">
      <c r="A1050" s="156" t="s">
        <v>2239</v>
      </c>
      <c r="B1050" s="156" t="s">
        <v>2240</v>
      </c>
      <c r="C1050" s="156" t="s">
        <v>5842</v>
      </c>
      <c r="D1050" s="156" t="s">
        <v>5875</v>
      </c>
      <c r="E1050" s="158" t="str">
        <f t="shared" si="16"/>
        <v>NVL</v>
      </c>
      <c r="F1050" s="158">
        <v>1548</v>
      </c>
    </row>
    <row r="1051" spans="1:6" ht="30">
      <c r="A1051" s="156" t="s">
        <v>2241</v>
      </c>
      <c r="B1051" s="156" t="s">
        <v>2242</v>
      </c>
      <c r="C1051" s="156" t="s">
        <v>5842</v>
      </c>
      <c r="D1051" s="156" t="s">
        <v>5875</v>
      </c>
      <c r="E1051" s="158" t="str">
        <f t="shared" si="16"/>
        <v>NVL</v>
      </c>
      <c r="F1051" s="158">
        <v>1548</v>
      </c>
    </row>
    <row r="1052" spans="1:6" ht="30">
      <c r="A1052" s="156" t="s">
        <v>2243</v>
      </c>
      <c r="B1052" s="156" t="s">
        <v>2244</v>
      </c>
      <c r="C1052" s="156" t="s">
        <v>5842</v>
      </c>
      <c r="D1052" s="156" t="s">
        <v>5875</v>
      </c>
      <c r="E1052" s="158" t="str">
        <f t="shared" si="16"/>
        <v>NVL</v>
      </c>
      <c r="F1052" s="158">
        <v>1548</v>
      </c>
    </row>
    <row r="1053" spans="1:6">
      <c r="A1053" s="156" t="s">
        <v>56</v>
      </c>
      <c r="B1053" s="156" t="s">
        <v>2245</v>
      </c>
      <c r="C1053" s="156" t="s">
        <v>5842</v>
      </c>
      <c r="D1053" s="156" t="s">
        <v>5875</v>
      </c>
      <c r="E1053" s="158" t="str">
        <f t="shared" si="16"/>
        <v>NVL</v>
      </c>
      <c r="F1053" s="158">
        <v>1548</v>
      </c>
    </row>
    <row r="1054" spans="1:6">
      <c r="A1054" s="156" t="s">
        <v>57</v>
      </c>
      <c r="B1054" s="156" t="s">
        <v>2246</v>
      </c>
      <c r="C1054" s="156" t="s">
        <v>5842</v>
      </c>
      <c r="D1054" s="156" t="s">
        <v>5875</v>
      </c>
      <c r="E1054" s="158" t="str">
        <f t="shared" si="16"/>
        <v>NVL</v>
      </c>
      <c r="F1054" s="158">
        <v>1548</v>
      </c>
    </row>
    <row r="1055" spans="1:6">
      <c r="A1055" s="156" t="s">
        <v>58</v>
      </c>
      <c r="B1055" s="156" t="s">
        <v>2247</v>
      </c>
      <c r="C1055" s="156" t="s">
        <v>5842</v>
      </c>
      <c r="D1055" s="156" t="s">
        <v>5875</v>
      </c>
      <c r="E1055" s="158" t="str">
        <f t="shared" si="16"/>
        <v>NVL</v>
      </c>
      <c r="F1055" s="158">
        <v>1548</v>
      </c>
    </row>
    <row r="1056" spans="1:6">
      <c r="A1056" s="156" t="s">
        <v>2248</v>
      </c>
      <c r="B1056" s="156" t="s">
        <v>2249</v>
      </c>
      <c r="C1056" s="156" t="s">
        <v>21</v>
      </c>
      <c r="D1056" s="156" t="s">
        <v>5873</v>
      </c>
      <c r="E1056" s="158" t="str">
        <f t="shared" si="16"/>
        <v>NVL</v>
      </c>
      <c r="F1056" s="158">
        <v>1548</v>
      </c>
    </row>
    <row r="1057" spans="1:6">
      <c r="A1057" s="156" t="s">
        <v>2250</v>
      </c>
      <c r="B1057" s="156" t="s">
        <v>2251</v>
      </c>
      <c r="C1057" s="156" t="s">
        <v>5842</v>
      </c>
      <c r="D1057" s="156" t="s">
        <v>5870</v>
      </c>
      <c r="E1057" s="158" t="str">
        <f t="shared" si="16"/>
        <v>NVL</v>
      </c>
      <c r="F1057" s="158">
        <v>1548</v>
      </c>
    </row>
    <row r="1058" spans="1:6">
      <c r="A1058" s="156" t="s">
        <v>2252</v>
      </c>
      <c r="B1058" s="156" t="s">
        <v>2253</v>
      </c>
      <c r="C1058" s="156" t="s">
        <v>5842</v>
      </c>
      <c r="D1058" s="156" t="s">
        <v>5870</v>
      </c>
      <c r="E1058" s="158" t="str">
        <f t="shared" si="16"/>
        <v>NVL</v>
      </c>
      <c r="F1058" s="158">
        <v>1548</v>
      </c>
    </row>
    <row r="1059" spans="1:6">
      <c r="A1059" s="156" t="s">
        <v>2254</v>
      </c>
      <c r="B1059" s="156" t="s">
        <v>2255</v>
      </c>
      <c r="C1059" s="156" t="s">
        <v>5842</v>
      </c>
      <c r="D1059" s="156" t="s">
        <v>5870</v>
      </c>
      <c r="E1059" s="158" t="str">
        <f t="shared" si="16"/>
        <v>NVL</v>
      </c>
      <c r="F1059" s="158">
        <v>1548</v>
      </c>
    </row>
    <row r="1060" spans="1:6">
      <c r="A1060" s="156" t="s">
        <v>2256</v>
      </c>
      <c r="B1060" s="156" t="s">
        <v>2257</v>
      </c>
      <c r="C1060" s="156" t="s">
        <v>21</v>
      </c>
      <c r="D1060" s="156" t="s">
        <v>5872</v>
      </c>
      <c r="E1060" s="158" t="str">
        <f t="shared" si="16"/>
        <v>NVL</v>
      </c>
      <c r="F1060" s="158">
        <v>1548</v>
      </c>
    </row>
    <row r="1061" spans="1:6" ht="30">
      <c r="A1061" s="156" t="s">
        <v>2258</v>
      </c>
      <c r="B1061" s="156" t="s">
        <v>2259</v>
      </c>
      <c r="C1061" s="156" t="s">
        <v>21</v>
      </c>
      <c r="D1061" s="156" t="s">
        <v>5874</v>
      </c>
      <c r="E1061" s="158" t="str">
        <f t="shared" si="16"/>
        <v>NVL</v>
      </c>
      <c r="F1061" s="158">
        <v>1548</v>
      </c>
    </row>
    <row r="1062" spans="1:6" ht="30">
      <c r="A1062" s="156" t="s">
        <v>173</v>
      </c>
      <c r="B1062" s="156" t="s">
        <v>2260</v>
      </c>
      <c r="C1062" s="156" t="s">
        <v>5842</v>
      </c>
      <c r="D1062" s="156" t="s">
        <v>5872</v>
      </c>
      <c r="E1062" s="158" t="str">
        <f t="shared" si="16"/>
        <v>NVL</v>
      </c>
      <c r="F1062" s="158">
        <v>1548</v>
      </c>
    </row>
    <row r="1063" spans="1:6">
      <c r="A1063" s="156" t="s">
        <v>2261</v>
      </c>
      <c r="B1063" s="156" t="s">
        <v>2262</v>
      </c>
      <c r="C1063" s="156" t="s">
        <v>5842</v>
      </c>
      <c r="D1063" s="156" t="s">
        <v>5870</v>
      </c>
      <c r="E1063" s="158" t="str">
        <f t="shared" si="16"/>
        <v>NVL</v>
      </c>
      <c r="F1063" s="158">
        <v>1548</v>
      </c>
    </row>
    <row r="1064" spans="1:6" ht="30">
      <c r="A1064" s="156" t="s">
        <v>2263</v>
      </c>
      <c r="B1064" s="156" t="s">
        <v>2264</v>
      </c>
      <c r="C1064" s="156" t="s">
        <v>5842</v>
      </c>
      <c r="D1064" s="156" t="s">
        <v>5870</v>
      </c>
      <c r="E1064" s="158" t="str">
        <f t="shared" si="16"/>
        <v>NVL</v>
      </c>
      <c r="F1064" s="158">
        <v>1548</v>
      </c>
    </row>
    <row r="1065" spans="1:6">
      <c r="A1065" s="156" t="s">
        <v>2265</v>
      </c>
      <c r="B1065" s="156" t="s">
        <v>2266</v>
      </c>
      <c r="C1065" s="156" t="s">
        <v>5842</v>
      </c>
      <c r="D1065" s="156" t="s">
        <v>5869</v>
      </c>
      <c r="E1065" s="158" t="str">
        <f t="shared" si="16"/>
        <v>NVL</v>
      </c>
      <c r="F1065" s="158">
        <v>1548</v>
      </c>
    </row>
    <row r="1066" spans="1:6" ht="30">
      <c r="A1066" s="156" t="s">
        <v>2267</v>
      </c>
      <c r="B1066" s="156" t="s">
        <v>2268</v>
      </c>
      <c r="C1066" s="156" t="s">
        <v>5846</v>
      </c>
      <c r="D1066" s="156" t="s">
        <v>5870</v>
      </c>
      <c r="E1066" s="158" t="str">
        <f t="shared" si="16"/>
        <v>NVL</v>
      </c>
      <c r="F1066" s="158">
        <v>1548</v>
      </c>
    </row>
    <row r="1067" spans="1:6">
      <c r="A1067" s="156" t="s">
        <v>2269</v>
      </c>
      <c r="B1067" s="156" t="s">
        <v>2270</v>
      </c>
      <c r="C1067" s="156" t="s">
        <v>5842</v>
      </c>
      <c r="D1067" s="156" t="s">
        <v>5870</v>
      </c>
      <c r="E1067" s="158" t="str">
        <f t="shared" si="16"/>
        <v>NVL</v>
      </c>
      <c r="F1067" s="158">
        <v>1548</v>
      </c>
    </row>
    <row r="1068" spans="1:6" ht="30">
      <c r="A1068" s="156" t="s">
        <v>2271</v>
      </c>
      <c r="B1068" s="156" t="s">
        <v>2272</v>
      </c>
      <c r="C1068" s="156" t="s">
        <v>5842</v>
      </c>
      <c r="D1068" s="156" t="s">
        <v>5871</v>
      </c>
      <c r="E1068" s="158" t="str">
        <f t="shared" si="16"/>
        <v>NVL</v>
      </c>
      <c r="F1068" s="158">
        <v>1548</v>
      </c>
    </row>
    <row r="1069" spans="1:6" ht="45">
      <c r="A1069" s="156" t="s">
        <v>2273</v>
      </c>
      <c r="B1069" s="156" t="s">
        <v>2274</v>
      </c>
      <c r="C1069" s="156" t="s">
        <v>5842</v>
      </c>
      <c r="D1069" s="156" t="s">
        <v>5871</v>
      </c>
      <c r="E1069" s="158" t="str">
        <f t="shared" si="16"/>
        <v>NVL</v>
      </c>
      <c r="F1069" s="158">
        <v>1548</v>
      </c>
    </row>
    <row r="1070" spans="1:6">
      <c r="A1070" s="156" t="s">
        <v>2275</v>
      </c>
      <c r="B1070" s="156" t="s">
        <v>2276</v>
      </c>
      <c r="C1070" s="156" t="s">
        <v>21</v>
      </c>
      <c r="D1070" s="156" t="s">
        <v>5869</v>
      </c>
      <c r="E1070" s="158" t="str">
        <f t="shared" si="16"/>
        <v>NVL</v>
      </c>
      <c r="F1070" s="158">
        <v>1548</v>
      </c>
    </row>
    <row r="1071" spans="1:6" ht="30">
      <c r="A1071" s="156" t="s">
        <v>112</v>
      </c>
      <c r="B1071" s="156" t="s">
        <v>2277</v>
      </c>
      <c r="C1071" s="156" t="s">
        <v>21</v>
      </c>
      <c r="D1071" s="156" t="s">
        <v>5870</v>
      </c>
      <c r="E1071" s="158" t="str">
        <f t="shared" si="16"/>
        <v>NVL</v>
      </c>
      <c r="F1071" s="158">
        <v>1548</v>
      </c>
    </row>
    <row r="1072" spans="1:6">
      <c r="A1072" s="156" t="s">
        <v>2278</v>
      </c>
      <c r="B1072" s="156" t="s">
        <v>2279</v>
      </c>
      <c r="C1072" s="156" t="s">
        <v>5842</v>
      </c>
      <c r="D1072" s="156" t="s">
        <v>5869</v>
      </c>
      <c r="E1072" s="158" t="str">
        <f t="shared" si="16"/>
        <v>NVL</v>
      </c>
      <c r="F1072" s="158">
        <v>1548</v>
      </c>
    </row>
    <row r="1073" spans="1:6" ht="30">
      <c r="A1073" s="156" t="s">
        <v>2280</v>
      </c>
      <c r="B1073" s="156" t="s">
        <v>2281</v>
      </c>
      <c r="C1073" s="156" t="s">
        <v>5842</v>
      </c>
      <c r="D1073" s="156" t="s">
        <v>5870</v>
      </c>
      <c r="E1073" s="158" t="str">
        <f t="shared" si="16"/>
        <v>NVL</v>
      </c>
      <c r="F1073" s="158">
        <v>1548</v>
      </c>
    </row>
    <row r="1074" spans="1:6" ht="30">
      <c r="A1074" s="156" t="s">
        <v>113</v>
      </c>
      <c r="B1074" s="156" t="s">
        <v>2282</v>
      </c>
      <c r="C1074" s="156" t="s">
        <v>21</v>
      </c>
      <c r="D1074" s="156" t="s">
        <v>5870</v>
      </c>
      <c r="E1074" s="158" t="str">
        <f t="shared" si="16"/>
        <v>NVL</v>
      </c>
      <c r="F1074" s="158">
        <v>1548</v>
      </c>
    </row>
    <row r="1075" spans="1:6" ht="30">
      <c r="A1075" s="156" t="s">
        <v>2283</v>
      </c>
      <c r="B1075" s="156" t="s">
        <v>2282</v>
      </c>
      <c r="C1075" s="156" t="s">
        <v>5842</v>
      </c>
      <c r="D1075" s="156" t="s">
        <v>5870</v>
      </c>
      <c r="E1075" s="158" t="str">
        <f t="shared" si="16"/>
        <v>NVL</v>
      </c>
      <c r="F1075" s="158">
        <v>1548</v>
      </c>
    </row>
    <row r="1076" spans="1:6">
      <c r="A1076" s="156" t="s">
        <v>2284</v>
      </c>
      <c r="B1076" s="156" t="s">
        <v>2285</v>
      </c>
      <c r="C1076" s="156" t="s">
        <v>21</v>
      </c>
      <c r="D1076" s="156" t="s">
        <v>5870</v>
      </c>
      <c r="E1076" s="158" t="str">
        <f t="shared" si="16"/>
        <v>NVL</v>
      </c>
      <c r="F1076" s="158">
        <v>1548</v>
      </c>
    </row>
    <row r="1077" spans="1:6">
      <c r="A1077" s="156" t="s">
        <v>2286</v>
      </c>
      <c r="B1077" s="156" t="s">
        <v>2287</v>
      </c>
      <c r="C1077" s="156" t="s">
        <v>21</v>
      </c>
      <c r="D1077" s="156" t="s">
        <v>5870</v>
      </c>
      <c r="E1077" s="158" t="str">
        <f t="shared" si="16"/>
        <v>NVL</v>
      </c>
      <c r="F1077" s="158">
        <v>1548</v>
      </c>
    </row>
    <row r="1078" spans="1:6">
      <c r="A1078" s="156" t="s">
        <v>2288</v>
      </c>
      <c r="B1078" s="156" t="s">
        <v>2289</v>
      </c>
      <c r="C1078" s="156" t="s">
        <v>5842</v>
      </c>
      <c r="D1078" s="156" t="s">
        <v>5868</v>
      </c>
      <c r="E1078" s="158" t="str">
        <f t="shared" si="16"/>
        <v>NVL</v>
      </c>
      <c r="F1078" s="158">
        <v>1548</v>
      </c>
    </row>
    <row r="1079" spans="1:6" ht="30">
      <c r="A1079" s="156" t="s">
        <v>2290</v>
      </c>
      <c r="B1079" s="156" t="s">
        <v>2291</v>
      </c>
      <c r="C1079" s="156" t="s">
        <v>21</v>
      </c>
      <c r="D1079" s="156" t="s">
        <v>5869</v>
      </c>
      <c r="E1079" s="158" t="str">
        <f t="shared" si="16"/>
        <v>NVL</v>
      </c>
      <c r="F1079" s="158">
        <v>1548</v>
      </c>
    </row>
    <row r="1080" spans="1:6" ht="30">
      <c r="A1080" s="156" t="s">
        <v>2292</v>
      </c>
      <c r="B1080" s="156" t="s">
        <v>2293</v>
      </c>
      <c r="C1080" s="156" t="s">
        <v>5842</v>
      </c>
      <c r="D1080" s="156" t="s">
        <v>5870</v>
      </c>
      <c r="E1080" s="158" t="str">
        <f t="shared" si="16"/>
        <v>NVL</v>
      </c>
      <c r="F1080" s="158">
        <v>1548</v>
      </c>
    </row>
    <row r="1081" spans="1:6" ht="30">
      <c r="A1081" s="156" t="s">
        <v>2294</v>
      </c>
      <c r="B1081" s="156" t="s">
        <v>2295</v>
      </c>
      <c r="C1081" s="156" t="s">
        <v>5842</v>
      </c>
      <c r="D1081" s="156" t="s">
        <v>5870</v>
      </c>
      <c r="E1081" s="158" t="str">
        <f t="shared" si="16"/>
        <v>NVL</v>
      </c>
      <c r="F1081" s="158">
        <v>1548</v>
      </c>
    </row>
    <row r="1082" spans="1:6">
      <c r="A1082" s="156" t="s">
        <v>2296</v>
      </c>
      <c r="B1082" s="156" t="s">
        <v>2297</v>
      </c>
      <c r="C1082" s="156" t="s">
        <v>5842</v>
      </c>
      <c r="D1082" s="156" t="s">
        <v>5868</v>
      </c>
      <c r="E1082" s="158" t="str">
        <f t="shared" si="16"/>
        <v>NVL</v>
      </c>
      <c r="F1082" s="158">
        <v>1548</v>
      </c>
    </row>
    <row r="1083" spans="1:6">
      <c r="A1083" s="156" t="s">
        <v>2298</v>
      </c>
      <c r="B1083" s="156" t="s">
        <v>2299</v>
      </c>
      <c r="C1083" s="156" t="s">
        <v>5842</v>
      </c>
      <c r="D1083" s="156" t="s">
        <v>5868</v>
      </c>
      <c r="E1083" s="158" t="str">
        <f t="shared" si="16"/>
        <v>NVL</v>
      </c>
      <c r="F1083" s="158">
        <v>1548</v>
      </c>
    </row>
    <row r="1084" spans="1:6">
      <c r="A1084" s="156" t="s">
        <v>2300</v>
      </c>
      <c r="B1084" s="156" t="s">
        <v>2301</v>
      </c>
      <c r="C1084" s="156" t="s">
        <v>5842</v>
      </c>
      <c r="D1084" s="156" t="s">
        <v>5869</v>
      </c>
      <c r="E1084" s="158" t="str">
        <f t="shared" si="16"/>
        <v>NVL</v>
      </c>
      <c r="F1084" s="158">
        <v>1548</v>
      </c>
    </row>
    <row r="1085" spans="1:6">
      <c r="A1085" s="156" t="s">
        <v>2302</v>
      </c>
      <c r="B1085" s="156" t="s">
        <v>2303</v>
      </c>
      <c r="C1085" s="156" t="s">
        <v>5842</v>
      </c>
      <c r="D1085" s="156" t="s">
        <v>5869</v>
      </c>
      <c r="E1085" s="158" t="str">
        <f t="shared" si="16"/>
        <v>NVL</v>
      </c>
      <c r="F1085" s="158">
        <v>1548</v>
      </c>
    </row>
    <row r="1086" spans="1:6" ht="30">
      <c r="A1086" s="156" t="s">
        <v>2304</v>
      </c>
      <c r="B1086" s="156" t="s">
        <v>2305</v>
      </c>
      <c r="C1086" s="156" t="s">
        <v>5842</v>
      </c>
      <c r="D1086" s="156" t="s">
        <v>5868</v>
      </c>
      <c r="E1086" s="158" t="str">
        <f t="shared" si="16"/>
        <v>NVL</v>
      </c>
      <c r="F1086" s="158">
        <v>1548</v>
      </c>
    </row>
    <row r="1087" spans="1:6">
      <c r="A1087" s="156" t="s">
        <v>2306</v>
      </c>
      <c r="B1087" s="156" t="s">
        <v>2307</v>
      </c>
      <c r="C1087" s="156" t="s">
        <v>5842</v>
      </c>
      <c r="D1087" s="156" t="s">
        <v>5868</v>
      </c>
      <c r="E1087" s="158" t="str">
        <f t="shared" si="16"/>
        <v>NVL</v>
      </c>
      <c r="F1087" s="158">
        <v>1548</v>
      </c>
    </row>
    <row r="1088" spans="1:6" ht="30">
      <c r="A1088" s="156" t="s">
        <v>2308</v>
      </c>
      <c r="B1088" s="156" t="s">
        <v>2309</v>
      </c>
      <c r="C1088" s="156" t="s">
        <v>5842</v>
      </c>
      <c r="D1088" s="156" t="s">
        <v>5870</v>
      </c>
      <c r="E1088" s="158" t="str">
        <f t="shared" si="16"/>
        <v>NVL</v>
      </c>
      <c r="F1088" s="158">
        <v>1548</v>
      </c>
    </row>
    <row r="1089" spans="1:6">
      <c r="A1089" s="156" t="s">
        <v>2310</v>
      </c>
      <c r="B1089" s="156" t="s">
        <v>2311</v>
      </c>
      <c r="C1089" s="156" t="s">
        <v>5842</v>
      </c>
      <c r="D1089" s="156" t="s">
        <v>5870</v>
      </c>
      <c r="E1089" s="158" t="str">
        <f t="shared" si="16"/>
        <v>NVL</v>
      </c>
      <c r="F1089" s="158">
        <v>1548</v>
      </c>
    </row>
    <row r="1090" spans="1:6" ht="30">
      <c r="A1090" s="156" t="s">
        <v>2312</v>
      </c>
      <c r="B1090" s="156" t="s">
        <v>2313</v>
      </c>
      <c r="C1090" s="156" t="s">
        <v>5842</v>
      </c>
      <c r="D1090" s="156" t="s">
        <v>5868</v>
      </c>
      <c r="E1090" s="158" t="str">
        <f t="shared" si="16"/>
        <v>NVL</v>
      </c>
      <c r="F1090" s="158">
        <v>1548</v>
      </c>
    </row>
    <row r="1091" spans="1:6" ht="30">
      <c r="A1091" s="156" t="s">
        <v>2314</v>
      </c>
      <c r="B1091" s="156" t="s">
        <v>2315</v>
      </c>
      <c r="C1091" s="156" t="s">
        <v>5842</v>
      </c>
      <c r="D1091" s="156" t="s">
        <v>5870</v>
      </c>
      <c r="E1091" s="158" t="str">
        <f t="shared" ref="E1091:E1154" si="17">IF(LEFT(D1091,3)="156","HH",IF(LEFT(D1091,3)="155","TP",IF(LEFT(D1091,3)="153","CCDC",IF(LEFT(D1091,4)="1522","VTTH","NVL"))))</f>
        <v>NVL</v>
      </c>
      <c r="F1091" s="158">
        <v>1548</v>
      </c>
    </row>
    <row r="1092" spans="1:6">
      <c r="A1092" s="156" t="s">
        <v>2316</v>
      </c>
      <c r="B1092" s="156" t="s">
        <v>2317</v>
      </c>
      <c r="C1092" s="156" t="s">
        <v>5842</v>
      </c>
      <c r="D1092" s="156" t="s">
        <v>5871</v>
      </c>
      <c r="E1092" s="158" t="str">
        <f t="shared" si="17"/>
        <v>NVL</v>
      </c>
      <c r="F1092" s="158">
        <v>1548</v>
      </c>
    </row>
    <row r="1093" spans="1:6" ht="30">
      <c r="A1093" s="156" t="s">
        <v>2318</v>
      </c>
      <c r="B1093" s="156" t="s">
        <v>2319</v>
      </c>
      <c r="C1093" s="156" t="s">
        <v>5842</v>
      </c>
      <c r="D1093" s="156" t="s">
        <v>5871</v>
      </c>
      <c r="E1093" s="158" t="str">
        <f t="shared" si="17"/>
        <v>NVL</v>
      </c>
      <c r="F1093" s="158">
        <v>1548</v>
      </c>
    </row>
    <row r="1094" spans="1:6">
      <c r="A1094" s="156" t="s">
        <v>2320</v>
      </c>
      <c r="B1094" s="156" t="s">
        <v>2321</v>
      </c>
      <c r="C1094" s="156" t="s">
        <v>5842</v>
      </c>
      <c r="D1094" s="156" t="s">
        <v>5872</v>
      </c>
      <c r="E1094" s="158" t="str">
        <f t="shared" si="17"/>
        <v>NVL</v>
      </c>
      <c r="F1094" s="158">
        <v>1548</v>
      </c>
    </row>
    <row r="1095" spans="1:6" ht="30">
      <c r="A1095" s="156" t="s">
        <v>2322</v>
      </c>
      <c r="B1095" s="156" t="s">
        <v>2323</v>
      </c>
      <c r="C1095" s="156" t="s">
        <v>5842</v>
      </c>
      <c r="D1095" s="156" t="s">
        <v>5871</v>
      </c>
      <c r="E1095" s="158" t="str">
        <f t="shared" si="17"/>
        <v>NVL</v>
      </c>
      <c r="F1095" s="158">
        <v>1548</v>
      </c>
    </row>
    <row r="1096" spans="1:6" ht="30">
      <c r="A1096" s="156" t="s">
        <v>2324</v>
      </c>
      <c r="B1096" s="156" t="s">
        <v>2325</v>
      </c>
      <c r="C1096" s="156" t="s">
        <v>5842</v>
      </c>
      <c r="D1096" s="156" t="s">
        <v>5871</v>
      </c>
      <c r="E1096" s="158" t="str">
        <f t="shared" si="17"/>
        <v>NVL</v>
      </c>
      <c r="F1096" s="158">
        <v>1548</v>
      </c>
    </row>
    <row r="1097" spans="1:6" ht="45">
      <c r="A1097" s="156" t="s">
        <v>2326</v>
      </c>
      <c r="B1097" s="156" t="s">
        <v>2327</v>
      </c>
      <c r="C1097" s="156" t="s">
        <v>5842</v>
      </c>
      <c r="D1097" s="156" t="s">
        <v>5871</v>
      </c>
      <c r="E1097" s="158" t="str">
        <f t="shared" si="17"/>
        <v>NVL</v>
      </c>
      <c r="F1097" s="158">
        <v>1548</v>
      </c>
    </row>
    <row r="1098" spans="1:6" ht="30">
      <c r="A1098" s="156" t="s">
        <v>2328</v>
      </c>
      <c r="B1098" s="156" t="s">
        <v>2329</v>
      </c>
      <c r="C1098" s="156" t="s">
        <v>5842</v>
      </c>
      <c r="D1098" s="156" t="s">
        <v>5871</v>
      </c>
      <c r="E1098" s="158" t="str">
        <f t="shared" si="17"/>
        <v>NVL</v>
      </c>
      <c r="F1098" s="158">
        <v>1548</v>
      </c>
    </row>
    <row r="1099" spans="1:6" ht="30">
      <c r="A1099" s="156" t="s">
        <v>2330</v>
      </c>
      <c r="B1099" s="156" t="s">
        <v>2331</v>
      </c>
      <c r="C1099" s="156" t="s">
        <v>5842</v>
      </c>
      <c r="D1099" s="156" t="s">
        <v>5871</v>
      </c>
      <c r="E1099" s="158" t="str">
        <f t="shared" si="17"/>
        <v>NVL</v>
      </c>
      <c r="F1099" s="158">
        <v>1548</v>
      </c>
    </row>
    <row r="1100" spans="1:6" ht="30">
      <c r="A1100" s="156" t="s">
        <v>2332</v>
      </c>
      <c r="B1100" s="156" t="s">
        <v>2333</v>
      </c>
      <c r="C1100" s="156" t="s">
        <v>5842</v>
      </c>
      <c r="D1100" s="156" t="s">
        <v>5871</v>
      </c>
      <c r="E1100" s="158" t="str">
        <f t="shared" si="17"/>
        <v>NVL</v>
      </c>
      <c r="F1100" s="158">
        <v>1548</v>
      </c>
    </row>
    <row r="1101" spans="1:6" ht="30">
      <c r="A1101" s="156" t="s">
        <v>2334</v>
      </c>
      <c r="B1101" s="156" t="s">
        <v>2305</v>
      </c>
      <c r="C1101" s="156" t="s">
        <v>5842</v>
      </c>
      <c r="D1101" s="156" t="s">
        <v>5872</v>
      </c>
      <c r="E1101" s="158" t="str">
        <f t="shared" si="17"/>
        <v>NVL</v>
      </c>
      <c r="F1101" s="158">
        <v>1548</v>
      </c>
    </row>
    <row r="1102" spans="1:6" ht="60">
      <c r="A1102" s="156" t="s">
        <v>2335</v>
      </c>
      <c r="B1102" s="156" t="s">
        <v>2336</v>
      </c>
      <c r="C1102" s="156" t="s">
        <v>5842</v>
      </c>
      <c r="D1102" s="156" t="s">
        <v>5871</v>
      </c>
      <c r="E1102" s="158" t="str">
        <f t="shared" si="17"/>
        <v>NVL</v>
      </c>
      <c r="F1102" s="158">
        <v>1548</v>
      </c>
    </row>
    <row r="1103" spans="1:6" ht="45">
      <c r="A1103" s="156" t="s">
        <v>2337</v>
      </c>
      <c r="B1103" s="156" t="s">
        <v>2338</v>
      </c>
      <c r="C1103" s="156" t="s">
        <v>5842</v>
      </c>
      <c r="D1103" s="156" t="s">
        <v>5871</v>
      </c>
      <c r="E1103" s="158" t="str">
        <f t="shared" si="17"/>
        <v>NVL</v>
      </c>
      <c r="F1103" s="158">
        <v>1548</v>
      </c>
    </row>
    <row r="1104" spans="1:6" ht="45">
      <c r="A1104" s="156" t="s">
        <v>2339</v>
      </c>
      <c r="B1104" s="156" t="s">
        <v>2340</v>
      </c>
      <c r="C1104" s="156" t="s">
        <v>5842</v>
      </c>
      <c r="D1104" s="156" t="s">
        <v>5871</v>
      </c>
      <c r="E1104" s="158" t="str">
        <f t="shared" si="17"/>
        <v>NVL</v>
      </c>
      <c r="F1104" s="158">
        <v>1548</v>
      </c>
    </row>
    <row r="1105" spans="1:6" ht="30">
      <c r="A1105" s="156" t="s">
        <v>2341</v>
      </c>
      <c r="B1105" s="156" t="s">
        <v>2342</v>
      </c>
      <c r="C1105" s="156" t="s">
        <v>5845</v>
      </c>
      <c r="D1105" s="156" t="s">
        <v>5871</v>
      </c>
      <c r="E1105" s="158" t="str">
        <f t="shared" si="17"/>
        <v>NVL</v>
      </c>
      <c r="F1105" s="158">
        <v>1548</v>
      </c>
    </row>
    <row r="1106" spans="1:6">
      <c r="A1106" s="156" t="s">
        <v>114</v>
      </c>
      <c r="B1106" s="156" t="s">
        <v>2343</v>
      </c>
      <c r="C1106" s="156" t="s">
        <v>5842</v>
      </c>
      <c r="D1106" s="156" t="s">
        <v>5872</v>
      </c>
      <c r="E1106" s="158" t="str">
        <f t="shared" si="17"/>
        <v>NVL</v>
      </c>
      <c r="F1106" s="158">
        <v>1548</v>
      </c>
    </row>
    <row r="1107" spans="1:6" ht="30">
      <c r="A1107" s="156" t="s">
        <v>2344</v>
      </c>
      <c r="B1107" s="156" t="s">
        <v>2345</v>
      </c>
      <c r="C1107" s="156" t="s">
        <v>5842</v>
      </c>
      <c r="D1107" s="156" t="s">
        <v>5871</v>
      </c>
      <c r="E1107" s="158" t="str">
        <f t="shared" si="17"/>
        <v>NVL</v>
      </c>
      <c r="F1107" s="158">
        <v>1548</v>
      </c>
    </row>
    <row r="1108" spans="1:6" ht="30">
      <c r="A1108" s="156" t="s">
        <v>115</v>
      </c>
      <c r="B1108" s="156" t="s">
        <v>2305</v>
      </c>
      <c r="C1108" s="156" t="s">
        <v>5842</v>
      </c>
      <c r="D1108" s="156" t="s">
        <v>5870</v>
      </c>
      <c r="E1108" s="158" t="str">
        <f t="shared" si="17"/>
        <v>NVL</v>
      </c>
      <c r="F1108" s="158">
        <v>1548</v>
      </c>
    </row>
    <row r="1109" spans="1:6">
      <c r="A1109" s="156" t="s">
        <v>2346</v>
      </c>
      <c r="B1109" s="156" t="s">
        <v>2347</v>
      </c>
      <c r="C1109" s="156" t="s">
        <v>21</v>
      </c>
      <c r="D1109" s="156" t="s">
        <v>5872</v>
      </c>
      <c r="E1109" s="158" t="str">
        <f t="shared" si="17"/>
        <v>NVL</v>
      </c>
      <c r="F1109" s="158">
        <v>1548</v>
      </c>
    </row>
    <row r="1110" spans="1:6" ht="45">
      <c r="A1110" s="156" t="s">
        <v>2348</v>
      </c>
      <c r="B1110" s="156" t="s">
        <v>2349</v>
      </c>
      <c r="C1110" s="156" t="s">
        <v>5842</v>
      </c>
      <c r="D1110" s="156" t="s">
        <v>5871</v>
      </c>
      <c r="E1110" s="158" t="str">
        <f t="shared" si="17"/>
        <v>NVL</v>
      </c>
      <c r="F1110" s="158">
        <v>1548</v>
      </c>
    </row>
    <row r="1111" spans="1:6" ht="60">
      <c r="A1111" s="156" t="s">
        <v>2350</v>
      </c>
      <c r="B1111" s="156" t="s">
        <v>2351</v>
      </c>
      <c r="C1111" s="156" t="s">
        <v>5842</v>
      </c>
      <c r="D1111" s="156" t="s">
        <v>5871</v>
      </c>
      <c r="E1111" s="158" t="str">
        <f t="shared" si="17"/>
        <v>NVL</v>
      </c>
      <c r="F1111" s="158">
        <v>1548</v>
      </c>
    </row>
    <row r="1112" spans="1:6" ht="60">
      <c r="A1112" s="156" t="s">
        <v>2352</v>
      </c>
      <c r="B1112" s="156" t="s">
        <v>2353</v>
      </c>
      <c r="C1112" s="156" t="s">
        <v>5842</v>
      </c>
      <c r="D1112" s="156" t="s">
        <v>5871</v>
      </c>
      <c r="E1112" s="158" t="str">
        <f t="shared" si="17"/>
        <v>NVL</v>
      </c>
      <c r="F1112" s="158">
        <v>1548</v>
      </c>
    </row>
    <row r="1113" spans="1:6" ht="60">
      <c r="A1113" s="156" t="s">
        <v>2354</v>
      </c>
      <c r="B1113" s="156" t="s">
        <v>2355</v>
      </c>
      <c r="C1113" s="156" t="s">
        <v>5842</v>
      </c>
      <c r="D1113" s="156" t="s">
        <v>5871</v>
      </c>
      <c r="E1113" s="158" t="str">
        <f t="shared" si="17"/>
        <v>NVL</v>
      </c>
      <c r="F1113" s="158">
        <v>1548</v>
      </c>
    </row>
    <row r="1114" spans="1:6" ht="30">
      <c r="A1114" s="156" t="s">
        <v>2356</v>
      </c>
      <c r="B1114" s="156" t="s">
        <v>2357</v>
      </c>
      <c r="C1114" s="156" t="s">
        <v>5842</v>
      </c>
      <c r="D1114" s="156" t="s">
        <v>5871</v>
      </c>
      <c r="E1114" s="158" t="str">
        <f t="shared" si="17"/>
        <v>NVL</v>
      </c>
      <c r="F1114" s="158">
        <v>1548</v>
      </c>
    </row>
    <row r="1115" spans="1:6" ht="30">
      <c r="A1115" s="156" t="s">
        <v>2358</v>
      </c>
      <c r="B1115" s="156" t="s">
        <v>2359</v>
      </c>
      <c r="C1115" s="156" t="s">
        <v>5842</v>
      </c>
      <c r="D1115" s="156" t="s">
        <v>5871</v>
      </c>
      <c r="E1115" s="158" t="str">
        <f t="shared" si="17"/>
        <v>NVL</v>
      </c>
      <c r="F1115" s="158">
        <v>1548</v>
      </c>
    </row>
    <row r="1116" spans="1:6">
      <c r="A1116" s="156" t="s">
        <v>2360</v>
      </c>
      <c r="B1116" s="156" t="s">
        <v>2361</v>
      </c>
      <c r="C1116" s="156" t="s">
        <v>5842</v>
      </c>
      <c r="D1116" s="156" t="s">
        <v>5871</v>
      </c>
      <c r="E1116" s="158" t="str">
        <f t="shared" si="17"/>
        <v>NVL</v>
      </c>
      <c r="F1116" s="158">
        <v>1548</v>
      </c>
    </row>
    <row r="1117" spans="1:6" ht="60">
      <c r="A1117" s="156" t="s">
        <v>2362</v>
      </c>
      <c r="B1117" s="156" t="s">
        <v>2363</v>
      </c>
      <c r="C1117" s="156" t="s">
        <v>5842</v>
      </c>
      <c r="D1117" s="156" t="s">
        <v>5871</v>
      </c>
      <c r="E1117" s="158" t="str">
        <f t="shared" si="17"/>
        <v>NVL</v>
      </c>
      <c r="F1117" s="158">
        <v>1548</v>
      </c>
    </row>
    <row r="1118" spans="1:6">
      <c r="A1118" s="156" t="s">
        <v>2364</v>
      </c>
      <c r="B1118" s="156" t="s">
        <v>2365</v>
      </c>
      <c r="C1118" s="156" t="s">
        <v>5842</v>
      </c>
      <c r="D1118" s="156" t="s">
        <v>5870</v>
      </c>
      <c r="E1118" s="158" t="str">
        <f t="shared" si="17"/>
        <v>NVL</v>
      </c>
      <c r="F1118" s="158">
        <v>1548</v>
      </c>
    </row>
    <row r="1119" spans="1:6" ht="30">
      <c r="A1119" s="156" t="s">
        <v>2366</v>
      </c>
      <c r="B1119" s="156" t="s">
        <v>2367</v>
      </c>
      <c r="C1119" s="156" t="s">
        <v>5842</v>
      </c>
      <c r="D1119" s="156" t="s">
        <v>5872</v>
      </c>
      <c r="E1119" s="158" t="str">
        <f t="shared" si="17"/>
        <v>NVL</v>
      </c>
      <c r="F1119" s="158">
        <v>1548</v>
      </c>
    </row>
    <row r="1120" spans="1:6" ht="30">
      <c r="A1120" s="156" t="s">
        <v>2368</v>
      </c>
      <c r="B1120" s="156" t="s">
        <v>2369</v>
      </c>
      <c r="C1120" s="156" t="s">
        <v>5842</v>
      </c>
      <c r="D1120" s="156" t="s">
        <v>5872</v>
      </c>
      <c r="E1120" s="158" t="str">
        <f t="shared" si="17"/>
        <v>NVL</v>
      </c>
      <c r="F1120" s="158">
        <v>1548</v>
      </c>
    </row>
    <row r="1121" spans="1:6" ht="30">
      <c r="A1121" s="156" t="s">
        <v>2370</v>
      </c>
      <c r="B1121" s="156" t="s">
        <v>2371</v>
      </c>
      <c r="C1121" s="156" t="s">
        <v>5842</v>
      </c>
      <c r="D1121" s="156" t="s">
        <v>5872</v>
      </c>
      <c r="E1121" s="158" t="str">
        <f t="shared" si="17"/>
        <v>NVL</v>
      </c>
      <c r="F1121" s="158">
        <v>1548</v>
      </c>
    </row>
    <row r="1122" spans="1:6" ht="30">
      <c r="A1122" s="156" t="s">
        <v>116</v>
      </c>
      <c r="B1122" s="156" t="s">
        <v>2372</v>
      </c>
      <c r="C1122" s="156" t="s">
        <v>5842</v>
      </c>
      <c r="D1122" s="156" t="s">
        <v>5870</v>
      </c>
      <c r="E1122" s="158" t="str">
        <f t="shared" si="17"/>
        <v>NVL</v>
      </c>
      <c r="F1122" s="158">
        <v>1548</v>
      </c>
    </row>
    <row r="1123" spans="1:6" ht="30">
      <c r="A1123" s="156" t="s">
        <v>2373</v>
      </c>
      <c r="B1123" s="156" t="s">
        <v>2374</v>
      </c>
      <c r="C1123" s="156" t="s">
        <v>21</v>
      </c>
      <c r="D1123" s="156" t="s">
        <v>5869</v>
      </c>
      <c r="E1123" s="158" t="str">
        <f t="shared" si="17"/>
        <v>NVL</v>
      </c>
      <c r="F1123" s="158">
        <v>1548</v>
      </c>
    </row>
    <row r="1124" spans="1:6" ht="30">
      <c r="A1124" s="156" t="s">
        <v>2375</v>
      </c>
      <c r="B1124" s="156" t="s">
        <v>2376</v>
      </c>
      <c r="C1124" s="156" t="s">
        <v>5842</v>
      </c>
      <c r="D1124" s="156" t="s">
        <v>5871</v>
      </c>
      <c r="E1124" s="158" t="str">
        <f t="shared" si="17"/>
        <v>NVL</v>
      </c>
      <c r="F1124" s="158">
        <v>1548</v>
      </c>
    </row>
    <row r="1125" spans="1:6" ht="45">
      <c r="A1125" s="156" t="s">
        <v>2377</v>
      </c>
      <c r="B1125" s="156" t="s">
        <v>2378</v>
      </c>
      <c r="C1125" s="156" t="s">
        <v>5842</v>
      </c>
      <c r="D1125" s="156" t="s">
        <v>5871</v>
      </c>
      <c r="E1125" s="158" t="str">
        <f t="shared" si="17"/>
        <v>NVL</v>
      </c>
      <c r="F1125" s="158">
        <v>1548</v>
      </c>
    </row>
    <row r="1126" spans="1:6" ht="45">
      <c r="A1126" s="156" t="s">
        <v>2379</v>
      </c>
      <c r="B1126" s="156" t="s">
        <v>2380</v>
      </c>
      <c r="C1126" s="156" t="s">
        <v>5842</v>
      </c>
      <c r="D1126" s="156" t="s">
        <v>5871</v>
      </c>
      <c r="E1126" s="158" t="str">
        <f t="shared" si="17"/>
        <v>NVL</v>
      </c>
      <c r="F1126" s="158">
        <v>1548</v>
      </c>
    </row>
    <row r="1127" spans="1:6" ht="30">
      <c r="A1127" s="156" t="s">
        <v>2381</v>
      </c>
      <c r="B1127" s="156" t="s">
        <v>2382</v>
      </c>
      <c r="C1127" s="156" t="s">
        <v>5842</v>
      </c>
      <c r="D1127" s="156" t="s">
        <v>5871</v>
      </c>
      <c r="E1127" s="158" t="str">
        <f t="shared" si="17"/>
        <v>NVL</v>
      </c>
      <c r="F1127" s="158">
        <v>1548</v>
      </c>
    </row>
    <row r="1128" spans="1:6" ht="30">
      <c r="A1128" s="156" t="s">
        <v>2383</v>
      </c>
      <c r="B1128" s="156" t="s">
        <v>2384</v>
      </c>
      <c r="C1128" s="156" t="s">
        <v>21</v>
      </c>
      <c r="D1128" s="156" t="s">
        <v>5869</v>
      </c>
      <c r="E1128" s="158" t="str">
        <f t="shared" si="17"/>
        <v>NVL</v>
      </c>
      <c r="F1128" s="158">
        <v>1548</v>
      </c>
    </row>
    <row r="1129" spans="1:6" ht="30">
      <c r="A1129" s="156" t="s">
        <v>2385</v>
      </c>
      <c r="B1129" s="156" t="s">
        <v>2386</v>
      </c>
      <c r="C1129" s="156" t="s">
        <v>5842</v>
      </c>
      <c r="D1129" s="156" t="s">
        <v>5868</v>
      </c>
      <c r="E1129" s="158" t="str">
        <f t="shared" si="17"/>
        <v>NVL</v>
      </c>
      <c r="F1129" s="158">
        <v>1548</v>
      </c>
    </row>
    <row r="1130" spans="1:6" ht="45">
      <c r="A1130" s="156" t="s">
        <v>2387</v>
      </c>
      <c r="B1130" s="156" t="s">
        <v>2388</v>
      </c>
      <c r="C1130" s="156" t="s">
        <v>5842</v>
      </c>
      <c r="D1130" s="156" t="s">
        <v>5871</v>
      </c>
      <c r="E1130" s="158" t="str">
        <f t="shared" si="17"/>
        <v>NVL</v>
      </c>
      <c r="F1130" s="158">
        <v>1548</v>
      </c>
    </row>
    <row r="1131" spans="1:6" ht="60">
      <c r="A1131" s="156" t="s">
        <v>2389</v>
      </c>
      <c r="B1131" s="156" t="s">
        <v>2390</v>
      </c>
      <c r="C1131" s="156" t="s">
        <v>5842</v>
      </c>
      <c r="D1131" s="156" t="s">
        <v>5871</v>
      </c>
      <c r="E1131" s="158" t="str">
        <f t="shared" si="17"/>
        <v>NVL</v>
      </c>
      <c r="F1131" s="158">
        <v>1548</v>
      </c>
    </row>
    <row r="1132" spans="1:6">
      <c r="A1132" s="156" t="s">
        <v>2391</v>
      </c>
      <c r="B1132" s="156" t="s">
        <v>2392</v>
      </c>
      <c r="C1132" s="156" t="s">
        <v>21</v>
      </c>
      <c r="D1132" s="156" t="s">
        <v>5870</v>
      </c>
      <c r="E1132" s="158" t="str">
        <f t="shared" si="17"/>
        <v>NVL</v>
      </c>
      <c r="F1132" s="158">
        <v>1548</v>
      </c>
    </row>
    <row r="1133" spans="1:6" ht="45">
      <c r="A1133" s="156" t="s">
        <v>2393</v>
      </c>
      <c r="B1133" s="156" t="s">
        <v>2394</v>
      </c>
      <c r="C1133" s="156" t="s">
        <v>5842</v>
      </c>
      <c r="D1133" s="156" t="s">
        <v>5871</v>
      </c>
      <c r="E1133" s="158" t="str">
        <f t="shared" si="17"/>
        <v>NVL</v>
      </c>
      <c r="F1133" s="158">
        <v>1548</v>
      </c>
    </row>
    <row r="1134" spans="1:6" ht="60">
      <c r="A1134" s="156" t="s">
        <v>2395</v>
      </c>
      <c r="B1134" s="156" t="s">
        <v>2396</v>
      </c>
      <c r="C1134" s="156" t="s">
        <v>5842</v>
      </c>
      <c r="D1134" s="156" t="s">
        <v>5871</v>
      </c>
      <c r="E1134" s="158" t="str">
        <f t="shared" si="17"/>
        <v>NVL</v>
      </c>
      <c r="F1134" s="158">
        <v>1548</v>
      </c>
    </row>
    <row r="1135" spans="1:6" ht="45">
      <c r="A1135" s="156" t="s">
        <v>2397</v>
      </c>
      <c r="B1135" s="156" t="s">
        <v>2398</v>
      </c>
      <c r="C1135" s="156" t="s">
        <v>5842</v>
      </c>
      <c r="D1135" s="156" t="s">
        <v>5871</v>
      </c>
      <c r="E1135" s="158" t="str">
        <f t="shared" si="17"/>
        <v>NVL</v>
      </c>
      <c r="F1135" s="158">
        <v>1548</v>
      </c>
    </row>
    <row r="1136" spans="1:6" ht="30">
      <c r="A1136" s="156" t="s">
        <v>2399</v>
      </c>
      <c r="B1136" s="156" t="s">
        <v>2400</v>
      </c>
      <c r="C1136" s="156" t="s">
        <v>5842</v>
      </c>
      <c r="D1136" s="156" t="s">
        <v>5868</v>
      </c>
      <c r="E1136" s="158" t="str">
        <f t="shared" si="17"/>
        <v>NVL</v>
      </c>
      <c r="F1136" s="158">
        <v>1548</v>
      </c>
    </row>
    <row r="1137" spans="1:6">
      <c r="A1137" s="156" t="s">
        <v>2401</v>
      </c>
      <c r="B1137" s="156" t="s">
        <v>2402</v>
      </c>
      <c r="C1137" s="156" t="s">
        <v>5842</v>
      </c>
      <c r="D1137" s="156" t="s">
        <v>5874</v>
      </c>
      <c r="E1137" s="158" t="str">
        <f t="shared" si="17"/>
        <v>NVL</v>
      </c>
      <c r="F1137" s="158">
        <v>1548</v>
      </c>
    </row>
    <row r="1138" spans="1:6" ht="30">
      <c r="A1138" s="156" t="s">
        <v>2403</v>
      </c>
      <c r="B1138" s="156" t="s">
        <v>2400</v>
      </c>
      <c r="C1138" s="156" t="s">
        <v>5842</v>
      </c>
      <c r="D1138" s="156" t="s">
        <v>5872</v>
      </c>
      <c r="E1138" s="158" t="str">
        <f t="shared" si="17"/>
        <v>NVL</v>
      </c>
      <c r="F1138" s="158">
        <v>1548</v>
      </c>
    </row>
    <row r="1139" spans="1:6" ht="30">
      <c r="A1139" s="156" t="s">
        <v>2404</v>
      </c>
      <c r="B1139" s="156" t="s">
        <v>2313</v>
      </c>
      <c r="C1139" s="156" t="s">
        <v>5842</v>
      </c>
      <c r="D1139" s="156" t="s">
        <v>5872</v>
      </c>
      <c r="E1139" s="158" t="str">
        <f t="shared" si="17"/>
        <v>NVL</v>
      </c>
      <c r="F1139" s="158">
        <v>1548</v>
      </c>
    </row>
    <row r="1140" spans="1:6">
      <c r="A1140" s="156" t="s">
        <v>2405</v>
      </c>
      <c r="B1140" s="156" t="s">
        <v>2406</v>
      </c>
      <c r="C1140" s="156" t="s">
        <v>5842</v>
      </c>
      <c r="D1140" s="156" t="s">
        <v>5872</v>
      </c>
      <c r="E1140" s="158" t="str">
        <f t="shared" si="17"/>
        <v>NVL</v>
      </c>
      <c r="F1140" s="158">
        <v>1548</v>
      </c>
    </row>
    <row r="1141" spans="1:6">
      <c r="A1141" s="156" t="s">
        <v>2407</v>
      </c>
      <c r="B1141" s="156" t="s">
        <v>2408</v>
      </c>
      <c r="C1141" s="156" t="s">
        <v>21</v>
      </c>
      <c r="D1141" s="156" t="s">
        <v>5868</v>
      </c>
      <c r="E1141" s="158" t="str">
        <f t="shared" si="17"/>
        <v>NVL</v>
      </c>
      <c r="F1141" s="158">
        <v>1548</v>
      </c>
    </row>
    <row r="1142" spans="1:6">
      <c r="A1142" s="156" t="s">
        <v>2409</v>
      </c>
      <c r="B1142" s="156" t="s">
        <v>2410</v>
      </c>
      <c r="C1142" s="156" t="s">
        <v>21</v>
      </c>
      <c r="D1142" s="156" t="s">
        <v>5868</v>
      </c>
      <c r="E1142" s="158" t="str">
        <f t="shared" si="17"/>
        <v>NVL</v>
      </c>
      <c r="F1142" s="158">
        <v>1548</v>
      </c>
    </row>
    <row r="1143" spans="1:6" ht="30">
      <c r="A1143" s="156" t="s">
        <v>2411</v>
      </c>
      <c r="B1143" s="156" t="s">
        <v>2371</v>
      </c>
      <c r="C1143" s="156" t="s">
        <v>21</v>
      </c>
      <c r="D1143" s="156" t="s">
        <v>5873</v>
      </c>
      <c r="E1143" s="158" t="str">
        <f t="shared" si="17"/>
        <v>NVL</v>
      </c>
      <c r="F1143" s="158">
        <v>1548</v>
      </c>
    </row>
    <row r="1144" spans="1:6" ht="30">
      <c r="A1144" s="156" t="s">
        <v>2412</v>
      </c>
      <c r="B1144" s="156" t="s">
        <v>2367</v>
      </c>
      <c r="C1144" s="156" t="s">
        <v>21</v>
      </c>
      <c r="D1144" s="156" t="s">
        <v>5873</v>
      </c>
      <c r="E1144" s="158" t="str">
        <f t="shared" si="17"/>
        <v>NVL</v>
      </c>
      <c r="F1144" s="158">
        <v>1548</v>
      </c>
    </row>
    <row r="1145" spans="1:6">
      <c r="A1145" s="156" t="s">
        <v>2413</v>
      </c>
      <c r="B1145" s="156" t="s">
        <v>2414</v>
      </c>
      <c r="C1145" s="156" t="s">
        <v>21</v>
      </c>
      <c r="D1145" s="156" t="s">
        <v>5868</v>
      </c>
      <c r="E1145" s="158" t="str">
        <f t="shared" si="17"/>
        <v>NVL</v>
      </c>
      <c r="F1145" s="158">
        <v>1548</v>
      </c>
    </row>
    <row r="1146" spans="1:6" ht="30">
      <c r="A1146" s="156" t="s">
        <v>2415</v>
      </c>
      <c r="B1146" s="156" t="s">
        <v>2416</v>
      </c>
      <c r="C1146" s="156" t="s">
        <v>21</v>
      </c>
      <c r="D1146" s="156" t="s">
        <v>5870</v>
      </c>
      <c r="E1146" s="158" t="str">
        <f t="shared" si="17"/>
        <v>NVL</v>
      </c>
      <c r="F1146" s="158">
        <v>1548</v>
      </c>
    </row>
    <row r="1147" spans="1:6">
      <c r="A1147" s="156" t="s">
        <v>2417</v>
      </c>
      <c r="B1147" s="156" t="s">
        <v>2418</v>
      </c>
      <c r="C1147" s="156" t="s">
        <v>5842</v>
      </c>
      <c r="D1147" s="156" t="s">
        <v>5871</v>
      </c>
      <c r="E1147" s="158" t="str">
        <f t="shared" si="17"/>
        <v>NVL</v>
      </c>
      <c r="F1147" s="158">
        <v>1548</v>
      </c>
    </row>
    <row r="1148" spans="1:6">
      <c r="A1148" s="156" t="s">
        <v>2419</v>
      </c>
      <c r="B1148" s="156" t="s">
        <v>2420</v>
      </c>
      <c r="C1148" s="156" t="s">
        <v>5842</v>
      </c>
      <c r="D1148" s="156" t="s">
        <v>5871</v>
      </c>
      <c r="E1148" s="158" t="str">
        <f t="shared" si="17"/>
        <v>NVL</v>
      </c>
      <c r="F1148" s="158">
        <v>1548</v>
      </c>
    </row>
    <row r="1149" spans="1:6">
      <c r="A1149" s="156" t="s">
        <v>2421</v>
      </c>
      <c r="B1149" s="156" t="s">
        <v>2422</v>
      </c>
      <c r="C1149" s="156" t="s">
        <v>5842</v>
      </c>
      <c r="D1149" s="156" t="s">
        <v>5871</v>
      </c>
      <c r="E1149" s="158" t="str">
        <f t="shared" si="17"/>
        <v>NVL</v>
      </c>
      <c r="F1149" s="158">
        <v>1548</v>
      </c>
    </row>
    <row r="1150" spans="1:6" ht="30">
      <c r="A1150" s="156" t="s">
        <v>2423</v>
      </c>
      <c r="B1150" s="156" t="s">
        <v>2424</v>
      </c>
      <c r="C1150" s="156" t="s">
        <v>5842</v>
      </c>
      <c r="D1150" s="156" t="s">
        <v>5871</v>
      </c>
      <c r="E1150" s="158" t="str">
        <f t="shared" si="17"/>
        <v>NVL</v>
      </c>
      <c r="F1150" s="158">
        <v>1548</v>
      </c>
    </row>
    <row r="1151" spans="1:6" ht="30">
      <c r="A1151" s="156" t="s">
        <v>2425</v>
      </c>
      <c r="B1151" s="156" t="s">
        <v>2426</v>
      </c>
      <c r="C1151" s="156" t="s">
        <v>5842</v>
      </c>
      <c r="D1151" s="156" t="s">
        <v>5871</v>
      </c>
      <c r="E1151" s="158" t="str">
        <f t="shared" si="17"/>
        <v>NVL</v>
      </c>
      <c r="F1151" s="158">
        <v>1548</v>
      </c>
    </row>
    <row r="1152" spans="1:6" ht="30">
      <c r="A1152" s="156" t="s">
        <v>2427</v>
      </c>
      <c r="B1152" s="156" t="s">
        <v>2428</v>
      </c>
      <c r="C1152" s="156" t="s">
        <v>5842</v>
      </c>
      <c r="D1152" s="156" t="s">
        <v>5871</v>
      </c>
      <c r="E1152" s="158" t="str">
        <f t="shared" si="17"/>
        <v>NVL</v>
      </c>
      <c r="F1152" s="158">
        <v>1548</v>
      </c>
    </row>
    <row r="1153" spans="1:6" ht="45">
      <c r="A1153" s="156" t="s">
        <v>2429</v>
      </c>
      <c r="B1153" s="156" t="s">
        <v>2430</v>
      </c>
      <c r="C1153" s="156" t="s">
        <v>5842</v>
      </c>
      <c r="D1153" s="156" t="s">
        <v>5871</v>
      </c>
      <c r="E1153" s="158" t="str">
        <f t="shared" si="17"/>
        <v>NVL</v>
      </c>
      <c r="F1153" s="158">
        <v>1548</v>
      </c>
    </row>
    <row r="1154" spans="1:6" ht="30">
      <c r="A1154" s="156" t="s">
        <v>2431</v>
      </c>
      <c r="B1154" s="156" t="s">
        <v>2432</v>
      </c>
      <c r="C1154" s="156" t="s">
        <v>21</v>
      </c>
      <c r="D1154" s="156" t="s">
        <v>5871</v>
      </c>
      <c r="E1154" s="158" t="str">
        <f t="shared" si="17"/>
        <v>NVL</v>
      </c>
      <c r="F1154" s="158">
        <v>1548</v>
      </c>
    </row>
    <row r="1155" spans="1:6" ht="45">
      <c r="A1155" s="156" t="s">
        <v>2433</v>
      </c>
      <c r="B1155" s="156" t="s">
        <v>2434</v>
      </c>
      <c r="C1155" s="156" t="s">
        <v>21</v>
      </c>
      <c r="D1155" s="156" t="s">
        <v>5871</v>
      </c>
      <c r="E1155" s="158" t="str">
        <f t="shared" ref="E1155:E1218" si="18">IF(LEFT(D1155,3)="156","HH",IF(LEFT(D1155,3)="155","TP",IF(LEFT(D1155,3)="153","CCDC",IF(LEFT(D1155,4)="1522","VTTH","NVL"))))</f>
        <v>NVL</v>
      </c>
      <c r="F1155" s="158">
        <v>1548</v>
      </c>
    </row>
    <row r="1156" spans="1:6" ht="30">
      <c r="A1156" s="156" t="s">
        <v>2435</v>
      </c>
      <c r="B1156" s="156" t="s">
        <v>2436</v>
      </c>
      <c r="C1156" s="156" t="s">
        <v>21</v>
      </c>
      <c r="D1156" s="156" t="s">
        <v>5871</v>
      </c>
      <c r="E1156" s="158" t="str">
        <f t="shared" si="18"/>
        <v>NVL</v>
      </c>
      <c r="F1156" s="158">
        <v>1548</v>
      </c>
    </row>
    <row r="1157" spans="1:6" ht="30">
      <c r="A1157" s="156" t="s">
        <v>2437</v>
      </c>
      <c r="B1157" s="156" t="s">
        <v>2438</v>
      </c>
      <c r="C1157" s="156" t="s">
        <v>5842</v>
      </c>
      <c r="D1157" s="156" t="s">
        <v>5868</v>
      </c>
      <c r="E1157" s="158" t="str">
        <f t="shared" si="18"/>
        <v>NVL</v>
      </c>
      <c r="F1157" s="158">
        <v>1548</v>
      </c>
    </row>
    <row r="1158" spans="1:6" ht="30">
      <c r="A1158" s="156" t="s">
        <v>2439</v>
      </c>
      <c r="B1158" s="156" t="s">
        <v>2440</v>
      </c>
      <c r="C1158" s="156" t="s">
        <v>5842</v>
      </c>
      <c r="D1158" s="156" t="s">
        <v>5871</v>
      </c>
      <c r="E1158" s="158" t="str">
        <f t="shared" si="18"/>
        <v>NVL</v>
      </c>
      <c r="F1158" s="158">
        <v>1548</v>
      </c>
    </row>
    <row r="1159" spans="1:6" ht="30">
      <c r="A1159" s="156" t="s">
        <v>2441</v>
      </c>
      <c r="B1159" s="156" t="s">
        <v>2442</v>
      </c>
      <c r="C1159" s="156" t="s">
        <v>5842</v>
      </c>
      <c r="D1159" s="156" t="s">
        <v>5871</v>
      </c>
      <c r="E1159" s="158" t="str">
        <f t="shared" si="18"/>
        <v>NVL</v>
      </c>
      <c r="F1159" s="158">
        <v>1548</v>
      </c>
    </row>
    <row r="1160" spans="1:6" ht="30">
      <c r="A1160" s="156" t="s">
        <v>2443</v>
      </c>
      <c r="B1160" s="156" t="s">
        <v>2444</v>
      </c>
      <c r="C1160" s="156" t="s">
        <v>5842</v>
      </c>
      <c r="D1160" s="156" t="s">
        <v>5871</v>
      </c>
      <c r="E1160" s="158" t="str">
        <f t="shared" si="18"/>
        <v>NVL</v>
      </c>
      <c r="F1160" s="158">
        <v>1548</v>
      </c>
    </row>
    <row r="1161" spans="1:6">
      <c r="A1161" s="156" t="s">
        <v>2445</v>
      </c>
      <c r="B1161" s="156" t="s">
        <v>2446</v>
      </c>
      <c r="C1161" s="156" t="s">
        <v>21</v>
      </c>
      <c r="D1161" s="156" t="s">
        <v>5869</v>
      </c>
      <c r="E1161" s="158" t="str">
        <f t="shared" si="18"/>
        <v>NVL</v>
      </c>
      <c r="F1161" s="158">
        <v>1548</v>
      </c>
    </row>
    <row r="1162" spans="1:6">
      <c r="A1162" s="156" t="s">
        <v>2447</v>
      </c>
      <c r="B1162" s="156" t="s">
        <v>2448</v>
      </c>
      <c r="C1162" s="156" t="s">
        <v>5842</v>
      </c>
      <c r="D1162" s="156" t="s">
        <v>5868</v>
      </c>
      <c r="E1162" s="158" t="str">
        <f t="shared" si="18"/>
        <v>NVL</v>
      </c>
      <c r="F1162" s="158">
        <v>1548</v>
      </c>
    </row>
    <row r="1163" spans="1:6">
      <c r="A1163" s="156" t="s">
        <v>2449</v>
      </c>
      <c r="B1163" s="156" t="s">
        <v>2450</v>
      </c>
      <c r="C1163" s="156" t="s">
        <v>21</v>
      </c>
      <c r="D1163" s="156" t="s">
        <v>5869</v>
      </c>
      <c r="E1163" s="158" t="str">
        <f t="shared" si="18"/>
        <v>NVL</v>
      </c>
      <c r="F1163" s="158">
        <v>1548</v>
      </c>
    </row>
    <row r="1164" spans="1:6" ht="30">
      <c r="A1164" s="156" t="s">
        <v>2451</v>
      </c>
      <c r="B1164" s="156" t="s">
        <v>2452</v>
      </c>
      <c r="C1164" s="156" t="s">
        <v>21</v>
      </c>
      <c r="D1164" s="156" t="s">
        <v>5870</v>
      </c>
      <c r="E1164" s="158" t="str">
        <f t="shared" si="18"/>
        <v>NVL</v>
      </c>
      <c r="F1164" s="158">
        <v>1548</v>
      </c>
    </row>
    <row r="1165" spans="1:6" ht="30">
      <c r="A1165" s="156" t="s">
        <v>2453</v>
      </c>
      <c r="B1165" s="156" t="s">
        <v>2454</v>
      </c>
      <c r="C1165" s="156" t="s">
        <v>21</v>
      </c>
      <c r="D1165" s="156" t="s">
        <v>5870</v>
      </c>
      <c r="E1165" s="158" t="str">
        <f t="shared" si="18"/>
        <v>NVL</v>
      </c>
      <c r="F1165" s="158">
        <v>1548</v>
      </c>
    </row>
    <row r="1166" spans="1:6">
      <c r="A1166" s="156" t="s">
        <v>2455</v>
      </c>
      <c r="B1166" s="156" t="s">
        <v>2456</v>
      </c>
      <c r="C1166" s="156" t="s">
        <v>5842</v>
      </c>
      <c r="D1166" s="156" t="s">
        <v>5870</v>
      </c>
      <c r="E1166" s="158" t="str">
        <f t="shared" si="18"/>
        <v>NVL</v>
      </c>
      <c r="F1166" s="158">
        <v>1548</v>
      </c>
    </row>
    <row r="1167" spans="1:6">
      <c r="A1167" s="156" t="s">
        <v>2457</v>
      </c>
      <c r="B1167" s="156" t="s">
        <v>2458</v>
      </c>
      <c r="C1167" s="156" t="s">
        <v>5842</v>
      </c>
      <c r="D1167" s="156" t="s">
        <v>5870</v>
      </c>
      <c r="E1167" s="158" t="str">
        <f t="shared" si="18"/>
        <v>NVL</v>
      </c>
      <c r="F1167" s="158">
        <v>1548</v>
      </c>
    </row>
    <row r="1168" spans="1:6">
      <c r="A1168" s="156" t="s">
        <v>2459</v>
      </c>
      <c r="B1168" s="156" t="s">
        <v>2460</v>
      </c>
      <c r="C1168" s="156" t="s">
        <v>21</v>
      </c>
      <c r="D1168" s="156" t="s">
        <v>5870</v>
      </c>
      <c r="E1168" s="158" t="str">
        <f t="shared" si="18"/>
        <v>NVL</v>
      </c>
      <c r="F1168" s="158">
        <v>1548</v>
      </c>
    </row>
    <row r="1169" spans="1:6">
      <c r="A1169" s="156" t="s">
        <v>2461</v>
      </c>
      <c r="B1169" s="156" t="s">
        <v>2462</v>
      </c>
      <c r="C1169" s="156" t="s">
        <v>21</v>
      </c>
      <c r="D1169" s="156" t="s">
        <v>5870</v>
      </c>
      <c r="E1169" s="158" t="str">
        <f t="shared" si="18"/>
        <v>NVL</v>
      </c>
      <c r="F1169" s="158">
        <v>1548</v>
      </c>
    </row>
    <row r="1170" spans="1:6">
      <c r="A1170" s="156" t="s">
        <v>2463</v>
      </c>
      <c r="B1170" s="156" t="s">
        <v>2464</v>
      </c>
      <c r="C1170" s="156" t="s">
        <v>21</v>
      </c>
      <c r="D1170" s="156" t="s">
        <v>5870</v>
      </c>
      <c r="E1170" s="158" t="str">
        <f t="shared" si="18"/>
        <v>NVL</v>
      </c>
      <c r="F1170" s="158">
        <v>1548</v>
      </c>
    </row>
    <row r="1171" spans="1:6" ht="30">
      <c r="A1171" s="156" t="s">
        <v>2465</v>
      </c>
      <c r="B1171" s="156" t="s">
        <v>2466</v>
      </c>
      <c r="C1171" s="156" t="s">
        <v>5842</v>
      </c>
      <c r="D1171" s="156" t="s">
        <v>5869</v>
      </c>
      <c r="E1171" s="158" t="str">
        <f t="shared" si="18"/>
        <v>NVL</v>
      </c>
      <c r="F1171" s="158">
        <v>1548</v>
      </c>
    </row>
    <row r="1172" spans="1:6" ht="30">
      <c r="A1172" s="156" t="s">
        <v>2467</v>
      </c>
      <c r="B1172" s="156" t="s">
        <v>2468</v>
      </c>
      <c r="C1172" s="156" t="s">
        <v>5842</v>
      </c>
      <c r="D1172" s="156" t="s">
        <v>5869</v>
      </c>
      <c r="E1172" s="158" t="str">
        <f t="shared" si="18"/>
        <v>NVL</v>
      </c>
      <c r="F1172" s="158">
        <v>1548</v>
      </c>
    </row>
    <row r="1173" spans="1:6" ht="30">
      <c r="A1173" s="156" t="s">
        <v>2469</v>
      </c>
      <c r="B1173" s="156" t="s">
        <v>2470</v>
      </c>
      <c r="C1173" s="156" t="s">
        <v>5842</v>
      </c>
      <c r="D1173" s="156" t="s">
        <v>5869</v>
      </c>
      <c r="E1173" s="158" t="str">
        <f t="shared" si="18"/>
        <v>NVL</v>
      </c>
      <c r="F1173" s="158">
        <v>1548</v>
      </c>
    </row>
    <row r="1174" spans="1:6" ht="30">
      <c r="A1174" s="156" t="s">
        <v>2471</v>
      </c>
      <c r="B1174" s="156" t="s">
        <v>2472</v>
      </c>
      <c r="C1174" s="156" t="s">
        <v>5842</v>
      </c>
      <c r="D1174" s="156" t="s">
        <v>5869</v>
      </c>
      <c r="E1174" s="158" t="str">
        <f t="shared" si="18"/>
        <v>NVL</v>
      </c>
      <c r="F1174" s="158">
        <v>1548</v>
      </c>
    </row>
    <row r="1175" spans="1:6" ht="30">
      <c r="A1175" s="156" t="s">
        <v>2473</v>
      </c>
      <c r="B1175" s="156" t="s">
        <v>2474</v>
      </c>
      <c r="C1175" s="156" t="s">
        <v>21</v>
      </c>
      <c r="D1175" s="156" t="s">
        <v>5868</v>
      </c>
      <c r="E1175" s="158" t="str">
        <f t="shared" si="18"/>
        <v>NVL</v>
      </c>
      <c r="F1175" s="158">
        <v>1548</v>
      </c>
    </row>
    <row r="1176" spans="1:6" ht="30">
      <c r="A1176" s="156" t="s">
        <v>2475</v>
      </c>
      <c r="B1176" s="156" t="s">
        <v>2476</v>
      </c>
      <c r="C1176" s="156" t="s">
        <v>21</v>
      </c>
      <c r="D1176" s="156" t="s">
        <v>5870</v>
      </c>
      <c r="E1176" s="158" t="str">
        <f t="shared" si="18"/>
        <v>NVL</v>
      </c>
      <c r="F1176" s="158">
        <v>1548</v>
      </c>
    </row>
    <row r="1177" spans="1:6">
      <c r="A1177" s="156" t="s">
        <v>2477</v>
      </c>
      <c r="B1177" s="156" t="s">
        <v>2478</v>
      </c>
      <c r="C1177" s="156" t="s">
        <v>5842</v>
      </c>
      <c r="D1177" s="156" t="s">
        <v>5870</v>
      </c>
      <c r="E1177" s="158" t="str">
        <f t="shared" si="18"/>
        <v>NVL</v>
      </c>
      <c r="F1177" s="158">
        <v>1548</v>
      </c>
    </row>
    <row r="1178" spans="1:6">
      <c r="A1178" s="156" t="s">
        <v>2479</v>
      </c>
      <c r="B1178" s="156" t="s">
        <v>2480</v>
      </c>
      <c r="C1178" s="156" t="s">
        <v>5842</v>
      </c>
      <c r="D1178" s="156" t="s">
        <v>5872</v>
      </c>
      <c r="E1178" s="158" t="str">
        <f t="shared" si="18"/>
        <v>NVL</v>
      </c>
      <c r="F1178" s="158">
        <v>1548</v>
      </c>
    </row>
    <row r="1179" spans="1:6">
      <c r="A1179" s="156" t="s">
        <v>2481</v>
      </c>
      <c r="B1179" s="156" t="s">
        <v>2482</v>
      </c>
      <c r="C1179" s="156" t="s">
        <v>21</v>
      </c>
      <c r="D1179" s="156" t="s">
        <v>5870</v>
      </c>
      <c r="E1179" s="158" t="str">
        <f t="shared" si="18"/>
        <v>NVL</v>
      </c>
      <c r="F1179" s="158">
        <v>1548</v>
      </c>
    </row>
    <row r="1180" spans="1:6">
      <c r="A1180" s="156" t="s">
        <v>2483</v>
      </c>
      <c r="B1180" s="156" t="s">
        <v>2482</v>
      </c>
      <c r="C1180" s="156" t="s">
        <v>21</v>
      </c>
      <c r="D1180" s="156" t="s">
        <v>5870</v>
      </c>
      <c r="E1180" s="158" t="str">
        <f t="shared" si="18"/>
        <v>NVL</v>
      </c>
      <c r="F1180" s="158">
        <v>1548</v>
      </c>
    </row>
    <row r="1181" spans="1:6">
      <c r="A1181" s="156" t="s">
        <v>2484</v>
      </c>
      <c r="B1181" s="156" t="s">
        <v>2485</v>
      </c>
      <c r="C1181" s="156" t="s">
        <v>21</v>
      </c>
      <c r="D1181" s="156" t="s">
        <v>5868</v>
      </c>
      <c r="E1181" s="158" t="str">
        <f t="shared" si="18"/>
        <v>NVL</v>
      </c>
      <c r="F1181" s="158">
        <v>1548</v>
      </c>
    </row>
    <row r="1182" spans="1:6" ht="30">
      <c r="A1182" s="156" t="s">
        <v>2486</v>
      </c>
      <c r="B1182" s="156" t="s">
        <v>2487</v>
      </c>
      <c r="C1182" s="156" t="s">
        <v>5842</v>
      </c>
      <c r="D1182" s="156" t="s">
        <v>5869</v>
      </c>
      <c r="E1182" s="158" t="str">
        <f t="shared" si="18"/>
        <v>NVL</v>
      </c>
      <c r="F1182" s="158">
        <v>1548</v>
      </c>
    </row>
    <row r="1183" spans="1:6">
      <c r="A1183" s="156" t="s">
        <v>2488</v>
      </c>
      <c r="B1183" s="156" t="s">
        <v>2489</v>
      </c>
      <c r="C1183" s="156" t="s">
        <v>21</v>
      </c>
      <c r="D1183" s="156" t="s">
        <v>5871</v>
      </c>
      <c r="E1183" s="158" t="str">
        <f t="shared" si="18"/>
        <v>NVL</v>
      </c>
      <c r="F1183" s="158">
        <v>1548</v>
      </c>
    </row>
    <row r="1184" spans="1:6">
      <c r="A1184" s="156" t="s">
        <v>2490</v>
      </c>
      <c r="B1184" s="156" t="s">
        <v>2491</v>
      </c>
      <c r="C1184" s="156" t="s">
        <v>5842</v>
      </c>
      <c r="D1184" s="156" t="s">
        <v>5870</v>
      </c>
      <c r="E1184" s="158" t="str">
        <f t="shared" si="18"/>
        <v>NVL</v>
      </c>
      <c r="F1184" s="158">
        <v>1548</v>
      </c>
    </row>
    <row r="1185" spans="1:6">
      <c r="A1185" s="156" t="s">
        <v>2492</v>
      </c>
      <c r="B1185" s="156" t="s">
        <v>2493</v>
      </c>
      <c r="C1185" s="156" t="s">
        <v>5842</v>
      </c>
      <c r="D1185" s="156" t="s">
        <v>5870</v>
      </c>
      <c r="E1185" s="158" t="str">
        <f t="shared" si="18"/>
        <v>NVL</v>
      </c>
      <c r="F1185" s="158">
        <v>1548</v>
      </c>
    </row>
    <row r="1186" spans="1:6">
      <c r="A1186" s="156" t="s">
        <v>2494</v>
      </c>
      <c r="B1186" s="156" t="s">
        <v>2495</v>
      </c>
      <c r="C1186" s="156" t="s">
        <v>5842</v>
      </c>
      <c r="D1186" s="156" t="s">
        <v>5870</v>
      </c>
      <c r="E1186" s="158" t="str">
        <f t="shared" si="18"/>
        <v>NVL</v>
      </c>
      <c r="F1186" s="158">
        <v>1548</v>
      </c>
    </row>
    <row r="1187" spans="1:6">
      <c r="A1187" s="156" t="s">
        <v>121</v>
      </c>
      <c r="B1187" s="156" t="s">
        <v>107</v>
      </c>
      <c r="C1187" s="156" t="s">
        <v>5842</v>
      </c>
      <c r="D1187" s="156" t="s">
        <v>5870</v>
      </c>
      <c r="E1187" s="158" t="str">
        <f t="shared" si="18"/>
        <v>NVL</v>
      </c>
      <c r="F1187" s="158">
        <v>1548</v>
      </c>
    </row>
    <row r="1188" spans="1:6" ht="30">
      <c r="A1188" s="156" t="s">
        <v>2496</v>
      </c>
      <c r="B1188" s="156" t="s">
        <v>2497</v>
      </c>
      <c r="C1188" s="156" t="s">
        <v>21</v>
      </c>
      <c r="D1188" s="156" t="s">
        <v>5870</v>
      </c>
      <c r="E1188" s="158" t="str">
        <f t="shared" si="18"/>
        <v>NVL</v>
      </c>
      <c r="F1188" s="158">
        <v>1548</v>
      </c>
    </row>
    <row r="1189" spans="1:6">
      <c r="A1189" s="156" t="s">
        <v>2498</v>
      </c>
      <c r="B1189" s="156" t="s">
        <v>2499</v>
      </c>
      <c r="C1189" s="156" t="s">
        <v>5842</v>
      </c>
      <c r="D1189" s="156" t="s">
        <v>5870</v>
      </c>
      <c r="E1189" s="158" t="str">
        <f t="shared" si="18"/>
        <v>NVL</v>
      </c>
      <c r="F1189" s="158">
        <v>1548</v>
      </c>
    </row>
    <row r="1190" spans="1:6">
      <c r="A1190" s="156" t="s">
        <v>2500</v>
      </c>
      <c r="B1190" s="156" t="s">
        <v>2501</v>
      </c>
      <c r="C1190" s="156" t="s">
        <v>5842</v>
      </c>
      <c r="D1190" s="156" t="s">
        <v>5870</v>
      </c>
      <c r="E1190" s="158" t="str">
        <f t="shared" si="18"/>
        <v>NVL</v>
      </c>
      <c r="F1190" s="158">
        <v>1548</v>
      </c>
    </row>
    <row r="1191" spans="1:6">
      <c r="A1191" s="156" t="s">
        <v>2502</v>
      </c>
      <c r="B1191" s="156" t="s">
        <v>2503</v>
      </c>
      <c r="C1191" s="156" t="s">
        <v>21</v>
      </c>
      <c r="D1191" s="156" t="s">
        <v>5869</v>
      </c>
      <c r="E1191" s="158" t="str">
        <f t="shared" si="18"/>
        <v>NVL</v>
      </c>
      <c r="F1191" s="158">
        <v>1548</v>
      </c>
    </row>
    <row r="1192" spans="1:6" ht="30">
      <c r="A1192" s="156" t="s">
        <v>2504</v>
      </c>
      <c r="B1192" s="156" t="s">
        <v>2505</v>
      </c>
      <c r="C1192" s="156" t="s">
        <v>5842</v>
      </c>
      <c r="D1192" s="156" t="s">
        <v>5870</v>
      </c>
      <c r="E1192" s="158" t="str">
        <f t="shared" si="18"/>
        <v>NVL</v>
      </c>
      <c r="F1192" s="158">
        <v>1548</v>
      </c>
    </row>
    <row r="1193" spans="1:6">
      <c r="A1193" s="156" t="s">
        <v>2506</v>
      </c>
      <c r="B1193" s="156" t="s">
        <v>2507</v>
      </c>
      <c r="C1193" s="156" t="s">
        <v>5842</v>
      </c>
      <c r="D1193" s="156" t="s">
        <v>5875</v>
      </c>
      <c r="E1193" s="158" t="str">
        <f t="shared" si="18"/>
        <v>NVL</v>
      </c>
      <c r="F1193" s="158">
        <v>1548</v>
      </c>
    </row>
    <row r="1194" spans="1:6">
      <c r="A1194" s="156" t="s">
        <v>2508</v>
      </c>
      <c r="B1194" s="156" t="s">
        <v>2509</v>
      </c>
      <c r="C1194" s="156" t="s">
        <v>21</v>
      </c>
      <c r="D1194" s="156" t="s">
        <v>5870</v>
      </c>
      <c r="E1194" s="158" t="str">
        <f t="shared" si="18"/>
        <v>NVL</v>
      </c>
      <c r="F1194" s="158">
        <v>1548</v>
      </c>
    </row>
    <row r="1195" spans="1:6" ht="30">
      <c r="A1195" s="156" t="s">
        <v>2510</v>
      </c>
      <c r="B1195" s="156" t="s">
        <v>2511</v>
      </c>
      <c r="C1195" s="156" t="s">
        <v>5842</v>
      </c>
      <c r="D1195" s="156" t="s">
        <v>5870</v>
      </c>
      <c r="E1195" s="158" t="str">
        <f t="shared" si="18"/>
        <v>NVL</v>
      </c>
      <c r="F1195" s="158">
        <v>1548</v>
      </c>
    </row>
    <row r="1196" spans="1:6">
      <c r="A1196" s="156" t="s">
        <v>2512</v>
      </c>
      <c r="B1196" s="156" t="s">
        <v>2513</v>
      </c>
      <c r="C1196" s="156" t="s">
        <v>5842</v>
      </c>
      <c r="D1196" s="156" t="s">
        <v>5870</v>
      </c>
      <c r="E1196" s="158" t="str">
        <f t="shared" si="18"/>
        <v>NVL</v>
      </c>
      <c r="F1196" s="158">
        <v>1548</v>
      </c>
    </row>
    <row r="1197" spans="1:6">
      <c r="A1197" s="156" t="s">
        <v>2514</v>
      </c>
      <c r="B1197" s="156" t="s">
        <v>2515</v>
      </c>
      <c r="C1197" s="156" t="s">
        <v>5842</v>
      </c>
      <c r="D1197" s="156" t="s">
        <v>5868</v>
      </c>
      <c r="E1197" s="158" t="str">
        <f t="shared" si="18"/>
        <v>NVL</v>
      </c>
      <c r="F1197" s="158">
        <v>1548</v>
      </c>
    </row>
    <row r="1198" spans="1:6">
      <c r="A1198" s="156" t="s">
        <v>2516</v>
      </c>
      <c r="B1198" s="156" t="s">
        <v>2517</v>
      </c>
      <c r="C1198" s="156" t="s">
        <v>21</v>
      </c>
      <c r="D1198" s="156" t="s">
        <v>5868</v>
      </c>
      <c r="E1198" s="158" t="str">
        <f t="shared" si="18"/>
        <v>NVL</v>
      </c>
      <c r="F1198" s="158">
        <v>1548</v>
      </c>
    </row>
    <row r="1199" spans="1:6">
      <c r="A1199" s="156" t="s">
        <v>2518</v>
      </c>
      <c r="B1199" s="156" t="s">
        <v>2519</v>
      </c>
      <c r="C1199" s="156" t="s">
        <v>21</v>
      </c>
      <c r="D1199" s="156" t="s">
        <v>5868</v>
      </c>
      <c r="E1199" s="158" t="str">
        <f t="shared" si="18"/>
        <v>NVL</v>
      </c>
      <c r="F1199" s="158">
        <v>1548</v>
      </c>
    </row>
    <row r="1200" spans="1:6">
      <c r="A1200" s="156" t="s">
        <v>2520</v>
      </c>
      <c r="B1200" s="156" t="s">
        <v>2521</v>
      </c>
      <c r="C1200" s="156" t="s">
        <v>5842</v>
      </c>
      <c r="D1200" s="156" t="s">
        <v>5877</v>
      </c>
      <c r="E1200" s="158" t="str">
        <f t="shared" si="18"/>
        <v>TP</v>
      </c>
    </row>
    <row r="1201" spans="1:6">
      <c r="A1201" s="156" t="s">
        <v>89</v>
      </c>
      <c r="B1201" s="156" t="s">
        <v>2522</v>
      </c>
      <c r="C1201" s="156" t="s">
        <v>5842</v>
      </c>
      <c r="D1201" s="156" t="s">
        <v>5877</v>
      </c>
      <c r="E1201" s="158" t="str">
        <f t="shared" si="18"/>
        <v>TP</v>
      </c>
    </row>
    <row r="1202" spans="1:6">
      <c r="A1202" s="156" t="s">
        <v>78</v>
      </c>
      <c r="B1202" s="156" t="s">
        <v>2523</v>
      </c>
      <c r="C1202" s="156" t="s">
        <v>5842</v>
      </c>
      <c r="D1202" s="156" t="s">
        <v>5877</v>
      </c>
      <c r="E1202" s="158" t="str">
        <f t="shared" si="18"/>
        <v>TP</v>
      </c>
    </row>
    <row r="1203" spans="1:6">
      <c r="A1203" s="156" t="s">
        <v>2524</v>
      </c>
      <c r="B1203" s="156" t="s">
        <v>2525</v>
      </c>
      <c r="C1203" s="156" t="s">
        <v>21</v>
      </c>
      <c r="D1203" s="156" t="s">
        <v>5877</v>
      </c>
      <c r="E1203" s="158" t="str">
        <f t="shared" si="18"/>
        <v>TP</v>
      </c>
    </row>
    <row r="1204" spans="1:6">
      <c r="A1204" s="156" t="s">
        <v>2526</v>
      </c>
      <c r="B1204" s="156" t="s">
        <v>2527</v>
      </c>
      <c r="C1204" s="156" t="s">
        <v>21</v>
      </c>
      <c r="D1204" s="156" t="s">
        <v>5877</v>
      </c>
      <c r="E1204" s="158" t="str">
        <f t="shared" si="18"/>
        <v>TP</v>
      </c>
    </row>
    <row r="1205" spans="1:6" ht="30">
      <c r="A1205" s="156" t="s">
        <v>2528</v>
      </c>
      <c r="B1205" s="156" t="s">
        <v>2529</v>
      </c>
      <c r="C1205" s="156" t="s">
        <v>21</v>
      </c>
      <c r="D1205" s="156" t="s">
        <v>5870</v>
      </c>
      <c r="E1205" s="158" t="str">
        <f t="shared" si="18"/>
        <v>NVL</v>
      </c>
      <c r="F1205" s="158">
        <v>1548</v>
      </c>
    </row>
    <row r="1206" spans="1:6" ht="30">
      <c r="A1206" s="156" t="s">
        <v>2530</v>
      </c>
      <c r="B1206" s="156" t="s">
        <v>2531</v>
      </c>
      <c r="C1206" s="156" t="s">
        <v>5842</v>
      </c>
      <c r="D1206" s="156" t="s">
        <v>5873</v>
      </c>
      <c r="E1206" s="158" t="str">
        <f t="shared" si="18"/>
        <v>NVL</v>
      </c>
      <c r="F1206" s="158">
        <v>1548</v>
      </c>
    </row>
    <row r="1207" spans="1:6">
      <c r="A1207" s="156" t="s">
        <v>2532</v>
      </c>
      <c r="B1207" s="156" t="s">
        <v>2533</v>
      </c>
      <c r="C1207" s="156" t="s">
        <v>21</v>
      </c>
      <c r="D1207" s="156" t="s">
        <v>5877</v>
      </c>
      <c r="E1207" s="158" t="str">
        <f t="shared" si="18"/>
        <v>TP</v>
      </c>
    </row>
    <row r="1208" spans="1:6" ht="45">
      <c r="A1208" s="156" t="s">
        <v>2534</v>
      </c>
      <c r="B1208" s="156" t="s">
        <v>2535</v>
      </c>
      <c r="C1208" s="156" t="s">
        <v>5842</v>
      </c>
      <c r="D1208" s="156" t="s">
        <v>5870</v>
      </c>
      <c r="E1208" s="158" t="str">
        <f t="shared" si="18"/>
        <v>NVL</v>
      </c>
      <c r="F1208" s="158">
        <v>1548</v>
      </c>
    </row>
    <row r="1209" spans="1:6" ht="45">
      <c r="A1209" s="156" t="s">
        <v>2536</v>
      </c>
      <c r="B1209" s="156" t="s">
        <v>2537</v>
      </c>
      <c r="C1209" s="156" t="s">
        <v>21</v>
      </c>
      <c r="D1209" s="156" t="s">
        <v>5870</v>
      </c>
      <c r="E1209" s="158" t="str">
        <f t="shared" si="18"/>
        <v>NVL</v>
      </c>
      <c r="F1209" s="158">
        <v>1548</v>
      </c>
    </row>
    <row r="1210" spans="1:6">
      <c r="A1210" s="156" t="s">
        <v>2538</v>
      </c>
      <c r="B1210" s="156" t="s">
        <v>2539</v>
      </c>
      <c r="C1210" s="156" t="s">
        <v>21</v>
      </c>
      <c r="D1210" s="156" t="s">
        <v>5877</v>
      </c>
      <c r="E1210" s="158" t="str">
        <f t="shared" si="18"/>
        <v>TP</v>
      </c>
    </row>
    <row r="1211" spans="1:6">
      <c r="A1211" s="156" t="s">
        <v>2540</v>
      </c>
      <c r="B1211" s="156" t="s">
        <v>2541</v>
      </c>
      <c r="C1211" s="156" t="s">
        <v>5842</v>
      </c>
      <c r="D1211" s="156" t="s">
        <v>5877</v>
      </c>
      <c r="E1211" s="158" t="str">
        <f t="shared" si="18"/>
        <v>TP</v>
      </c>
    </row>
    <row r="1212" spans="1:6">
      <c r="A1212" s="156" t="s">
        <v>2542</v>
      </c>
      <c r="B1212" s="156" t="s">
        <v>2543</v>
      </c>
      <c r="C1212" s="156" t="s">
        <v>21</v>
      </c>
      <c r="D1212" s="156" t="s">
        <v>5877</v>
      </c>
      <c r="E1212" s="158" t="str">
        <f t="shared" si="18"/>
        <v>TP</v>
      </c>
    </row>
    <row r="1213" spans="1:6">
      <c r="A1213" s="156" t="s">
        <v>2544</v>
      </c>
      <c r="B1213" s="156" t="s">
        <v>2545</v>
      </c>
      <c r="C1213" s="156" t="s">
        <v>21</v>
      </c>
      <c r="D1213" s="156" t="s">
        <v>5877</v>
      </c>
      <c r="E1213" s="158" t="str">
        <f t="shared" si="18"/>
        <v>TP</v>
      </c>
    </row>
    <row r="1214" spans="1:6" ht="30">
      <c r="A1214" s="156" t="s">
        <v>2546</v>
      </c>
      <c r="B1214" s="156" t="s">
        <v>2547</v>
      </c>
      <c r="C1214" s="156" t="s">
        <v>21</v>
      </c>
      <c r="D1214" s="156" t="s">
        <v>5877</v>
      </c>
      <c r="E1214" s="158" t="str">
        <f t="shared" si="18"/>
        <v>TP</v>
      </c>
    </row>
    <row r="1215" spans="1:6" ht="30">
      <c r="A1215" s="156" t="s">
        <v>2548</v>
      </c>
      <c r="B1215" s="156" t="s">
        <v>2549</v>
      </c>
      <c r="C1215" s="156" t="s">
        <v>21</v>
      </c>
      <c r="D1215" s="156" t="s">
        <v>5877</v>
      </c>
      <c r="E1215" s="158" t="str">
        <f t="shared" si="18"/>
        <v>TP</v>
      </c>
    </row>
    <row r="1216" spans="1:6">
      <c r="A1216" s="156" t="s">
        <v>2550</v>
      </c>
      <c r="B1216" s="156" t="s">
        <v>2551</v>
      </c>
      <c r="C1216" s="156" t="s">
        <v>5842</v>
      </c>
      <c r="D1216" s="156" t="s">
        <v>5871</v>
      </c>
      <c r="E1216" s="158" t="str">
        <f t="shared" si="18"/>
        <v>NVL</v>
      </c>
      <c r="F1216" s="158">
        <v>1548</v>
      </c>
    </row>
    <row r="1217" spans="1:6" ht="60">
      <c r="A1217" s="156" t="s">
        <v>2552</v>
      </c>
      <c r="B1217" s="156" t="s">
        <v>2553</v>
      </c>
      <c r="C1217" s="156" t="s">
        <v>5842</v>
      </c>
      <c r="D1217" s="156" t="s">
        <v>5871</v>
      </c>
      <c r="E1217" s="158" t="str">
        <f t="shared" si="18"/>
        <v>NVL</v>
      </c>
      <c r="F1217" s="158">
        <v>1548</v>
      </c>
    </row>
    <row r="1218" spans="1:6">
      <c r="A1218" s="156" t="s">
        <v>2554</v>
      </c>
      <c r="B1218" s="156" t="s">
        <v>2555</v>
      </c>
      <c r="C1218" s="156" t="s">
        <v>21</v>
      </c>
      <c r="D1218" s="156" t="s">
        <v>5869</v>
      </c>
      <c r="E1218" s="158" t="str">
        <f t="shared" si="18"/>
        <v>NVL</v>
      </c>
      <c r="F1218" s="158">
        <v>1548</v>
      </c>
    </row>
    <row r="1219" spans="1:6">
      <c r="A1219" s="156" t="s">
        <v>2556</v>
      </c>
      <c r="B1219" s="156" t="s">
        <v>2557</v>
      </c>
      <c r="C1219" s="156" t="s">
        <v>5842</v>
      </c>
      <c r="D1219" s="156" t="s">
        <v>5869</v>
      </c>
      <c r="E1219" s="158" t="str">
        <f t="shared" ref="E1219:E1282" si="19">IF(LEFT(D1219,3)="156","HH",IF(LEFT(D1219,3)="155","TP",IF(LEFT(D1219,3)="153","CCDC",IF(LEFT(D1219,4)="1522","VTTH","NVL"))))</f>
        <v>NVL</v>
      </c>
      <c r="F1219" s="158">
        <v>1548</v>
      </c>
    </row>
    <row r="1220" spans="1:6">
      <c r="A1220" s="156" t="s">
        <v>2558</v>
      </c>
      <c r="B1220" s="156" t="s">
        <v>2559</v>
      </c>
      <c r="C1220" s="156" t="s">
        <v>21</v>
      </c>
      <c r="D1220" s="156" t="s">
        <v>5869</v>
      </c>
      <c r="E1220" s="158" t="str">
        <f t="shared" si="19"/>
        <v>NVL</v>
      </c>
      <c r="F1220" s="158">
        <v>1548</v>
      </c>
    </row>
    <row r="1221" spans="1:6">
      <c r="A1221" s="156" t="s">
        <v>2560</v>
      </c>
      <c r="B1221" s="156" t="s">
        <v>2561</v>
      </c>
      <c r="C1221" s="156" t="s">
        <v>21</v>
      </c>
      <c r="D1221" s="156" t="s">
        <v>5871</v>
      </c>
      <c r="E1221" s="158" t="str">
        <f t="shared" si="19"/>
        <v>NVL</v>
      </c>
      <c r="F1221" s="158">
        <v>1548</v>
      </c>
    </row>
    <row r="1222" spans="1:6">
      <c r="A1222" s="156" t="s">
        <v>2562</v>
      </c>
      <c r="B1222" s="156" t="s">
        <v>2563</v>
      </c>
      <c r="C1222" s="156" t="s">
        <v>5842</v>
      </c>
      <c r="D1222" s="156" t="s">
        <v>5868</v>
      </c>
      <c r="E1222" s="158" t="str">
        <f t="shared" si="19"/>
        <v>NVL</v>
      </c>
      <c r="F1222" s="158">
        <v>1548</v>
      </c>
    </row>
    <row r="1223" spans="1:6">
      <c r="A1223" s="156" t="s">
        <v>2564</v>
      </c>
      <c r="B1223" s="156" t="s">
        <v>2565</v>
      </c>
      <c r="C1223" s="156" t="s">
        <v>5842</v>
      </c>
      <c r="D1223" s="156" t="s">
        <v>5869</v>
      </c>
      <c r="E1223" s="158" t="str">
        <f t="shared" si="19"/>
        <v>NVL</v>
      </c>
      <c r="F1223" s="158">
        <v>1548</v>
      </c>
    </row>
    <row r="1224" spans="1:6">
      <c r="A1224" s="156" t="s">
        <v>2566</v>
      </c>
      <c r="B1224" s="156" t="s">
        <v>2567</v>
      </c>
      <c r="C1224" s="156" t="s">
        <v>21</v>
      </c>
      <c r="D1224" s="156" t="s">
        <v>5873</v>
      </c>
      <c r="E1224" s="158" t="str">
        <f t="shared" si="19"/>
        <v>NVL</v>
      </c>
      <c r="F1224" s="158">
        <v>1548</v>
      </c>
    </row>
    <row r="1225" spans="1:6" ht="45">
      <c r="A1225" s="156" t="s">
        <v>2568</v>
      </c>
      <c r="B1225" s="156" t="s">
        <v>2569</v>
      </c>
      <c r="C1225" s="156" t="s">
        <v>5842</v>
      </c>
      <c r="D1225" s="156" t="s">
        <v>5871</v>
      </c>
      <c r="E1225" s="158" t="str">
        <f t="shared" si="19"/>
        <v>NVL</v>
      </c>
      <c r="F1225" s="158">
        <v>1548</v>
      </c>
    </row>
    <row r="1226" spans="1:6" ht="45">
      <c r="A1226" s="156" t="s">
        <v>2570</v>
      </c>
      <c r="B1226" s="156" t="s">
        <v>2571</v>
      </c>
      <c r="C1226" s="156" t="s">
        <v>5842</v>
      </c>
      <c r="D1226" s="156" t="s">
        <v>5871</v>
      </c>
      <c r="E1226" s="158" t="str">
        <f t="shared" si="19"/>
        <v>NVL</v>
      </c>
      <c r="F1226" s="158">
        <v>1548</v>
      </c>
    </row>
    <row r="1227" spans="1:6" ht="45">
      <c r="A1227" s="156" t="s">
        <v>2572</v>
      </c>
      <c r="B1227" s="156" t="s">
        <v>2573</v>
      </c>
      <c r="C1227" s="156" t="s">
        <v>21</v>
      </c>
      <c r="D1227" s="156" t="s">
        <v>5870</v>
      </c>
      <c r="E1227" s="158" t="str">
        <f t="shared" si="19"/>
        <v>NVL</v>
      </c>
      <c r="F1227" s="158">
        <v>1548</v>
      </c>
    </row>
    <row r="1228" spans="1:6">
      <c r="A1228" s="156" t="s">
        <v>2574</v>
      </c>
      <c r="B1228" s="156" t="s">
        <v>2575</v>
      </c>
      <c r="C1228" s="156" t="s">
        <v>5842</v>
      </c>
      <c r="D1228" s="156" t="s">
        <v>5870</v>
      </c>
      <c r="E1228" s="158" t="str">
        <f t="shared" si="19"/>
        <v>NVL</v>
      </c>
      <c r="F1228" s="158">
        <v>1548</v>
      </c>
    </row>
    <row r="1229" spans="1:6" ht="30">
      <c r="A1229" s="156" t="s">
        <v>2576</v>
      </c>
      <c r="B1229" s="156" t="s">
        <v>2529</v>
      </c>
      <c r="C1229" s="156" t="s">
        <v>21</v>
      </c>
      <c r="D1229" s="156" t="s">
        <v>5870</v>
      </c>
      <c r="E1229" s="158" t="str">
        <f t="shared" si="19"/>
        <v>NVL</v>
      </c>
      <c r="F1229" s="158">
        <v>1548</v>
      </c>
    </row>
    <row r="1230" spans="1:6" ht="30">
      <c r="A1230" s="156" t="s">
        <v>2577</v>
      </c>
      <c r="B1230" s="156" t="s">
        <v>2578</v>
      </c>
      <c r="C1230" s="156" t="s">
        <v>21</v>
      </c>
      <c r="D1230" s="156" t="s">
        <v>5877</v>
      </c>
      <c r="E1230" s="158" t="str">
        <f t="shared" si="19"/>
        <v>TP</v>
      </c>
    </row>
    <row r="1231" spans="1:6">
      <c r="A1231" s="156" t="s">
        <v>2579</v>
      </c>
      <c r="B1231" s="156" t="s">
        <v>2580</v>
      </c>
      <c r="C1231" s="156" t="s">
        <v>5842</v>
      </c>
      <c r="D1231" s="156" t="s">
        <v>5868</v>
      </c>
      <c r="E1231" s="158" t="str">
        <f t="shared" si="19"/>
        <v>NVL</v>
      </c>
      <c r="F1231" s="158">
        <v>1548</v>
      </c>
    </row>
    <row r="1232" spans="1:6">
      <c r="A1232" s="156" t="s">
        <v>2581</v>
      </c>
      <c r="B1232" s="156" t="s">
        <v>2582</v>
      </c>
      <c r="C1232" s="156" t="s">
        <v>5842</v>
      </c>
      <c r="D1232" s="156" t="s">
        <v>5874</v>
      </c>
      <c r="E1232" s="158" t="str">
        <f t="shared" si="19"/>
        <v>NVL</v>
      </c>
      <c r="F1232" s="158">
        <v>1548</v>
      </c>
    </row>
    <row r="1233" spans="1:6">
      <c r="A1233" s="156" t="s">
        <v>2583</v>
      </c>
      <c r="B1233" s="156" t="s">
        <v>2584</v>
      </c>
      <c r="C1233" s="156" t="s">
        <v>21</v>
      </c>
      <c r="D1233" s="156" t="s">
        <v>5877</v>
      </c>
      <c r="E1233" s="158" t="str">
        <f t="shared" si="19"/>
        <v>TP</v>
      </c>
    </row>
    <row r="1234" spans="1:6">
      <c r="A1234" s="156" t="s">
        <v>2585</v>
      </c>
      <c r="B1234" s="156" t="s">
        <v>2586</v>
      </c>
      <c r="C1234" s="156" t="s">
        <v>5842</v>
      </c>
      <c r="D1234" s="156" t="s">
        <v>5875</v>
      </c>
      <c r="E1234" s="158" t="str">
        <f t="shared" si="19"/>
        <v>NVL</v>
      </c>
      <c r="F1234" s="158">
        <v>1548</v>
      </c>
    </row>
    <row r="1235" spans="1:6">
      <c r="A1235" s="156" t="s">
        <v>2587</v>
      </c>
      <c r="B1235" s="156" t="s">
        <v>2588</v>
      </c>
      <c r="C1235" s="156" t="s">
        <v>5842</v>
      </c>
      <c r="D1235" s="156" t="s">
        <v>5870</v>
      </c>
      <c r="E1235" s="158" t="str">
        <f t="shared" si="19"/>
        <v>NVL</v>
      </c>
      <c r="F1235" s="158">
        <v>1548</v>
      </c>
    </row>
    <row r="1236" spans="1:6">
      <c r="A1236" s="156" t="s">
        <v>2589</v>
      </c>
      <c r="B1236" s="156" t="s">
        <v>2590</v>
      </c>
      <c r="C1236" s="156" t="s">
        <v>21</v>
      </c>
      <c r="D1236" s="156" t="s">
        <v>5872</v>
      </c>
      <c r="E1236" s="158" t="str">
        <f t="shared" si="19"/>
        <v>NVL</v>
      </c>
      <c r="F1236" s="158">
        <v>1548</v>
      </c>
    </row>
    <row r="1237" spans="1:6">
      <c r="A1237" s="156" t="s">
        <v>2591</v>
      </c>
      <c r="B1237" s="156" t="s">
        <v>2590</v>
      </c>
      <c r="C1237" s="156" t="s">
        <v>21</v>
      </c>
      <c r="D1237" s="156" t="s">
        <v>5874</v>
      </c>
      <c r="E1237" s="158" t="str">
        <f t="shared" si="19"/>
        <v>NVL</v>
      </c>
      <c r="F1237" s="158">
        <v>1548</v>
      </c>
    </row>
    <row r="1238" spans="1:6" ht="30">
      <c r="A1238" s="156" t="s">
        <v>2592</v>
      </c>
      <c r="B1238" s="156" t="s">
        <v>2593</v>
      </c>
      <c r="C1238" s="156" t="s">
        <v>21</v>
      </c>
      <c r="D1238" s="156" t="s">
        <v>5870</v>
      </c>
      <c r="E1238" s="158" t="str">
        <f t="shared" si="19"/>
        <v>NVL</v>
      </c>
      <c r="F1238" s="158">
        <v>1548</v>
      </c>
    </row>
    <row r="1239" spans="1:6">
      <c r="A1239" s="156" t="s">
        <v>2594</v>
      </c>
      <c r="B1239" s="156" t="s">
        <v>2595</v>
      </c>
      <c r="C1239" s="156" t="s">
        <v>21</v>
      </c>
      <c r="D1239" s="156" t="s">
        <v>5870</v>
      </c>
      <c r="E1239" s="158" t="str">
        <f t="shared" si="19"/>
        <v>NVL</v>
      </c>
      <c r="F1239" s="158">
        <v>1548</v>
      </c>
    </row>
    <row r="1240" spans="1:6">
      <c r="A1240" s="156" t="s">
        <v>2596</v>
      </c>
      <c r="B1240" s="156" t="s">
        <v>2597</v>
      </c>
      <c r="C1240" s="156" t="s">
        <v>21</v>
      </c>
      <c r="D1240" s="156" t="s">
        <v>5870</v>
      </c>
      <c r="E1240" s="158" t="str">
        <f t="shared" si="19"/>
        <v>NVL</v>
      </c>
      <c r="F1240" s="158">
        <v>1548</v>
      </c>
    </row>
    <row r="1241" spans="1:6">
      <c r="A1241" s="156" t="s">
        <v>2598</v>
      </c>
      <c r="B1241" s="156" t="s">
        <v>2599</v>
      </c>
      <c r="C1241" s="156" t="s">
        <v>5842</v>
      </c>
      <c r="D1241" s="156" t="s">
        <v>5870</v>
      </c>
      <c r="E1241" s="158" t="str">
        <f t="shared" si="19"/>
        <v>NVL</v>
      </c>
      <c r="F1241" s="158">
        <v>1548</v>
      </c>
    </row>
    <row r="1242" spans="1:6">
      <c r="A1242" s="156" t="s">
        <v>2600</v>
      </c>
      <c r="B1242" s="156" t="s">
        <v>2601</v>
      </c>
      <c r="C1242" s="156" t="s">
        <v>5842</v>
      </c>
      <c r="D1242" s="156" t="s">
        <v>5870</v>
      </c>
      <c r="E1242" s="158" t="str">
        <f t="shared" si="19"/>
        <v>NVL</v>
      </c>
      <c r="F1242" s="158">
        <v>1548</v>
      </c>
    </row>
    <row r="1243" spans="1:6">
      <c r="A1243" s="156" t="s">
        <v>2602</v>
      </c>
      <c r="B1243" s="156" t="s">
        <v>2603</v>
      </c>
      <c r="C1243" s="156" t="s">
        <v>5842</v>
      </c>
      <c r="D1243" s="156" t="s">
        <v>5870</v>
      </c>
      <c r="E1243" s="158" t="str">
        <f t="shared" si="19"/>
        <v>NVL</v>
      </c>
      <c r="F1243" s="158">
        <v>1548</v>
      </c>
    </row>
    <row r="1244" spans="1:6">
      <c r="A1244" s="156" t="s">
        <v>2604</v>
      </c>
      <c r="B1244" s="156" t="s">
        <v>2605</v>
      </c>
      <c r="C1244" s="156" t="s">
        <v>5842</v>
      </c>
      <c r="D1244" s="156" t="s">
        <v>5870</v>
      </c>
      <c r="E1244" s="158" t="str">
        <f t="shared" si="19"/>
        <v>NVL</v>
      </c>
      <c r="F1244" s="158">
        <v>1548</v>
      </c>
    </row>
    <row r="1245" spans="1:6">
      <c r="A1245" s="156" t="s">
        <v>2606</v>
      </c>
      <c r="B1245" s="156" t="s">
        <v>2607</v>
      </c>
      <c r="C1245" s="156" t="s">
        <v>5842</v>
      </c>
      <c r="D1245" s="156" t="s">
        <v>5870</v>
      </c>
      <c r="E1245" s="158" t="str">
        <f t="shared" si="19"/>
        <v>NVL</v>
      </c>
      <c r="F1245" s="158">
        <v>1548</v>
      </c>
    </row>
    <row r="1246" spans="1:6">
      <c r="A1246" s="156" t="s">
        <v>2608</v>
      </c>
      <c r="B1246" s="156" t="s">
        <v>2609</v>
      </c>
      <c r="C1246" s="156" t="s">
        <v>5842</v>
      </c>
      <c r="D1246" s="156" t="s">
        <v>5870</v>
      </c>
      <c r="E1246" s="158" t="str">
        <f t="shared" si="19"/>
        <v>NVL</v>
      </c>
      <c r="F1246" s="158">
        <v>1548</v>
      </c>
    </row>
    <row r="1247" spans="1:6">
      <c r="A1247" s="156" t="s">
        <v>2610</v>
      </c>
      <c r="B1247" s="156" t="s">
        <v>2611</v>
      </c>
      <c r="C1247" s="156" t="s">
        <v>5842</v>
      </c>
      <c r="D1247" s="156" t="s">
        <v>5870</v>
      </c>
      <c r="E1247" s="158" t="str">
        <f t="shared" si="19"/>
        <v>NVL</v>
      </c>
      <c r="F1247" s="158">
        <v>1548</v>
      </c>
    </row>
    <row r="1248" spans="1:6">
      <c r="A1248" s="156" t="s">
        <v>2612</v>
      </c>
      <c r="B1248" s="156" t="s">
        <v>2613</v>
      </c>
      <c r="C1248" s="156" t="s">
        <v>5843</v>
      </c>
      <c r="D1248" s="156" t="s">
        <v>5870</v>
      </c>
      <c r="E1248" s="158" t="str">
        <f t="shared" si="19"/>
        <v>NVL</v>
      </c>
      <c r="F1248" s="158">
        <v>1548</v>
      </c>
    </row>
    <row r="1249" spans="1:6" ht="30">
      <c r="A1249" s="156" t="s">
        <v>2614</v>
      </c>
      <c r="B1249" s="156" t="s">
        <v>2615</v>
      </c>
      <c r="C1249" s="156" t="s">
        <v>5843</v>
      </c>
      <c r="D1249" s="156" t="s">
        <v>5870</v>
      </c>
      <c r="E1249" s="158" t="str">
        <f t="shared" si="19"/>
        <v>NVL</v>
      </c>
      <c r="F1249" s="158">
        <v>1548</v>
      </c>
    </row>
    <row r="1250" spans="1:6">
      <c r="A1250" s="156" t="s">
        <v>2616</v>
      </c>
      <c r="B1250" s="156" t="s">
        <v>2595</v>
      </c>
      <c r="C1250" s="156" t="s">
        <v>5842</v>
      </c>
      <c r="D1250" s="156" t="s">
        <v>5870</v>
      </c>
      <c r="E1250" s="158" t="str">
        <f t="shared" si="19"/>
        <v>NVL</v>
      </c>
      <c r="F1250" s="158">
        <v>1548</v>
      </c>
    </row>
    <row r="1251" spans="1:6">
      <c r="A1251" s="156" t="s">
        <v>2617</v>
      </c>
      <c r="B1251" s="156" t="s">
        <v>2597</v>
      </c>
      <c r="C1251" s="156" t="s">
        <v>5842</v>
      </c>
      <c r="D1251" s="156" t="s">
        <v>5870</v>
      </c>
      <c r="E1251" s="158" t="str">
        <f t="shared" si="19"/>
        <v>NVL</v>
      </c>
      <c r="F1251" s="158">
        <v>1548</v>
      </c>
    </row>
    <row r="1252" spans="1:6">
      <c r="A1252" s="156" t="s">
        <v>2618</v>
      </c>
      <c r="B1252" s="156" t="s">
        <v>2619</v>
      </c>
      <c r="C1252" s="156" t="s">
        <v>5842</v>
      </c>
      <c r="D1252" s="156" t="s">
        <v>5870</v>
      </c>
      <c r="E1252" s="158" t="str">
        <f t="shared" si="19"/>
        <v>NVL</v>
      </c>
      <c r="F1252" s="158">
        <v>1548</v>
      </c>
    </row>
    <row r="1253" spans="1:6">
      <c r="A1253" s="156" t="s">
        <v>2620</v>
      </c>
      <c r="B1253" s="156" t="s">
        <v>2599</v>
      </c>
      <c r="C1253" s="156" t="s">
        <v>21</v>
      </c>
      <c r="D1253" s="156" t="s">
        <v>5870</v>
      </c>
      <c r="E1253" s="158" t="str">
        <f t="shared" si="19"/>
        <v>NVL</v>
      </c>
      <c r="F1253" s="158">
        <v>1548</v>
      </c>
    </row>
    <row r="1254" spans="1:6" ht="30">
      <c r="A1254" s="156" t="s">
        <v>2621</v>
      </c>
      <c r="B1254" s="156" t="s">
        <v>2622</v>
      </c>
      <c r="C1254" s="156" t="s">
        <v>21</v>
      </c>
      <c r="D1254" s="156" t="s">
        <v>5869</v>
      </c>
      <c r="E1254" s="158" t="str">
        <f t="shared" si="19"/>
        <v>NVL</v>
      </c>
      <c r="F1254" s="158">
        <v>1548</v>
      </c>
    </row>
    <row r="1255" spans="1:6" ht="30">
      <c r="A1255" s="156" t="s">
        <v>2623</v>
      </c>
      <c r="B1255" s="156" t="s">
        <v>2624</v>
      </c>
      <c r="C1255" s="156" t="s">
        <v>5842</v>
      </c>
      <c r="D1255" s="156" t="s">
        <v>5868</v>
      </c>
      <c r="E1255" s="158" t="str">
        <f t="shared" si="19"/>
        <v>NVL</v>
      </c>
      <c r="F1255" s="158">
        <v>1548</v>
      </c>
    </row>
    <row r="1256" spans="1:6">
      <c r="A1256" s="156" t="s">
        <v>2625</v>
      </c>
      <c r="B1256" s="156" t="s">
        <v>2626</v>
      </c>
      <c r="C1256" s="156" t="s">
        <v>5842</v>
      </c>
      <c r="D1256" s="156" t="s">
        <v>5870</v>
      </c>
      <c r="E1256" s="158" t="str">
        <f t="shared" si="19"/>
        <v>NVL</v>
      </c>
      <c r="F1256" s="158">
        <v>1548</v>
      </c>
    </row>
    <row r="1257" spans="1:6">
      <c r="A1257" s="156" t="s">
        <v>2627</v>
      </c>
      <c r="B1257" s="156" t="s">
        <v>2628</v>
      </c>
      <c r="C1257" s="156" t="s">
        <v>5842</v>
      </c>
      <c r="D1257" s="156" t="s">
        <v>5870</v>
      </c>
      <c r="E1257" s="158" t="str">
        <f t="shared" si="19"/>
        <v>NVL</v>
      </c>
      <c r="F1257" s="158">
        <v>1548</v>
      </c>
    </row>
    <row r="1258" spans="1:6">
      <c r="A1258" s="156" t="s">
        <v>2629</v>
      </c>
      <c r="B1258" s="156" t="s">
        <v>2630</v>
      </c>
      <c r="C1258" s="156" t="s">
        <v>5842</v>
      </c>
      <c r="D1258" s="156" t="s">
        <v>5870</v>
      </c>
      <c r="E1258" s="158" t="str">
        <f t="shared" si="19"/>
        <v>NVL</v>
      </c>
      <c r="F1258" s="158">
        <v>1548</v>
      </c>
    </row>
    <row r="1259" spans="1:6">
      <c r="A1259" s="156" t="s">
        <v>2631</v>
      </c>
      <c r="B1259" s="156" t="s">
        <v>2632</v>
      </c>
      <c r="C1259" s="156" t="s">
        <v>5842</v>
      </c>
      <c r="D1259" s="156" t="s">
        <v>5870</v>
      </c>
      <c r="E1259" s="158" t="str">
        <f t="shared" si="19"/>
        <v>NVL</v>
      </c>
      <c r="F1259" s="158">
        <v>1548</v>
      </c>
    </row>
    <row r="1260" spans="1:6">
      <c r="A1260" s="156" t="s">
        <v>2633</v>
      </c>
      <c r="B1260" s="156" t="s">
        <v>2634</v>
      </c>
      <c r="C1260" s="156" t="s">
        <v>5842</v>
      </c>
      <c r="D1260" s="156" t="s">
        <v>5870</v>
      </c>
      <c r="E1260" s="158" t="str">
        <f t="shared" si="19"/>
        <v>NVL</v>
      </c>
      <c r="F1260" s="158">
        <v>1548</v>
      </c>
    </row>
    <row r="1261" spans="1:6">
      <c r="A1261" s="156" t="s">
        <v>2635</v>
      </c>
      <c r="B1261" s="156" t="s">
        <v>2636</v>
      </c>
      <c r="C1261" s="156" t="s">
        <v>5842</v>
      </c>
      <c r="D1261" s="156" t="s">
        <v>5870</v>
      </c>
      <c r="E1261" s="158" t="str">
        <f t="shared" si="19"/>
        <v>NVL</v>
      </c>
      <c r="F1261" s="158">
        <v>1548</v>
      </c>
    </row>
    <row r="1262" spans="1:6">
      <c r="A1262" s="156" t="s">
        <v>2637</v>
      </c>
      <c r="B1262" s="156" t="s">
        <v>2638</v>
      </c>
      <c r="C1262" s="156" t="s">
        <v>5842</v>
      </c>
      <c r="D1262" s="156" t="s">
        <v>5870</v>
      </c>
      <c r="E1262" s="158" t="str">
        <f t="shared" si="19"/>
        <v>NVL</v>
      </c>
      <c r="F1262" s="158">
        <v>1548</v>
      </c>
    </row>
    <row r="1263" spans="1:6">
      <c r="A1263" s="156" t="s">
        <v>2639</v>
      </c>
      <c r="B1263" s="156" t="s">
        <v>2640</v>
      </c>
      <c r="C1263" s="156" t="s">
        <v>5842</v>
      </c>
      <c r="D1263" s="156" t="s">
        <v>5870</v>
      </c>
      <c r="E1263" s="158" t="str">
        <f t="shared" si="19"/>
        <v>NVL</v>
      </c>
      <c r="F1263" s="158">
        <v>1548</v>
      </c>
    </row>
    <row r="1264" spans="1:6">
      <c r="A1264" s="156" t="s">
        <v>2641</v>
      </c>
      <c r="B1264" s="156" t="s">
        <v>2642</v>
      </c>
      <c r="C1264" s="156" t="s">
        <v>5842</v>
      </c>
      <c r="D1264" s="156" t="s">
        <v>5870</v>
      </c>
      <c r="E1264" s="158" t="str">
        <f t="shared" si="19"/>
        <v>NVL</v>
      </c>
      <c r="F1264" s="158">
        <v>1548</v>
      </c>
    </row>
    <row r="1265" spans="1:6">
      <c r="A1265" s="156" t="s">
        <v>2643</v>
      </c>
      <c r="B1265" s="156" t="s">
        <v>2644</v>
      </c>
      <c r="C1265" s="156" t="s">
        <v>21</v>
      </c>
      <c r="D1265" s="156" t="s">
        <v>5867</v>
      </c>
      <c r="E1265" s="158" t="str">
        <f t="shared" si="19"/>
        <v>CCDC</v>
      </c>
      <c r="F1265" s="158">
        <v>6273</v>
      </c>
    </row>
    <row r="1266" spans="1:6">
      <c r="A1266" s="156" t="s">
        <v>2645</v>
      </c>
      <c r="B1266" s="156" t="s">
        <v>2646</v>
      </c>
      <c r="C1266" s="156" t="s">
        <v>21</v>
      </c>
      <c r="D1266" s="156" t="s">
        <v>5867</v>
      </c>
      <c r="E1266" s="158" t="str">
        <f t="shared" si="19"/>
        <v>CCDC</v>
      </c>
      <c r="F1266" s="158">
        <v>6273</v>
      </c>
    </row>
    <row r="1267" spans="1:6">
      <c r="A1267" s="156" t="s">
        <v>2647</v>
      </c>
      <c r="B1267" s="156" t="s">
        <v>2648</v>
      </c>
      <c r="C1267" s="156" t="s">
        <v>21</v>
      </c>
      <c r="D1267" s="156" t="s">
        <v>5867</v>
      </c>
      <c r="E1267" s="158" t="str">
        <f t="shared" si="19"/>
        <v>CCDC</v>
      </c>
      <c r="F1267" s="158">
        <v>6273</v>
      </c>
    </row>
    <row r="1268" spans="1:6">
      <c r="A1268" s="156" t="s">
        <v>2649</v>
      </c>
      <c r="B1268" s="156" t="s">
        <v>2650</v>
      </c>
      <c r="C1268" s="156" t="s">
        <v>5842</v>
      </c>
      <c r="D1268" s="156" t="s">
        <v>5868</v>
      </c>
      <c r="E1268" s="158" t="str">
        <f t="shared" si="19"/>
        <v>NVL</v>
      </c>
      <c r="F1268" s="158">
        <v>1548</v>
      </c>
    </row>
    <row r="1269" spans="1:6" ht="30">
      <c r="A1269" s="156" t="s">
        <v>2651</v>
      </c>
      <c r="B1269" s="156" t="s">
        <v>2652</v>
      </c>
      <c r="C1269" s="156" t="s">
        <v>5842</v>
      </c>
      <c r="D1269" s="156" t="s">
        <v>5871</v>
      </c>
      <c r="E1269" s="158" t="str">
        <f t="shared" si="19"/>
        <v>NVL</v>
      </c>
      <c r="F1269" s="158">
        <v>1548</v>
      </c>
    </row>
    <row r="1270" spans="1:6">
      <c r="A1270" s="156" t="s">
        <v>2653</v>
      </c>
      <c r="B1270" s="156" t="s">
        <v>2650</v>
      </c>
      <c r="C1270" s="156" t="s">
        <v>5842</v>
      </c>
      <c r="D1270" s="156" t="s">
        <v>5868</v>
      </c>
      <c r="E1270" s="158" t="str">
        <f t="shared" si="19"/>
        <v>NVL</v>
      </c>
      <c r="F1270" s="158">
        <v>1548</v>
      </c>
    </row>
    <row r="1271" spans="1:6" ht="30">
      <c r="A1271" s="156" t="s">
        <v>2654</v>
      </c>
      <c r="B1271" s="156" t="s">
        <v>2655</v>
      </c>
      <c r="C1271" s="156" t="s">
        <v>21</v>
      </c>
      <c r="D1271" s="156" t="s">
        <v>5871</v>
      </c>
      <c r="E1271" s="158" t="str">
        <f t="shared" si="19"/>
        <v>NVL</v>
      </c>
      <c r="F1271" s="158">
        <v>1548</v>
      </c>
    </row>
    <row r="1272" spans="1:6">
      <c r="A1272" s="156" t="s">
        <v>2656</v>
      </c>
      <c r="B1272" s="156" t="s">
        <v>2657</v>
      </c>
      <c r="C1272" s="156" t="s">
        <v>5842</v>
      </c>
      <c r="D1272" s="156" t="s">
        <v>5870</v>
      </c>
      <c r="E1272" s="158" t="str">
        <f t="shared" si="19"/>
        <v>NVL</v>
      </c>
      <c r="F1272" s="158">
        <v>1548</v>
      </c>
    </row>
    <row r="1273" spans="1:6" ht="30">
      <c r="A1273" s="156" t="s">
        <v>117</v>
      </c>
      <c r="B1273" s="156" t="s">
        <v>2658</v>
      </c>
      <c r="C1273" s="156" t="s">
        <v>21</v>
      </c>
      <c r="D1273" s="156" t="s">
        <v>5870</v>
      </c>
      <c r="E1273" s="158" t="str">
        <f t="shared" si="19"/>
        <v>NVL</v>
      </c>
      <c r="F1273" s="158">
        <v>1548</v>
      </c>
    </row>
    <row r="1274" spans="1:6" ht="30">
      <c r="A1274" s="156" t="s">
        <v>2659</v>
      </c>
      <c r="B1274" s="156" t="s">
        <v>2657</v>
      </c>
      <c r="C1274" s="156" t="s">
        <v>5842</v>
      </c>
      <c r="D1274" s="156" t="s">
        <v>5870</v>
      </c>
      <c r="E1274" s="158" t="str">
        <f t="shared" si="19"/>
        <v>NVL</v>
      </c>
      <c r="F1274" s="158">
        <v>1548</v>
      </c>
    </row>
    <row r="1275" spans="1:6" ht="30">
      <c r="A1275" s="156" t="s">
        <v>2660</v>
      </c>
      <c r="B1275" s="156" t="s">
        <v>2661</v>
      </c>
      <c r="C1275" s="156" t="s">
        <v>5842</v>
      </c>
      <c r="D1275" s="156" t="s">
        <v>5874</v>
      </c>
      <c r="E1275" s="158" t="str">
        <f t="shared" si="19"/>
        <v>NVL</v>
      </c>
      <c r="F1275" s="158">
        <v>1548</v>
      </c>
    </row>
    <row r="1276" spans="1:6" ht="30">
      <c r="A1276" s="156" t="s">
        <v>2662</v>
      </c>
      <c r="B1276" s="156" t="s">
        <v>2663</v>
      </c>
      <c r="C1276" s="156" t="s">
        <v>21</v>
      </c>
      <c r="D1276" s="156" t="s">
        <v>5870</v>
      </c>
      <c r="E1276" s="158" t="str">
        <f t="shared" si="19"/>
        <v>NVL</v>
      </c>
      <c r="F1276" s="158">
        <v>1548</v>
      </c>
    </row>
    <row r="1277" spans="1:6">
      <c r="A1277" s="156" t="s">
        <v>2664</v>
      </c>
      <c r="B1277" s="156" t="s">
        <v>2665</v>
      </c>
      <c r="C1277" s="156" t="s">
        <v>5842</v>
      </c>
      <c r="D1277" s="156" t="s">
        <v>5870</v>
      </c>
      <c r="E1277" s="158" t="str">
        <f t="shared" si="19"/>
        <v>NVL</v>
      </c>
      <c r="F1277" s="158">
        <v>1548</v>
      </c>
    </row>
    <row r="1278" spans="1:6">
      <c r="A1278" s="156" t="s">
        <v>2666</v>
      </c>
      <c r="B1278" s="156" t="s">
        <v>2665</v>
      </c>
      <c r="C1278" s="156" t="s">
        <v>21</v>
      </c>
      <c r="D1278" s="156" t="s">
        <v>5870</v>
      </c>
      <c r="E1278" s="158" t="str">
        <f t="shared" si="19"/>
        <v>NVL</v>
      </c>
      <c r="F1278" s="158">
        <v>1548</v>
      </c>
    </row>
    <row r="1279" spans="1:6">
      <c r="A1279" s="156" t="s">
        <v>2667</v>
      </c>
      <c r="B1279" s="156" t="s">
        <v>2668</v>
      </c>
      <c r="C1279" s="156" t="s">
        <v>5842</v>
      </c>
      <c r="D1279" s="156" t="s">
        <v>5870</v>
      </c>
      <c r="E1279" s="158" t="str">
        <f t="shared" si="19"/>
        <v>NVL</v>
      </c>
      <c r="F1279" s="158">
        <v>1548</v>
      </c>
    </row>
    <row r="1280" spans="1:6">
      <c r="A1280" s="156" t="s">
        <v>2669</v>
      </c>
      <c r="B1280" s="156" t="s">
        <v>2670</v>
      </c>
      <c r="C1280" s="156" t="s">
        <v>5842</v>
      </c>
      <c r="D1280" s="156" t="s">
        <v>5870</v>
      </c>
      <c r="E1280" s="158" t="str">
        <f t="shared" si="19"/>
        <v>NVL</v>
      </c>
      <c r="F1280" s="158">
        <v>1548</v>
      </c>
    </row>
    <row r="1281" spans="1:6">
      <c r="A1281" s="156" t="s">
        <v>79</v>
      </c>
      <c r="B1281" s="156" t="s">
        <v>2671</v>
      </c>
      <c r="C1281" s="156" t="s">
        <v>5842</v>
      </c>
      <c r="D1281" s="156" t="s">
        <v>5877</v>
      </c>
      <c r="E1281" s="158" t="str">
        <f t="shared" si="19"/>
        <v>TP</v>
      </c>
    </row>
    <row r="1282" spans="1:6" ht="30">
      <c r="A1282" s="156" t="s">
        <v>174</v>
      </c>
      <c r="B1282" s="156" t="s">
        <v>2672</v>
      </c>
      <c r="C1282" s="156" t="s">
        <v>5842</v>
      </c>
      <c r="D1282" s="156" t="s">
        <v>5872</v>
      </c>
      <c r="E1282" s="158" t="str">
        <f t="shared" si="19"/>
        <v>NVL</v>
      </c>
      <c r="F1282" s="158">
        <v>1548</v>
      </c>
    </row>
    <row r="1283" spans="1:6" ht="30">
      <c r="A1283" s="156" t="s">
        <v>2673</v>
      </c>
      <c r="B1283" s="156" t="s">
        <v>2674</v>
      </c>
      <c r="C1283" s="156" t="s">
        <v>5842</v>
      </c>
      <c r="D1283" s="156" t="s">
        <v>5874</v>
      </c>
      <c r="E1283" s="158" t="str">
        <f t="shared" ref="E1283:E1346" si="20">IF(LEFT(D1283,3)="156","HH",IF(LEFT(D1283,3)="155","TP",IF(LEFT(D1283,3)="153","CCDC",IF(LEFT(D1283,4)="1522","VTTH","NVL"))))</f>
        <v>NVL</v>
      </c>
      <c r="F1283" s="158">
        <v>1548</v>
      </c>
    </row>
    <row r="1284" spans="1:6" ht="30">
      <c r="A1284" s="156" t="s">
        <v>2675</v>
      </c>
      <c r="B1284" s="156" t="s">
        <v>2676</v>
      </c>
      <c r="C1284" s="156" t="s">
        <v>5842</v>
      </c>
      <c r="D1284" s="156" t="s">
        <v>5874</v>
      </c>
      <c r="E1284" s="158" t="str">
        <f t="shared" si="20"/>
        <v>NVL</v>
      </c>
      <c r="F1284" s="158">
        <v>1548</v>
      </c>
    </row>
    <row r="1285" spans="1:6">
      <c r="A1285" s="156" t="s">
        <v>2677</v>
      </c>
      <c r="B1285" s="156" t="s">
        <v>2678</v>
      </c>
      <c r="C1285" s="156" t="s">
        <v>5842</v>
      </c>
      <c r="D1285" s="156" t="s">
        <v>5870</v>
      </c>
      <c r="E1285" s="158" t="str">
        <f t="shared" si="20"/>
        <v>NVL</v>
      </c>
      <c r="F1285" s="158">
        <v>1548</v>
      </c>
    </row>
    <row r="1286" spans="1:6">
      <c r="A1286" s="156" t="s">
        <v>2679</v>
      </c>
      <c r="B1286" s="156" t="s">
        <v>2680</v>
      </c>
      <c r="C1286" s="156" t="s">
        <v>21</v>
      </c>
      <c r="D1286" s="156" t="s">
        <v>5865</v>
      </c>
      <c r="E1286" s="158" t="str">
        <f t="shared" si="20"/>
        <v>HH</v>
      </c>
      <c r="F1286" s="158">
        <v>6278</v>
      </c>
    </row>
    <row r="1287" spans="1:6">
      <c r="A1287" s="156" t="s">
        <v>2681</v>
      </c>
      <c r="B1287" s="156" t="s">
        <v>2682</v>
      </c>
      <c r="C1287" s="156" t="s">
        <v>21</v>
      </c>
      <c r="D1287" s="156" t="s">
        <v>5873</v>
      </c>
      <c r="E1287" s="158" t="str">
        <f t="shared" si="20"/>
        <v>NVL</v>
      </c>
      <c r="F1287" s="158">
        <v>1548</v>
      </c>
    </row>
    <row r="1288" spans="1:6">
      <c r="A1288" s="156" t="s">
        <v>2683</v>
      </c>
      <c r="B1288" s="156" t="s">
        <v>2684</v>
      </c>
      <c r="C1288" s="156" t="s">
        <v>5843</v>
      </c>
      <c r="D1288" s="156" t="s">
        <v>5865</v>
      </c>
      <c r="E1288" s="158" t="str">
        <f t="shared" si="20"/>
        <v>HH</v>
      </c>
      <c r="F1288" s="158">
        <v>6278</v>
      </c>
    </row>
    <row r="1289" spans="1:6" ht="30">
      <c r="A1289" s="156" t="s">
        <v>2685</v>
      </c>
      <c r="B1289" s="156" t="s">
        <v>2686</v>
      </c>
      <c r="C1289" s="156" t="s">
        <v>5842</v>
      </c>
      <c r="D1289" s="156" t="s">
        <v>5871</v>
      </c>
      <c r="E1289" s="158" t="str">
        <f t="shared" si="20"/>
        <v>NVL</v>
      </c>
      <c r="F1289" s="158">
        <v>1548</v>
      </c>
    </row>
    <row r="1290" spans="1:6" ht="30">
      <c r="A1290" s="156" t="s">
        <v>2687</v>
      </c>
      <c r="B1290" s="156" t="s">
        <v>2688</v>
      </c>
      <c r="C1290" s="156" t="s">
        <v>5842</v>
      </c>
      <c r="D1290" s="156" t="s">
        <v>5871</v>
      </c>
      <c r="E1290" s="158" t="str">
        <f t="shared" si="20"/>
        <v>NVL</v>
      </c>
      <c r="F1290" s="158">
        <v>1548</v>
      </c>
    </row>
    <row r="1291" spans="1:6">
      <c r="A1291" s="156" t="s">
        <v>2689</v>
      </c>
      <c r="B1291" s="156" t="s">
        <v>2690</v>
      </c>
      <c r="C1291" s="156" t="s">
        <v>5842</v>
      </c>
      <c r="D1291" s="156" t="s">
        <v>5871</v>
      </c>
      <c r="E1291" s="158" t="str">
        <f t="shared" si="20"/>
        <v>NVL</v>
      </c>
      <c r="F1291" s="158">
        <v>1548</v>
      </c>
    </row>
    <row r="1292" spans="1:6">
      <c r="A1292" s="156" t="s">
        <v>2691</v>
      </c>
      <c r="B1292" s="156" t="s">
        <v>2692</v>
      </c>
      <c r="C1292" s="156" t="s">
        <v>5842</v>
      </c>
      <c r="D1292" s="156" t="s">
        <v>5871</v>
      </c>
      <c r="E1292" s="158" t="str">
        <f t="shared" si="20"/>
        <v>NVL</v>
      </c>
      <c r="F1292" s="158">
        <v>1548</v>
      </c>
    </row>
    <row r="1293" spans="1:6">
      <c r="A1293" s="156" t="s">
        <v>2693</v>
      </c>
      <c r="B1293" s="156" t="s">
        <v>2694</v>
      </c>
      <c r="C1293" s="156" t="s">
        <v>5842</v>
      </c>
      <c r="D1293" s="156" t="s">
        <v>5871</v>
      </c>
      <c r="E1293" s="158" t="str">
        <f t="shared" si="20"/>
        <v>NVL</v>
      </c>
      <c r="F1293" s="158">
        <v>1548</v>
      </c>
    </row>
    <row r="1294" spans="1:6">
      <c r="A1294" s="156" t="s">
        <v>2695</v>
      </c>
      <c r="B1294" s="156" t="s">
        <v>2696</v>
      </c>
      <c r="C1294" s="156" t="s">
        <v>5842</v>
      </c>
      <c r="D1294" s="156" t="s">
        <v>5871</v>
      </c>
      <c r="E1294" s="158" t="str">
        <f t="shared" si="20"/>
        <v>NVL</v>
      </c>
      <c r="F1294" s="158">
        <v>1548</v>
      </c>
    </row>
    <row r="1295" spans="1:6" ht="30">
      <c r="A1295" s="156" t="s">
        <v>2697</v>
      </c>
      <c r="B1295" s="156" t="s">
        <v>2698</v>
      </c>
      <c r="C1295" s="156" t="s">
        <v>5842</v>
      </c>
      <c r="D1295" s="156" t="s">
        <v>5871</v>
      </c>
      <c r="E1295" s="158" t="str">
        <f t="shared" si="20"/>
        <v>NVL</v>
      </c>
      <c r="F1295" s="158">
        <v>1548</v>
      </c>
    </row>
    <row r="1296" spans="1:6" ht="30">
      <c r="A1296" s="156" t="s">
        <v>2699</v>
      </c>
      <c r="B1296" s="156" t="s">
        <v>2700</v>
      </c>
      <c r="C1296" s="156" t="s">
        <v>5842</v>
      </c>
      <c r="D1296" s="156" t="s">
        <v>5871</v>
      </c>
      <c r="E1296" s="158" t="str">
        <f t="shared" si="20"/>
        <v>NVL</v>
      </c>
      <c r="F1296" s="158">
        <v>1548</v>
      </c>
    </row>
    <row r="1297" spans="1:6">
      <c r="A1297" s="156" t="s">
        <v>2701</v>
      </c>
      <c r="B1297" s="156" t="s">
        <v>2702</v>
      </c>
      <c r="C1297" s="156" t="s">
        <v>5842</v>
      </c>
      <c r="D1297" s="156" t="s">
        <v>5871</v>
      </c>
      <c r="E1297" s="158" t="str">
        <f t="shared" si="20"/>
        <v>NVL</v>
      </c>
      <c r="F1297" s="158">
        <v>1548</v>
      </c>
    </row>
    <row r="1298" spans="1:6">
      <c r="A1298" s="156" t="s">
        <v>2703</v>
      </c>
      <c r="B1298" s="156" t="s">
        <v>2704</v>
      </c>
      <c r="C1298" s="156" t="s">
        <v>5842</v>
      </c>
      <c r="D1298" s="156" t="s">
        <v>5871</v>
      </c>
      <c r="E1298" s="158" t="str">
        <f t="shared" si="20"/>
        <v>NVL</v>
      </c>
      <c r="F1298" s="158">
        <v>1548</v>
      </c>
    </row>
    <row r="1299" spans="1:6">
      <c r="A1299" s="156" t="s">
        <v>2705</v>
      </c>
      <c r="B1299" s="156" t="s">
        <v>2706</v>
      </c>
      <c r="C1299" s="156" t="s">
        <v>5842</v>
      </c>
      <c r="D1299" s="156" t="s">
        <v>5871</v>
      </c>
      <c r="E1299" s="158" t="str">
        <f t="shared" si="20"/>
        <v>NVL</v>
      </c>
      <c r="F1299" s="158">
        <v>1548</v>
      </c>
    </row>
    <row r="1300" spans="1:6">
      <c r="A1300" s="156" t="s">
        <v>2707</v>
      </c>
      <c r="B1300" s="156" t="s">
        <v>2708</v>
      </c>
      <c r="C1300" s="156" t="s">
        <v>5842</v>
      </c>
      <c r="D1300" s="156" t="s">
        <v>5871</v>
      </c>
      <c r="E1300" s="158" t="str">
        <f t="shared" si="20"/>
        <v>NVL</v>
      </c>
      <c r="F1300" s="158">
        <v>1548</v>
      </c>
    </row>
    <row r="1301" spans="1:6">
      <c r="A1301" s="156" t="s">
        <v>2709</v>
      </c>
      <c r="B1301" s="156" t="s">
        <v>2710</v>
      </c>
      <c r="C1301" s="156" t="s">
        <v>5842</v>
      </c>
      <c r="D1301" s="156" t="s">
        <v>5871</v>
      </c>
      <c r="E1301" s="158" t="str">
        <f t="shared" si="20"/>
        <v>NVL</v>
      </c>
      <c r="F1301" s="158">
        <v>1548</v>
      </c>
    </row>
    <row r="1302" spans="1:6">
      <c r="A1302" s="156" t="s">
        <v>2711</v>
      </c>
      <c r="B1302" s="156" t="s">
        <v>2712</v>
      </c>
      <c r="C1302" s="156" t="s">
        <v>5842</v>
      </c>
      <c r="D1302" s="156" t="s">
        <v>5871</v>
      </c>
      <c r="E1302" s="158" t="str">
        <f t="shared" si="20"/>
        <v>NVL</v>
      </c>
      <c r="F1302" s="158">
        <v>1548</v>
      </c>
    </row>
    <row r="1303" spans="1:6">
      <c r="A1303" s="156" t="s">
        <v>2713</v>
      </c>
      <c r="B1303" s="156" t="s">
        <v>2714</v>
      </c>
      <c r="C1303" s="156" t="s">
        <v>5842</v>
      </c>
      <c r="D1303" s="156" t="s">
        <v>5871</v>
      </c>
      <c r="E1303" s="158" t="str">
        <f t="shared" si="20"/>
        <v>NVL</v>
      </c>
      <c r="F1303" s="158">
        <v>1548</v>
      </c>
    </row>
    <row r="1304" spans="1:6" ht="30">
      <c r="A1304" s="156" t="s">
        <v>2715</v>
      </c>
      <c r="B1304" s="156" t="s">
        <v>2716</v>
      </c>
      <c r="C1304" s="156" t="s">
        <v>5842</v>
      </c>
      <c r="D1304" s="156" t="s">
        <v>5871</v>
      </c>
      <c r="E1304" s="158" t="str">
        <f t="shared" si="20"/>
        <v>NVL</v>
      </c>
      <c r="F1304" s="158">
        <v>1548</v>
      </c>
    </row>
    <row r="1305" spans="1:6">
      <c r="A1305" s="156" t="s">
        <v>2717</v>
      </c>
      <c r="B1305" s="156" t="s">
        <v>2718</v>
      </c>
      <c r="C1305" s="156" t="s">
        <v>5842</v>
      </c>
      <c r="D1305" s="156" t="s">
        <v>5871</v>
      </c>
      <c r="E1305" s="158" t="str">
        <f t="shared" si="20"/>
        <v>NVL</v>
      </c>
      <c r="F1305" s="158">
        <v>1548</v>
      </c>
    </row>
    <row r="1306" spans="1:6">
      <c r="A1306" s="156" t="s">
        <v>2719</v>
      </c>
      <c r="B1306" s="156" t="s">
        <v>2720</v>
      </c>
      <c r="C1306" s="156" t="s">
        <v>5842</v>
      </c>
      <c r="D1306" s="156" t="s">
        <v>5871</v>
      </c>
      <c r="E1306" s="158" t="str">
        <f t="shared" si="20"/>
        <v>NVL</v>
      </c>
      <c r="F1306" s="158">
        <v>1548</v>
      </c>
    </row>
    <row r="1307" spans="1:6">
      <c r="A1307" s="156" t="s">
        <v>2721</v>
      </c>
      <c r="B1307" s="156" t="s">
        <v>2722</v>
      </c>
      <c r="C1307" s="156" t="s">
        <v>5842</v>
      </c>
      <c r="D1307" s="156" t="s">
        <v>5871</v>
      </c>
      <c r="E1307" s="158" t="str">
        <f t="shared" si="20"/>
        <v>NVL</v>
      </c>
      <c r="F1307" s="158">
        <v>1548</v>
      </c>
    </row>
    <row r="1308" spans="1:6">
      <c r="A1308" s="156" t="s">
        <v>2723</v>
      </c>
      <c r="B1308" s="156" t="s">
        <v>2724</v>
      </c>
      <c r="C1308" s="156" t="s">
        <v>5842</v>
      </c>
      <c r="D1308" s="156" t="s">
        <v>5871</v>
      </c>
      <c r="E1308" s="158" t="str">
        <f t="shared" si="20"/>
        <v>NVL</v>
      </c>
      <c r="F1308" s="158">
        <v>1548</v>
      </c>
    </row>
    <row r="1309" spans="1:6">
      <c r="A1309" s="156" t="s">
        <v>2725</v>
      </c>
      <c r="B1309" s="156" t="s">
        <v>2726</v>
      </c>
      <c r="C1309" s="156" t="s">
        <v>5842</v>
      </c>
      <c r="D1309" s="156" t="s">
        <v>5871</v>
      </c>
      <c r="E1309" s="158" t="str">
        <f t="shared" si="20"/>
        <v>NVL</v>
      </c>
      <c r="F1309" s="158">
        <v>1548</v>
      </c>
    </row>
    <row r="1310" spans="1:6">
      <c r="A1310" s="156" t="s">
        <v>2727</v>
      </c>
      <c r="B1310" s="156" t="s">
        <v>2728</v>
      </c>
      <c r="C1310" s="156" t="s">
        <v>5842</v>
      </c>
      <c r="D1310" s="156" t="s">
        <v>5871</v>
      </c>
      <c r="E1310" s="158" t="str">
        <f t="shared" si="20"/>
        <v>NVL</v>
      </c>
      <c r="F1310" s="158">
        <v>1548</v>
      </c>
    </row>
    <row r="1311" spans="1:6">
      <c r="A1311" s="156" t="s">
        <v>2729</v>
      </c>
      <c r="B1311" s="156" t="s">
        <v>2730</v>
      </c>
      <c r="C1311" s="156" t="s">
        <v>5842</v>
      </c>
      <c r="D1311" s="156" t="s">
        <v>5871</v>
      </c>
      <c r="E1311" s="158" t="str">
        <f t="shared" si="20"/>
        <v>NVL</v>
      </c>
      <c r="F1311" s="158">
        <v>1548</v>
      </c>
    </row>
    <row r="1312" spans="1:6">
      <c r="A1312" s="156" t="s">
        <v>2731</v>
      </c>
      <c r="B1312" s="156" t="s">
        <v>2732</v>
      </c>
      <c r="C1312" s="156" t="s">
        <v>5842</v>
      </c>
      <c r="D1312" s="156" t="s">
        <v>5871</v>
      </c>
      <c r="E1312" s="158" t="str">
        <f t="shared" si="20"/>
        <v>NVL</v>
      </c>
      <c r="F1312" s="158">
        <v>1548</v>
      </c>
    </row>
    <row r="1313" spans="1:6">
      <c r="A1313" s="156" t="s">
        <v>2733</v>
      </c>
      <c r="B1313" s="156" t="s">
        <v>2734</v>
      </c>
      <c r="C1313" s="156" t="s">
        <v>5842</v>
      </c>
      <c r="D1313" s="156" t="s">
        <v>5871</v>
      </c>
      <c r="E1313" s="158" t="str">
        <f t="shared" si="20"/>
        <v>NVL</v>
      </c>
      <c r="F1313" s="158">
        <v>1548</v>
      </c>
    </row>
    <row r="1314" spans="1:6">
      <c r="A1314" s="156" t="s">
        <v>2735</v>
      </c>
      <c r="B1314" s="156" t="s">
        <v>2736</v>
      </c>
      <c r="C1314" s="156" t="s">
        <v>5842</v>
      </c>
      <c r="D1314" s="156" t="s">
        <v>5871</v>
      </c>
      <c r="E1314" s="158" t="str">
        <f t="shared" si="20"/>
        <v>NVL</v>
      </c>
      <c r="F1314" s="158">
        <v>1548</v>
      </c>
    </row>
    <row r="1315" spans="1:6">
      <c r="A1315" s="156" t="s">
        <v>2737</v>
      </c>
      <c r="B1315" s="156" t="s">
        <v>2738</v>
      </c>
      <c r="C1315" s="156" t="s">
        <v>5842</v>
      </c>
      <c r="D1315" s="156" t="s">
        <v>5871</v>
      </c>
      <c r="E1315" s="158" t="str">
        <f t="shared" si="20"/>
        <v>NVL</v>
      </c>
      <c r="F1315" s="158">
        <v>1548</v>
      </c>
    </row>
    <row r="1316" spans="1:6">
      <c r="A1316" s="156" t="s">
        <v>2739</v>
      </c>
      <c r="B1316" s="156" t="s">
        <v>2740</v>
      </c>
      <c r="C1316" s="156" t="s">
        <v>5842</v>
      </c>
      <c r="D1316" s="156" t="s">
        <v>5871</v>
      </c>
      <c r="E1316" s="158" t="str">
        <f t="shared" si="20"/>
        <v>NVL</v>
      </c>
      <c r="F1316" s="158">
        <v>1548</v>
      </c>
    </row>
    <row r="1317" spans="1:6">
      <c r="A1317" s="156" t="s">
        <v>2741</v>
      </c>
      <c r="B1317" s="156" t="s">
        <v>2742</v>
      </c>
      <c r="C1317" s="156" t="s">
        <v>5842</v>
      </c>
      <c r="D1317" s="156" t="s">
        <v>5871</v>
      </c>
      <c r="E1317" s="158" t="str">
        <f t="shared" si="20"/>
        <v>NVL</v>
      </c>
      <c r="F1317" s="158">
        <v>1548</v>
      </c>
    </row>
    <row r="1318" spans="1:6">
      <c r="A1318" s="156" t="s">
        <v>2743</v>
      </c>
      <c r="B1318" s="156" t="s">
        <v>2744</v>
      </c>
      <c r="C1318" s="156" t="s">
        <v>5842</v>
      </c>
      <c r="D1318" s="156" t="s">
        <v>5871</v>
      </c>
      <c r="E1318" s="158" t="str">
        <f t="shared" si="20"/>
        <v>NVL</v>
      </c>
      <c r="F1318" s="158">
        <v>1548</v>
      </c>
    </row>
    <row r="1319" spans="1:6">
      <c r="A1319" s="156" t="s">
        <v>2745</v>
      </c>
      <c r="B1319" s="156" t="s">
        <v>2746</v>
      </c>
      <c r="C1319" s="156" t="s">
        <v>5842</v>
      </c>
      <c r="D1319" s="156" t="s">
        <v>5871</v>
      </c>
      <c r="E1319" s="158" t="str">
        <f t="shared" si="20"/>
        <v>NVL</v>
      </c>
      <c r="F1319" s="158">
        <v>1548</v>
      </c>
    </row>
    <row r="1320" spans="1:6">
      <c r="A1320" s="156" t="s">
        <v>2747</v>
      </c>
      <c r="B1320" s="156" t="s">
        <v>2748</v>
      </c>
      <c r="C1320" s="156" t="s">
        <v>5842</v>
      </c>
      <c r="D1320" s="156" t="s">
        <v>5871</v>
      </c>
      <c r="E1320" s="158" t="str">
        <f t="shared" si="20"/>
        <v>NVL</v>
      </c>
      <c r="F1320" s="158">
        <v>1548</v>
      </c>
    </row>
    <row r="1321" spans="1:6">
      <c r="A1321" s="156" t="s">
        <v>2749</v>
      </c>
      <c r="B1321" s="156" t="s">
        <v>2750</v>
      </c>
      <c r="C1321" s="156" t="s">
        <v>5842</v>
      </c>
      <c r="D1321" s="156" t="s">
        <v>5871</v>
      </c>
      <c r="E1321" s="158" t="str">
        <f t="shared" si="20"/>
        <v>NVL</v>
      </c>
      <c r="F1321" s="158">
        <v>1548</v>
      </c>
    </row>
    <row r="1322" spans="1:6">
      <c r="A1322" s="156" t="s">
        <v>2751</v>
      </c>
      <c r="B1322" s="156" t="s">
        <v>2752</v>
      </c>
      <c r="C1322" s="156" t="s">
        <v>5842</v>
      </c>
      <c r="D1322" s="156" t="s">
        <v>5871</v>
      </c>
      <c r="E1322" s="158" t="str">
        <f t="shared" si="20"/>
        <v>NVL</v>
      </c>
      <c r="F1322" s="158">
        <v>1548</v>
      </c>
    </row>
    <row r="1323" spans="1:6">
      <c r="A1323" s="156" t="s">
        <v>2753</v>
      </c>
      <c r="B1323" s="156" t="s">
        <v>2754</v>
      </c>
      <c r="C1323" s="156" t="s">
        <v>5842</v>
      </c>
      <c r="D1323" s="156" t="s">
        <v>5871</v>
      </c>
      <c r="E1323" s="158" t="str">
        <f t="shared" si="20"/>
        <v>NVL</v>
      </c>
      <c r="F1323" s="158">
        <v>1548</v>
      </c>
    </row>
    <row r="1324" spans="1:6" ht="30">
      <c r="A1324" s="156" t="s">
        <v>2755</v>
      </c>
      <c r="B1324" s="156" t="s">
        <v>2756</v>
      </c>
      <c r="C1324" s="156" t="s">
        <v>5842</v>
      </c>
      <c r="D1324" s="156" t="s">
        <v>5871</v>
      </c>
      <c r="E1324" s="158" t="str">
        <f t="shared" si="20"/>
        <v>NVL</v>
      </c>
      <c r="F1324" s="158">
        <v>1548</v>
      </c>
    </row>
    <row r="1325" spans="1:6" ht="30">
      <c r="A1325" s="156" t="s">
        <v>2757</v>
      </c>
      <c r="B1325" s="156" t="s">
        <v>2758</v>
      </c>
      <c r="C1325" s="156" t="s">
        <v>5842</v>
      </c>
      <c r="D1325" s="156" t="s">
        <v>5871</v>
      </c>
      <c r="E1325" s="158" t="str">
        <f t="shared" si="20"/>
        <v>NVL</v>
      </c>
      <c r="F1325" s="158">
        <v>1548</v>
      </c>
    </row>
    <row r="1326" spans="1:6">
      <c r="A1326" s="156" t="s">
        <v>2759</v>
      </c>
      <c r="B1326" s="156" t="s">
        <v>2760</v>
      </c>
      <c r="C1326" s="156" t="s">
        <v>5842</v>
      </c>
      <c r="D1326" s="156" t="s">
        <v>5871</v>
      </c>
      <c r="E1326" s="158" t="str">
        <f t="shared" si="20"/>
        <v>NVL</v>
      </c>
      <c r="F1326" s="158">
        <v>1548</v>
      </c>
    </row>
    <row r="1327" spans="1:6">
      <c r="A1327" s="156" t="s">
        <v>2761</v>
      </c>
      <c r="B1327" s="156" t="s">
        <v>2762</v>
      </c>
      <c r="C1327" s="156" t="s">
        <v>5842</v>
      </c>
      <c r="D1327" s="156" t="s">
        <v>5871</v>
      </c>
      <c r="E1327" s="158" t="str">
        <f t="shared" si="20"/>
        <v>NVL</v>
      </c>
      <c r="F1327" s="158">
        <v>1548</v>
      </c>
    </row>
    <row r="1328" spans="1:6">
      <c r="A1328" s="156" t="s">
        <v>2763</v>
      </c>
      <c r="B1328" s="156" t="s">
        <v>2764</v>
      </c>
      <c r="C1328" s="156" t="s">
        <v>5842</v>
      </c>
      <c r="D1328" s="156" t="s">
        <v>5871</v>
      </c>
      <c r="E1328" s="158" t="str">
        <f t="shared" si="20"/>
        <v>NVL</v>
      </c>
      <c r="F1328" s="158">
        <v>1548</v>
      </c>
    </row>
    <row r="1329" spans="1:6">
      <c r="A1329" s="156" t="s">
        <v>2765</v>
      </c>
      <c r="B1329" s="156" t="s">
        <v>2766</v>
      </c>
      <c r="C1329" s="156" t="s">
        <v>5842</v>
      </c>
      <c r="D1329" s="156" t="s">
        <v>5871</v>
      </c>
      <c r="E1329" s="158" t="str">
        <f t="shared" si="20"/>
        <v>NVL</v>
      </c>
      <c r="F1329" s="158">
        <v>1548</v>
      </c>
    </row>
    <row r="1330" spans="1:6">
      <c r="A1330" s="156" t="s">
        <v>2767</v>
      </c>
      <c r="B1330" s="156" t="s">
        <v>2768</v>
      </c>
      <c r="C1330" s="156" t="s">
        <v>5842</v>
      </c>
      <c r="D1330" s="156" t="s">
        <v>5871</v>
      </c>
      <c r="E1330" s="158" t="str">
        <f t="shared" si="20"/>
        <v>NVL</v>
      </c>
      <c r="F1330" s="158">
        <v>1548</v>
      </c>
    </row>
    <row r="1331" spans="1:6">
      <c r="A1331" s="156" t="s">
        <v>2769</v>
      </c>
      <c r="B1331" s="156" t="s">
        <v>2770</v>
      </c>
      <c r="C1331" s="156" t="s">
        <v>5842</v>
      </c>
      <c r="D1331" s="156" t="s">
        <v>5871</v>
      </c>
      <c r="E1331" s="158" t="str">
        <f t="shared" si="20"/>
        <v>NVL</v>
      </c>
      <c r="F1331" s="158">
        <v>1548</v>
      </c>
    </row>
    <row r="1332" spans="1:6">
      <c r="A1332" s="156" t="s">
        <v>2771</v>
      </c>
      <c r="B1332" s="156" t="s">
        <v>2772</v>
      </c>
      <c r="C1332" s="156" t="s">
        <v>5842</v>
      </c>
      <c r="D1332" s="156" t="s">
        <v>5871</v>
      </c>
      <c r="E1332" s="158" t="str">
        <f t="shared" si="20"/>
        <v>NVL</v>
      </c>
      <c r="F1332" s="158">
        <v>1548</v>
      </c>
    </row>
    <row r="1333" spans="1:6">
      <c r="A1333" s="156" t="s">
        <v>2773</v>
      </c>
      <c r="B1333" s="156" t="s">
        <v>2774</v>
      </c>
      <c r="C1333" s="156" t="s">
        <v>5842</v>
      </c>
      <c r="D1333" s="156" t="s">
        <v>5871</v>
      </c>
      <c r="E1333" s="158" t="str">
        <f t="shared" si="20"/>
        <v>NVL</v>
      </c>
      <c r="F1333" s="158">
        <v>1548</v>
      </c>
    </row>
    <row r="1334" spans="1:6" ht="30">
      <c r="A1334" s="156" t="s">
        <v>2775</v>
      </c>
      <c r="B1334" s="156" t="s">
        <v>2776</v>
      </c>
      <c r="C1334" s="156" t="s">
        <v>5842</v>
      </c>
      <c r="D1334" s="156" t="s">
        <v>5871</v>
      </c>
      <c r="E1334" s="158" t="str">
        <f t="shared" si="20"/>
        <v>NVL</v>
      </c>
      <c r="F1334" s="158">
        <v>1548</v>
      </c>
    </row>
    <row r="1335" spans="1:6">
      <c r="A1335" s="156" t="s">
        <v>2777</v>
      </c>
      <c r="B1335" s="156" t="s">
        <v>2778</v>
      </c>
      <c r="C1335" s="156" t="s">
        <v>5842</v>
      </c>
      <c r="D1335" s="156" t="s">
        <v>5871</v>
      </c>
      <c r="E1335" s="158" t="str">
        <f t="shared" si="20"/>
        <v>NVL</v>
      </c>
      <c r="F1335" s="158">
        <v>1548</v>
      </c>
    </row>
    <row r="1336" spans="1:6" ht="30">
      <c r="A1336" s="156" t="s">
        <v>2779</v>
      </c>
      <c r="B1336" s="156" t="s">
        <v>2780</v>
      </c>
      <c r="C1336" s="156" t="s">
        <v>5842</v>
      </c>
      <c r="D1336" s="156" t="s">
        <v>5871</v>
      </c>
      <c r="E1336" s="158" t="str">
        <f t="shared" si="20"/>
        <v>NVL</v>
      </c>
      <c r="F1336" s="158">
        <v>1548</v>
      </c>
    </row>
    <row r="1337" spans="1:6">
      <c r="A1337" s="156" t="s">
        <v>2781</v>
      </c>
      <c r="B1337" s="156" t="s">
        <v>2782</v>
      </c>
      <c r="C1337" s="156" t="s">
        <v>5842</v>
      </c>
      <c r="D1337" s="156" t="s">
        <v>5871</v>
      </c>
      <c r="E1337" s="158" t="str">
        <f t="shared" si="20"/>
        <v>NVL</v>
      </c>
      <c r="F1337" s="158">
        <v>1548</v>
      </c>
    </row>
    <row r="1338" spans="1:6">
      <c r="A1338" s="156" t="s">
        <v>2783</v>
      </c>
      <c r="B1338" s="156" t="s">
        <v>2784</v>
      </c>
      <c r="C1338" s="156" t="s">
        <v>5842</v>
      </c>
      <c r="D1338" s="156" t="s">
        <v>5871</v>
      </c>
      <c r="E1338" s="158" t="str">
        <f t="shared" si="20"/>
        <v>NVL</v>
      </c>
      <c r="F1338" s="158">
        <v>1548</v>
      </c>
    </row>
    <row r="1339" spans="1:6">
      <c r="A1339" s="156" t="s">
        <v>2785</v>
      </c>
      <c r="B1339" s="156" t="s">
        <v>2786</v>
      </c>
      <c r="C1339" s="156" t="s">
        <v>5842</v>
      </c>
      <c r="D1339" s="156" t="s">
        <v>5871</v>
      </c>
      <c r="E1339" s="158" t="str">
        <f t="shared" si="20"/>
        <v>NVL</v>
      </c>
      <c r="F1339" s="158">
        <v>1548</v>
      </c>
    </row>
    <row r="1340" spans="1:6">
      <c r="A1340" s="156" t="s">
        <v>2787</v>
      </c>
      <c r="B1340" s="156" t="s">
        <v>2788</v>
      </c>
      <c r="C1340" s="156" t="s">
        <v>5842</v>
      </c>
      <c r="D1340" s="156" t="s">
        <v>5871</v>
      </c>
      <c r="E1340" s="158" t="str">
        <f t="shared" si="20"/>
        <v>NVL</v>
      </c>
      <c r="F1340" s="158">
        <v>1548</v>
      </c>
    </row>
    <row r="1341" spans="1:6">
      <c r="A1341" s="156" t="s">
        <v>2789</v>
      </c>
      <c r="B1341" s="156" t="s">
        <v>2790</v>
      </c>
      <c r="C1341" s="156" t="s">
        <v>5842</v>
      </c>
      <c r="D1341" s="156" t="s">
        <v>5871</v>
      </c>
      <c r="E1341" s="158" t="str">
        <f t="shared" si="20"/>
        <v>NVL</v>
      </c>
      <c r="F1341" s="158">
        <v>1548</v>
      </c>
    </row>
    <row r="1342" spans="1:6">
      <c r="A1342" s="156" t="s">
        <v>2791</v>
      </c>
      <c r="B1342" s="156" t="s">
        <v>2792</v>
      </c>
      <c r="C1342" s="156" t="s">
        <v>5842</v>
      </c>
      <c r="D1342" s="156" t="s">
        <v>5871</v>
      </c>
      <c r="E1342" s="158" t="str">
        <f t="shared" si="20"/>
        <v>NVL</v>
      </c>
      <c r="F1342" s="158">
        <v>1548</v>
      </c>
    </row>
    <row r="1343" spans="1:6">
      <c r="A1343" s="156" t="s">
        <v>2793</v>
      </c>
      <c r="B1343" s="156" t="s">
        <v>2794</v>
      </c>
      <c r="C1343" s="156" t="s">
        <v>5842</v>
      </c>
      <c r="D1343" s="156" t="s">
        <v>5871</v>
      </c>
      <c r="E1343" s="158" t="str">
        <f t="shared" si="20"/>
        <v>NVL</v>
      </c>
      <c r="F1343" s="158">
        <v>1548</v>
      </c>
    </row>
    <row r="1344" spans="1:6">
      <c r="A1344" s="156" t="s">
        <v>2795</v>
      </c>
      <c r="B1344" s="156" t="s">
        <v>2796</v>
      </c>
      <c r="C1344" s="156" t="s">
        <v>5842</v>
      </c>
      <c r="D1344" s="156" t="s">
        <v>5871</v>
      </c>
      <c r="E1344" s="158" t="str">
        <f t="shared" si="20"/>
        <v>NVL</v>
      </c>
      <c r="F1344" s="158">
        <v>1548</v>
      </c>
    </row>
    <row r="1345" spans="1:6">
      <c r="A1345" s="156" t="s">
        <v>2797</v>
      </c>
      <c r="B1345" s="156" t="s">
        <v>2798</v>
      </c>
      <c r="C1345" s="156" t="s">
        <v>5842</v>
      </c>
      <c r="D1345" s="156" t="s">
        <v>5871</v>
      </c>
      <c r="E1345" s="158" t="str">
        <f t="shared" si="20"/>
        <v>NVL</v>
      </c>
      <c r="F1345" s="158">
        <v>1548</v>
      </c>
    </row>
    <row r="1346" spans="1:6">
      <c r="A1346" s="156" t="s">
        <v>2799</v>
      </c>
      <c r="B1346" s="156" t="s">
        <v>2800</v>
      </c>
      <c r="C1346" s="156" t="s">
        <v>5842</v>
      </c>
      <c r="D1346" s="156" t="s">
        <v>5871</v>
      </c>
      <c r="E1346" s="158" t="str">
        <f t="shared" si="20"/>
        <v>NVL</v>
      </c>
      <c r="F1346" s="158">
        <v>1548</v>
      </c>
    </row>
    <row r="1347" spans="1:6">
      <c r="A1347" s="156" t="s">
        <v>2801</v>
      </c>
      <c r="B1347" s="156" t="s">
        <v>2802</v>
      </c>
      <c r="C1347" s="156" t="s">
        <v>5842</v>
      </c>
      <c r="D1347" s="156" t="s">
        <v>5871</v>
      </c>
      <c r="E1347" s="158" t="str">
        <f t="shared" ref="E1347:E1410" si="21">IF(LEFT(D1347,3)="156","HH",IF(LEFT(D1347,3)="155","TP",IF(LEFT(D1347,3)="153","CCDC",IF(LEFT(D1347,4)="1522","VTTH","NVL"))))</f>
        <v>NVL</v>
      </c>
      <c r="F1347" s="158">
        <v>1548</v>
      </c>
    </row>
    <row r="1348" spans="1:6">
      <c r="A1348" s="156" t="s">
        <v>2803</v>
      </c>
      <c r="B1348" s="156" t="s">
        <v>2804</v>
      </c>
      <c r="C1348" s="156" t="s">
        <v>5842</v>
      </c>
      <c r="D1348" s="156" t="s">
        <v>5871</v>
      </c>
      <c r="E1348" s="158" t="str">
        <f t="shared" si="21"/>
        <v>NVL</v>
      </c>
      <c r="F1348" s="158">
        <v>1548</v>
      </c>
    </row>
    <row r="1349" spans="1:6">
      <c r="A1349" s="156" t="s">
        <v>2805</v>
      </c>
      <c r="B1349" s="156" t="s">
        <v>2806</v>
      </c>
      <c r="C1349" s="156" t="s">
        <v>5842</v>
      </c>
      <c r="D1349" s="156" t="s">
        <v>5871</v>
      </c>
      <c r="E1349" s="158" t="str">
        <f t="shared" si="21"/>
        <v>NVL</v>
      </c>
      <c r="F1349" s="158">
        <v>1548</v>
      </c>
    </row>
    <row r="1350" spans="1:6">
      <c r="A1350" s="156" t="s">
        <v>2807</v>
      </c>
      <c r="B1350" s="156" t="s">
        <v>2808</v>
      </c>
      <c r="C1350" s="156" t="s">
        <v>5842</v>
      </c>
      <c r="D1350" s="156" t="s">
        <v>5871</v>
      </c>
      <c r="E1350" s="158" t="str">
        <f t="shared" si="21"/>
        <v>NVL</v>
      </c>
      <c r="F1350" s="158">
        <v>1548</v>
      </c>
    </row>
    <row r="1351" spans="1:6">
      <c r="A1351" s="156" t="s">
        <v>2809</v>
      </c>
      <c r="B1351" s="156" t="s">
        <v>2810</v>
      </c>
      <c r="C1351" s="156" t="s">
        <v>5842</v>
      </c>
      <c r="D1351" s="156" t="s">
        <v>5871</v>
      </c>
      <c r="E1351" s="158" t="str">
        <f t="shared" si="21"/>
        <v>NVL</v>
      </c>
      <c r="F1351" s="158">
        <v>1548</v>
      </c>
    </row>
    <row r="1352" spans="1:6">
      <c r="A1352" s="156" t="s">
        <v>2811</v>
      </c>
      <c r="B1352" s="156" t="s">
        <v>2812</v>
      </c>
      <c r="C1352" s="156" t="s">
        <v>5842</v>
      </c>
      <c r="D1352" s="156" t="s">
        <v>5871</v>
      </c>
      <c r="E1352" s="158" t="str">
        <f t="shared" si="21"/>
        <v>NVL</v>
      </c>
      <c r="F1352" s="158">
        <v>1548</v>
      </c>
    </row>
    <row r="1353" spans="1:6">
      <c r="A1353" s="156" t="s">
        <v>2813</v>
      </c>
      <c r="B1353" s="156" t="s">
        <v>2814</v>
      </c>
      <c r="C1353" s="156" t="s">
        <v>5842</v>
      </c>
      <c r="D1353" s="156" t="s">
        <v>5871</v>
      </c>
      <c r="E1353" s="158" t="str">
        <f t="shared" si="21"/>
        <v>NVL</v>
      </c>
      <c r="F1353" s="158">
        <v>1548</v>
      </c>
    </row>
    <row r="1354" spans="1:6">
      <c r="A1354" s="156" t="s">
        <v>2815</v>
      </c>
      <c r="B1354" s="156" t="s">
        <v>2816</v>
      </c>
      <c r="C1354" s="156" t="s">
        <v>5842</v>
      </c>
      <c r="D1354" s="156" t="s">
        <v>5871</v>
      </c>
      <c r="E1354" s="158" t="str">
        <f t="shared" si="21"/>
        <v>NVL</v>
      </c>
      <c r="F1354" s="158">
        <v>1548</v>
      </c>
    </row>
    <row r="1355" spans="1:6">
      <c r="A1355" s="156" t="s">
        <v>2817</v>
      </c>
      <c r="B1355" s="156" t="s">
        <v>2818</v>
      </c>
      <c r="C1355" s="156" t="s">
        <v>5842</v>
      </c>
      <c r="D1355" s="156" t="s">
        <v>5871</v>
      </c>
      <c r="E1355" s="158" t="str">
        <f t="shared" si="21"/>
        <v>NVL</v>
      </c>
      <c r="F1355" s="158">
        <v>1548</v>
      </c>
    </row>
    <row r="1356" spans="1:6">
      <c r="A1356" s="156" t="s">
        <v>2819</v>
      </c>
      <c r="B1356" s="156" t="s">
        <v>2820</v>
      </c>
      <c r="C1356" s="156" t="s">
        <v>5842</v>
      </c>
      <c r="D1356" s="156" t="s">
        <v>5871</v>
      </c>
      <c r="E1356" s="158" t="str">
        <f t="shared" si="21"/>
        <v>NVL</v>
      </c>
      <c r="F1356" s="158">
        <v>1548</v>
      </c>
    </row>
    <row r="1357" spans="1:6">
      <c r="A1357" s="156" t="s">
        <v>2821</v>
      </c>
      <c r="B1357" s="156" t="s">
        <v>2822</v>
      </c>
      <c r="C1357" s="156" t="s">
        <v>5842</v>
      </c>
      <c r="D1357" s="156" t="s">
        <v>5871</v>
      </c>
      <c r="E1357" s="158" t="str">
        <f t="shared" si="21"/>
        <v>NVL</v>
      </c>
      <c r="F1357" s="158">
        <v>1548</v>
      </c>
    </row>
    <row r="1358" spans="1:6" ht="30">
      <c r="A1358" s="156" t="s">
        <v>2823</v>
      </c>
      <c r="B1358" s="156" t="s">
        <v>2824</v>
      </c>
      <c r="C1358" s="156" t="s">
        <v>5842</v>
      </c>
      <c r="D1358" s="156" t="s">
        <v>5871</v>
      </c>
      <c r="E1358" s="158" t="str">
        <f t="shared" si="21"/>
        <v>NVL</v>
      </c>
      <c r="F1358" s="158">
        <v>1548</v>
      </c>
    </row>
    <row r="1359" spans="1:6">
      <c r="A1359" s="156" t="s">
        <v>2825</v>
      </c>
      <c r="B1359" s="156" t="s">
        <v>2826</v>
      </c>
      <c r="C1359" s="156" t="s">
        <v>5842</v>
      </c>
      <c r="D1359" s="156" t="s">
        <v>5871</v>
      </c>
      <c r="E1359" s="158" t="str">
        <f t="shared" si="21"/>
        <v>NVL</v>
      </c>
      <c r="F1359" s="158">
        <v>1548</v>
      </c>
    </row>
    <row r="1360" spans="1:6" ht="30">
      <c r="A1360" s="156" t="s">
        <v>2827</v>
      </c>
      <c r="B1360" s="156" t="s">
        <v>2828</v>
      </c>
      <c r="C1360" s="156" t="s">
        <v>5842</v>
      </c>
      <c r="D1360" s="156" t="s">
        <v>5871</v>
      </c>
      <c r="E1360" s="158" t="str">
        <f t="shared" si="21"/>
        <v>NVL</v>
      </c>
      <c r="F1360" s="158">
        <v>1548</v>
      </c>
    </row>
    <row r="1361" spans="1:6">
      <c r="A1361" s="156" t="s">
        <v>2829</v>
      </c>
      <c r="B1361" s="156" t="s">
        <v>2830</v>
      </c>
      <c r="C1361" s="156" t="s">
        <v>5842</v>
      </c>
      <c r="D1361" s="156" t="s">
        <v>5871</v>
      </c>
      <c r="E1361" s="158" t="str">
        <f t="shared" si="21"/>
        <v>NVL</v>
      </c>
      <c r="F1361" s="158">
        <v>1548</v>
      </c>
    </row>
    <row r="1362" spans="1:6" ht="30">
      <c r="A1362" s="156" t="s">
        <v>2831</v>
      </c>
      <c r="B1362" s="156" t="s">
        <v>2832</v>
      </c>
      <c r="C1362" s="156" t="s">
        <v>5842</v>
      </c>
      <c r="D1362" s="156" t="s">
        <v>5871</v>
      </c>
      <c r="E1362" s="158" t="str">
        <f t="shared" si="21"/>
        <v>NVL</v>
      </c>
      <c r="F1362" s="158">
        <v>1548</v>
      </c>
    </row>
    <row r="1363" spans="1:6">
      <c r="A1363" s="156" t="s">
        <v>2833</v>
      </c>
      <c r="B1363" s="156" t="s">
        <v>2834</v>
      </c>
      <c r="C1363" s="156" t="s">
        <v>5842</v>
      </c>
      <c r="D1363" s="156" t="s">
        <v>5871</v>
      </c>
      <c r="E1363" s="158" t="str">
        <f t="shared" si="21"/>
        <v>NVL</v>
      </c>
      <c r="F1363" s="158">
        <v>1548</v>
      </c>
    </row>
    <row r="1364" spans="1:6" ht="30">
      <c r="A1364" s="156" t="s">
        <v>2835</v>
      </c>
      <c r="B1364" s="156" t="s">
        <v>2836</v>
      </c>
      <c r="C1364" s="156" t="s">
        <v>5842</v>
      </c>
      <c r="D1364" s="156" t="s">
        <v>5871</v>
      </c>
      <c r="E1364" s="158" t="str">
        <f t="shared" si="21"/>
        <v>NVL</v>
      </c>
      <c r="F1364" s="158">
        <v>1548</v>
      </c>
    </row>
    <row r="1365" spans="1:6">
      <c r="A1365" s="156" t="s">
        <v>2837</v>
      </c>
      <c r="B1365" s="156" t="s">
        <v>2838</v>
      </c>
      <c r="C1365" s="156" t="s">
        <v>5842</v>
      </c>
      <c r="D1365" s="156" t="s">
        <v>5871</v>
      </c>
      <c r="E1365" s="158" t="str">
        <f t="shared" si="21"/>
        <v>NVL</v>
      </c>
      <c r="F1365" s="158">
        <v>1548</v>
      </c>
    </row>
    <row r="1366" spans="1:6" ht="30">
      <c r="A1366" s="156" t="s">
        <v>2839</v>
      </c>
      <c r="B1366" s="156" t="s">
        <v>2840</v>
      </c>
      <c r="C1366" s="156" t="s">
        <v>5842</v>
      </c>
      <c r="D1366" s="156" t="s">
        <v>5871</v>
      </c>
      <c r="E1366" s="158" t="str">
        <f t="shared" si="21"/>
        <v>NVL</v>
      </c>
      <c r="F1366" s="158">
        <v>1548</v>
      </c>
    </row>
    <row r="1367" spans="1:6">
      <c r="A1367" s="156" t="s">
        <v>2841</v>
      </c>
      <c r="B1367" s="156" t="s">
        <v>2842</v>
      </c>
      <c r="C1367" s="156" t="s">
        <v>5842</v>
      </c>
      <c r="D1367" s="156" t="s">
        <v>5871</v>
      </c>
      <c r="E1367" s="158" t="str">
        <f t="shared" si="21"/>
        <v>NVL</v>
      </c>
      <c r="F1367" s="158">
        <v>1548</v>
      </c>
    </row>
    <row r="1368" spans="1:6">
      <c r="A1368" s="156" t="s">
        <v>2843</v>
      </c>
      <c r="B1368" s="156" t="s">
        <v>2844</v>
      </c>
      <c r="C1368" s="156" t="s">
        <v>5842</v>
      </c>
      <c r="D1368" s="156" t="s">
        <v>5871</v>
      </c>
      <c r="E1368" s="158" t="str">
        <f t="shared" si="21"/>
        <v>NVL</v>
      </c>
      <c r="F1368" s="158">
        <v>1548</v>
      </c>
    </row>
    <row r="1369" spans="1:6">
      <c r="A1369" s="156" t="s">
        <v>2845</v>
      </c>
      <c r="B1369" s="156" t="s">
        <v>2846</v>
      </c>
      <c r="C1369" s="156" t="s">
        <v>5842</v>
      </c>
      <c r="D1369" s="156" t="s">
        <v>5871</v>
      </c>
      <c r="E1369" s="158" t="str">
        <f t="shared" si="21"/>
        <v>NVL</v>
      </c>
      <c r="F1369" s="158">
        <v>1548</v>
      </c>
    </row>
    <row r="1370" spans="1:6">
      <c r="A1370" s="156" t="s">
        <v>2847</v>
      </c>
      <c r="B1370" s="156" t="s">
        <v>2848</v>
      </c>
      <c r="C1370" s="156" t="s">
        <v>5842</v>
      </c>
      <c r="D1370" s="156" t="s">
        <v>5871</v>
      </c>
      <c r="E1370" s="158" t="str">
        <f t="shared" si="21"/>
        <v>NVL</v>
      </c>
      <c r="F1370" s="158">
        <v>1548</v>
      </c>
    </row>
    <row r="1371" spans="1:6">
      <c r="A1371" s="156" t="s">
        <v>2849</v>
      </c>
      <c r="B1371" s="156" t="s">
        <v>2850</v>
      </c>
      <c r="C1371" s="156" t="s">
        <v>5842</v>
      </c>
      <c r="D1371" s="156" t="s">
        <v>5871</v>
      </c>
      <c r="E1371" s="158" t="str">
        <f t="shared" si="21"/>
        <v>NVL</v>
      </c>
      <c r="F1371" s="158">
        <v>1548</v>
      </c>
    </row>
    <row r="1372" spans="1:6">
      <c r="A1372" s="156" t="s">
        <v>2851</v>
      </c>
      <c r="B1372" s="156" t="s">
        <v>2852</v>
      </c>
      <c r="C1372" s="156" t="s">
        <v>5842</v>
      </c>
      <c r="D1372" s="156" t="s">
        <v>5871</v>
      </c>
      <c r="E1372" s="158" t="str">
        <f t="shared" si="21"/>
        <v>NVL</v>
      </c>
      <c r="F1372" s="158">
        <v>1548</v>
      </c>
    </row>
    <row r="1373" spans="1:6">
      <c r="A1373" s="156" t="s">
        <v>2853</v>
      </c>
      <c r="B1373" s="156" t="s">
        <v>2854</v>
      </c>
      <c r="C1373" s="156" t="s">
        <v>5842</v>
      </c>
      <c r="D1373" s="156" t="s">
        <v>5871</v>
      </c>
      <c r="E1373" s="158" t="str">
        <f t="shared" si="21"/>
        <v>NVL</v>
      </c>
      <c r="F1373" s="158">
        <v>1548</v>
      </c>
    </row>
    <row r="1374" spans="1:6">
      <c r="A1374" s="156" t="s">
        <v>2855</v>
      </c>
      <c r="B1374" s="156" t="s">
        <v>2856</v>
      </c>
      <c r="C1374" s="156" t="s">
        <v>5842</v>
      </c>
      <c r="D1374" s="156" t="s">
        <v>5871</v>
      </c>
      <c r="E1374" s="158" t="str">
        <f t="shared" si="21"/>
        <v>NVL</v>
      </c>
      <c r="F1374" s="158">
        <v>1548</v>
      </c>
    </row>
    <row r="1375" spans="1:6">
      <c r="A1375" s="156" t="s">
        <v>2857</v>
      </c>
      <c r="B1375" s="156" t="s">
        <v>2858</v>
      </c>
      <c r="C1375" s="156" t="s">
        <v>5842</v>
      </c>
      <c r="D1375" s="156" t="s">
        <v>5871</v>
      </c>
      <c r="E1375" s="158" t="str">
        <f t="shared" si="21"/>
        <v>NVL</v>
      </c>
      <c r="F1375" s="158">
        <v>1548</v>
      </c>
    </row>
    <row r="1376" spans="1:6">
      <c r="A1376" s="156" t="s">
        <v>2859</v>
      </c>
      <c r="B1376" s="156" t="s">
        <v>2860</v>
      </c>
      <c r="C1376" s="156" t="s">
        <v>5842</v>
      </c>
      <c r="D1376" s="156" t="s">
        <v>5871</v>
      </c>
      <c r="E1376" s="158" t="str">
        <f t="shared" si="21"/>
        <v>NVL</v>
      </c>
      <c r="F1376" s="158">
        <v>1548</v>
      </c>
    </row>
    <row r="1377" spans="1:6">
      <c r="A1377" s="156" t="s">
        <v>2861</v>
      </c>
      <c r="B1377" s="156" t="s">
        <v>2862</v>
      </c>
      <c r="C1377" s="156" t="s">
        <v>5842</v>
      </c>
      <c r="D1377" s="156" t="s">
        <v>5871</v>
      </c>
      <c r="E1377" s="158" t="str">
        <f t="shared" si="21"/>
        <v>NVL</v>
      </c>
      <c r="F1377" s="158">
        <v>1548</v>
      </c>
    </row>
    <row r="1378" spans="1:6">
      <c r="A1378" s="156" t="s">
        <v>2863</v>
      </c>
      <c r="B1378" s="156" t="s">
        <v>2864</v>
      </c>
      <c r="C1378" s="156" t="s">
        <v>5842</v>
      </c>
      <c r="D1378" s="156" t="s">
        <v>5871</v>
      </c>
      <c r="E1378" s="158" t="str">
        <f t="shared" si="21"/>
        <v>NVL</v>
      </c>
      <c r="F1378" s="158">
        <v>1548</v>
      </c>
    </row>
    <row r="1379" spans="1:6">
      <c r="A1379" s="156" t="s">
        <v>2865</v>
      </c>
      <c r="B1379" s="156" t="s">
        <v>2866</v>
      </c>
      <c r="C1379" s="156" t="s">
        <v>5842</v>
      </c>
      <c r="D1379" s="156" t="s">
        <v>5871</v>
      </c>
      <c r="E1379" s="158" t="str">
        <f t="shared" si="21"/>
        <v>NVL</v>
      </c>
      <c r="F1379" s="158">
        <v>1548</v>
      </c>
    </row>
    <row r="1380" spans="1:6">
      <c r="A1380" s="156" t="s">
        <v>2867</v>
      </c>
      <c r="B1380" s="156" t="s">
        <v>2868</v>
      </c>
      <c r="C1380" s="156" t="s">
        <v>5842</v>
      </c>
      <c r="D1380" s="156" t="s">
        <v>5871</v>
      </c>
      <c r="E1380" s="158" t="str">
        <f t="shared" si="21"/>
        <v>NVL</v>
      </c>
      <c r="F1380" s="158">
        <v>1548</v>
      </c>
    </row>
    <row r="1381" spans="1:6">
      <c r="A1381" s="156" t="s">
        <v>2869</v>
      </c>
      <c r="B1381" s="156" t="s">
        <v>2870</v>
      </c>
      <c r="C1381" s="156" t="s">
        <v>5842</v>
      </c>
      <c r="D1381" s="156" t="s">
        <v>5871</v>
      </c>
      <c r="E1381" s="158" t="str">
        <f t="shared" si="21"/>
        <v>NVL</v>
      </c>
      <c r="F1381" s="158">
        <v>1548</v>
      </c>
    </row>
    <row r="1382" spans="1:6">
      <c r="A1382" s="156" t="s">
        <v>2871</v>
      </c>
      <c r="B1382" s="156" t="s">
        <v>2872</v>
      </c>
      <c r="C1382" s="156" t="s">
        <v>5842</v>
      </c>
      <c r="D1382" s="156" t="s">
        <v>5871</v>
      </c>
      <c r="E1382" s="158" t="str">
        <f t="shared" si="21"/>
        <v>NVL</v>
      </c>
      <c r="F1382" s="158">
        <v>1548</v>
      </c>
    </row>
    <row r="1383" spans="1:6">
      <c r="A1383" s="156" t="s">
        <v>2873</v>
      </c>
      <c r="B1383" s="156" t="s">
        <v>2874</v>
      </c>
      <c r="C1383" s="156" t="s">
        <v>21</v>
      </c>
      <c r="D1383" s="156" t="s">
        <v>5870</v>
      </c>
      <c r="E1383" s="158" t="str">
        <f t="shared" si="21"/>
        <v>NVL</v>
      </c>
      <c r="F1383" s="158">
        <v>1548</v>
      </c>
    </row>
    <row r="1384" spans="1:6">
      <c r="A1384" s="156" t="s">
        <v>2875</v>
      </c>
      <c r="B1384" s="156" t="s">
        <v>2874</v>
      </c>
      <c r="C1384" s="156" t="s">
        <v>21</v>
      </c>
      <c r="D1384" s="156" t="s">
        <v>5870</v>
      </c>
      <c r="E1384" s="158" t="str">
        <f t="shared" si="21"/>
        <v>NVL</v>
      </c>
      <c r="F1384" s="158">
        <v>1548</v>
      </c>
    </row>
    <row r="1385" spans="1:6">
      <c r="A1385" s="156" t="s">
        <v>59</v>
      </c>
      <c r="B1385" s="156" t="s">
        <v>2876</v>
      </c>
      <c r="C1385" s="156" t="s">
        <v>5842</v>
      </c>
      <c r="D1385" s="156" t="s">
        <v>5875</v>
      </c>
      <c r="E1385" s="158" t="str">
        <f t="shared" si="21"/>
        <v>NVL</v>
      </c>
      <c r="F1385" s="158">
        <v>1548</v>
      </c>
    </row>
    <row r="1386" spans="1:6" ht="30">
      <c r="A1386" s="156" t="s">
        <v>175</v>
      </c>
      <c r="B1386" s="156" t="s">
        <v>2877</v>
      </c>
      <c r="C1386" s="156" t="s">
        <v>5842</v>
      </c>
      <c r="D1386" s="156" t="s">
        <v>5872</v>
      </c>
      <c r="E1386" s="158" t="str">
        <f t="shared" si="21"/>
        <v>NVL</v>
      </c>
      <c r="F1386" s="158">
        <v>1548</v>
      </c>
    </row>
    <row r="1387" spans="1:6" ht="30">
      <c r="A1387" s="156" t="s">
        <v>2878</v>
      </c>
      <c r="B1387" s="156" t="s">
        <v>2879</v>
      </c>
      <c r="C1387" s="156" t="s">
        <v>21</v>
      </c>
      <c r="D1387" s="156" t="s">
        <v>5874</v>
      </c>
      <c r="E1387" s="158" t="str">
        <f t="shared" si="21"/>
        <v>NVL</v>
      </c>
      <c r="F1387" s="158">
        <v>1548</v>
      </c>
    </row>
    <row r="1388" spans="1:6" ht="30">
      <c r="A1388" s="156" t="s">
        <v>2880</v>
      </c>
      <c r="B1388" s="156" t="s">
        <v>2881</v>
      </c>
      <c r="C1388" s="156" t="s">
        <v>5842</v>
      </c>
      <c r="D1388" s="156" t="s">
        <v>5872</v>
      </c>
      <c r="E1388" s="158" t="str">
        <f t="shared" si="21"/>
        <v>NVL</v>
      </c>
      <c r="F1388" s="158">
        <v>1548</v>
      </c>
    </row>
    <row r="1389" spans="1:6" ht="30">
      <c r="A1389" s="156" t="s">
        <v>2882</v>
      </c>
      <c r="B1389" s="156" t="s">
        <v>2883</v>
      </c>
      <c r="C1389" s="156" t="s">
        <v>5842</v>
      </c>
      <c r="D1389" s="156" t="s">
        <v>5872</v>
      </c>
      <c r="E1389" s="158" t="str">
        <f t="shared" si="21"/>
        <v>NVL</v>
      </c>
      <c r="F1389" s="158">
        <v>1548</v>
      </c>
    </row>
    <row r="1390" spans="1:6" ht="30">
      <c r="A1390" s="156" t="s">
        <v>2884</v>
      </c>
      <c r="B1390" s="156" t="s">
        <v>2885</v>
      </c>
      <c r="C1390" s="156" t="s">
        <v>5842</v>
      </c>
      <c r="D1390" s="156" t="s">
        <v>5872</v>
      </c>
      <c r="E1390" s="158" t="str">
        <f t="shared" si="21"/>
        <v>NVL</v>
      </c>
      <c r="F1390" s="158">
        <v>1548</v>
      </c>
    </row>
    <row r="1391" spans="1:6">
      <c r="A1391" s="156" t="s">
        <v>2886</v>
      </c>
      <c r="B1391" s="156" t="s">
        <v>2887</v>
      </c>
      <c r="C1391" s="156" t="s">
        <v>5842</v>
      </c>
      <c r="D1391" s="156" t="s">
        <v>5874</v>
      </c>
      <c r="E1391" s="158" t="str">
        <f t="shared" si="21"/>
        <v>NVL</v>
      </c>
      <c r="F1391" s="158">
        <v>1548</v>
      </c>
    </row>
    <row r="1392" spans="1:6" ht="30">
      <c r="A1392" s="156" t="s">
        <v>2888</v>
      </c>
      <c r="B1392" s="156" t="s">
        <v>2889</v>
      </c>
      <c r="C1392" s="156" t="s">
        <v>5842</v>
      </c>
      <c r="D1392" s="156" t="s">
        <v>5874</v>
      </c>
      <c r="E1392" s="158" t="str">
        <f t="shared" si="21"/>
        <v>NVL</v>
      </c>
      <c r="F1392" s="158">
        <v>1548</v>
      </c>
    </row>
    <row r="1393" spans="1:6" ht="30">
      <c r="A1393" s="156" t="s">
        <v>2890</v>
      </c>
      <c r="B1393" s="156" t="s">
        <v>2891</v>
      </c>
      <c r="C1393" s="156" t="s">
        <v>5842</v>
      </c>
      <c r="D1393" s="156" t="s">
        <v>5872</v>
      </c>
      <c r="E1393" s="158" t="str">
        <f t="shared" si="21"/>
        <v>NVL</v>
      </c>
      <c r="F1393" s="158">
        <v>1548</v>
      </c>
    </row>
    <row r="1394" spans="1:6" ht="30">
      <c r="A1394" s="156" t="s">
        <v>176</v>
      </c>
      <c r="B1394" s="156" t="s">
        <v>2892</v>
      </c>
      <c r="C1394" s="156" t="s">
        <v>5842</v>
      </c>
      <c r="D1394" s="156" t="s">
        <v>5872</v>
      </c>
      <c r="E1394" s="158" t="str">
        <f t="shared" si="21"/>
        <v>NVL</v>
      </c>
      <c r="F1394" s="158">
        <v>1548</v>
      </c>
    </row>
    <row r="1395" spans="1:6" ht="30">
      <c r="A1395" s="156" t="s">
        <v>2893</v>
      </c>
      <c r="B1395" s="156" t="s">
        <v>2894</v>
      </c>
      <c r="C1395" s="156" t="s">
        <v>21</v>
      </c>
      <c r="D1395" s="156" t="s">
        <v>5874</v>
      </c>
      <c r="E1395" s="158" t="str">
        <f t="shared" si="21"/>
        <v>NVL</v>
      </c>
      <c r="F1395" s="158">
        <v>1548</v>
      </c>
    </row>
    <row r="1396" spans="1:6" ht="30">
      <c r="A1396" s="156" t="s">
        <v>60</v>
      </c>
      <c r="B1396" s="156" t="s">
        <v>2895</v>
      </c>
      <c r="C1396" s="156" t="s">
        <v>5842</v>
      </c>
      <c r="D1396" s="156" t="s">
        <v>5875</v>
      </c>
      <c r="E1396" s="158" t="str">
        <f t="shared" si="21"/>
        <v>NVL</v>
      </c>
      <c r="F1396" s="158">
        <v>1548</v>
      </c>
    </row>
    <row r="1397" spans="1:6">
      <c r="A1397" s="156" t="s">
        <v>61</v>
      </c>
      <c r="B1397" s="156" t="s">
        <v>2896</v>
      </c>
      <c r="C1397" s="156" t="s">
        <v>5842</v>
      </c>
      <c r="D1397" s="156" t="s">
        <v>5875</v>
      </c>
      <c r="E1397" s="158" t="str">
        <f t="shared" si="21"/>
        <v>NVL</v>
      </c>
      <c r="F1397" s="158">
        <v>1548</v>
      </c>
    </row>
    <row r="1398" spans="1:6" ht="30">
      <c r="A1398" s="156" t="s">
        <v>62</v>
      </c>
      <c r="B1398" s="156" t="s">
        <v>2897</v>
      </c>
      <c r="C1398" s="156" t="s">
        <v>5842</v>
      </c>
      <c r="D1398" s="156" t="s">
        <v>5875</v>
      </c>
      <c r="E1398" s="158" t="str">
        <f t="shared" si="21"/>
        <v>NVL</v>
      </c>
      <c r="F1398" s="158">
        <v>1548</v>
      </c>
    </row>
    <row r="1399" spans="1:6">
      <c r="A1399" s="156" t="s">
        <v>63</v>
      </c>
      <c r="B1399" s="156" t="s">
        <v>2898</v>
      </c>
      <c r="C1399" s="156" t="s">
        <v>5842</v>
      </c>
      <c r="D1399" s="156" t="s">
        <v>5875</v>
      </c>
      <c r="E1399" s="158" t="str">
        <f t="shared" si="21"/>
        <v>NVL</v>
      </c>
      <c r="F1399" s="158">
        <v>1548</v>
      </c>
    </row>
    <row r="1400" spans="1:6" ht="30">
      <c r="A1400" s="156" t="s">
        <v>64</v>
      </c>
      <c r="B1400" s="156" t="s">
        <v>2899</v>
      </c>
      <c r="C1400" s="156" t="s">
        <v>5842</v>
      </c>
      <c r="D1400" s="156" t="s">
        <v>5875</v>
      </c>
      <c r="E1400" s="158" t="str">
        <f t="shared" si="21"/>
        <v>NVL</v>
      </c>
      <c r="F1400" s="158">
        <v>1548</v>
      </c>
    </row>
    <row r="1401" spans="1:6">
      <c r="A1401" s="156" t="s">
        <v>65</v>
      </c>
      <c r="B1401" s="156" t="s">
        <v>2900</v>
      </c>
      <c r="C1401" s="156" t="s">
        <v>5842</v>
      </c>
      <c r="D1401" s="156" t="s">
        <v>5875</v>
      </c>
      <c r="E1401" s="158" t="str">
        <f t="shared" si="21"/>
        <v>NVL</v>
      </c>
      <c r="F1401" s="158">
        <v>1548</v>
      </c>
    </row>
    <row r="1402" spans="1:6">
      <c r="A1402" s="156" t="s">
        <v>66</v>
      </c>
      <c r="B1402" s="156" t="s">
        <v>2901</v>
      </c>
      <c r="C1402" s="156" t="s">
        <v>5842</v>
      </c>
      <c r="D1402" s="156" t="s">
        <v>5875</v>
      </c>
      <c r="E1402" s="158" t="str">
        <f t="shared" si="21"/>
        <v>NVL</v>
      </c>
      <c r="F1402" s="158">
        <v>1548</v>
      </c>
    </row>
    <row r="1403" spans="1:6">
      <c r="A1403" s="156" t="s">
        <v>67</v>
      </c>
      <c r="B1403" s="156" t="s">
        <v>2902</v>
      </c>
      <c r="C1403" s="156" t="s">
        <v>5842</v>
      </c>
      <c r="D1403" s="156" t="s">
        <v>5875</v>
      </c>
      <c r="E1403" s="158" t="str">
        <f t="shared" si="21"/>
        <v>NVL</v>
      </c>
      <c r="F1403" s="158">
        <v>1548</v>
      </c>
    </row>
    <row r="1404" spans="1:6" ht="30">
      <c r="A1404" s="156" t="s">
        <v>68</v>
      </c>
      <c r="B1404" s="156" t="s">
        <v>2903</v>
      </c>
      <c r="C1404" s="156" t="s">
        <v>5842</v>
      </c>
      <c r="D1404" s="156" t="s">
        <v>5875</v>
      </c>
      <c r="E1404" s="158" t="str">
        <f t="shared" si="21"/>
        <v>NVL</v>
      </c>
      <c r="F1404" s="158">
        <v>1548</v>
      </c>
    </row>
    <row r="1405" spans="1:6" ht="30">
      <c r="A1405" s="156" t="s">
        <v>69</v>
      </c>
      <c r="B1405" s="156" t="s">
        <v>2904</v>
      </c>
      <c r="C1405" s="156" t="s">
        <v>5842</v>
      </c>
      <c r="D1405" s="156" t="s">
        <v>5875</v>
      </c>
      <c r="E1405" s="158" t="str">
        <f t="shared" si="21"/>
        <v>NVL</v>
      </c>
      <c r="F1405" s="158">
        <v>1548</v>
      </c>
    </row>
    <row r="1406" spans="1:6">
      <c r="A1406" s="156" t="s">
        <v>70</v>
      </c>
      <c r="B1406" s="156" t="s">
        <v>2905</v>
      </c>
      <c r="C1406" s="156" t="s">
        <v>5842</v>
      </c>
      <c r="D1406" s="156" t="s">
        <v>5875</v>
      </c>
      <c r="E1406" s="158" t="str">
        <f t="shared" si="21"/>
        <v>NVL</v>
      </c>
      <c r="F1406" s="158">
        <v>1548</v>
      </c>
    </row>
    <row r="1407" spans="1:6">
      <c r="A1407" s="156" t="s">
        <v>2906</v>
      </c>
      <c r="B1407" s="156" t="s">
        <v>2907</v>
      </c>
      <c r="C1407" s="156" t="s">
        <v>21</v>
      </c>
      <c r="D1407" s="156" t="s">
        <v>5873</v>
      </c>
      <c r="E1407" s="158" t="str">
        <f t="shared" si="21"/>
        <v>NVL</v>
      </c>
      <c r="F1407" s="158">
        <v>1548</v>
      </c>
    </row>
    <row r="1408" spans="1:6">
      <c r="A1408" s="156" t="s">
        <v>2908</v>
      </c>
      <c r="B1408" s="156" t="s">
        <v>2909</v>
      </c>
      <c r="C1408" s="156" t="s">
        <v>21</v>
      </c>
      <c r="D1408" s="156" t="s">
        <v>5873</v>
      </c>
      <c r="E1408" s="158" t="str">
        <f t="shared" si="21"/>
        <v>NVL</v>
      </c>
      <c r="F1408" s="158">
        <v>1548</v>
      </c>
    </row>
    <row r="1409" spans="1:6">
      <c r="A1409" s="156" t="s">
        <v>2910</v>
      </c>
      <c r="B1409" s="156" t="s">
        <v>2911</v>
      </c>
      <c r="C1409" s="156" t="s">
        <v>21</v>
      </c>
      <c r="D1409" s="156" t="s">
        <v>5868</v>
      </c>
      <c r="E1409" s="158" t="str">
        <f t="shared" si="21"/>
        <v>NVL</v>
      </c>
      <c r="F1409" s="158">
        <v>1548</v>
      </c>
    </row>
    <row r="1410" spans="1:6">
      <c r="A1410" s="156" t="s">
        <v>2912</v>
      </c>
      <c r="B1410" s="156" t="s">
        <v>2913</v>
      </c>
      <c r="C1410" s="156" t="s">
        <v>21</v>
      </c>
      <c r="D1410" s="156" t="s">
        <v>5868</v>
      </c>
      <c r="E1410" s="158" t="str">
        <f t="shared" si="21"/>
        <v>NVL</v>
      </c>
      <c r="F1410" s="158">
        <v>1548</v>
      </c>
    </row>
    <row r="1411" spans="1:6">
      <c r="A1411" s="156" t="s">
        <v>2914</v>
      </c>
      <c r="B1411" s="156" t="s">
        <v>2915</v>
      </c>
      <c r="C1411" s="156" t="s">
        <v>21</v>
      </c>
      <c r="D1411" s="156" t="s">
        <v>5868</v>
      </c>
      <c r="E1411" s="158" t="str">
        <f t="shared" ref="E1411:E1474" si="22">IF(LEFT(D1411,3)="156","HH",IF(LEFT(D1411,3)="155","TP",IF(LEFT(D1411,3)="153","CCDC",IF(LEFT(D1411,4)="1522","VTTH","NVL"))))</f>
        <v>NVL</v>
      </c>
      <c r="F1411" s="158">
        <v>1548</v>
      </c>
    </row>
    <row r="1412" spans="1:6">
      <c r="A1412" s="156" t="s">
        <v>2916</v>
      </c>
      <c r="B1412" s="156" t="s">
        <v>2917</v>
      </c>
      <c r="C1412" s="156" t="s">
        <v>21</v>
      </c>
      <c r="D1412" s="156" t="s">
        <v>5868</v>
      </c>
      <c r="E1412" s="158" t="str">
        <f t="shared" si="22"/>
        <v>NVL</v>
      </c>
      <c r="F1412" s="158">
        <v>1548</v>
      </c>
    </row>
    <row r="1413" spans="1:6">
      <c r="A1413" s="156" t="s">
        <v>2918</v>
      </c>
      <c r="B1413" s="156" t="s">
        <v>2919</v>
      </c>
      <c r="C1413" s="156" t="s">
        <v>21</v>
      </c>
      <c r="D1413" s="156" t="s">
        <v>5868</v>
      </c>
      <c r="E1413" s="158" t="str">
        <f t="shared" si="22"/>
        <v>NVL</v>
      </c>
      <c r="F1413" s="158">
        <v>1548</v>
      </c>
    </row>
    <row r="1414" spans="1:6">
      <c r="A1414" s="156" t="s">
        <v>2920</v>
      </c>
      <c r="B1414" s="156" t="s">
        <v>2921</v>
      </c>
      <c r="C1414" s="156" t="s">
        <v>21</v>
      </c>
      <c r="D1414" s="156" t="s">
        <v>5868</v>
      </c>
      <c r="E1414" s="158" t="str">
        <f t="shared" si="22"/>
        <v>NVL</v>
      </c>
      <c r="F1414" s="158">
        <v>1548</v>
      </c>
    </row>
    <row r="1415" spans="1:6">
      <c r="A1415" s="156" t="s">
        <v>2922</v>
      </c>
      <c r="B1415" s="156" t="s">
        <v>2923</v>
      </c>
      <c r="C1415" s="156" t="s">
        <v>21</v>
      </c>
      <c r="D1415" s="156" t="s">
        <v>5868</v>
      </c>
      <c r="E1415" s="158" t="str">
        <f t="shared" si="22"/>
        <v>NVL</v>
      </c>
      <c r="F1415" s="158">
        <v>1548</v>
      </c>
    </row>
    <row r="1416" spans="1:6">
      <c r="A1416" s="156" t="s">
        <v>2924</v>
      </c>
      <c r="B1416" s="156" t="s">
        <v>2925</v>
      </c>
      <c r="C1416" s="156" t="s">
        <v>21</v>
      </c>
      <c r="D1416" s="156" t="s">
        <v>5868</v>
      </c>
      <c r="E1416" s="158" t="str">
        <f t="shared" si="22"/>
        <v>NVL</v>
      </c>
      <c r="F1416" s="158">
        <v>1548</v>
      </c>
    </row>
    <row r="1417" spans="1:6">
      <c r="A1417" s="156" t="s">
        <v>2926</v>
      </c>
      <c r="B1417" s="156" t="s">
        <v>2927</v>
      </c>
      <c r="C1417" s="156" t="s">
        <v>5846</v>
      </c>
      <c r="D1417" s="156" t="s">
        <v>5868</v>
      </c>
      <c r="E1417" s="158" t="str">
        <f t="shared" si="22"/>
        <v>NVL</v>
      </c>
      <c r="F1417" s="158">
        <v>1548</v>
      </c>
    </row>
    <row r="1418" spans="1:6">
      <c r="A1418" s="156" t="s">
        <v>2928</v>
      </c>
      <c r="B1418" s="156" t="s">
        <v>2929</v>
      </c>
      <c r="C1418" s="156" t="s">
        <v>21</v>
      </c>
      <c r="D1418" s="156" t="s">
        <v>5868</v>
      </c>
      <c r="E1418" s="158" t="str">
        <f t="shared" si="22"/>
        <v>NVL</v>
      </c>
      <c r="F1418" s="158">
        <v>1548</v>
      </c>
    </row>
    <row r="1419" spans="1:6">
      <c r="A1419" s="156" t="s">
        <v>2930</v>
      </c>
      <c r="B1419" s="156" t="s">
        <v>2931</v>
      </c>
      <c r="C1419" s="156" t="s">
        <v>5846</v>
      </c>
      <c r="D1419" s="156" t="s">
        <v>5868</v>
      </c>
      <c r="E1419" s="158" t="str">
        <f t="shared" si="22"/>
        <v>NVL</v>
      </c>
      <c r="F1419" s="158">
        <v>1548</v>
      </c>
    </row>
    <row r="1420" spans="1:6">
      <c r="A1420" s="156" t="s">
        <v>2932</v>
      </c>
      <c r="B1420" s="156" t="s">
        <v>2933</v>
      </c>
      <c r="C1420" s="156" t="s">
        <v>21</v>
      </c>
      <c r="D1420" s="156" t="s">
        <v>5868</v>
      </c>
      <c r="E1420" s="158" t="str">
        <f t="shared" si="22"/>
        <v>NVL</v>
      </c>
      <c r="F1420" s="158">
        <v>1548</v>
      </c>
    </row>
    <row r="1421" spans="1:6">
      <c r="A1421" s="156" t="s">
        <v>2934</v>
      </c>
      <c r="B1421" s="156" t="s">
        <v>2935</v>
      </c>
      <c r="C1421" s="156" t="s">
        <v>21</v>
      </c>
      <c r="D1421" s="156" t="s">
        <v>5868</v>
      </c>
      <c r="E1421" s="158" t="str">
        <f t="shared" si="22"/>
        <v>NVL</v>
      </c>
      <c r="F1421" s="158">
        <v>1548</v>
      </c>
    </row>
    <row r="1422" spans="1:6">
      <c r="A1422" s="156" t="s">
        <v>2936</v>
      </c>
      <c r="B1422" s="156" t="s">
        <v>2937</v>
      </c>
      <c r="C1422" s="156" t="s">
        <v>5842</v>
      </c>
      <c r="D1422" s="156" t="s">
        <v>5868</v>
      </c>
      <c r="E1422" s="158" t="str">
        <f t="shared" si="22"/>
        <v>NVL</v>
      </c>
      <c r="F1422" s="158">
        <v>1548</v>
      </c>
    </row>
    <row r="1423" spans="1:6">
      <c r="A1423" s="156" t="s">
        <v>2938</v>
      </c>
      <c r="B1423" s="156" t="s">
        <v>2939</v>
      </c>
      <c r="C1423" s="156" t="s">
        <v>21</v>
      </c>
      <c r="D1423" s="156" t="s">
        <v>5868</v>
      </c>
      <c r="E1423" s="158" t="str">
        <f t="shared" si="22"/>
        <v>NVL</v>
      </c>
      <c r="F1423" s="158">
        <v>1548</v>
      </c>
    </row>
    <row r="1424" spans="1:6">
      <c r="A1424" s="156" t="s">
        <v>2940</v>
      </c>
      <c r="B1424" s="156" t="s">
        <v>2941</v>
      </c>
      <c r="C1424" s="156" t="s">
        <v>21</v>
      </c>
      <c r="D1424" s="156" t="s">
        <v>5868</v>
      </c>
      <c r="E1424" s="158" t="str">
        <f t="shared" si="22"/>
        <v>NVL</v>
      </c>
      <c r="F1424" s="158">
        <v>1548</v>
      </c>
    </row>
    <row r="1425" spans="1:6">
      <c r="A1425" s="156" t="s">
        <v>2942</v>
      </c>
      <c r="B1425" s="156" t="s">
        <v>2943</v>
      </c>
      <c r="C1425" s="156" t="s">
        <v>21</v>
      </c>
      <c r="D1425" s="156" t="s">
        <v>5868</v>
      </c>
      <c r="E1425" s="158" t="str">
        <f t="shared" si="22"/>
        <v>NVL</v>
      </c>
      <c r="F1425" s="158">
        <v>1548</v>
      </c>
    </row>
    <row r="1426" spans="1:6">
      <c r="A1426" s="156" t="s">
        <v>2944</v>
      </c>
      <c r="B1426" s="156" t="s">
        <v>2945</v>
      </c>
      <c r="C1426" s="156" t="s">
        <v>21</v>
      </c>
      <c r="D1426" s="156" t="s">
        <v>5873</v>
      </c>
      <c r="E1426" s="158" t="str">
        <f t="shared" si="22"/>
        <v>NVL</v>
      </c>
      <c r="F1426" s="158">
        <v>1548</v>
      </c>
    </row>
    <row r="1427" spans="1:6">
      <c r="A1427" s="156" t="s">
        <v>2946</v>
      </c>
      <c r="B1427" s="156" t="s">
        <v>2947</v>
      </c>
      <c r="C1427" s="156" t="s">
        <v>21</v>
      </c>
      <c r="D1427" s="156" t="s">
        <v>5873</v>
      </c>
      <c r="E1427" s="158" t="str">
        <f t="shared" si="22"/>
        <v>NVL</v>
      </c>
      <c r="F1427" s="158">
        <v>1548</v>
      </c>
    </row>
    <row r="1428" spans="1:6">
      <c r="A1428" s="156" t="s">
        <v>2948</v>
      </c>
      <c r="B1428" s="156" t="s">
        <v>2949</v>
      </c>
      <c r="C1428" s="156" t="s">
        <v>21</v>
      </c>
      <c r="D1428" s="156" t="s">
        <v>5873</v>
      </c>
      <c r="E1428" s="158" t="str">
        <f t="shared" si="22"/>
        <v>NVL</v>
      </c>
      <c r="F1428" s="158">
        <v>1548</v>
      </c>
    </row>
    <row r="1429" spans="1:6">
      <c r="A1429" s="156" t="s">
        <v>2950</v>
      </c>
      <c r="B1429" s="156" t="s">
        <v>2951</v>
      </c>
      <c r="C1429" s="156" t="s">
        <v>21</v>
      </c>
      <c r="D1429" s="156" t="s">
        <v>5873</v>
      </c>
      <c r="E1429" s="158" t="str">
        <f t="shared" si="22"/>
        <v>NVL</v>
      </c>
      <c r="F1429" s="158">
        <v>1548</v>
      </c>
    </row>
    <row r="1430" spans="1:6">
      <c r="A1430" s="156" t="s">
        <v>2952</v>
      </c>
      <c r="B1430" s="156" t="s">
        <v>2953</v>
      </c>
      <c r="C1430" s="156" t="s">
        <v>21</v>
      </c>
      <c r="D1430" s="156" t="s">
        <v>5868</v>
      </c>
      <c r="E1430" s="158" t="str">
        <f t="shared" si="22"/>
        <v>NVL</v>
      </c>
      <c r="F1430" s="158">
        <v>1548</v>
      </c>
    </row>
    <row r="1431" spans="1:6">
      <c r="A1431" s="156" t="s">
        <v>2954</v>
      </c>
      <c r="B1431" s="156" t="s">
        <v>2955</v>
      </c>
      <c r="C1431" s="156" t="s">
        <v>21</v>
      </c>
      <c r="D1431" s="156" t="s">
        <v>5873</v>
      </c>
      <c r="E1431" s="158" t="str">
        <f t="shared" si="22"/>
        <v>NVL</v>
      </c>
      <c r="F1431" s="158">
        <v>1548</v>
      </c>
    </row>
    <row r="1432" spans="1:6">
      <c r="A1432" s="156" t="s">
        <v>2956</v>
      </c>
      <c r="B1432" s="156" t="s">
        <v>2957</v>
      </c>
      <c r="C1432" s="156" t="s">
        <v>21</v>
      </c>
      <c r="D1432" s="156" t="s">
        <v>5873</v>
      </c>
      <c r="E1432" s="158" t="str">
        <f t="shared" si="22"/>
        <v>NVL</v>
      </c>
      <c r="F1432" s="158">
        <v>1548</v>
      </c>
    </row>
    <row r="1433" spans="1:6">
      <c r="A1433" s="156" t="s">
        <v>2958</v>
      </c>
      <c r="B1433" s="156" t="s">
        <v>2959</v>
      </c>
      <c r="C1433" s="156" t="s">
        <v>5842</v>
      </c>
      <c r="D1433" s="156" t="s">
        <v>5870</v>
      </c>
      <c r="E1433" s="158" t="str">
        <f t="shared" si="22"/>
        <v>NVL</v>
      </c>
      <c r="F1433" s="158">
        <v>1548</v>
      </c>
    </row>
    <row r="1434" spans="1:6">
      <c r="A1434" s="156" t="s">
        <v>2960</v>
      </c>
      <c r="B1434" s="156" t="s">
        <v>2961</v>
      </c>
      <c r="C1434" s="156" t="s">
        <v>21</v>
      </c>
      <c r="D1434" s="156" t="s">
        <v>5873</v>
      </c>
      <c r="E1434" s="158" t="str">
        <f t="shared" si="22"/>
        <v>NVL</v>
      </c>
      <c r="F1434" s="158">
        <v>1548</v>
      </c>
    </row>
    <row r="1435" spans="1:6">
      <c r="A1435" s="156" t="s">
        <v>2962</v>
      </c>
      <c r="B1435" s="156" t="s">
        <v>2963</v>
      </c>
      <c r="C1435" s="156" t="s">
        <v>21</v>
      </c>
      <c r="D1435" s="156" t="s">
        <v>5873</v>
      </c>
      <c r="E1435" s="158" t="str">
        <f t="shared" si="22"/>
        <v>NVL</v>
      </c>
      <c r="F1435" s="158">
        <v>1548</v>
      </c>
    </row>
    <row r="1436" spans="1:6">
      <c r="A1436" s="156" t="s">
        <v>2964</v>
      </c>
      <c r="B1436" s="156" t="s">
        <v>2965</v>
      </c>
      <c r="C1436" s="156" t="s">
        <v>21</v>
      </c>
      <c r="D1436" s="156" t="s">
        <v>5873</v>
      </c>
      <c r="E1436" s="158" t="str">
        <f t="shared" si="22"/>
        <v>NVL</v>
      </c>
      <c r="F1436" s="158">
        <v>1548</v>
      </c>
    </row>
    <row r="1437" spans="1:6">
      <c r="A1437" s="156" t="s">
        <v>2966</v>
      </c>
      <c r="B1437" s="156" t="s">
        <v>2967</v>
      </c>
      <c r="C1437" s="156" t="s">
        <v>21</v>
      </c>
      <c r="D1437" s="156" t="s">
        <v>5873</v>
      </c>
      <c r="E1437" s="158" t="str">
        <f t="shared" si="22"/>
        <v>NVL</v>
      </c>
      <c r="F1437" s="158">
        <v>1548</v>
      </c>
    </row>
    <row r="1438" spans="1:6">
      <c r="A1438" s="156" t="s">
        <v>2968</v>
      </c>
      <c r="B1438" s="156" t="s">
        <v>2969</v>
      </c>
      <c r="C1438" s="156" t="s">
        <v>21</v>
      </c>
      <c r="D1438" s="156" t="s">
        <v>5873</v>
      </c>
      <c r="E1438" s="158" t="str">
        <f t="shared" si="22"/>
        <v>NVL</v>
      </c>
      <c r="F1438" s="158">
        <v>1548</v>
      </c>
    </row>
    <row r="1439" spans="1:6">
      <c r="A1439" s="156" t="s">
        <v>2970</v>
      </c>
      <c r="B1439" s="156" t="s">
        <v>2971</v>
      </c>
      <c r="C1439" s="156" t="s">
        <v>21</v>
      </c>
      <c r="D1439" s="156" t="s">
        <v>5873</v>
      </c>
      <c r="E1439" s="158" t="str">
        <f t="shared" si="22"/>
        <v>NVL</v>
      </c>
      <c r="F1439" s="158">
        <v>1548</v>
      </c>
    </row>
    <row r="1440" spans="1:6">
      <c r="A1440" s="156" t="s">
        <v>2972</v>
      </c>
      <c r="B1440" s="156" t="s">
        <v>2973</v>
      </c>
      <c r="C1440" s="156" t="s">
        <v>5842</v>
      </c>
      <c r="D1440" s="156" t="s">
        <v>5869</v>
      </c>
      <c r="E1440" s="158" t="str">
        <f t="shared" si="22"/>
        <v>NVL</v>
      </c>
      <c r="F1440" s="158">
        <v>1548</v>
      </c>
    </row>
    <row r="1441" spans="1:6">
      <c r="A1441" s="156" t="s">
        <v>2974</v>
      </c>
      <c r="B1441" s="156" t="s">
        <v>2975</v>
      </c>
      <c r="C1441" s="156" t="s">
        <v>21</v>
      </c>
      <c r="D1441" s="156" t="s">
        <v>5873</v>
      </c>
      <c r="E1441" s="158" t="str">
        <f t="shared" si="22"/>
        <v>NVL</v>
      </c>
      <c r="F1441" s="158">
        <v>1548</v>
      </c>
    </row>
    <row r="1442" spans="1:6">
      <c r="A1442" s="156" t="s">
        <v>2976</v>
      </c>
      <c r="B1442" s="156" t="s">
        <v>2977</v>
      </c>
      <c r="C1442" s="156" t="s">
        <v>21</v>
      </c>
      <c r="D1442" s="156" t="s">
        <v>5873</v>
      </c>
      <c r="E1442" s="158" t="str">
        <f t="shared" si="22"/>
        <v>NVL</v>
      </c>
      <c r="F1442" s="158">
        <v>1548</v>
      </c>
    </row>
    <row r="1443" spans="1:6">
      <c r="A1443" s="156" t="s">
        <v>2978</v>
      </c>
      <c r="B1443" s="156" t="s">
        <v>2979</v>
      </c>
      <c r="C1443" s="156" t="s">
        <v>21</v>
      </c>
      <c r="D1443" s="156" t="s">
        <v>5873</v>
      </c>
      <c r="E1443" s="158" t="str">
        <f t="shared" si="22"/>
        <v>NVL</v>
      </c>
      <c r="F1443" s="158">
        <v>1548</v>
      </c>
    </row>
    <row r="1444" spans="1:6">
      <c r="A1444" s="156" t="s">
        <v>2980</v>
      </c>
      <c r="B1444" s="156" t="s">
        <v>2981</v>
      </c>
      <c r="C1444" s="156" t="s">
        <v>21</v>
      </c>
      <c r="D1444" s="156" t="s">
        <v>5873</v>
      </c>
      <c r="E1444" s="158" t="str">
        <f t="shared" si="22"/>
        <v>NVL</v>
      </c>
      <c r="F1444" s="158">
        <v>1548</v>
      </c>
    </row>
    <row r="1445" spans="1:6">
      <c r="A1445" s="156" t="s">
        <v>2982</v>
      </c>
      <c r="B1445" s="156" t="s">
        <v>2983</v>
      </c>
      <c r="C1445" s="156" t="s">
        <v>5842</v>
      </c>
      <c r="D1445" s="156" t="s">
        <v>5873</v>
      </c>
      <c r="E1445" s="158" t="str">
        <f t="shared" si="22"/>
        <v>NVL</v>
      </c>
      <c r="F1445" s="158">
        <v>1548</v>
      </c>
    </row>
    <row r="1446" spans="1:6">
      <c r="A1446" s="156" t="s">
        <v>71</v>
      </c>
      <c r="B1446" s="156" t="s">
        <v>2984</v>
      </c>
      <c r="C1446" s="156" t="s">
        <v>5842</v>
      </c>
      <c r="D1446" s="156" t="s">
        <v>5875</v>
      </c>
      <c r="E1446" s="158" t="str">
        <f t="shared" si="22"/>
        <v>NVL</v>
      </c>
      <c r="F1446" s="158">
        <v>1548</v>
      </c>
    </row>
    <row r="1447" spans="1:6" ht="30">
      <c r="A1447" s="156" t="s">
        <v>72</v>
      </c>
      <c r="B1447" s="156" t="s">
        <v>2985</v>
      </c>
      <c r="C1447" s="156" t="s">
        <v>5842</v>
      </c>
      <c r="D1447" s="156" t="s">
        <v>5875</v>
      </c>
      <c r="E1447" s="158" t="str">
        <f t="shared" si="22"/>
        <v>NVL</v>
      </c>
      <c r="F1447" s="158">
        <v>1548</v>
      </c>
    </row>
    <row r="1448" spans="1:6">
      <c r="A1448" s="156" t="s">
        <v>2986</v>
      </c>
      <c r="B1448" s="156" t="s">
        <v>2987</v>
      </c>
      <c r="C1448" s="156" t="s">
        <v>5842</v>
      </c>
      <c r="D1448" s="156" t="s">
        <v>5871</v>
      </c>
      <c r="E1448" s="158" t="str">
        <f t="shared" si="22"/>
        <v>NVL</v>
      </c>
      <c r="F1448" s="158">
        <v>1548</v>
      </c>
    </row>
    <row r="1449" spans="1:6">
      <c r="A1449" s="156" t="s">
        <v>2988</v>
      </c>
      <c r="B1449" s="156" t="s">
        <v>2989</v>
      </c>
      <c r="C1449" s="156" t="s">
        <v>5842</v>
      </c>
      <c r="D1449" s="156" t="s">
        <v>5871</v>
      </c>
      <c r="E1449" s="158" t="str">
        <f t="shared" si="22"/>
        <v>NVL</v>
      </c>
      <c r="F1449" s="158">
        <v>1548</v>
      </c>
    </row>
    <row r="1450" spans="1:6">
      <c r="A1450" s="156" t="s">
        <v>2990</v>
      </c>
      <c r="B1450" s="156" t="s">
        <v>2991</v>
      </c>
      <c r="C1450" s="156" t="s">
        <v>5842</v>
      </c>
      <c r="D1450" s="156" t="s">
        <v>5871</v>
      </c>
      <c r="E1450" s="158" t="str">
        <f t="shared" si="22"/>
        <v>NVL</v>
      </c>
      <c r="F1450" s="158">
        <v>1548</v>
      </c>
    </row>
    <row r="1451" spans="1:6">
      <c r="A1451" s="156" t="s">
        <v>2992</v>
      </c>
      <c r="B1451" s="156" t="s">
        <v>2993</v>
      </c>
      <c r="C1451" s="156" t="s">
        <v>5842</v>
      </c>
      <c r="D1451" s="156" t="s">
        <v>5871</v>
      </c>
      <c r="E1451" s="158" t="str">
        <f t="shared" si="22"/>
        <v>NVL</v>
      </c>
      <c r="F1451" s="158">
        <v>1548</v>
      </c>
    </row>
    <row r="1452" spans="1:6">
      <c r="A1452" s="156" t="s">
        <v>2994</v>
      </c>
      <c r="B1452" s="156" t="s">
        <v>2995</v>
      </c>
      <c r="C1452" s="156" t="s">
        <v>5842</v>
      </c>
      <c r="D1452" s="156" t="s">
        <v>5871</v>
      </c>
      <c r="E1452" s="158" t="str">
        <f t="shared" si="22"/>
        <v>NVL</v>
      </c>
      <c r="F1452" s="158">
        <v>1548</v>
      </c>
    </row>
    <row r="1453" spans="1:6">
      <c r="A1453" s="156" t="s">
        <v>2996</v>
      </c>
      <c r="B1453" s="156" t="s">
        <v>2997</v>
      </c>
      <c r="C1453" s="156" t="s">
        <v>5842</v>
      </c>
      <c r="D1453" s="156" t="s">
        <v>5871</v>
      </c>
      <c r="E1453" s="158" t="str">
        <f t="shared" si="22"/>
        <v>NVL</v>
      </c>
      <c r="F1453" s="158">
        <v>1548</v>
      </c>
    </row>
    <row r="1454" spans="1:6">
      <c r="A1454" s="156" t="s">
        <v>2998</v>
      </c>
      <c r="B1454" s="156" t="s">
        <v>2999</v>
      </c>
      <c r="C1454" s="156" t="s">
        <v>5842</v>
      </c>
      <c r="D1454" s="156" t="s">
        <v>5871</v>
      </c>
      <c r="E1454" s="158" t="str">
        <f t="shared" si="22"/>
        <v>NVL</v>
      </c>
      <c r="F1454" s="158">
        <v>1548</v>
      </c>
    </row>
    <row r="1455" spans="1:6">
      <c r="A1455" s="156" t="s">
        <v>3000</v>
      </c>
      <c r="B1455" s="156" t="s">
        <v>3001</v>
      </c>
      <c r="C1455" s="156" t="s">
        <v>5842</v>
      </c>
      <c r="D1455" s="156" t="s">
        <v>5871</v>
      </c>
      <c r="E1455" s="158" t="str">
        <f t="shared" si="22"/>
        <v>NVL</v>
      </c>
      <c r="F1455" s="158">
        <v>1548</v>
      </c>
    </row>
    <row r="1456" spans="1:6">
      <c r="A1456" s="156" t="s">
        <v>3002</v>
      </c>
      <c r="B1456" s="156" t="s">
        <v>3003</v>
      </c>
      <c r="C1456" s="156" t="s">
        <v>5842</v>
      </c>
      <c r="D1456" s="156" t="s">
        <v>5871</v>
      </c>
      <c r="E1456" s="158" t="str">
        <f t="shared" si="22"/>
        <v>NVL</v>
      </c>
      <c r="F1456" s="158">
        <v>1548</v>
      </c>
    </row>
    <row r="1457" spans="1:6">
      <c r="A1457" s="156" t="s">
        <v>3004</v>
      </c>
      <c r="B1457" s="156" t="s">
        <v>3005</v>
      </c>
      <c r="C1457" s="156" t="s">
        <v>5842</v>
      </c>
      <c r="D1457" s="156" t="s">
        <v>5871</v>
      </c>
      <c r="E1457" s="158" t="str">
        <f t="shared" si="22"/>
        <v>NVL</v>
      </c>
      <c r="F1457" s="158">
        <v>1548</v>
      </c>
    </row>
    <row r="1458" spans="1:6">
      <c r="A1458" s="156" t="s">
        <v>3006</v>
      </c>
      <c r="B1458" s="156" t="s">
        <v>3007</v>
      </c>
      <c r="C1458" s="156" t="s">
        <v>5842</v>
      </c>
      <c r="D1458" s="156" t="s">
        <v>5871</v>
      </c>
      <c r="E1458" s="158" t="str">
        <f t="shared" si="22"/>
        <v>NVL</v>
      </c>
      <c r="F1458" s="158">
        <v>1548</v>
      </c>
    </row>
    <row r="1459" spans="1:6">
      <c r="A1459" s="156" t="s">
        <v>3008</v>
      </c>
      <c r="B1459" s="156" t="s">
        <v>3009</v>
      </c>
      <c r="C1459" s="156" t="s">
        <v>5842</v>
      </c>
      <c r="D1459" s="156" t="s">
        <v>5871</v>
      </c>
      <c r="E1459" s="158" t="str">
        <f t="shared" si="22"/>
        <v>NVL</v>
      </c>
      <c r="F1459" s="158">
        <v>1548</v>
      </c>
    </row>
    <row r="1460" spans="1:6">
      <c r="A1460" s="156" t="s">
        <v>3010</v>
      </c>
      <c r="B1460" s="156" t="s">
        <v>3011</v>
      </c>
      <c r="C1460" s="156" t="s">
        <v>5842</v>
      </c>
      <c r="D1460" s="156" t="s">
        <v>5871</v>
      </c>
      <c r="E1460" s="158" t="str">
        <f t="shared" si="22"/>
        <v>NVL</v>
      </c>
      <c r="F1460" s="158">
        <v>1548</v>
      </c>
    </row>
    <row r="1461" spans="1:6">
      <c r="A1461" s="156" t="s">
        <v>3012</v>
      </c>
      <c r="B1461" s="156" t="s">
        <v>3013</v>
      </c>
      <c r="C1461" s="156" t="s">
        <v>5842</v>
      </c>
      <c r="D1461" s="156" t="s">
        <v>5871</v>
      </c>
      <c r="E1461" s="158" t="str">
        <f t="shared" si="22"/>
        <v>NVL</v>
      </c>
      <c r="F1461" s="158">
        <v>1548</v>
      </c>
    </row>
    <row r="1462" spans="1:6">
      <c r="A1462" s="156" t="s">
        <v>3014</v>
      </c>
      <c r="B1462" s="156" t="s">
        <v>3015</v>
      </c>
      <c r="C1462" s="156" t="s">
        <v>5842</v>
      </c>
      <c r="D1462" s="156" t="s">
        <v>5871</v>
      </c>
      <c r="E1462" s="158" t="str">
        <f t="shared" si="22"/>
        <v>NVL</v>
      </c>
      <c r="F1462" s="158">
        <v>1548</v>
      </c>
    </row>
    <row r="1463" spans="1:6">
      <c r="A1463" s="156" t="s">
        <v>3016</v>
      </c>
      <c r="B1463" s="156" t="s">
        <v>3017</v>
      </c>
      <c r="C1463" s="156" t="s">
        <v>5842</v>
      </c>
      <c r="D1463" s="156" t="s">
        <v>5871</v>
      </c>
      <c r="E1463" s="158" t="str">
        <f t="shared" si="22"/>
        <v>NVL</v>
      </c>
      <c r="F1463" s="158">
        <v>1548</v>
      </c>
    </row>
    <row r="1464" spans="1:6">
      <c r="A1464" s="156" t="s">
        <v>3018</v>
      </c>
      <c r="B1464" s="156" t="s">
        <v>3019</v>
      </c>
      <c r="C1464" s="156" t="s">
        <v>5842</v>
      </c>
      <c r="D1464" s="156" t="s">
        <v>5871</v>
      </c>
      <c r="E1464" s="158" t="str">
        <f t="shared" si="22"/>
        <v>NVL</v>
      </c>
      <c r="F1464" s="158">
        <v>1548</v>
      </c>
    </row>
    <row r="1465" spans="1:6">
      <c r="A1465" s="156" t="s">
        <v>3020</v>
      </c>
      <c r="B1465" s="156" t="s">
        <v>3021</v>
      </c>
      <c r="C1465" s="156" t="s">
        <v>5842</v>
      </c>
      <c r="D1465" s="156" t="s">
        <v>5871</v>
      </c>
      <c r="E1465" s="158" t="str">
        <f t="shared" si="22"/>
        <v>NVL</v>
      </c>
      <c r="F1465" s="158">
        <v>1548</v>
      </c>
    </row>
    <row r="1466" spans="1:6">
      <c r="A1466" s="156" t="s">
        <v>3022</v>
      </c>
      <c r="B1466" s="156" t="s">
        <v>3023</v>
      </c>
      <c r="C1466" s="156" t="s">
        <v>5842</v>
      </c>
      <c r="D1466" s="156" t="s">
        <v>5871</v>
      </c>
      <c r="E1466" s="158" t="str">
        <f t="shared" si="22"/>
        <v>NVL</v>
      </c>
      <c r="F1466" s="158">
        <v>1548</v>
      </c>
    </row>
    <row r="1467" spans="1:6">
      <c r="A1467" s="156" t="s">
        <v>3024</v>
      </c>
      <c r="B1467" s="156" t="s">
        <v>3025</v>
      </c>
      <c r="C1467" s="156" t="s">
        <v>5842</v>
      </c>
      <c r="D1467" s="156" t="s">
        <v>5871</v>
      </c>
      <c r="E1467" s="158" t="str">
        <f t="shared" si="22"/>
        <v>NVL</v>
      </c>
      <c r="F1467" s="158">
        <v>1548</v>
      </c>
    </row>
    <row r="1468" spans="1:6">
      <c r="A1468" s="156" t="s">
        <v>3026</v>
      </c>
      <c r="B1468" s="156" t="s">
        <v>3027</v>
      </c>
      <c r="C1468" s="156" t="s">
        <v>5842</v>
      </c>
      <c r="D1468" s="156" t="s">
        <v>5871</v>
      </c>
      <c r="E1468" s="158" t="str">
        <f t="shared" si="22"/>
        <v>NVL</v>
      </c>
      <c r="F1468" s="158">
        <v>1548</v>
      </c>
    </row>
    <row r="1469" spans="1:6">
      <c r="A1469" s="156" t="s">
        <v>3028</v>
      </c>
      <c r="B1469" s="156" t="s">
        <v>3029</v>
      </c>
      <c r="C1469" s="156" t="s">
        <v>5842</v>
      </c>
      <c r="D1469" s="156" t="s">
        <v>5871</v>
      </c>
      <c r="E1469" s="158" t="str">
        <f t="shared" si="22"/>
        <v>NVL</v>
      </c>
      <c r="F1469" s="158">
        <v>1548</v>
      </c>
    </row>
    <row r="1470" spans="1:6">
      <c r="A1470" s="156" t="s">
        <v>3030</v>
      </c>
      <c r="B1470" s="156" t="s">
        <v>3031</v>
      </c>
      <c r="C1470" s="156" t="s">
        <v>5842</v>
      </c>
      <c r="D1470" s="156" t="s">
        <v>5871</v>
      </c>
      <c r="E1470" s="158" t="str">
        <f t="shared" si="22"/>
        <v>NVL</v>
      </c>
      <c r="F1470" s="158">
        <v>1548</v>
      </c>
    </row>
    <row r="1471" spans="1:6">
      <c r="A1471" s="156" t="s">
        <v>3032</v>
      </c>
      <c r="B1471" s="156" t="s">
        <v>3033</v>
      </c>
      <c r="C1471" s="156" t="s">
        <v>5842</v>
      </c>
      <c r="D1471" s="156" t="s">
        <v>5871</v>
      </c>
      <c r="E1471" s="158" t="str">
        <f t="shared" si="22"/>
        <v>NVL</v>
      </c>
      <c r="F1471" s="158">
        <v>1548</v>
      </c>
    </row>
    <row r="1472" spans="1:6">
      <c r="A1472" s="156" t="s">
        <v>3034</v>
      </c>
      <c r="B1472" s="156" t="s">
        <v>3035</v>
      </c>
      <c r="C1472" s="156" t="s">
        <v>5842</v>
      </c>
      <c r="D1472" s="156" t="s">
        <v>5871</v>
      </c>
      <c r="E1472" s="158" t="str">
        <f t="shared" si="22"/>
        <v>NVL</v>
      </c>
      <c r="F1472" s="158">
        <v>1548</v>
      </c>
    </row>
    <row r="1473" spans="1:6">
      <c r="A1473" s="156" t="s">
        <v>3036</v>
      </c>
      <c r="B1473" s="156" t="s">
        <v>3037</v>
      </c>
      <c r="C1473" s="156" t="s">
        <v>5842</v>
      </c>
      <c r="D1473" s="156" t="s">
        <v>5871</v>
      </c>
      <c r="E1473" s="158" t="str">
        <f t="shared" si="22"/>
        <v>NVL</v>
      </c>
      <c r="F1473" s="158">
        <v>1548</v>
      </c>
    </row>
    <row r="1474" spans="1:6">
      <c r="A1474" s="156" t="s">
        <v>3038</v>
      </c>
      <c r="B1474" s="156" t="s">
        <v>3039</v>
      </c>
      <c r="C1474" s="156" t="s">
        <v>5842</v>
      </c>
      <c r="D1474" s="156" t="s">
        <v>5871</v>
      </c>
      <c r="E1474" s="158" t="str">
        <f t="shared" si="22"/>
        <v>NVL</v>
      </c>
      <c r="F1474" s="158">
        <v>1548</v>
      </c>
    </row>
    <row r="1475" spans="1:6">
      <c r="A1475" s="156" t="s">
        <v>3040</v>
      </c>
      <c r="B1475" s="156" t="s">
        <v>3041</v>
      </c>
      <c r="C1475" s="156" t="s">
        <v>5842</v>
      </c>
      <c r="D1475" s="156" t="s">
        <v>5871</v>
      </c>
      <c r="E1475" s="158" t="str">
        <f t="shared" ref="E1475:E1538" si="23">IF(LEFT(D1475,3)="156","HH",IF(LEFT(D1475,3)="155","TP",IF(LEFT(D1475,3)="153","CCDC",IF(LEFT(D1475,4)="1522","VTTH","NVL"))))</f>
        <v>NVL</v>
      </c>
      <c r="F1475" s="158">
        <v>1548</v>
      </c>
    </row>
    <row r="1476" spans="1:6">
      <c r="A1476" s="156" t="s">
        <v>3042</v>
      </c>
      <c r="B1476" s="156" t="s">
        <v>3043</v>
      </c>
      <c r="C1476" s="156" t="s">
        <v>5842</v>
      </c>
      <c r="D1476" s="156" t="s">
        <v>5871</v>
      </c>
      <c r="E1476" s="158" t="str">
        <f t="shared" si="23"/>
        <v>NVL</v>
      </c>
      <c r="F1476" s="158">
        <v>1548</v>
      </c>
    </row>
    <row r="1477" spans="1:6">
      <c r="A1477" s="156" t="s">
        <v>3044</v>
      </c>
      <c r="B1477" s="156" t="s">
        <v>3045</v>
      </c>
      <c r="C1477" s="156" t="s">
        <v>5842</v>
      </c>
      <c r="D1477" s="156" t="s">
        <v>5871</v>
      </c>
      <c r="E1477" s="158" t="str">
        <f t="shared" si="23"/>
        <v>NVL</v>
      </c>
      <c r="F1477" s="158">
        <v>1548</v>
      </c>
    </row>
    <row r="1478" spans="1:6">
      <c r="A1478" s="156" t="s">
        <v>3046</v>
      </c>
      <c r="B1478" s="156" t="s">
        <v>3047</v>
      </c>
      <c r="C1478" s="156" t="s">
        <v>5842</v>
      </c>
      <c r="D1478" s="156" t="s">
        <v>5871</v>
      </c>
      <c r="E1478" s="158" t="str">
        <f t="shared" si="23"/>
        <v>NVL</v>
      </c>
      <c r="F1478" s="158">
        <v>1548</v>
      </c>
    </row>
    <row r="1479" spans="1:6">
      <c r="A1479" s="156" t="s">
        <v>3048</v>
      </c>
      <c r="B1479" s="156" t="s">
        <v>3049</v>
      </c>
      <c r="C1479" s="156" t="s">
        <v>5842</v>
      </c>
      <c r="D1479" s="156" t="s">
        <v>5871</v>
      </c>
      <c r="E1479" s="158" t="str">
        <f t="shared" si="23"/>
        <v>NVL</v>
      </c>
      <c r="F1479" s="158">
        <v>1548</v>
      </c>
    </row>
    <row r="1480" spans="1:6">
      <c r="A1480" s="156" t="s">
        <v>3050</v>
      </c>
      <c r="B1480" s="156" t="s">
        <v>3049</v>
      </c>
      <c r="C1480" s="156" t="s">
        <v>5842</v>
      </c>
      <c r="D1480" s="156" t="s">
        <v>5871</v>
      </c>
      <c r="E1480" s="158" t="str">
        <f t="shared" si="23"/>
        <v>NVL</v>
      </c>
      <c r="F1480" s="158">
        <v>1548</v>
      </c>
    </row>
    <row r="1481" spans="1:6">
      <c r="A1481" s="156" t="s">
        <v>3051</v>
      </c>
      <c r="B1481" s="156" t="s">
        <v>3049</v>
      </c>
      <c r="C1481" s="156" t="s">
        <v>5842</v>
      </c>
      <c r="D1481" s="156" t="s">
        <v>5871</v>
      </c>
      <c r="E1481" s="158" t="str">
        <f t="shared" si="23"/>
        <v>NVL</v>
      </c>
      <c r="F1481" s="158">
        <v>1548</v>
      </c>
    </row>
    <row r="1482" spans="1:6">
      <c r="A1482" s="156" t="s">
        <v>3052</v>
      </c>
      <c r="B1482" s="156" t="s">
        <v>3049</v>
      </c>
      <c r="C1482" s="156" t="s">
        <v>5842</v>
      </c>
      <c r="D1482" s="156" t="s">
        <v>5871</v>
      </c>
      <c r="E1482" s="158" t="str">
        <f t="shared" si="23"/>
        <v>NVL</v>
      </c>
      <c r="F1482" s="158">
        <v>1548</v>
      </c>
    </row>
    <row r="1483" spans="1:6">
      <c r="A1483" s="156" t="s">
        <v>3053</v>
      </c>
      <c r="B1483" s="156" t="s">
        <v>3049</v>
      </c>
      <c r="C1483" s="156" t="s">
        <v>5842</v>
      </c>
      <c r="D1483" s="156" t="s">
        <v>5871</v>
      </c>
      <c r="E1483" s="158" t="str">
        <f t="shared" si="23"/>
        <v>NVL</v>
      </c>
      <c r="F1483" s="158">
        <v>1548</v>
      </c>
    </row>
    <row r="1484" spans="1:6">
      <c r="A1484" s="156" t="s">
        <v>3054</v>
      </c>
      <c r="B1484" s="156" t="s">
        <v>3055</v>
      </c>
      <c r="C1484" s="156" t="s">
        <v>5842</v>
      </c>
      <c r="D1484" s="156" t="s">
        <v>5871</v>
      </c>
      <c r="E1484" s="158" t="str">
        <f t="shared" si="23"/>
        <v>NVL</v>
      </c>
      <c r="F1484" s="158">
        <v>1548</v>
      </c>
    </row>
    <row r="1485" spans="1:6">
      <c r="A1485" s="156" t="s">
        <v>3056</v>
      </c>
      <c r="B1485" s="156" t="s">
        <v>3057</v>
      </c>
      <c r="C1485" s="156" t="s">
        <v>5842</v>
      </c>
      <c r="D1485" s="156" t="s">
        <v>5871</v>
      </c>
      <c r="E1485" s="158" t="str">
        <f t="shared" si="23"/>
        <v>NVL</v>
      </c>
      <c r="F1485" s="158">
        <v>1548</v>
      </c>
    </row>
    <row r="1486" spans="1:6">
      <c r="A1486" s="156" t="s">
        <v>3058</v>
      </c>
      <c r="B1486" s="156" t="s">
        <v>3059</v>
      </c>
      <c r="C1486" s="156" t="s">
        <v>5842</v>
      </c>
      <c r="D1486" s="156" t="s">
        <v>5871</v>
      </c>
      <c r="E1486" s="158" t="str">
        <f t="shared" si="23"/>
        <v>NVL</v>
      </c>
      <c r="F1486" s="158">
        <v>1548</v>
      </c>
    </row>
    <row r="1487" spans="1:6">
      <c r="A1487" s="156" t="s">
        <v>3060</v>
      </c>
      <c r="B1487" s="156" t="s">
        <v>3061</v>
      </c>
      <c r="C1487" s="156" t="s">
        <v>5842</v>
      </c>
      <c r="D1487" s="156" t="s">
        <v>5871</v>
      </c>
      <c r="E1487" s="158" t="str">
        <f t="shared" si="23"/>
        <v>NVL</v>
      </c>
      <c r="F1487" s="158">
        <v>1548</v>
      </c>
    </row>
    <row r="1488" spans="1:6">
      <c r="A1488" s="156" t="s">
        <v>3062</v>
      </c>
      <c r="B1488" s="156" t="s">
        <v>3063</v>
      </c>
      <c r="C1488" s="156" t="s">
        <v>5842</v>
      </c>
      <c r="D1488" s="156" t="s">
        <v>5871</v>
      </c>
      <c r="E1488" s="158" t="str">
        <f t="shared" si="23"/>
        <v>NVL</v>
      </c>
      <c r="F1488" s="158">
        <v>1548</v>
      </c>
    </row>
    <row r="1489" spans="1:6">
      <c r="A1489" s="156" t="s">
        <v>3064</v>
      </c>
      <c r="B1489" s="156" t="s">
        <v>3065</v>
      </c>
      <c r="C1489" s="156" t="s">
        <v>5842</v>
      </c>
      <c r="D1489" s="156" t="s">
        <v>5871</v>
      </c>
      <c r="E1489" s="158" t="str">
        <f t="shared" si="23"/>
        <v>NVL</v>
      </c>
      <c r="F1489" s="158">
        <v>1548</v>
      </c>
    </row>
    <row r="1490" spans="1:6">
      <c r="A1490" s="156" t="s">
        <v>3066</v>
      </c>
      <c r="B1490" s="156" t="s">
        <v>3067</v>
      </c>
      <c r="C1490" s="156" t="s">
        <v>5842</v>
      </c>
      <c r="D1490" s="156" t="s">
        <v>5871</v>
      </c>
      <c r="E1490" s="158" t="str">
        <f t="shared" si="23"/>
        <v>NVL</v>
      </c>
      <c r="F1490" s="158">
        <v>1548</v>
      </c>
    </row>
    <row r="1491" spans="1:6">
      <c r="A1491" s="156" t="s">
        <v>3068</v>
      </c>
      <c r="B1491" s="156" t="s">
        <v>3069</v>
      </c>
      <c r="C1491" s="156" t="s">
        <v>5842</v>
      </c>
      <c r="D1491" s="156" t="s">
        <v>5871</v>
      </c>
      <c r="E1491" s="158" t="str">
        <f t="shared" si="23"/>
        <v>NVL</v>
      </c>
      <c r="F1491" s="158">
        <v>1548</v>
      </c>
    </row>
    <row r="1492" spans="1:6">
      <c r="A1492" s="156" t="s">
        <v>3070</v>
      </c>
      <c r="B1492" s="156" t="s">
        <v>3071</v>
      </c>
      <c r="C1492" s="156" t="s">
        <v>5842</v>
      </c>
      <c r="D1492" s="156" t="s">
        <v>5871</v>
      </c>
      <c r="E1492" s="158" t="str">
        <f t="shared" si="23"/>
        <v>NVL</v>
      </c>
      <c r="F1492" s="158">
        <v>1548</v>
      </c>
    </row>
    <row r="1493" spans="1:6">
      <c r="A1493" s="156" t="s">
        <v>3072</v>
      </c>
      <c r="B1493" s="156" t="s">
        <v>3073</v>
      </c>
      <c r="C1493" s="156" t="s">
        <v>5842</v>
      </c>
      <c r="D1493" s="156" t="s">
        <v>5871</v>
      </c>
      <c r="E1493" s="158" t="str">
        <f t="shared" si="23"/>
        <v>NVL</v>
      </c>
      <c r="F1493" s="158">
        <v>1548</v>
      </c>
    </row>
    <row r="1494" spans="1:6">
      <c r="A1494" s="156" t="s">
        <v>3074</v>
      </c>
      <c r="B1494" s="156" t="s">
        <v>3075</v>
      </c>
      <c r="C1494" s="156" t="s">
        <v>5842</v>
      </c>
      <c r="D1494" s="156" t="s">
        <v>5871</v>
      </c>
      <c r="E1494" s="158" t="str">
        <f t="shared" si="23"/>
        <v>NVL</v>
      </c>
      <c r="F1494" s="158">
        <v>1548</v>
      </c>
    </row>
    <row r="1495" spans="1:6">
      <c r="A1495" s="156" t="s">
        <v>3076</v>
      </c>
      <c r="B1495" s="156" t="s">
        <v>3077</v>
      </c>
      <c r="C1495" s="156" t="s">
        <v>5842</v>
      </c>
      <c r="D1495" s="156" t="s">
        <v>5871</v>
      </c>
      <c r="E1495" s="158" t="str">
        <f t="shared" si="23"/>
        <v>NVL</v>
      </c>
      <c r="F1495" s="158">
        <v>1548</v>
      </c>
    </row>
    <row r="1496" spans="1:6">
      <c r="A1496" s="156" t="s">
        <v>3078</v>
      </c>
      <c r="B1496" s="156" t="s">
        <v>3079</v>
      </c>
      <c r="C1496" s="156" t="s">
        <v>5842</v>
      </c>
      <c r="D1496" s="156" t="s">
        <v>5871</v>
      </c>
      <c r="E1496" s="158" t="str">
        <f t="shared" si="23"/>
        <v>NVL</v>
      </c>
      <c r="F1496" s="158">
        <v>1548</v>
      </c>
    </row>
    <row r="1497" spans="1:6">
      <c r="A1497" s="156" t="s">
        <v>3080</v>
      </c>
      <c r="B1497" s="156" t="s">
        <v>3081</v>
      </c>
      <c r="C1497" s="156" t="s">
        <v>5842</v>
      </c>
      <c r="D1497" s="156" t="s">
        <v>5871</v>
      </c>
      <c r="E1497" s="158" t="str">
        <f t="shared" si="23"/>
        <v>NVL</v>
      </c>
      <c r="F1497" s="158">
        <v>1548</v>
      </c>
    </row>
    <row r="1498" spans="1:6">
      <c r="A1498" s="156" t="s">
        <v>3082</v>
      </c>
      <c r="B1498" s="156" t="s">
        <v>3083</v>
      </c>
      <c r="C1498" s="156" t="s">
        <v>5842</v>
      </c>
      <c r="D1498" s="156" t="s">
        <v>5871</v>
      </c>
      <c r="E1498" s="158" t="str">
        <f t="shared" si="23"/>
        <v>NVL</v>
      </c>
      <c r="F1498" s="158">
        <v>1548</v>
      </c>
    </row>
    <row r="1499" spans="1:6">
      <c r="A1499" s="156" t="s">
        <v>3084</v>
      </c>
      <c r="B1499" s="156" t="s">
        <v>3085</v>
      </c>
      <c r="C1499" s="156" t="s">
        <v>5842</v>
      </c>
      <c r="D1499" s="156" t="s">
        <v>5871</v>
      </c>
      <c r="E1499" s="158" t="str">
        <f t="shared" si="23"/>
        <v>NVL</v>
      </c>
      <c r="F1499" s="158">
        <v>1548</v>
      </c>
    </row>
    <row r="1500" spans="1:6">
      <c r="A1500" s="156" t="s">
        <v>3086</v>
      </c>
      <c r="B1500" s="156" t="s">
        <v>3087</v>
      </c>
      <c r="C1500" s="156" t="s">
        <v>5842</v>
      </c>
      <c r="D1500" s="156" t="s">
        <v>5871</v>
      </c>
      <c r="E1500" s="158" t="str">
        <f t="shared" si="23"/>
        <v>NVL</v>
      </c>
      <c r="F1500" s="158">
        <v>1548</v>
      </c>
    </row>
    <row r="1501" spans="1:6">
      <c r="A1501" s="156" t="s">
        <v>3088</v>
      </c>
      <c r="B1501" s="156" t="s">
        <v>3089</v>
      </c>
      <c r="C1501" s="156" t="s">
        <v>5842</v>
      </c>
      <c r="D1501" s="156" t="s">
        <v>5871</v>
      </c>
      <c r="E1501" s="158" t="str">
        <f t="shared" si="23"/>
        <v>NVL</v>
      </c>
      <c r="F1501" s="158">
        <v>1548</v>
      </c>
    </row>
    <row r="1502" spans="1:6">
      <c r="A1502" s="156" t="s">
        <v>3090</v>
      </c>
      <c r="B1502" s="156" t="s">
        <v>3091</v>
      </c>
      <c r="C1502" s="156" t="s">
        <v>5842</v>
      </c>
      <c r="D1502" s="156" t="s">
        <v>5871</v>
      </c>
      <c r="E1502" s="158" t="str">
        <f t="shared" si="23"/>
        <v>NVL</v>
      </c>
      <c r="F1502" s="158">
        <v>1548</v>
      </c>
    </row>
    <row r="1503" spans="1:6">
      <c r="A1503" s="156" t="s">
        <v>3092</v>
      </c>
      <c r="B1503" s="156" t="s">
        <v>3093</v>
      </c>
      <c r="C1503" s="156" t="s">
        <v>5842</v>
      </c>
      <c r="D1503" s="156" t="s">
        <v>5871</v>
      </c>
      <c r="E1503" s="158" t="str">
        <f t="shared" si="23"/>
        <v>NVL</v>
      </c>
      <c r="F1503" s="158">
        <v>1548</v>
      </c>
    </row>
    <row r="1504" spans="1:6">
      <c r="A1504" s="156" t="s">
        <v>3094</v>
      </c>
      <c r="B1504" s="156" t="s">
        <v>3095</v>
      </c>
      <c r="C1504" s="156" t="s">
        <v>5842</v>
      </c>
      <c r="D1504" s="156" t="s">
        <v>5871</v>
      </c>
      <c r="E1504" s="158" t="str">
        <f t="shared" si="23"/>
        <v>NVL</v>
      </c>
      <c r="F1504" s="158">
        <v>1548</v>
      </c>
    </row>
    <row r="1505" spans="1:6">
      <c r="A1505" s="156" t="s">
        <v>3096</v>
      </c>
      <c r="B1505" s="156" t="s">
        <v>3097</v>
      </c>
      <c r="C1505" s="156" t="s">
        <v>5842</v>
      </c>
      <c r="D1505" s="156" t="s">
        <v>5871</v>
      </c>
      <c r="E1505" s="158" t="str">
        <f t="shared" si="23"/>
        <v>NVL</v>
      </c>
      <c r="F1505" s="158">
        <v>1548</v>
      </c>
    </row>
    <row r="1506" spans="1:6">
      <c r="A1506" s="156" t="s">
        <v>3098</v>
      </c>
      <c r="B1506" s="156" t="s">
        <v>3099</v>
      </c>
      <c r="C1506" s="156" t="s">
        <v>5842</v>
      </c>
      <c r="D1506" s="156" t="s">
        <v>5871</v>
      </c>
      <c r="E1506" s="158" t="str">
        <f t="shared" si="23"/>
        <v>NVL</v>
      </c>
      <c r="F1506" s="158">
        <v>1548</v>
      </c>
    </row>
    <row r="1507" spans="1:6">
      <c r="A1507" s="156" t="s">
        <v>3100</v>
      </c>
      <c r="B1507" s="156" t="s">
        <v>3101</v>
      </c>
      <c r="C1507" s="156" t="s">
        <v>5842</v>
      </c>
      <c r="D1507" s="156" t="s">
        <v>5871</v>
      </c>
      <c r="E1507" s="158" t="str">
        <f t="shared" si="23"/>
        <v>NVL</v>
      </c>
      <c r="F1507" s="158">
        <v>1548</v>
      </c>
    </row>
    <row r="1508" spans="1:6">
      <c r="A1508" s="156" t="s">
        <v>3102</v>
      </c>
      <c r="B1508" s="156" t="s">
        <v>3103</v>
      </c>
      <c r="C1508" s="156" t="s">
        <v>5842</v>
      </c>
      <c r="D1508" s="156" t="s">
        <v>5871</v>
      </c>
      <c r="E1508" s="158" t="str">
        <f t="shared" si="23"/>
        <v>NVL</v>
      </c>
      <c r="F1508" s="158">
        <v>1548</v>
      </c>
    </row>
    <row r="1509" spans="1:6">
      <c r="A1509" s="156" t="s">
        <v>3104</v>
      </c>
      <c r="B1509" s="156" t="s">
        <v>3105</v>
      </c>
      <c r="C1509" s="156" t="s">
        <v>5842</v>
      </c>
      <c r="D1509" s="156" t="s">
        <v>5871</v>
      </c>
      <c r="E1509" s="158" t="str">
        <f t="shared" si="23"/>
        <v>NVL</v>
      </c>
      <c r="F1509" s="158">
        <v>1548</v>
      </c>
    </row>
    <row r="1510" spans="1:6">
      <c r="A1510" s="156" t="s">
        <v>3106</v>
      </c>
      <c r="B1510" s="156" t="s">
        <v>3107</v>
      </c>
      <c r="C1510" s="156" t="s">
        <v>5842</v>
      </c>
      <c r="D1510" s="156" t="s">
        <v>5871</v>
      </c>
      <c r="E1510" s="158" t="str">
        <f t="shared" si="23"/>
        <v>NVL</v>
      </c>
      <c r="F1510" s="158">
        <v>1548</v>
      </c>
    </row>
    <row r="1511" spans="1:6">
      <c r="A1511" s="156" t="s">
        <v>3108</v>
      </c>
      <c r="B1511" s="156" t="s">
        <v>3109</v>
      </c>
      <c r="C1511" s="156" t="s">
        <v>5842</v>
      </c>
      <c r="D1511" s="156" t="s">
        <v>5871</v>
      </c>
      <c r="E1511" s="158" t="str">
        <f t="shared" si="23"/>
        <v>NVL</v>
      </c>
      <c r="F1511" s="158">
        <v>1548</v>
      </c>
    </row>
    <row r="1512" spans="1:6">
      <c r="A1512" s="156" t="s">
        <v>3110</v>
      </c>
      <c r="B1512" s="156" t="s">
        <v>3111</v>
      </c>
      <c r="C1512" s="156" t="s">
        <v>5842</v>
      </c>
      <c r="D1512" s="156" t="s">
        <v>5871</v>
      </c>
      <c r="E1512" s="158" t="str">
        <f t="shared" si="23"/>
        <v>NVL</v>
      </c>
      <c r="F1512" s="158">
        <v>1548</v>
      </c>
    </row>
    <row r="1513" spans="1:6">
      <c r="A1513" s="156" t="s">
        <v>3112</v>
      </c>
      <c r="B1513" s="156" t="s">
        <v>3113</v>
      </c>
      <c r="C1513" s="156" t="s">
        <v>5842</v>
      </c>
      <c r="D1513" s="156" t="s">
        <v>5871</v>
      </c>
      <c r="E1513" s="158" t="str">
        <f t="shared" si="23"/>
        <v>NVL</v>
      </c>
      <c r="F1513" s="158">
        <v>1548</v>
      </c>
    </row>
    <row r="1514" spans="1:6">
      <c r="A1514" s="156" t="s">
        <v>3114</v>
      </c>
      <c r="B1514" s="156" t="s">
        <v>3115</v>
      </c>
      <c r="C1514" s="156" t="s">
        <v>5842</v>
      </c>
      <c r="D1514" s="156" t="s">
        <v>5871</v>
      </c>
      <c r="E1514" s="158" t="str">
        <f t="shared" si="23"/>
        <v>NVL</v>
      </c>
      <c r="F1514" s="158">
        <v>1548</v>
      </c>
    </row>
    <row r="1515" spans="1:6">
      <c r="A1515" s="156" t="s">
        <v>3116</v>
      </c>
      <c r="B1515" s="156" t="s">
        <v>3117</v>
      </c>
      <c r="C1515" s="156" t="s">
        <v>5842</v>
      </c>
      <c r="D1515" s="156" t="s">
        <v>5871</v>
      </c>
      <c r="E1515" s="158" t="str">
        <f t="shared" si="23"/>
        <v>NVL</v>
      </c>
      <c r="F1515" s="158">
        <v>1548</v>
      </c>
    </row>
    <row r="1516" spans="1:6">
      <c r="A1516" s="156" t="s">
        <v>3118</v>
      </c>
      <c r="B1516" s="156" t="s">
        <v>3119</v>
      </c>
      <c r="C1516" s="156" t="s">
        <v>5842</v>
      </c>
      <c r="D1516" s="156" t="s">
        <v>5871</v>
      </c>
      <c r="E1516" s="158" t="str">
        <f t="shared" si="23"/>
        <v>NVL</v>
      </c>
      <c r="F1516" s="158">
        <v>1548</v>
      </c>
    </row>
    <row r="1517" spans="1:6">
      <c r="A1517" s="156" t="s">
        <v>3120</v>
      </c>
      <c r="B1517" s="156" t="s">
        <v>3121</v>
      </c>
      <c r="C1517" s="156" t="s">
        <v>5842</v>
      </c>
      <c r="D1517" s="156" t="s">
        <v>5871</v>
      </c>
      <c r="E1517" s="158" t="str">
        <f t="shared" si="23"/>
        <v>NVL</v>
      </c>
      <c r="F1517" s="158">
        <v>1548</v>
      </c>
    </row>
    <row r="1518" spans="1:6">
      <c r="A1518" s="156" t="s">
        <v>3122</v>
      </c>
      <c r="B1518" s="156" t="s">
        <v>3123</v>
      </c>
      <c r="C1518" s="156" t="s">
        <v>5842</v>
      </c>
      <c r="D1518" s="156" t="s">
        <v>5871</v>
      </c>
      <c r="E1518" s="158" t="str">
        <f t="shared" si="23"/>
        <v>NVL</v>
      </c>
      <c r="F1518" s="158">
        <v>1548</v>
      </c>
    </row>
    <row r="1519" spans="1:6">
      <c r="A1519" s="156" t="s">
        <v>3124</v>
      </c>
      <c r="B1519" s="156" t="s">
        <v>3125</v>
      </c>
      <c r="C1519" s="156" t="s">
        <v>5842</v>
      </c>
      <c r="D1519" s="156" t="s">
        <v>5871</v>
      </c>
      <c r="E1519" s="158" t="str">
        <f t="shared" si="23"/>
        <v>NVL</v>
      </c>
      <c r="F1519" s="158">
        <v>1548</v>
      </c>
    </row>
    <row r="1520" spans="1:6">
      <c r="A1520" s="156" t="s">
        <v>3126</v>
      </c>
      <c r="B1520" s="156" t="s">
        <v>3127</v>
      </c>
      <c r="C1520" s="156" t="s">
        <v>5842</v>
      </c>
      <c r="D1520" s="156" t="s">
        <v>5871</v>
      </c>
      <c r="E1520" s="158" t="str">
        <f t="shared" si="23"/>
        <v>NVL</v>
      </c>
      <c r="F1520" s="158">
        <v>1548</v>
      </c>
    </row>
    <row r="1521" spans="1:6">
      <c r="A1521" s="156" t="s">
        <v>3128</v>
      </c>
      <c r="B1521" s="156" t="s">
        <v>3129</v>
      </c>
      <c r="C1521" s="156" t="s">
        <v>5842</v>
      </c>
      <c r="D1521" s="156" t="s">
        <v>5871</v>
      </c>
      <c r="E1521" s="158" t="str">
        <f t="shared" si="23"/>
        <v>NVL</v>
      </c>
      <c r="F1521" s="158">
        <v>1548</v>
      </c>
    </row>
    <row r="1522" spans="1:6">
      <c r="A1522" s="156" t="s">
        <v>3130</v>
      </c>
      <c r="B1522" s="156" t="s">
        <v>3131</v>
      </c>
      <c r="C1522" s="156" t="s">
        <v>5842</v>
      </c>
      <c r="D1522" s="156" t="s">
        <v>5871</v>
      </c>
      <c r="E1522" s="158" t="str">
        <f t="shared" si="23"/>
        <v>NVL</v>
      </c>
      <c r="F1522" s="158">
        <v>1548</v>
      </c>
    </row>
    <row r="1523" spans="1:6">
      <c r="A1523" s="156" t="s">
        <v>3132</v>
      </c>
      <c r="B1523" s="156" t="s">
        <v>3133</v>
      </c>
      <c r="C1523" s="156" t="s">
        <v>5842</v>
      </c>
      <c r="D1523" s="156" t="s">
        <v>5871</v>
      </c>
      <c r="E1523" s="158" t="str">
        <f t="shared" si="23"/>
        <v>NVL</v>
      </c>
      <c r="F1523" s="158">
        <v>1548</v>
      </c>
    </row>
    <row r="1524" spans="1:6">
      <c r="A1524" s="156" t="s">
        <v>3134</v>
      </c>
      <c r="B1524" s="156" t="s">
        <v>3135</v>
      </c>
      <c r="C1524" s="156" t="s">
        <v>5842</v>
      </c>
      <c r="D1524" s="156" t="s">
        <v>5871</v>
      </c>
      <c r="E1524" s="158" t="str">
        <f t="shared" si="23"/>
        <v>NVL</v>
      </c>
      <c r="F1524" s="158">
        <v>1548</v>
      </c>
    </row>
    <row r="1525" spans="1:6">
      <c r="A1525" s="156" t="s">
        <v>3136</v>
      </c>
      <c r="B1525" s="156" t="s">
        <v>3137</v>
      </c>
      <c r="C1525" s="156" t="s">
        <v>5842</v>
      </c>
      <c r="D1525" s="156" t="s">
        <v>5871</v>
      </c>
      <c r="E1525" s="158" t="str">
        <f t="shared" si="23"/>
        <v>NVL</v>
      </c>
      <c r="F1525" s="158">
        <v>1548</v>
      </c>
    </row>
    <row r="1526" spans="1:6">
      <c r="A1526" s="156" t="s">
        <v>3138</v>
      </c>
      <c r="B1526" s="156" t="s">
        <v>3139</v>
      </c>
      <c r="C1526" s="156" t="s">
        <v>5842</v>
      </c>
      <c r="D1526" s="156" t="s">
        <v>5871</v>
      </c>
      <c r="E1526" s="158" t="str">
        <f t="shared" si="23"/>
        <v>NVL</v>
      </c>
      <c r="F1526" s="158">
        <v>1548</v>
      </c>
    </row>
    <row r="1527" spans="1:6">
      <c r="A1527" s="156" t="s">
        <v>3140</v>
      </c>
      <c r="B1527" s="156" t="s">
        <v>3141</v>
      </c>
      <c r="C1527" s="156" t="s">
        <v>5842</v>
      </c>
      <c r="D1527" s="156" t="s">
        <v>5871</v>
      </c>
      <c r="E1527" s="158" t="str">
        <f t="shared" si="23"/>
        <v>NVL</v>
      </c>
      <c r="F1527" s="158">
        <v>1548</v>
      </c>
    </row>
    <row r="1528" spans="1:6">
      <c r="A1528" s="156" t="s">
        <v>3142</v>
      </c>
      <c r="B1528" s="156" t="s">
        <v>3143</v>
      </c>
      <c r="C1528" s="156" t="s">
        <v>5842</v>
      </c>
      <c r="D1528" s="156" t="s">
        <v>5871</v>
      </c>
      <c r="E1528" s="158" t="str">
        <f t="shared" si="23"/>
        <v>NVL</v>
      </c>
      <c r="F1528" s="158">
        <v>1548</v>
      </c>
    </row>
    <row r="1529" spans="1:6">
      <c r="A1529" s="156" t="s">
        <v>3144</v>
      </c>
      <c r="B1529" s="156" t="s">
        <v>3145</v>
      </c>
      <c r="C1529" s="156" t="s">
        <v>5842</v>
      </c>
      <c r="D1529" s="156" t="s">
        <v>5871</v>
      </c>
      <c r="E1529" s="158" t="str">
        <f t="shared" si="23"/>
        <v>NVL</v>
      </c>
      <c r="F1529" s="158">
        <v>1548</v>
      </c>
    </row>
    <row r="1530" spans="1:6">
      <c r="A1530" s="156" t="s">
        <v>3146</v>
      </c>
      <c r="B1530" s="156" t="s">
        <v>3147</v>
      </c>
      <c r="C1530" s="156" t="s">
        <v>5842</v>
      </c>
      <c r="D1530" s="156" t="s">
        <v>5871</v>
      </c>
      <c r="E1530" s="158" t="str">
        <f t="shared" si="23"/>
        <v>NVL</v>
      </c>
      <c r="F1530" s="158">
        <v>1548</v>
      </c>
    </row>
    <row r="1531" spans="1:6">
      <c r="A1531" s="156" t="s">
        <v>3148</v>
      </c>
      <c r="B1531" s="156" t="s">
        <v>3149</v>
      </c>
      <c r="C1531" s="156" t="s">
        <v>5842</v>
      </c>
      <c r="D1531" s="156" t="s">
        <v>5871</v>
      </c>
      <c r="E1531" s="158" t="str">
        <f t="shared" si="23"/>
        <v>NVL</v>
      </c>
      <c r="F1531" s="158">
        <v>1548</v>
      </c>
    </row>
    <row r="1532" spans="1:6">
      <c r="A1532" s="156" t="s">
        <v>3150</v>
      </c>
      <c r="B1532" s="156" t="s">
        <v>3151</v>
      </c>
      <c r="C1532" s="156" t="s">
        <v>5842</v>
      </c>
      <c r="D1532" s="156" t="s">
        <v>5871</v>
      </c>
      <c r="E1532" s="158" t="str">
        <f t="shared" si="23"/>
        <v>NVL</v>
      </c>
      <c r="F1532" s="158">
        <v>1548</v>
      </c>
    </row>
    <row r="1533" spans="1:6">
      <c r="A1533" s="156" t="s">
        <v>3152</v>
      </c>
      <c r="B1533" s="156" t="s">
        <v>3153</v>
      </c>
      <c r="C1533" s="156" t="s">
        <v>5842</v>
      </c>
      <c r="D1533" s="156" t="s">
        <v>5871</v>
      </c>
      <c r="E1533" s="158" t="str">
        <f t="shared" si="23"/>
        <v>NVL</v>
      </c>
      <c r="F1533" s="158">
        <v>1548</v>
      </c>
    </row>
    <row r="1534" spans="1:6">
      <c r="A1534" s="156" t="s">
        <v>3154</v>
      </c>
      <c r="B1534" s="156" t="s">
        <v>3155</v>
      </c>
      <c r="C1534" s="156" t="s">
        <v>5842</v>
      </c>
      <c r="D1534" s="156" t="s">
        <v>5871</v>
      </c>
      <c r="E1534" s="158" t="str">
        <f t="shared" si="23"/>
        <v>NVL</v>
      </c>
      <c r="F1534" s="158">
        <v>1548</v>
      </c>
    </row>
    <row r="1535" spans="1:6">
      <c r="A1535" s="156" t="s">
        <v>3156</v>
      </c>
      <c r="B1535" s="156" t="s">
        <v>3157</v>
      </c>
      <c r="C1535" s="156" t="s">
        <v>5842</v>
      </c>
      <c r="D1535" s="156" t="s">
        <v>5871</v>
      </c>
      <c r="E1535" s="158" t="str">
        <f t="shared" si="23"/>
        <v>NVL</v>
      </c>
      <c r="F1535" s="158">
        <v>1548</v>
      </c>
    </row>
    <row r="1536" spans="1:6">
      <c r="A1536" s="156" t="s">
        <v>3158</v>
      </c>
      <c r="B1536" s="156" t="s">
        <v>3159</v>
      </c>
      <c r="C1536" s="156" t="s">
        <v>5842</v>
      </c>
      <c r="D1536" s="156" t="s">
        <v>5871</v>
      </c>
      <c r="E1536" s="158" t="str">
        <f t="shared" si="23"/>
        <v>NVL</v>
      </c>
      <c r="F1536" s="158">
        <v>1548</v>
      </c>
    </row>
    <row r="1537" spans="1:6">
      <c r="A1537" s="156" t="s">
        <v>3160</v>
      </c>
      <c r="B1537" s="156" t="s">
        <v>3161</v>
      </c>
      <c r="C1537" s="156" t="s">
        <v>5842</v>
      </c>
      <c r="D1537" s="156" t="s">
        <v>5871</v>
      </c>
      <c r="E1537" s="158" t="str">
        <f t="shared" si="23"/>
        <v>NVL</v>
      </c>
      <c r="F1537" s="158">
        <v>1548</v>
      </c>
    </row>
    <row r="1538" spans="1:6">
      <c r="A1538" s="156" t="s">
        <v>3162</v>
      </c>
      <c r="B1538" s="156" t="s">
        <v>3163</v>
      </c>
      <c r="C1538" s="156" t="s">
        <v>5842</v>
      </c>
      <c r="D1538" s="156" t="s">
        <v>5871</v>
      </c>
      <c r="E1538" s="158" t="str">
        <f t="shared" si="23"/>
        <v>NVL</v>
      </c>
      <c r="F1538" s="158">
        <v>1548</v>
      </c>
    </row>
    <row r="1539" spans="1:6">
      <c r="A1539" s="156" t="s">
        <v>3164</v>
      </c>
      <c r="B1539" s="156" t="s">
        <v>3165</v>
      </c>
      <c r="C1539" s="156" t="s">
        <v>5842</v>
      </c>
      <c r="D1539" s="156" t="s">
        <v>5871</v>
      </c>
      <c r="E1539" s="158" t="str">
        <f t="shared" ref="E1539:E1602" si="24">IF(LEFT(D1539,3)="156","HH",IF(LEFT(D1539,3)="155","TP",IF(LEFT(D1539,3)="153","CCDC",IF(LEFT(D1539,4)="1522","VTTH","NVL"))))</f>
        <v>NVL</v>
      </c>
      <c r="F1539" s="158">
        <v>1548</v>
      </c>
    </row>
    <row r="1540" spans="1:6">
      <c r="A1540" s="156" t="s">
        <v>3166</v>
      </c>
      <c r="B1540" s="156" t="s">
        <v>3167</v>
      </c>
      <c r="C1540" s="156" t="s">
        <v>5842</v>
      </c>
      <c r="D1540" s="156" t="s">
        <v>5871</v>
      </c>
      <c r="E1540" s="158" t="str">
        <f t="shared" si="24"/>
        <v>NVL</v>
      </c>
      <c r="F1540" s="158">
        <v>1548</v>
      </c>
    </row>
    <row r="1541" spans="1:6">
      <c r="A1541" s="156" t="s">
        <v>3168</v>
      </c>
      <c r="B1541" s="156" t="s">
        <v>3169</v>
      </c>
      <c r="C1541" s="156" t="s">
        <v>5842</v>
      </c>
      <c r="D1541" s="156" t="s">
        <v>5871</v>
      </c>
      <c r="E1541" s="158" t="str">
        <f t="shared" si="24"/>
        <v>NVL</v>
      </c>
      <c r="F1541" s="158">
        <v>1548</v>
      </c>
    </row>
    <row r="1542" spans="1:6">
      <c r="A1542" s="156" t="s">
        <v>3170</v>
      </c>
      <c r="B1542" s="156" t="s">
        <v>3171</v>
      </c>
      <c r="C1542" s="156" t="s">
        <v>5842</v>
      </c>
      <c r="D1542" s="156" t="s">
        <v>5871</v>
      </c>
      <c r="E1542" s="158" t="str">
        <f t="shared" si="24"/>
        <v>NVL</v>
      </c>
      <c r="F1542" s="158">
        <v>1548</v>
      </c>
    </row>
    <row r="1543" spans="1:6">
      <c r="A1543" s="156" t="s">
        <v>3172</v>
      </c>
      <c r="B1543" s="156" t="s">
        <v>3173</v>
      </c>
      <c r="C1543" s="156" t="s">
        <v>5842</v>
      </c>
      <c r="D1543" s="156" t="s">
        <v>5871</v>
      </c>
      <c r="E1543" s="158" t="str">
        <f t="shared" si="24"/>
        <v>NVL</v>
      </c>
      <c r="F1543" s="158">
        <v>1548</v>
      </c>
    </row>
    <row r="1544" spans="1:6">
      <c r="A1544" s="156" t="s">
        <v>3174</v>
      </c>
      <c r="B1544" s="156" t="s">
        <v>3175</v>
      </c>
      <c r="C1544" s="156" t="s">
        <v>5842</v>
      </c>
      <c r="D1544" s="156" t="s">
        <v>5871</v>
      </c>
      <c r="E1544" s="158" t="str">
        <f t="shared" si="24"/>
        <v>NVL</v>
      </c>
      <c r="F1544" s="158">
        <v>1548</v>
      </c>
    </row>
    <row r="1545" spans="1:6">
      <c r="A1545" s="156" t="s">
        <v>3176</v>
      </c>
      <c r="B1545" s="156" t="s">
        <v>3177</v>
      </c>
      <c r="C1545" s="156" t="s">
        <v>5842</v>
      </c>
      <c r="D1545" s="156" t="s">
        <v>5871</v>
      </c>
      <c r="E1545" s="158" t="str">
        <f t="shared" si="24"/>
        <v>NVL</v>
      </c>
      <c r="F1545" s="158">
        <v>1548</v>
      </c>
    </row>
    <row r="1546" spans="1:6">
      <c r="A1546" s="156" t="s">
        <v>3178</v>
      </c>
      <c r="B1546" s="156" t="s">
        <v>3179</v>
      </c>
      <c r="C1546" s="156" t="s">
        <v>5842</v>
      </c>
      <c r="D1546" s="156" t="s">
        <v>5871</v>
      </c>
      <c r="E1546" s="158" t="str">
        <f t="shared" si="24"/>
        <v>NVL</v>
      </c>
      <c r="F1546" s="158">
        <v>1548</v>
      </c>
    </row>
    <row r="1547" spans="1:6">
      <c r="A1547" s="156" t="s">
        <v>3180</v>
      </c>
      <c r="B1547" s="156" t="s">
        <v>3181</v>
      </c>
      <c r="C1547" s="156" t="s">
        <v>5842</v>
      </c>
      <c r="D1547" s="156" t="s">
        <v>5871</v>
      </c>
      <c r="E1547" s="158" t="str">
        <f t="shared" si="24"/>
        <v>NVL</v>
      </c>
      <c r="F1547" s="158">
        <v>1548</v>
      </c>
    </row>
    <row r="1548" spans="1:6">
      <c r="A1548" s="156" t="s">
        <v>3182</v>
      </c>
      <c r="B1548" s="156" t="s">
        <v>3183</v>
      </c>
      <c r="C1548" s="156" t="s">
        <v>5842</v>
      </c>
      <c r="D1548" s="156" t="s">
        <v>5871</v>
      </c>
      <c r="E1548" s="158" t="str">
        <f t="shared" si="24"/>
        <v>NVL</v>
      </c>
      <c r="F1548" s="158">
        <v>1548</v>
      </c>
    </row>
    <row r="1549" spans="1:6" ht="30">
      <c r="A1549" s="156" t="s">
        <v>3184</v>
      </c>
      <c r="B1549" s="156" t="s">
        <v>3185</v>
      </c>
      <c r="C1549" s="156" t="s">
        <v>5842</v>
      </c>
      <c r="D1549" s="156" t="s">
        <v>5871</v>
      </c>
      <c r="E1549" s="158" t="str">
        <f t="shared" si="24"/>
        <v>NVL</v>
      </c>
      <c r="F1549" s="158">
        <v>1548</v>
      </c>
    </row>
    <row r="1550" spans="1:6" ht="30">
      <c r="A1550" s="156" t="s">
        <v>3186</v>
      </c>
      <c r="B1550" s="156" t="s">
        <v>3187</v>
      </c>
      <c r="C1550" s="156" t="s">
        <v>5842</v>
      </c>
      <c r="D1550" s="156" t="s">
        <v>5871</v>
      </c>
      <c r="E1550" s="158" t="str">
        <f t="shared" si="24"/>
        <v>NVL</v>
      </c>
      <c r="F1550" s="158">
        <v>1548</v>
      </c>
    </row>
    <row r="1551" spans="1:6">
      <c r="A1551" s="156" t="s">
        <v>3188</v>
      </c>
      <c r="B1551" s="156" t="s">
        <v>3189</v>
      </c>
      <c r="C1551" s="156" t="s">
        <v>5842</v>
      </c>
      <c r="D1551" s="156" t="s">
        <v>5871</v>
      </c>
      <c r="E1551" s="158" t="str">
        <f t="shared" si="24"/>
        <v>NVL</v>
      </c>
      <c r="F1551" s="158">
        <v>1548</v>
      </c>
    </row>
    <row r="1552" spans="1:6">
      <c r="A1552" s="156" t="s">
        <v>3190</v>
      </c>
      <c r="B1552" s="156" t="s">
        <v>3191</v>
      </c>
      <c r="C1552" s="156" t="s">
        <v>5842</v>
      </c>
      <c r="D1552" s="156" t="s">
        <v>5871</v>
      </c>
      <c r="E1552" s="158" t="str">
        <f t="shared" si="24"/>
        <v>NVL</v>
      </c>
      <c r="F1552" s="158">
        <v>1548</v>
      </c>
    </row>
    <row r="1553" spans="1:6">
      <c r="A1553" s="156" t="s">
        <v>3192</v>
      </c>
      <c r="B1553" s="156" t="s">
        <v>3193</v>
      </c>
      <c r="C1553" s="156" t="s">
        <v>5842</v>
      </c>
      <c r="D1553" s="156" t="s">
        <v>5871</v>
      </c>
      <c r="E1553" s="158" t="str">
        <f t="shared" si="24"/>
        <v>NVL</v>
      </c>
      <c r="F1553" s="158">
        <v>1548</v>
      </c>
    </row>
    <row r="1554" spans="1:6">
      <c r="A1554" s="156" t="s">
        <v>3194</v>
      </c>
      <c r="B1554" s="156" t="s">
        <v>3195</v>
      </c>
      <c r="C1554" s="156" t="s">
        <v>5842</v>
      </c>
      <c r="D1554" s="156" t="s">
        <v>5871</v>
      </c>
      <c r="E1554" s="158" t="str">
        <f t="shared" si="24"/>
        <v>NVL</v>
      </c>
      <c r="F1554" s="158">
        <v>1548</v>
      </c>
    </row>
    <row r="1555" spans="1:6">
      <c r="A1555" s="156" t="s">
        <v>3196</v>
      </c>
      <c r="B1555" s="156" t="s">
        <v>3197</v>
      </c>
      <c r="C1555" s="156" t="s">
        <v>5842</v>
      </c>
      <c r="D1555" s="156" t="s">
        <v>5871</v>
      </c>
      <c r="E1555" s="158" t="str">
        <f t="shared" si="24"/>
        <v>NVL</v>
      </c>
      <c r="F1555" s="158">
        <v>1548</v>
      </c>
    </row>
    <row r="1556" spans="1:6">
      <c r="A1556" s="156" t="s">
        <v>3198</v>
      </c>
      <c r="B1556" s="156" t="s">
        <v>3199</v>
      </c>
      <c r="C1556" s="156" t="s">
        <v>5842</v>
      </c>
      <c r="D1556" s="156" t="s">
        <v>5871</v>
      </c>
      <c r="E1556" s="158" t="str">
        <f t="shared" si="24"/>
        <v>NVL</v>
      </c>
      <c r="F1556" s="158">
        <v>1548</v>
      </c>
    </row>
    <row r="1557" spans="1:6">
      <c r="A1557" s="156" t="s">
        <v>3200</v>
      </c>
      <c r="B1557" s="156" t="s">
        <v>3201</v>
      </c>
      <c r="C1557" s="156" t="s">
        <v>5842</v>
      </c>
      <c r="D1557" s="156" t="s">
        <v>5871</v>
      </c>
      <c r="E1557" s="158" t="str">
        <f t="shared" si="24"/>
        <v>NVL</v>
      </c>
      <c r="F1557" s="158">
        <v>1548</v>
      </c>
    </row>
    <row r="1558" spans="1:6">
      <c r="A1558" s="156" t="s">
        <v>3202</v>
      </c>
      <c r="B1558" s="156" t="s">
        <v>3203</v>
      </c>
      <c r="C1558" s="156" t="s">
        <v>5842</v>
      </c>
      <c r="D1558" s="156" t="s">
        <v>5871</v>
      </c>
      <c r="E1558" s="158" t="str">
        <f t="shared" si="24"/>
        <v>NVL</v>
      </c>
      <c r="F1558" s="158">
        <v>1548</v>
      </c>
    </row>
    <row r="1559" spans="1:6">
      <c r="A1559" s="156" t="s">
        <v>3204</v>
      </c>
      <c r="B1559" s="156" t="s">
        <v>3205</v>
      </c>
      <c r="C1559" s="156" t="s">
        <v>5842</v>
      </c>
      <c r="D1559" s="156" t="s">
        <v>5871</v>
      </c>
      <c r="E1559" s="158" t="str">
        <f t="shared" si="24"/>
        <v>NVL</v>
      </c>
      <c r="F1559" s="158">
        <v>1548</v>
      </c>
    </row>
    <row r="1560" spans="1:6">
      <c r="A1560" s="156" t="s">
        <v>3206</v>
      </c>
      <c r="B1560" s="156" t="s">
        <v>3207</v>
      </c>
      <c r="C1560" s="156" t="s">
        <v>5842</v>
      </c>
      <c r="D1560" s="156" t="s">
        <v>5871</v>
      </c>
      <c r="E1560" s="158" t="str">
        <f t="shared" si="24"/>
        <v>NVL</v>
      </c>
      <c r="F1560" s="158">
        <v>1548</v>
      </c>
    </row>
    <row r="1561" spans="1:6">
      <c r="A1561" s="156" t="s">
        <v>3208</v>
      </c>
      <c r="B1561" s="156" t="s">
        <v>3209</v>
      </c>
      <c r="C1561" s="156" t="s">
        <v>5842</v>
      </c>
      <c r="D1561" s="156" t="s">
        <v>5871</v>
      </c>
      <c r="E1561" s="158" t="str">
        <f t="shared" si="24"/>
        <v>NVL</v>
      </c>
      <c r="F1561" s="158">
        <v>1548</v>
      </c>
    </row>
    <row r="1562" spans="1:6">
      <c r="A1562" s="156" t="s">
        <v>3210</v>
      </c>
      <c r="B1562" s="156" t="s">
        <v>3211</v>
      </c>
      <c r="C1562" s="156" t="s">
        <v>5842</v>
      </c>
      <c r="D1562" s="156" t="s">
        <v>5871</v>
      </c>
      <c r="E1562" s="158" t="str">
        <f t="shared" si="24"/>
        <v>NVL</v>
      </c>
      <c r="F1562" s="158">
        <v>1548</v>
      </c>
    </row>
    <row r="1563" spans="1:6">
      <c r="A1563" s="156" t="s">
        <v>3212</v>
      </c>
      <c r="B1563" s="156" t="s">
        <v>3213</v>
      </c>
      <c r="C1563" s="156" t="s">
        <v>5842</v>
      </c>
      <c r="D1563" s="156" t="s">
        <v>5871</v>
      </c>
      <c r="E1563" s="158" t="str">
        <f t="shared" si="24"/>
        <v>NVL</v>
      </c>
      <c r="F1563" s="158">
        <v>1548</v>
      </c>
    </row>
    <row r="1564" spans="1:6">
      <c r="A1564" s="156" t="s">
        <v>3214</v>
      </c>
      <c r="B1564" s="156" t="s">
        <v>3215</v>
      </c>
      <c r="C1564" s="156" t="s">
        <v>5842</v>
      </c>
      <c r="D1564" s="156" t="s">
        <v>5871</v>
      </c>
      <c r="E1564" s="158" t="str">
        <f t="shared" si="24"/>
        <v>NVL</v>
      </c>
      <c r="F1564" s="158">
        <v>1548</v>
      </c>
    </row>
    <row r="1565" spans="1:6">
      <c r="A1565" s="156" t="s">
        <v>3216</v>
      </c>
      <c r="B1565" s="156" t="s">
        <v>3217</v>
      </c>
      <c r="C1565" s="156" t="s">
        <v>5842</v>
      </c>
      <c r="D1565" s="156" t="s">
        <v>5871</v>
      </c>
      <c r="E1565" s="158" t="str">
        <f t="shared" si="24"/>
        <v>NVL</v>
      </c>
      <c r="F1565" s="158">
        <v>1548</v>
      </c>
    </row>
    <row r="1566" spans="1:6">
      <c r="A1566" s="156" t="s">
        <v>3218</v>
      </c>
      <c r="B1566" s="156" t="s">
        <v>3219</v>
      </c>
      <c r="C1566" s="156" t="s">
        <v>5842</v>
      </c>
      <c r="D1566" s="156" t="s">
        <v>5871</v>
      </c>
      <c r="E1566" s="158" t="str">
        <f t="shared" si="24"/>
        <v>NVL</v>
      </c>
      <c r="F1566" s="158">
        <v>1548</v>
      </c>
    </row>
    <row r="1567" spans="1:6">
      <c r="A1567" s="156" t="s">
        <v>3220</v>
      </c>
      <c r="B1567" s="156" t="s">
        <v>3221</v>
      </c>
      <c r="C1567" s="156" t="s">
        <v>5842</v>
      </c>
      <c r="D1567" s="156" t="s">
        <v>5871</v>
      </c>
      <c r="E1567" s="158" t="str">
        <f t="shared" si="24"/>
        <v>NVL</v>
      </c>
      <c r="F1567" s="158">
        <v>1548</v>
      </c>
    </row>
    <row r="1568" spans="1:6">
      <c r="A1568" s="156" t="s">
        <v>3222</v>
      </c>
      <c r="B1568" s="156" t="s">
        <v>3223</v>
      </c>
      <c r="C1568" s="156" t="s">
        <v>21</v>
      </c>
      <c r="D1568" s="156" t="s">
        <v>5871</v>
      </c>
      <c r="E1568" s="158" t="str">
        <f t="shared" si="24"/>
        <v>NVL</v>
      </c>
      <c r="F1568" s="158">
        <v>1548</v>
      </c>
    </row>
    <row r="1569" spans="1:6">
      <c r="A1569" s="156" t="s">
        <v>3224</v>
      </c>
      <c r="B1569" s="156" t="s">
        <v>3225</v>
      </c>
      <c r="C1569" s="156" t="s">
        <v>21</v>
      </c>
      <c r="D1569" s="156" t="s">
        <v>5871</v>
      </c>
      <c r="E1569" s="158" t="str">
        <f t="shared" si="24"/>
        <v>NVL</v>
      </c>
      <c r="F1569" s="158">
        <v>1548</v>
      </c>
    </row>
    <row r="1570" spans="1:6" ht="30">
      <c r="A1570" s="156" t="s">
        <v>3226</v>
      </c>
      <c r="B1570" s="156" t="s">
        <v>3227</v>
      </c>
      <c r="C1570" s="156" t="s">
        <v>21</v>
      </c>
      <c r="D1570" s="156" t="s">
        <v>5871</v>
      </c>
      <c r="E1570" s="158" t="str">
        <f t="shared" si="24"/>
        <v>NVL</v>
      </c>
      <c r="F1570" s="158">
        <v>1548</v>
      </c>
    </row>
    <row r="1571" spans="1:6">
      <c r="A1571" s="156" t="s">
        <v>3228</v>
      </c>
      <c r="B1571" s="156" t="s">
        <v>3229</v>
      </c>
      <c r="C1571" s="156" t="s">
        <v>21</v>
      </c>
      <c r="D1571" s="156" t="s">
        <v>5871</v>
      </c>
      <c r="E1571" s="158" t="str">
        <f t="shared" si="24"/>
        <v>NVL</v>
      </c>
      <c r="F1571" s="158">
        <v>1548</v>
      </c>
    </row>
    <row r="1572" spans="1:6">
      <c r="A1572" s="156" t="s">
        <v>3230</v>
      </c>
      <c r="B1572" s="156" t="s">
        <v>3231</v>
      </c>
      <c r="C1572" s="156" t="s">
        <v>21</v>
      </c>
      <c r="D1572" s="156" t="s">
        <v>5871</v>
      </c>
      <c r="E1572" s="158" t="str">
        <f t="shared" si="24"/>
        <v>NVL</v>
      </c>
      <c r="F1572" s="158">
        <v>1548</v>
      </c>
    </row>
    <row r="1573" spans="1:6">
      <c r="A1573" s="156" t="s">
        <v>3232</v>
      </c>
      <c r="B1573" s="156" t="s">
        <v>3233</v>
      </c>
      <c r="C1573" s="156" t="s">
        <v>21</v>
      </c>
      <c r="D1573" s="156" t="s">
        <v>5871</v>
      </c>
      <c r="E1573" s="158" t="str">
        <f t="shared" si="24"/>
        <v>NVL</v>
      </c>
      <c r="F1573" s="158">
        <v>1548</v>
      </c>
    </row>
    <row r="1574" spans="1:6">
      <c r="A1574" s="156" t="s">
        <v>3234</v>
      </c>
      <c r="B1574" s="156" t="s">
        <v>3235</v>
      </c>
      <c r="C1574" s="156" t="s">
        <v>21</v>
      </c>
      <c r="D1574" s="156" t="s">
        <v>5871</v>
      </c>
      <c r="E1574" s="158" t="str">
        <f t="shared" si="24"/>
        <v>NVL</v>
      </c>
      <c r="F1574" s="158">
        <v>1548</v>
      </c>
    </row>
    <row r="1575" spans="1:6">
      <c r="A1575" s="156" t="s">
        <v>3236</v>
      </c>
      <c r="B1575" s="156" t="s">
        <v>3237</v>
      </c>
      <c r="C1575" s="156" t="s">
        <v>21</v>
      </c>
      <c r="D1575" s="156" t="s">
        <v>5871</v>
      </c>
      <c r="E1575" s="158" t="str">
        <f t="shared" si="24"/>
        <v>NVL</v>
      </c>
      <c r="F1575" s="158">
        <v>1548</v>
      </c>
    </row>
    <row r="1576" spans="1:6">
      <c r="A1576" s="156" t="s">
        <v>3238</v>
      </c>
      <c r="B1576" s="156" t="s">
        <v>3239</v>
      </c>
      <c r="C1576" s="156" t="s">
        <v>21</v>
      </c>
      <c r="D1576" s="156" t="s">
        <v>5871</v>
      </c>
      <c r="E1576" s="158" t="str">
        <f t="shared" si="24"/>
        <v>NVL</v>
      </c>
      <c r="F1576" s="158">
        <v>1548</v>
      </c>
    </row>
    <row r="1577" spans="1:6">
      <c r="A1577" s="156" t="s">
        <v>3240</v>
      </c>
      <c r="B1577" s="156" t="s">
        <v>3241</v>
      </c>
      <c r="C1577" s="156" t="s">
        <v>21</v>
      </c>
      <c r="D1577" s="156" t="s">
        <v>5871</v>
      </c>
      <c r="E1577" s="158" t="str">
        <f t="shared" si="24"/>
        <v>NVL</v>
      </c>
      <c r="F1577" s="158">
        <v>1548</v>
      </c>
    </row>
    <row r="1578" spans="1:6">
      <c r="A1578" s="156" t="s">
        <v>3242</v>
      </c>
      <c r="B1578" s="156" t="s">
        <v>3243</v>
      </c>
      <c r="C1578" s="156" t="s">
        <v>21</v>
      </c>
      <c r="D1578" s="156" t="s">
        <v>5871</v>
      </c>
      <c r="E1578" s="158" t="str">
        <f t="shared" si="24"/>
        <v>NVL</v>
      </c>
      <c r="F1578" s="158">
        <v>1548</v>
      </c>
    </row>
    <row r="1579" spans="1:6">
      <c r="A1579" s="156" t="s">
        <v>3244</v>
      </c>
      <c r="B1579" s="156" t="s">
        <v>3245</v>
      </c>
      <c r="C1579" s="156" t="s">
        <v>21</v>
      </c>
      <c r="D1579" s="156" t="s">
        <v>5871</v>
      </c>
      <c r="E1579" s="158" t="str">
        <f t="shared" si="24"/>
        <v>NVL</v>
      </c>
      <c r="F1579" s="158">
        <v>1548</v>
      </c>
    </row>
    <row r="1580" spans="1:6">
      <c r="A1580" s="156" t="s">
        <v>3246</v>
      </c>
      <c r="B1580" s="156" t="s">
        <v>3247</v>
      </c>
      <c r="C1580" s="156" t="s">
        <v>21</v>
      </c>
      <c r="D1580" s="156" t="s">
        <v>5871</v>
      </c>
      <c r="E1580" s="158" t="str">
        <f t="shared" si="24"/>
        <v>NVL</v>
      </c>
      <c r="F1580" s="158">
        <v>1548</v>
      </c>
    </row>
    <row r="1581" spans="1:6">
      <c r="A1581" s="156" t="s">
        <v>3248</v>
      </c>
      <c r="B1581" s="156" t="s">
        <v>3249</v>
      </c>
      <c r="C1581" s="156" t="s">
        <v>5842</v>
      </c>
      <c r="D1581" s="156" t="s">
        <v>5871</v>
      </c>
      <c r="E1581" s="158" t="str">
        <f t="shared" si="24"/>
        <v>NVL</v>
      </c>
      <c r="F1581" s="158">
        <v>1548</v>
      </c>
    </row>
    <row r="1582" spans="1:6">
      <c r="A1582" s="156" t="s">
        <v>3250</v>
      </c>
      <c r="B1582" s="156" t="s">
        <v>3251</v>
      </c>
      <c r="C1582" s="156" t="s">
        <v>21</v>
      </c>
      <c r="D1582" s="156" t="s">
        <v>5871</v>
      </c>
      <c r="E1582" s="158" t="str">
        <f t="shared" si="24"/>
        <v>NVL</v>
      </c>
      <c r="F1582" s="158">
        <v>1548</v>
      </c>
    </row>
    <row r="1583" spans="1:6">
      <c r="A1583" s="156" t="s">
        <v>3252</v>
      </c>
      <c r="B1583" s="156" t="s">
        <v>3253</v>
      </c>
      <c r="C1583" s="156" t="s">
        <v>21</v>
      </c>
      <c r="D1583" s="156" t="s">
        <v>5871</v>
      </c>
      <c r="E1583" s="158" t="str">
        <f t="shared" si="24"/>
        <v>NVL</v>
      </c>
      <c r="F1583" s="158">
        <v>1548</v>
      </c>
    </row>
    <row r="1584" spans="1:6">
      <c r="A1584" s="156" t="s">
        <v>3254</v>
      </c>
      <c r="B1584" s="156" t="s">
        <v>3255</v>
      </c>
      <c r="C1584" s="156" t="s">
        <v>21</v>
      </c>
      <c r="D1584" s="156" t="s">
        <v>5871</v>
      </c>
      <c r="E1584" s="158" t="str">
        <f t="shared" si="24"/>
        <v>NVL</v>
      </c>
      <c r="F1584" s="158">
        <v>1548</v>
      </c>
    </row>
    <row r="1585" spans="1:6">
      <c r="A1585" s="156" t="s">
        <v>3256</v>
      </c>
      <c r="B1585" s="156" t="s">
        <v>3257</v>
      </c>
      <c r="C1585" s="156" t="s">
        <v>21</v>
      </c>
      <c r="D1585" s="156" t="s">
        <v>5871</v>
      </c>
      <c r="E1585" s="158" t="str">
        <f t="shared" si="24"/>
        <v>NVL</v>
      </c>
      <c r="F1585" s="158">
        <v>1548</v>
      </c>
    </row>
    <row r="1586" spans="1:6">
      <c r="A1586" s="156" t="s">
        <v>3258</v>
      </c>
      <c r="B1586" s="156" t="s">
        <v>3259</v>
      </c>
      <c r="C1586" s="156" t="s">
        <v>21</v>
      </c>
      <c r="D1586" s="156" t="s">
        <v>5871</v>
      </c>
      <c r="E1586" s="158" t="str">
        <f t="shared" si="24"/>
        <v>NVL</v>
      </c>
      <c r="F1586" s="158">
        <v>1548</v>
      </c>
    </row>
    <row r="1587" spans="1:6">
      <c r="A1587" s="156" t="s">
        <v>3260</v>
      </c>
      <c r="B1587" s="156" t="s">
        <v>3261</v>
      </c>
      <c r="C1587" s="156" t="s">
        <v>21</v>
      </c>
      <c r="D1587" s="156" t="s">
        <v>5871</v>
      </c>
      <c r="E1587" s="158" t="str">
        <f t="shared" si="24"/>
        <v>NVL</v>
      </c>
      <c r="F1587" s="158">
        <v>1548</v>
      </c>
    </row>
    <row r="1588" spans="1:6">
      <c r="A1588" s="156" t="s">
        <v>3262</v>
      </c>
      <c r="B1588" s="156" t="s">
        <v>3263</v>
      </c>
      <c r="C1588" s="156" t="s">
        <v>21</v>
      </c>
      <c r="D1588" s="156" t="s">
        <v>5871</v>
      </c>
      <c r="E1588" s="158" t="str">
        <f t="shared" si="24"/>
        <v>NVL</v>
      </c>
      <c r="F1588" s="158">
        <v>1548</v>
      </c>
    </row>
    <row r="1589" spans="1:6" ht="60">
      <c r="A1589" s="156" t="s">
        <v>3264</v>
      </c>
      <c r="B1589" s="156" t="s">
        <v>3265</v>
      </c>
      <c r="C1589" s="156" t="s">
        <v>21</v>
      </c>
      <c r="D1589" s="156" t="s">
        <v>5871</v>
      </c>
      <c r="E1589" s="158" t="str">
        <f t="shared" si="24"/>
        <v>NVL</v>
      </c>
      <c r="F1589" s="158">
        <v>1548</v>
      </c>
    </row>
    <row r="1590" spans="1:6" ht="30">
      <c r="A1590" s="156" t="s">
        <v>3266</v>
      </c>
      <c r="B1590" s="156" t="s">
        <v>3267</v>
      </c>
      <c r="C1590" s="156" t="s">
        <v>21</v>
      </c>
      <c r="D1590" s="156" t="s">
        <v>5871</v>
      </c>
      <c r="E1590" s="158" t="str">
        <f t="shared" si="24"/>
        <v>NVL</v>
      </c>
      <c r="F1590" s="158">
        <v>1548</v>
      </c>
    </row>
    <row r="1591" spans="1:6">
      <c r="A1591" s="156" t="s">
        <v>3268</v>
      </c>
      <c r="B1591" s="156" t="s">
        <v>3141</v>
      </c>
      <c r="C1591" s="156" t="s">
        <v>21</v>
      </c>
      <c r="D1591" s="156" t="s">
        <v>5871</v>
      </c>
      <c r="E1591" s="158" t="str">
        <f t="shared" si="24"/>
        <v>NVL</v>
      </c>
      <c r="F1591" s="158">
        <v>1548</v>
      </c>
    </row>
    <row r="1592" spans="1:6">
      <c r="A1592" s="156" t="s">
        <v>3269</v>
      </c>
      <c r="B1592" s="156" t="s">
        <v>3270</v>
      </c>
      <c r="C1592" s="156" t="s">
        <v>21</v>
      </c>
      <c r="D1592" s="156" t="s">
        <v>5871</v>
      </c>
      <c r="E1592" s="158" t="str">
        <f t="shared" si="24"/>
        <v>NVL</v>
      </c>
      <c r="F1592" s="158">
        <v>1548</v>
      </c>
    </row>
    <row r="1593" spans="1:6">
      <c r="A1593" s="156" t="s">
        <v>3271</v>
      </c>
      <c r="B1593" s="156" t="s">
        <v>3272</v>
      </c>
      <c r="C1593" s="156" t="s">
        <v>21</v>
      </c>
      <c r="D1593" s="156" t="s">
        <v>5871</v>
      </c>
      <c r="E1593" s="158" t="str">
        <f t="shared" si="24"/>
        <v>NVL</v>
      </c>
      <c r="F1593" s="158">
        <v>1548</v>
      </c>
    </row>
    <row r="1594" spans="1:6">
      <c r="A1594" s="156" t="s">
        <v>3273</v>
      </c>
      <c r="B1594" s="156" t="s">
        <v>3274</v>
      </c>
      <c r="C1594" s="156" t="s">
        <v>21</v>
      </c>
      <c r="D1594" s="156" t="s">
        <v>5871</v>
      </c>
      <c r="E1594" s="158" t="str">
        <f t="shared" si="24"/>
        <v>NVL</v>
      </c>
      <c r="F1594" s="158">
        <v>1548</v>
      </c>
    </row>
    <row r="1595" spans="1:6">
      <c r="A1595" s="156" t="s">
        <v>3275</v>
      </c>
      <c r="B1595" s="156" t="s">
        <v>3276</v>
      </c>
      <c r="C1595" s="156" t="s">
        <v>21</v>
      </c>
      <c r="D1595" s="156" t="s">
        <v>5871</v>
      </c>
      <c r="E1595" s="158" t="str">
        <f t="shared" si="24"/>
        <v>NVL</v>
      </c>
      <c r="F1595" s="158">
        <v>1548</v>
      </c>
    </row>
    <row r="1596" spans="1:6">
      <c r="A1596" s="156" t="s">
        <v>3277</v>
      </c>
      <c r="B1596" s="156" t="s">
        <v>3278</v>
      </c>
      <c r="C1596" s="156" t="s">
        <v>21</v>
      </c>
      <c r="D1596" s="156" t="s">
        <v>5871</v>
      </c>
      <c r="E1596" s="158" t="str">
        <f t="shared" si="24"/>
        <v>NVL</v>
      </c>
      <c r="F1596" s="158">
        <v>1548</v>
      </c>
    </row>
    <row r="1597" spans="1:6">
      <c r="A1597" s="156" t="s">
        <v>3279</v>
      </c>
      <c r="B1597" s="156" t="s">
        <v>3151</v>
      </c>
      <c r="C1597" s="156" t="s">
        <v>21</v>
      </c>
      <c r="D1597" s="156" t="s">
        <v>5871</v>
      </c>
      <c r="E1597" s="158" t="str">
        <f t="shared" si="24"/>
        <v>NVL</v>
      </c>
      <c r="F1597" s="158">
        <v>1548</v>
      </c>
    </row>
    <row r="1598" spans="1:6">
      <c r="A1598" s="156" t="s">
        <v>3280</v>
      </c>
      <c r="B1598" s="156" t="s">
        <v>3281</v>
      </c>
      <c r="C1598" s="156" t="s">
        <v>21</v>
      </c>
      <c r="D1598" s="156" t="s">
        <v>5871</v>
      </c>
      <c r="E1598" s="158" t="str">
        <f t="shared" si="24"/>
        <v>NVL</v>
      </c>
      <c r="F1598" s="158">
        <v>1548</v>
      </c>
    </row>
    <row r="1599" spans="1:6">
      <c r="A1599" s="156" t="s">
        <v>3282</v>
      </c>
      <c r="B1599" s="156" t="s">
        <v>3283</v>
      </c>
      <c r="C1599" s="156" t="s">
        <v>21</v>
      </c>
      <c r="D1599" s="156" t="s">
        <v>5871</v>
      </c>
      <c r="E1599" s="158" t="str">
        <f t="shared" si="24"/>
        <v>NVL</v>
      </c>
      <c r="F1599" s="158">
        <v>1548</v>
      </c>
    </row>
    <row r="1600" spans="1:6">
      <c r="A1600" s="156" t="s">
        <v>3284</v>
      </c>
      <c r="B1600" s="156" t="s">
        <v>3285</v>
      </c>
      <c r="C1600" s="156" t="s">
        <v>21</v>
      </c>
      <c r="D1600" s="156" t="s">
        <v>5871</v>
      </c>
      <c r="E1600" s="158" t="str">
        <f t="shared" si="24"/>
        <v>NVL</v>
      </c>
      <c r="F1600" s="158">
        <v>1548</v>
      </c>
    </row>
    <row r="1601" spans="1:6">
      <c r="A1601" s="156" t="s">
        <v>3286</v>
      </c>
      <c r="B1601" s="156" t="s">
        <v>3287</v>
      </c>
      <c r="C1601" s="156" t="s">
        <v>21</v>
      </c>
      <c r="D1601" s="156" t="s">
        <v>5871</v>
      </c>
      <c r="E1601" s="158" t="str">
        <f t="shared" si="24"/>
        <v>NVL</v>
      </c>
      <c r="F1601" s="158">
        <v>1548</v>
      </c>
    </row>
    <row r="1602" spans="1:6">
      <c r="A1602" s="156" t="s">
        <v>3288</v>
      </c>
      <c r="B1602" s="156" t="s">
        <v>3289</v>
      </c>
      <c r="C1602" s="156" t="s">
        <v>21</v>
      </c>
      <c r="D1602" s="156" t="s">
        <v>5871</v>
      </c>
      <c r="E1602" s="158" t="str">
        <f t="shared" si="24"/>
        <v>NVL</v>
      </c>
      <c r="F1602" s="158">
        <v>1548</v>
      </c>
    </row>
    <row r="1603" spans="1:6">
      <c r="A1603" s="156" t="s">
        <v>3290</v>
      </c>
      <c r="B1603" s="156" t="s">
        <v>3167</v>
      </c>
      <c r="C1603" s="156" t="s">
        <v>21</v>
      </c>
      <c r="D1603" s="156" t="s">
        <v>5871</v>
      </c>
      <c r="E1603" s="158" t="str">
        <f t="shared" ref="E1603:E1666" si="25">IF(LEFT(D1603,3)="156","HH",IF(LEFT(D1603,3)="155","TP",IF(LEFT(D1603,3)="153","CCDC",IF(LEFT(D1603,4)="1522","VTTH","NVL"))))</f>
        <v>NVL</v>
      </c>
      <c r="F1603" s="158">
        <v>1548</v>
      </c>
    </row>
    <row r="1604" spans="1:6">
      <c r="A1604" s="156" t="s">
        <v>3291</v>
      </c>
      <c r="B1604" s="156" t="s">
        <v>3292</v>
      </c>
      <c r="C1604" s="156" t="s">
        <v>21</v>
      </c>
      <c r="D1604" s="156" t="s">
        <v>5871</v>
      </c>
      <c r="E1604" s="158" t="str">
        <f t="shared" si="25"/>
        <v>NVL</v>
      </c>
      <c r="F1604" s="158">
        <v>1548</v>
      </c>
    </row>
    <row r="1605" spans="1:6">
      <c r="A1605" s="156" t="s">
        <v>3293</v>
      </c>
      <c r="B1605" s="156" t="s">
        <v>3294</v>
      </c>
      <c r="C1605" s="156" t="s">
        <v>21</v>
      </c>
      <c r="D1605" s="156" t="s">
        <v>5871</v>
      </c>
      <c r="E1605" s="158" t="str">
        <f t="shared" si="25"/>
        <v>NVL</v>
      </c>
      <c r="F1605" s="158">
        <v>1548</v>
      </c>
    </row>
    <row r="1606" spans="1:6">
      <c r="A1606" s="156" t="s">
        <v>3295</v>
      </c>
      <c r="B1606" s="156" t="s">
        <v>3296</v>
      </c>
      <c r="C1606" s="156" t="s">
        <v>21</v>
      </c>
      <c r="D1606" s="156" t="s">
        <v>5871</v>
      </c>
      <c r="E1606" s="158" t="str">
        <f t="shared" si="25"/>
        <v>NVL</v>
      </c>
      <c r="F1606" s="158">
        <v>1548</v>
      </c>
    </row>
    <row r="1607" spans="1:6">
      <c r="A1607" s="156" t="s">
        <v>3297</v>
      </c>
      <c r="B1607" s="156" t="s">
        <v>3298</v>
      </c>
      <c r="C1607" s="156" t="s">
        <v>21</v>
      </c>
      <c r="D1607" s="156" t="s">
        <v>5871</v>
      </c>
      <c r="E1607" s="158" t="str">
        <f t="shared" si="25"/>
        <v>NVL</v>
      </c>
      <c r="F1607" s="158">
        <v>1548</v>
      </c>
    </row>
    <row r="1608" spans="1:6">
      <c r="A1608" s="156" t="s">
        <v>3299</v>
      </c>
      <c r="B1608" s="156" t="s">
        <v>3300</v>
      </c>
      <c r="C1608" s="156" t="s">
        <v>21</v>
      </c>
      <c r="D1608" s="156" t="s">
        <v>5871</v>
      </c>
      <c r="E1608" s="158" t="str">
        <f t="shared" si="25"/>
        <v>NVL</v>
      </c>
      <c r="F1608" s="158">
        <v>1548</v>
      </c>
    </row>
    <row r="1609" spans="1:6">
      <c r="A1609" s="156" t="s">
        <v>3301</v>
      </c>
      <c r="B1609" s="156" t="s">
        <v>3302</v>
      </c>
      <c r="C1609" s="156" t="s">
        <v>21</v>
      </c>
      <c r="D1609" s="156" t="s">
        <v>5871</v>
      </c>
      <c r="E1609" s="158" t="str">
        <f t="shared" si="25"/>
        <v>NVL</v>
      </c>
      <c r="F1609" s="158">
        <v>1548</v>
      </c>
    </row>
    <row r="1610" spans="1:6">
      <c r="A1610" s="156" t="s">
        <v>3303</v>
      </c>
      <c r="B1610" s="156" t="s">
        <v>3304</v>
      </c>
      <c r="C1610" s="156" t="s">
        <v>21</v>
      </c>
      <c r="D1610" s="156" t="s">
        <v>5871</v>
      </c>
      <c r="E1610" s="158" t="str">
        <f t="shared" si="25"/>
        <v>NVL</v>
      </c>
      <c r="F1610" s="158">
        <v>1548</v>
      </c>
    </row>
    <row r="1611" spans="1:6">
      <c r="A1611" s="156" t="s">
        <v>41</v>
      </c>
      <c r="B1611" s="156" t="s">
        <v>3305</v>
      </c>
      <c r="C1611" s="156" t="s">
        <v>21</v>
      </c>
      <c r="D1611" s="156" t="s">
        <v>5871</v>
      </c>
      <c r="E1611" s="158" t="str">
        <f t="shared" si="25"/>
        <v>NVL</v>
      </c>
      <c r="F1611" s="158">
        <v>1548</v>
      </c>
    </row>
    <row r="1612" spans="1:6">
      <c r="A1612" s="156" t="s">
        <v>43</v>
      </c>
      <c r="B1612" s="156" t="s">
        <v>3306</v>
      </c>
      <c r="C1612" s="156" t="s">
        <v>21</v>
      </c>
      <c r="D1612" s="156" t="s">
        <v>5871</v>
      </c>
      <c r="E1612" s="158" t="str">
        <f t="shared" si="25"/>
        <v>NVL</v>
      </c>
      <c r="F1612" s="158">
        <v>1548</v>
      </c>
    </row>
    <row r="1613" spans="1:6">
      <c r="A1613" s="156" t="s">
        <v>3307</v>
      </c>
      <c r="B1613" s="156" t="s">
        <v>3308</v>
      </c>
      <c r="C1613" s="156" t="s">
        <v>21</v>
      </c>
      <c r="D1613" s="156" t="s">
        <v>5871</v>
      </c>
      <c r="E1613" s="158" t="str">
        <f t="shared" si="25"/>
        <v>NVL</v>
      </c>
      <c r="F1613" s="158">
        <v>1548</v>
      </c>
    </row>
    <row r="1614" spans="1:6">
      <c r="A1614" s="156" t="s">
        <v>3309</v>
      </c>
      <c r="B1614" s="156" t="s">
        <v>3310</v>
      </c>
      <c r="C1614" s="156" t="s">
        <v>21</v>
      </c>
      <c r="D1614" s="156" t="s">
        <v>5871</v>
      </c>
      <c r="E1614" s="158" t="str">
        <f t="shared" si="25"/>
        <v>NVL</v>
      </c>
      <c r="F1614" s="158">
        <v>1548</v>
      </c>
    </row>
    <row r="1615" spans="1:6">
      <c r="A1615" s="156" t="s">
        <v>3311</v>
      </c>
      <c r="B1615" s="156" t="s">
        <v>3312</v>
      </c>
      <c r="C1615" s="156" t="s">
        <v>21</v>
      </c>
      <c r="D1615" s="156" t="s">
        <v>5871</v>
      </c>
      <c r="E1615" s="158" t="str">
        <f t="shared" si="25"/>
        <v>NVL</v>
      </c>
      <c r="F1615" s="158">
        <v>1548</v>
      </c>
    </row>
    <row r="1616" spans="1:6">
      <c r="A1616" s="156" t="s">
        <v>3313</v>
      </c>
      <c r="B1616" s="156" t="s">
        <v>3314</v>
      </c>
      <c r="C1616" s="156" t="s">
        <v>21</v>
      </c>
      <c r="D1616" s="156" t="s">
        <v>5871</v>
      </c>
      <c r="E1616" s="158" t="str">
        <f t="shared" si="25"/>
        <v>NVL</v>
      </c>
      <c r="F1616" s="158">
        <v>1548</v>
      </c>
    </row>
    <row r="1617" spans="1:6">
      <c r="A1617" s="156" t="s">
        <v>3315</v>
      </c>
      <c r="B1617" s="156" t="s">
        <v>3316</v>
      </c>
      <c r="C1617" s="156" t="s">
        <v>21</v>
      </c>
      <c r="D1617" s="156" t="s">
        <v>5871</v>
      </c>
      <c r="E1617" s="158" t="str">
        <f t="shared" si="25"/>
        <v>NVL</v>
      </c>
      <c r="F1617" s="158">
        <v>1548</v>
      </c>
    </row>
    <row r="1618" spans="1:6">
      <c r="A1618" s="156" t="s">
        <v>3317</v>
      </c>
      <c r="B1618" s="156" t="s">
        <v>3316</v>
      </c>
      <c r="C1618" s="156" t="s">
        <v>21</v>
      </c>
      <c r="D1618" s="156" t="s">
        <v>5871</v>
      </c>
      <c r="E1618" s="158" t="str">
        <f t="shared" si="25"/>
        <v>NVL</v>
      </c>
      <c r="F1618" s="158">
        <v>1548</v>
      </c>
    </row>
    <row r="1619" spans="1:6" ht="30">
      <c r="A1619" s="156" t="s">
        <v>3318</v>
      </c>
      <c r="B1619" s="156" t="s">
        <v>3319</v>
      </c>
      <c r="C1619" s="156" t="s">
        <v>21</v>
      </c>
      <c r="D1619" s="156" t="s">
        <v>5871</v>
      </c>
      <c r="E1619" s="158" t="str">
        <f t="shared" si="25"/>
        <v>NVL</v>
      </c>
      <c r="F1619" s="158">
        <v>1548</v>
      </c>
    </row>
    <row r="1620" spans="1:6" ht="30">
      <c r="A1620" s="156" t="s">
        <v>3320</v>
      </c>
      <c r="B1620" s="156" t="s">
        <v>3319</v>
      </c>
      <c r="C1620" s="156" t="s">
        <v>21</v>
      </c>
      <c r="D1620" s="156" t="s">
        <v>5871</v>
      </c>
      <c r="E1620" s="158" t="str">
        <f t="shared" si="25"/>
        <v>NVL</v>
      </c>
      <c r="F1620" s="158">
        <v>1548</v>
      </c>
    </row>
    <row r="1621" spans="1:6" ht="30">
      <c r="A1621" s="156" t="s">
        <v>3321</v>
      </c>
      <c r="B1621" s="156" t="s">
        <v>3322</v>
      </c>
      <c r="C1621" s="156" t="s">
        <v>21</v>
      </c>
      <c r="D1621" s="156" t="s">
        <v>5871</v>
      </c>
      <c r="E1621" s="158" t="str">
        <f t="shared" si="25"/>
        <v>NVL</v>
      </c>
      <c r="F1621" s="158">
        <v>1548</v>
      </c>
    </row>
    <row r="1622" spans="1:6" ht="30">
      <c r="A1622" s="156" t="s">
        <v>3323</v>
      </c>
      <c r="B1622" s="156" t="s">
        <v>3322</v>
      </c>
      <c r="C1622" s="156" t="s">
        <v>21</v>
      </c>
      <c r="D1622" s="156" t="s">
        <v>5871</v>
      </c>
      <c r="E1622" s="158" t="str">
        <f t="shared" si="25"/>
        <v>NVL</v>
      </c>
      <c r="F1622" s="158">
        <v>1548</v>
      </c>
    </row>
    <row r="1623" spans="1:6">
      <c r="A1623" s="156" t="s">
        <v>3324</v>
      </c>
      <c r="B1623" s="156" t="s">
        <v>3325</v>
      </c>
      <c r="C1623" s="156" t="s">
        <v>21</v>
      </c>
      <c r="D1623" s="156" t="s">
        <v>5871</v>
      </c>
      <c r="E1623" s="158" t="str">
        <f t="shared" si="25"/>
        <v>NVL</v>
      </c>
      <c r="F1623" s="158">
        <v>1548</v>
      </c>
    </row>
    <row r="1624" spans="1:6">
      <c r="A1624" s="156" t="s">
        <v>3326</v>
      </c>
      <c r="B1624" s="156" t="s">
        <v>3327</v>
      </c>
      <c r="C1624" s="156" t="s">
        <v>21</v>
      </c>
      <c r="D1624" s="156" t="s">
        <v>5871</v>
      </c>
      <c r="E1624" s="158" t="str">
        <f t="shared" si="25"/>
        <v>NVL</v>
      </c>
      <c r="F1624" s="158">
        <v>1548</v>
      </c>
    </row>
    <row r="1625" spans="1:6">
      <c r="A1625" s="156" t="s">
        <v>3328</v>
      </c>
      <c r="B1625" s="156" t="s">
        <v>3329</v>
      </c>
      <c r="C1625" s="156" t="s">
        <v>21</v>
      </c>
      <c r="D1625" s="156" t="s">
        <v>5871</v>
      </c>
      <c r="E1625" s="158" t="str">
        <f t="shared" si="25"/>
        <v>NVL</v>
      </c>
      <c r="F1625" s="158">
        <v>1548</v>
      </c>
    </row>
    <row r="1626" spans="1:6">
      <c r="A1626" s="156" t="s">
        <v>3330</v>
      </c>
      <c r="B1626" s="156" t="s">
        <v>3331</v>
      </c>
      <c r="C1626" s="156" t="s">
        <v>21</v>
      </c>
      <c r="D1626" s="156" t="s">
        <v>5871</v>
      </c>
      <c r="E1626" s="158" t="str">
        <f t="shared" si="25"/>
        <v>NVL</v>
      </c>
      <c r="F1626" s="158">
        <v>1548</v>
      </c>
    </row>
    <row r="1627" spans="1:6">
      <c r="A1627" s="156" t="s">
        <v>3332</v>
      </c>
      <c r="B1627" s="156" t="s">
        <v>3333</v>
      </c>
      <c r="C1627" s="156" t="s">
        <v>21</v>
      </c>
      <c r="D1627" s="156" t="s">
        <v>5871</v>
      </c>
      <c r="E1627" s="158" t="str">
        <f t="shared" si="25"/>
        <v>NVL</v>
      </c>
      <c r="F1627" s="158">
        <v>1548</v>
      </c>
    </row>
    <row r="1628" spans="1:6">
      <c r="A1628" s="156" t="s">
        <v>3334</v>
      </c>
      <c r="B1628" s="156" t="s">
        <v>3335</v>
      </c>
      <c r="C1628" s="156" t="s">
        <v>21</v>
      </c>
      <c r="D1628" s="156" t="s">
        <v>5871</v>
      </c>
      <c r="E1628" s="158" t="str">
        <f t="shared" si="25"/>
        <v>NVL</v>
      </c>
      <c r="F1628" s="158">
        <v>1548</v>
      </c>
    </row>
    <row r="1629" spans="1:6">
      <c r="A1629" s="156" t="s">
        <v>3336</v>
      </c>
      <c r="B1629" s="156" t="s">
        <v>3337</v>
      </c>
      <c r="C1629" s="156" t="s">
        <v>21</v>
      </c>
      <c r="D1629" s="156" t="s">
        <v>5871</v>
      </c>
      <c r="E1629" s="158" t="str">
        <f t="shared" si="25"/>
        <v>NVL</v>
      </c>
      <c r="F1629" s="158">
        <v>1548</v>
      </c>
    </row>
    <row r="1630" spans="1:6">
      <c r="A1630" s="156" t="s">
        <v>3338</v>
      </c>
      <c r="B1630" s="156" t="s">
        <v>3337</v>
      </c>
      <c r="C1630" s="156" t="s">
        <v>21</v>
      </c>
      <c r="D1630" s="156" t="s">
        <v>5871</v>
      </c>
      <c r="E1630" s="158" t="str">
        <f t="shared" si="25"/>
        <v>NVL</v>
      </c>
      <c r="F1630" s="158">
        <v>1548</v>
      </c>
    </row>
    <row r="1631" spans="1:6">
      <c r="A1631" s="156" t="s">
        <v>3339</v>
      </c>
      <c r="B1631" s="156" t="s">
        <v>3340</v>
      </c>
      <c r="C1631" s="156" t="s">
        <v>21</v>
      </c>
      <c r="D1631" s="156" t="s">
        <v>5871</v>
      </c>
      <c r="E1631" s="158" t="str">
        <f t="shared" si="25"/>
        <v>NVL</v>
      </c>
      <c r="F1631" s="158">
        <v>1548</v>
      </c>
    </row>
    <row r="1632" spans="1:6">
      <c r="A1632" s="156" t="s">
        <v>3341</v>
      </c>
      <c r="B1632" s="156" t="s">
        <v>3340</v>
      </c>
      <c r="C1632" s="156" t="s">
        <v>21</v>
      </c>
      <c r="D1632" s="156" t="s">
        <v>5871</v>
      </c>
      <c r="E1632" s="158" t="str">
        <f t="shared" si="25"/>
        <v>NVL</v>
      </c>
      <c r="F1632" s="158">
        <v>1548</v>
      </c>
    </row>
    <row r="1633" spans="1:6">
      <c r="A1633" s="156" t="s">
        <v>3342</v>
      </c>
      <c r="B1633" s="156" t="s">
        <v>3343</v>
      </c>
      <c r="C1633" s="156" t="s">
        <v>21</v>
      </c>
      <c r="D1633" s="156" t="s">
        <v>5871</v>
      </c>
      <c r="E1633" s="158" t="str">
        <f t="shared" si="25"/>
        <v>NVL</v>
      </c>
      <c r="F1633" s="158">
        <v>1548</v>
      </c>
    </row>
    <row r="1634" spans="1:6">
      <c r="A1634" s="156" t="s">
        <v>3344</v>
      </c>
      <c r="B1634" s="156" t="s">
        <v>3343</v>
      </c>
      <c r="C1634" s="156" t="s">
        <v>21</v>
      </c>
      <c r="D1634" s="156" t="s">
        <v>5871</v>
      </c>
      <c r="E1634" s="158" t="str">
        <f t="shared" si="25"/>
        <v>NVL</v>
      </c>
      <c r="F1634" s="158">
        <v>1548</v>
      </c>
    </row>
    <row r="1635" spans="1:6">
      <c r="A1635" s="156" t="s">
        <v>3345</v>
      </c>
      <c r="B1635" s="156" t="s">
        <v>3346</v>
      </c>
      <c r="C1635" s="156" t="s">
        <v>21</v>
      </c>
      <c r="D1635" s="156" t="s">
        <v>5871</v>
      </c>
      <c r="E1635" s="158" t="str">
        <f t="shared" si="25"/>
        <v>NVL</v>
      </c>
      <c r="F1635" s="158">
        <v>1548</v>
      </c>
    </row>
    <row r="1636" spans="1:6">
      <c r="A1636" s="156" t="s">
        <v>3347</v>
      </c>
      <c r="B1636" s="156" t="s">
        <v>3348</v>
      </c>
      <c r="C1636" s="156" t="s">
        <v>21</v>
      </c>
      <c r="D1636" s="156" t="s">
        <v>5871</v>
      </c>
      <c r="E1636" s="158" t="str">
        <f t="shared" si="25"/>
        <v>NVL</v>
      </c>
      <c r="F1636" s="158">
        <v>1548</v>
      </c>
    </row>
    <row r="1637" spans="1:6">
      <c r="A1637" s="156" t="s">
        <v>3349</v>
      </c>
      <c r="B1637" s="156" t="s">
        <v>3350</v>
      </c>
      <c r="C1637" s="156" t="s">
        <v>21</v>
      </c>
      <c r="D1637" s="156" t="s">
        <v>5871</v>
      </c>
      <c r="E1637" s="158" t="str">
        <f t="shared" si="25"/>
        <v>NVL</v>
      </c>
      <c r="F1637" s="158">
        <v>1548</v>
      </c>
    </row>
    <row r="1638" spans="1:6">
      <c r="A1638" s="156" t="s">
        <v>3351</v>
      </c>
      <c r="B1638" s="156" t="s">
        <v>3352</v>
      </c>
      <c r="C1638" s="156" t="s">
        <v>21</v>
      </c>
      <c r="D1638" s="156" t="s">
        <v>5871</v>
      </c>
      <c r="E1638" s="158" t="str">
        <f t="shared" si="25"/>
        <v>NVL</v>
      </c>
      <c r="F1638" s="158">
        <v>1548</v>
      </c>
    </row>
    <row r="1639" spans="1:6">
      <c r="A1639" s="156" t="s">
        <v>3353</v>
      </c>
      <c r="B1639" s="156" t="s">
        <v>3354</v>
      </c>
      <c r="C1639" s="156" t="s">
        <v>21</v>
      </c>
      <c r="D1639" s="156" t="s">
        <v>5871</v>
      </c>
      <c r="E1639" s="158" t="str">
        <f t="shared" si="25"/>
        <v>NVL</v>
      </c>
      <c r="F1639" s="158">
        <v>1548</v>
      </c>
    </row>
    <row r="1640" spans="1:6">
      <c r="A1640" s="156" t="s">
        <v>3355</v>
      </c>
      <c r="B1640" s="156" t="s">
        <v>3356</v>
      </c>
      <c r="C1640" s="156" t="s">
        <v>21</v>
      </c>
      <c r="D1640" s="156" t="s">
        <v>5871</v>
      </c>
      <c r="E1640" s="158" t="str">
        <f t="shared" si="25"/>
        <v>NVL</v>
      </c>
      <c r="F1640" s="158">
        <v>1548</v>
      </c>
    </row>
    <row r="1641" spans="1:6">
      <c r="A1641" s="156" t="s">
        <v>3357</v>
      </c>
      <c r="B1641" s="156" t="s">
        <v>3358</v>
      </c>
      <c r="C1641" s="156" t="s">
        <v>21</v>
      </c>
      <c r="D1641" s="156" t="s">
        <v>5871</v>
      </c>
      <c r="E1641" s="158" t="str">
        <f t="shared" si="25"/>
        <v>NVL</v>
      </c>
      <c r="F1641" s="158">
        <v>1548</v>
      </c>
    </row>
    <row r="1642" spans="1:6">
      <c r="A1642" s="156" t="s">
        <v>3359</v>
      </c>
      <c r="B1642" s="156" t="s">
        <v>3360</v>
      </c>
      <c r="C1642" s="156" t="s">
        <v>21</v>
      </c>
      <c r="D1642" s="156" t="s">
        <v>5871</v>
      </c>
      <c r="E1642" s="158" t="str">
        <f t="shared" si="25"/>
        <v>NVL</v>
      </c>
      <c r="F1642" s="158">
        <v>1548</v>
      </c>
    </row>
    <row r="1643" spans="1:6">
      <c r="A1643" s="156" t="s">
        <v>3361</v>
      </c>
      <c r="B1643" s="156" t="s">
        <v>3362</v>
      </c>
      <c r="C1643" s="156" t="s">
        <v>21</v>
      </c>
      <c r="D1643" s="156" t="s">
        <v>5871</v>
      </c>
      <c r="E1643" s="158" t="str">
        <f t="shared" si="25"/>
        <v>NVL</v>
      </c>
      <c r="F1643" s="158">
        <v>1548</v>
      </c>
    </row>
    <row r="1644" spans="1:6">
      <c r="A1644" s="156" t="s">
        <v>3363</v>
      </c>
      <c r="B1644" s="156" t="s">
        <v>3364</v>
      </c>
      <c r="C1644" s="156" t="s">
        <v>21</v>
      </c>
      <c r="D1644" s="156" t="s">
        <v>5871</v>
      </c>
      <c r="E1644" s="158" t="str">
        <f t="shared" si="25"/>
        <v>NVL</v>
      </c>
      <c r="F1644" s="158">
        <v>1548</v>
      </c>
    </row>
    <row r="1645" spans="1:6">
      <c r="A1645" s="156" t="s">
        <v>3365</v>
      </c>
      <c r="B1645" s="156" t="s">
        <v>3366</v>
      </c>
      <c r="C1645" s="156" t="s">
        <v>21</v>
      </c>
      <c r="D1645" s="156" t="s">
        <v>5871</v>
      </c>
      <c r="E1645" s="158" t="str">
        <f t="shared" si="25"/>
        <v>NVL</v>
      </c>
      <c r="F1645" s="158">
        <v>1548</v>
      </c>
    </row>
    <row r="1646" spans="1:6">
      <c r="A1646" s="156" t="s">
        <v>3367</v>
      </c>
      <c r="B1646" s="156" t="s">
        <v>3368</v>
      </c>
      <c r="C1646" s="156" t="s">
        <v>21</v>
      </c>
      <c r="D1646" s="156" t="s">
        <v>5871</v>
      </c>
      <c r="E1646" s="158" t="str">
        <f t="shared" si="25"/>
        <v>NVL</v>
      </c>
      <c r="F1646" s="158">
        <v>1548</v>
      </c>
    </row>
    <row r="1647" spans="1:6">
      <c r="A1647" s="156" t="s">
        <v>3369</v>
      </c>
      <c r="B1647" s="156" t="s">
        <v>3370</v>
      </c>
      <c r="C1647" s="156" t="s">
        <v>21</v>
      </c>
      <c r="D1647" s="156" t="s">
        <v>5871</v>
      </c>
      <c r="E1647" s="158" t="str">
        <f t="shared" si="25"/>
        <v>NVL</v>
      </c>
      <c r="F1647" s="158">
        <v>1548</v>
      </c>
    </row>
    <row r="1648" spans="1:6">
      <c r="A1648" s="156" t="s">
        <v>3371</v>
      </c>
      <c r="B1648" s="156" t="s">
        <v>3372</v>
      </c>
      <c r="C1648" s="156" t="s">
        <v>21</v>
      </c>
      <c r="D1648" s="156" t="s">
        <v>5871</v>
      </c>
      <c r="E1648" s="158" t="str">
        <f t="shared" si="25"/>
        <v>NVL</v>
      </c>
      <c r="F1648" s="158">
        <v>1548</v>
      </c>
    </row>
    <row r="1649" spans="1:6">
      <c r="A1649" s="156" t="s">
        <v>3373</v>
      </c>
      <c r="B1649" s="156" t="s">
        <v>3374</v>
      </c>
      <c r="C1649" s="156" t="s">
        <v>21</v>
      </c>
      <c r="D1649" s="156" t="s">
        <v>5871</v>
      </c>
      <c r="E1649" s="158" t="str">
        <f t="shared" si="25"/>
        <v>NVL</v>
      </c>
      <c r="F1649" s="158">
        <v>1548</v>
      </c>
    </row>
    <row r="1650" spans="1:6" ht="30">
      <c r="A1650" s="156" t="s">
        <v>3375</v>
      </c>
      <c r="B1650" s="156" t="s">
        <v>3376</v>
      </c>
      <c r="C1650" s="156" t="s">
        <v>21</v>
      </c>
      <c r="D1650" s="156" t="s">
        <v>5871</v>
      </c>
      <c r="E1650" s="158" t="str">
        <f t="shared" si="25"/>
        <v>NVL</v>
      </c>
      <c r="F1650" s="158">
        <v>1548</v>
      </c>
    </row>
    <row r="1651" spans="1:6">
      <c r="A1651" s="156" t="s">
        <v>3377</v>
      </c>
      <c r="B1651" s="156" t="s">
        <v>3378</v>
      </c>
      <c r="C1651" s="156" t="s">
        <v>55</v>
      </c>
      <c r="D1651" s="156" t="s">
        <v>5871</v>
      </c>
      <c r="E1651" s="158" t="str">
        <f t="shared" si="25"/>
        <v>NVL</v>
      </c>
      <c r="F1651" s="158">
        <v>1548</v>
      </c>
    </row>
    <row r="1652" spans="1:6">
      <c r="A1652" s="156" t="s">
        <v>3379</v>
      </c>
      <c r="B1652" s="156" t="s">
        <v>3380</v>
      </c>
      <c r="C1652" s="156" t="s">
        <v>21</v>
      </c>
      <c r="D1652" s="156" t="s">
        <v>5871</v>
      </c>
      <c r="E1652" s="158" t="str">
        <f t="shared" si="25"/>
        <v>NVL</v>
      </c>
      <c r="F1652" s="158">
        <v>1548</v>
      </c>
    </row>
    <row r="1653" spans="1:6">
      <c r="A1653" s="156" t="s">
        <v>3381</v>
      </c>
      <c r="B1653" s="156" t="s">
        <v>3382</v>
      </c>
      <c r="C1653" s="156" t="s">
        <v>21</v>
      </c>
      <c r="D1653" s="156" t="s">
        <v>5871</v>
      </c>
      <c r="E1653" s="158" t="str">
        <f t="shared" si="25"/>
        <v>NVL</v>
      </c>
      <c r="F1653" s="158">
        <v>1548</v>
      </c>
    </row>
    <row r="1654" spans="1:6">
      <c r="A1654" s="156" t="s">
        <v>3383</v>
      </c>
      <c r="B1654" s="156" t="s">
        <v>3384</v>
      </c>
      <c r="C1654" s="156" t="s">
        <v>21</v>
      </c>
      <c r="D1654" s="156" t="s">
        <v>5871</v>
      </c>
      <c r="E1654" s="158" t="str">
        <f t="shared" si="25"/>
        <v>NVL</v>
      </c>
      <c r="F1654" s="158">
        <v>1548</v>
      </c>
    </row>
    <row r="1655" spans="1:6">
      <c r="A1655" s="156" t="s">
        <v>3385</v>
      </c>
      <c r="B1655" s="156" t="s">
        <v>3386</v>
      </c>
      <c r="C1655" s="156" t="s">
        <v>21</v>
      </c>
      <c r="D1655" s="156" t="s">
        <v>5871</v>
      </c>
      <c r="E1655" s="158" t="str">
        <f t="shared" si="25"/>
        <v>NVL</v>
      </c>
      <c r="F1655" s="158">
        <v>1548</v>
      </c>
    </row>
    <row r="1656" spans="1:6">
      <c r="A1656" s="156" t="s">
        <v>3387</v>
      </c>
      <c r="B1656" s="156" t="s">
        <v>3388</v>
      </c>
      <c r="C1656" s="156" t="s">
        <v>21</v>
      </c>
      <c r="D1656" s="156" t="s">
        <v>5871</v>
      </c>
      <c r="E1656" s="158" t="str">
        <f t="shared" si="25"/>
        <v>NVL</v>
      </c>
      <c r="F1656" s="158">
        <v>1548</v>
      </c>
    </row>
    <row r="1657" spans="1:6">
      <c r="A1657" s="156" t="s">
        <v>3389</v>
      </c>
      <c r="B1657" s="156" t="s">
        <v>3390</v>
      </c>
      <c r="C1657" s="156" t="s">
        <v>21</v>
      </c>
      <c r="D1657" s="156" t="s">
        <v>5871</v>
      </c>
      <c r="E1657" s="158" t="str">
        <f t="shared" si="25"/>
        <v>NVL</v>
      </c>
      <c r="F1657" s="158">
        <v>1548</v>
      </c>
    </row>
    <row r="1658" spans="1:6">
      <c r="A1658" s="156" t="s">
        <v>3391</v>
      </c>
      <c r="B1658" s="156" t="s">
        <v>3392</v>
      </c>
      <c r="C1658" s="156" t="s">
        <v>21</v>
      </c>
      <c r="D1658" s="156" t="s">
        <v>5871</v>
      </c>
      <c r="E1658" s="158" t="str">
        <f t="shared" si="25"/>
        <v>NVL</v>
      </c>
      <c r="F1658" s="158">
        <v>1548</v>
      </c>
    </row>
    <row r="1659" spans="1:6" ht="30">
      <c r="A1659" s="156" t="s">
        <v>3393</v>
      </c>
      <c r="B1659" s="156" t="s">
        <v>3394</v>
      </c>
      <c r="C1659" s="156" t="s">
        <v>21</v>
      </c>
      <c r="D1659" s="156" t="s">
        <v>5871</v>
      </c>
      <c r="E1659" s="158" t="str">
        <f t="shared" si="25"/>
        <v>NVL</v>
      </c>
      <c r="F1659" s="158">
        <v>1548</v>
      </c>
    </row>
    <row r="1660" spans="1:6">
      <c r="A1660" s="156" t="s">
        <v>3395</v>
      </c>
      <c r="B1660" s="156" t="s">
        <v>3396</v>
      </c>
      <c r="C1660" s="156" t="s">
        <v>21</v>
      </c>
      <c r="D1660" s="156" t="s">
        <v>5871</v>
      </c>
      <c r="E1660" s="158" t="str">
        <f t="shared" si="25"/>
        <v>NVL</v>
      </c>
      <c r="F1660" s="158">
        <v>1548</v>
      </c>
    </row>
    <row r="1661" spans="1:6">
      <c r="A1661" s="156" t="s">
        <v>3397</v>
      </c>
      <c r="B1661" s="156" t="s">
        <v>3398</v>
      </c>
      <c r="C1661" s="156" t="s">
        <v>21</v>
      </c>
      <c r="D1661" s="156" t="s">
        <v>5871</v>
      </c>
      <c r="E1661" s="158" t="str">
        <f t="shared" si="25"/>
        <v>NVL</v>
      </c>
      <c r="F1661" s="158">
        <v>1548</v>
      </c>
    </row>
    <row r="1662" spans="1:6">
      <c r="A1662" s="156" t="s">
        <v>3399</v>
      </c>
      <c r="B1662" s="156" t="s">
        <v>3400</v>
      </c>
      <c r="C1662" s="156" t="s">
        <v>21</v>
      </c>
      <c r="D1662" s="156" t="s">
        <v>5871</v>
      </c>
      <c r="E1662" s="158" t="str">
        <f t="shared" si="25"/>
        <v>NVL</v>
      </c>
      <c r="F1662" s="158">
        <v>1548</v>
      </c>
    </row>
    <row r="1663" spans="1:6">
      <c r="A1663" s="156" t="s">
        <v>3401</v>
      </c>
      <c r="B1663" s="156" t="s">
        <v>3402</v>
      </c>
      <c r="C1663" s="156" t="s">
        <v>21</v>
      </c>
      <c r="D1663" s="156" t="s">
        <v>5871</v>
      </c>
      <c r="E1663" s="158" t="str">
        <f t="shared" si="25"/>
        <v>NVL</v>
      </c>
      <c r="F1663" s="158">
        <v>1548</v>
      </c>
    </row>
    <row r="1664" spans="1:6">
      <c r="A1664" s="156" t="s">
        <v>73</v>
      </c>
      <c r="B1664" s="156" t="s">
        <v>3403</v>
      </c>
      <c r="C1664" s="156" t="s">
        <v>5842</v>
      </c>
      <c r="D1664" s="156" t="s">
        <v>5875</v>
      </c>
      <c r="E1664" s="158" t="str">
        <f t="shared" si="25"/>
        <v>NVL</v>
      </c>
      <c r="F1664" s="158">
        <v>1548</v>
      </c>
    </row>
    <row r="1665" spans="1:6">
      <c r="A1665" s="156" t="s">
        <v>3404</v>
      </c>
      <c r="B1665" s="156" t="s">
        <v>3405</v>
      </c>
      <c r="C1665" s="156" t="s">
        <v>5842</v>
      </c>
      <c r="D1665" s="156" t="s">
        <v>5870</v>
      </c>
      <c r="E1665" s="158" t="str">
        <f t="shared" si="25"/>
        <v>NVL</v>
      </c>
      <c r="F1665" s="158">
        <v>1548</v>
      </c>
    </row>
    <row r="1666" spans="1:6" ht="30">
      <c r="A1666" s="156" t="s">
        <v>3406</v>
      </c>
      <c r="B1666" s="156" t="s">
        <v>3407</v>
      </c>
      <c r="C1666" s="156" t="s">
        <v>21</v>
      </c>
      <c r="D1666" s="156" t="s">
        <v>5869</v>
      </c>
      <c r="E1666" s="158" t="str">
        <f t="shared" si="25"/>
        <v>NVL</v>
      </c>
      <c r="F1666" s="158">
        <v>1548</v>
      </c>
    </row>
    <row r="1667" spans="1:6" ht="30">
      <c r="A1667" s="156" t="s">
        <v>3408</v>
      </c>
      <c r="B1667" s="156" t="s">
        <v>3409</v>
      </c>
      <c r="C1667" s="156" t="s">
        <v>21</v>
      </c>
      <c r="D1667" s="156" t="s">
        <v>5869</v>
      </c>
      <c r="E1667" s="158" t="str">
        <f t="shared" ref="E1667:E1730" si="26">IF(LEFT(D1667,3)="156","HH",IF(LEFT(D1667,3)="155","TP",IF(LEFT(D1667,3)="153","CCDC",IF(LEFT(D1667,4)="1522","VTTH","NVL"))))</f>
        <v>NVL</v>
      </c>
      <c r="F1667" s="158">
        <v>1548</v>
      </c>
    </row>
    <row r="1668" spans="1:6" ht="30">
      <c r="A1668" s="156" t="s">
        <v>3410</v>
      </c>
      <c r="B1668" s="156" t="s">
        <v>3411</v>
      </c>
      <c r="C1668" s="156" t="s">
        <v>21</v>
      </c>
      <c r="D1668" s="156" t="s">
        <v>5869</v>
      </c>
      <c r="E1668" s="158" t="str">
        <f t="shared" si="26"/>
        <v>NVL</v>
      </c>
      <c r="F1668" s="158">
        <v>1548</v>
      </c>
    </row>
    <row r="1669" spans="1:6" ht="30">
      <c r="A1669" s="156" t="s">
        <v>3412</v>
      </c>
      <c r="B1669" s="156" t="s">
        <v>3413</v>
      </c>
      <c r="C1669" s="156" t="s">
        <v>21</v>
      </c>
      <c r="D1669" s="156" t="s">
        <v>5869</v>
      </c>
      <c r="E1669" s="158" t="str">
        <f t="shared" si="26"/>
        <v>NVL</v>
      </c>
      <c r="F1669" s="158">
        <v>1548</v>
      </c>
    </row>
    <row r="1670" spans="1:6" ht="30">
      <c r="A1670" s="156" t="s">
        <v>3414</v>
      </c>
      <c r="B1670" s="156" t="s">
        <v>3415</v>
      </c>
      <c r="C1670" s="156" t="s">
        <v>21</v>
      </c>
      <c r="D1670" s="156" t="s">
        <v>5869</v>
      </c>
      <c r="E1670" s="158" t="str">
        <f t="shared" si="26"/>
        <v>NVL</v>
      </c>
      <c r="F1670" s="158">
        <v>1548</v>
      </c>
    </row>
    <row r="1671" spans="1:6" ht="30">
      <c r="A1671" s="156" t="s">
        <v>3416</v>
      </c>
      <c r="B1671" s="156" t="s">
        <v>3417</v>
      </c>
      <c r="C1671" s="156" t="s">
        <v>21</v>
      </c>
      <c r="D1671" s="156" t="s">
        <v>5869</v>
      </c>
      <c r="E1671" s="158" t="str">
        <f t="shared" si="26"/>
        <v>NVL</v>
      </c>
      <c r="F1671" s="158">
        <v>1548</v>
      </c>
    </row>
    <row r="1672" spans="1:6" ht="30">
      <c r="A1672" s="156" t="s">
        <v>3418</v>
      </c>
      <c r="B1672" s="156" t="s">
        <v>3419</v>
      </c>
      <c r="C1672" s="156" t="s">
        <v>21</v>
      </c>
      <c r="D1672" s="156" t="s">
        <v>5869</v>
      </c>
      <c r="E1672" s="158" t="str">
        <f t="shared" si="26"/>
        <v>NVL</v>
      </c>
      <c r="F1672" s="158">
        <v>1548</v>
      </c>
    </row>
    <row r="1673" spans="1:6" ht="30">
      <c r="A1673" s="156" t="s">
        <v>3420</v>
      </c>
      <c r="B1673" s="156" t="s">
        <v>3421</v>
      </c>
      <c r="C1673" s="156" t="s">
        <v>21</v>
      </c>
      <c r="D1673" s="156" t="s">
        <v>5869</v>
      </c>
      <c r="E1673" s="158" t="str">
        <f t="shared" si="26"/>
        <v>NVL</v>
      </c>
      <c r="F1673" s="158">
        <v>1548</v>
      </c>
    </row>
    <row r="1674" spans="1:6" ht="30">
      <c r="A1674" s="156" t="s">
        <v>3422</v>
      </c>
      <c r="B1674" s="156" t="s">
        <v>3423</v>
      </c>
      <c r="C1674" s="156" t="s">
        <v>21</v>
      </c>
      <c r="D1674" s="156" t="s">
        <v>5869</v>
      </c>
      <c r="E1674" s="158" t="str">
        <f t="shared" si="26"/>
        <v>NVL</v>
      </c>
      <c r="F1674" s="158">
        <v>1548</v>
      </c>
    </row>
    <row r="1675" spans="1:6">
      <c r="A1675" s="156" t="s">
        <v>3424</v>
      </c>
      <c r="B1675" s="156" t="s">
        <v>3425</v>
      </c>
      <c r="C1675" s="156" t="s">
        <v>5842</v>
      </c>
      <c r="D1675" s="156" t="s">
        <v>5869</v>
      </c>
      <c r="E1675" s="158" t="str">
        <f t="shared" si="26"/>
        <v>NVL</v>
      </c>
      <c r="F1675" s="158">
        <v>1548</v>
      </c>
    </row>
    <row r="1676" spans="1:6">
      <c r="A1676" s="156" t="s">
        <v>3426</v>
      </c>
      <c r="B1676" s="156" t="s">
        <v>3427</v>
      </c>
      <c r="C1676" s="156" t="s">
        <v>21</v>
      </c>
      <c r="D1676" s="156" t="s">
        <v>5869</v>
      </c>
      <c r="E1676" s="158" t="str">
        <f t="shared" si="26"/>
        <v>NVL</v>
      </c>
      <c r="F1676" s="158">
        <v>1548</v>
      </c>
    </row>
    <row r="1677" spans="1:6">
      <c r="A1677" s="156" t="s">
        <v>3428</v>
      </c>
      <c r="B1677" s="156" t="s">
        <v>3429</v>
      </c>
      <c r="C1677" s="156" t="s">
        <v>21</v>
      </c>
      <c r="D1677" s="156" t="s">
        <v>5869</v>
      </c>
      <c r="E1677" s="158" t="str">
        <f t="shared" si="26"/>
        <v>NVL</v>
      </c>
      <c r="F1677" s="158">
        <v>1548</v>
      </c>
    </row>
    <row r="1678" spans="1:6">
      <c r="A1678" s="156" t="s">
        <v>3430</v>
      </c>
      <c r="B1678" s="156" t="s">
        <v>3431</v>
      </c>
      <c r="C1678" s="156" t="s">
        <v>21</v>
      </c>
      <c r="D1678" s="156" t="s">
        <v>5869</v>
      </c>
      <c r="E1678" s="158" t="str">
        <f t="shared" si="26"/>
        <v>NVL</v>
      </c>
      <c r="F1678" s="158">
        <v>1548</v>
      </c>
    </row>
    <row r="1679" spans="1:6">
      <c r="A1679" s="156" t="s">
        <v>3432</v>
      </c>
      <c r="B1679" s="156" t="s">
        <v>3433</v>
      </c>
      <c r="C1679" s="156" t="s">
        <v>21</v>
      </c>
      <c r="D1679" s="156" t="s">
        <v>5869</v>
      </c>
      <c r="E1679" s="158" t="str">
        <f t="shared" si="26"/>
        <v>NVL</v>
      </c>
      <c r="F1679" s="158">
        <v>1548</v>
      </c>
    </row>
    <row r="1680" spans="1:6">
      <c r="A1680" s="156" t="s">
        <v>3434</v>
      </c>
      <c r="B1680" s="156" t="s">
        <v>3435</v>
      </c>
      <c r="C1680" s="156" t="s">
        <v>5842</v>
      </c>
      <c r="D1680" s="156" t="s">
        <v>5869</v>
      </c>
      <c r="E1680" s="158" t="str">
        <f t="shared" si="26"/>
        <v>NVL</v>
      </c>
      <c r="F1680" s="158">
        <v>1548</v>
      </c>
    </row>
    <row r="1681" spans="1:6">
      <c r="A1681" s="156" t="s">
        <v>3436</v>
      </c>
      <c r="B1681" s="156" t="s">
        <v>3437</v>
      </c>
      <c r="C1681" s="156" t="s">
        <v>5842</v>
      </c>
      <c r="D1681" s="156" t="s">
        <v>5869</v>
      </c>
      <c r="E1681" s="158" t="str">
        <f t="shared" si="26"/>
        <v>NVL</v>
      </c>
      <c r="F1681" s="158">
        <v>1548</v>
      </c>
    </row>
    <row r="1682" spans="1:6">
      <c r="A1682" s="156" t="s">
        <v>3438</v>
      </c>
      <c r="B1682" s="156" t="s">
        <v>3439</v>
      </c>
      <c r="C1682" s="156" t="s">
        <v>21</v>
      </c>
      <c r="D1682" s="156" t="s">
        <v>5869</v>
      </c>
      <c r="E1682" s="158" t="str">
        <f t="shared" si="26"/>
        <v>NVL</v>
      </c>
      <c r="F1682" s="158">
        <v>1548</v>
      </c>
    </row>
    <row r="1683" spans="1:6" ht="30">
      <c r="A1683" s="156" t="s">
        <v>3440</v>
      </c>
      <c r="B1683" s="156" t="s">
        <v>3441</v>
      </c>
      <c r="C1683" s="156" t="s">
        <v>21</v>
      </c>
      <c r="D1683" s="156" t="s">
        <v>5869</v>
      </c>
      <c r="E1683" s="158" t="str">
        <f t="shared" si="26"/>
        <v>NVL</v>
      </c>
      <c r="F1683" s="158">
        <v>1548</v>
      </c>
    </row>
    <row r="1684" spans="1:6">
      <c r="A1684" s="156" t="s">
        <v>3442</v>
      </c>
      <c r="B1684" s="156" t="s">
        <v>3443</v>
      </c>
      <c r="C1684" s="156" t="s">
        <v>21</v>
      </c>
      <c r="D1684" s="156" t="s">
        <v>5869</v>
      </c>
      <c r="E1684" s="158" t="str">
        <f t="shared" si="26"/>
        <v>NVL</v>
      </c>
      <c r="F1684" s="158">
        <v>1548</v>
      </c>
    </row>
    <row r="1685" spans="1:6">
      <c r="A1685" s="156" t="s">
        <v>3444</v>
      </c>
      <c r="B1685" s="156" t="s">
        <v>3445</v>
      </c>
      <c r="C1685" s="156" t="s">
        <v>5842</v>
      </c>
      <c r="D1685" s="156" t="s">
        <v>5869</v>
      </c>
      <c r="E1685" s="158" t="str">
        <f t="shared" si="26"/>
        <v>NVL</v>
      </c>
      <c r="F1685" s="158">
        <v>1548</v>
      </c>
    </row>
    <row r="1686" spans="1:6">
      <c r="A1686" s="156" t="s">
        <v>3446</v>
      </c>
      <c r="B1686" s="156" t="s">
        <v>3447</v>
      </c>
      <c r="C1686" s="156" t="s">
        <v>21</v>
      </c>
      <c r="D1686" s="156" t="s">
        <v>5869</v>
      </c>
      <c r="E1686" s="158" t="str">
        <f t="shared" si="26"/>
        <v>NVL</v>
      </c>
      <c r="F1686" s="158">
        <v>1548</v>
      </c>
    </row>
    <row r="1687" spans="1:6">
      <c r="A1687" s="156" t="s">
        <v>3448</v>
      </c>
      <c r="B1687" s="156" t="s">
        <v>3449</v>
      </c>
      <c r="C1687" s="156" t="s">
        <v>21</v>
      </c>
      <c r="D1687" s="156" t="s">
        <v>5869</v>
      </c>
      <c r="E1687" s="158" t="str">
        <f t="shared" si="26"/>
        <v>NVL</v>
      </c>
      <c r="F1687" s="158">
        <v>1548</v>
      </c>
    </row>
    <row r="1688" spans="1:6">
      <c r="A1688" s="156" t="s">
        <v>3450</v>
      </c>
      <c r="B1688" s="156" t="s">
        <v>3451</v>
      </c>
      <c r="C1688" s="156" t="s">
        <v>21</v>
      </c>
      <c r="D1688" s="156" t="s">
        <v>5869</v>
      </c>
      <c r="E1688" s="158" t="str">
        <f t="shared" si="26"/>
        <v>NVL</v>
      </c>
      <c r="F1688" s="158">
        <v>1548</v>
      </c>
    </row>
    <row r="1689" spans="1:6">
      <c r="A1689" s="156" t="s">
        <v>3452</v>
      </c>
      <c r="B1689" s="156" t="s">
        <v>3453</v>
      </c>
      <c r="C1689" s="156" t="s">
        <v>21</v>
      </c>
      <c r="D1689" s="156" t="s">
        <v>5869</v>
      </c>
      <c r="E1689" s="158" t="str">
        <f t="shared" si="26"/>
        <v>NVL</v>
      </c>
      <c r="F1689" s="158">
        <v>1548</v>
      </c>
    </row>
    <row r="1690" spans="1:6">
      <c r="A1690" s="156" t="s">
        <v>3454</v>
      </c>
      <c r="B1690" s="156" t="s">
        <v>3455</v>
      </c>
      <c r="C1690" s="156" t="s">
        <v>21</v>
      </c>
      <c r="D1690" s="156" t="s">
        <v>5869</v>
      </c>
      <c r="E1690" s="158" t="str">
        <f t="shared" si="26"/>
        <v>NVL</v>
      </c>
      <c r="F1690" s="158">
        <v>1548</v>
      </c>
    </row>
    <row r="1691" spans="1:6">
      <c r="A1691" s="156" t="s">
        <v>3456</v>
      </c>
      <c r="B1691" s="156" t="s">
        <v>3457</v>
      </c>
      <c r="C1691" s="156" t="s">
        <v>21</v>
      </c>
      <c r="D1691" s="156" t="s">
        <v>5869</v>
      </c>
      <c r="E1691" s="158" t="str">
        <f t="shared" si="26"/>
        <v>NVL</v>
      </c>
      <c r="F1691" s="158">
        <v>1548</v>
      </c>
    </row>
    <row r="1692" spans="1:6">
      <c r="A1692" s="156" t="s">
        <v>3458</v>
      </c>
      <c r="B1692" s="156" t="s">
        <v>3459</v>
      </c>
      <c r="C1692" s="156" t="s">
        <v>21</v>
      </c>
      <c r="D1692" s="156" t="s">
        <v>5869</v>
      </c>
      <c r="E1692" s="158" t="str">
        <f t="shared" si="26"/>
        <v>NVL</v>
      </c>
      <c r="F1692" s="158">
        <v>1548</v>
      </c>
    </row>
    <row r="1693" spans="1:6">
      <c r="A1693" s="156" t="s">
        <v>3460</v>
      </c>
      <c r="B1693" s="156" t="s">
        <v>3461</v>
      </c>
      <c r="C1693" s="156" t="s">
        <v>21</v>
      </c>
      <c r="D1693" s="156" t="s">
        <v>5869</v>
      </c>
      <c r="E1693" s="158" t="str">
        <f t="shared" si="26"/>
        <v>NVL</v>
      </c>
      <c r="F1693" s="158">
        <v>1548</v>
      </c>
    </row>
    <row r="1694" spans="1:6" ht="30">
      <c r="A1694" s="156" t="s">
        <v>3462</v>
      </c>
      <c r="B1694" s="156" t="s">
        <v>3463</v>
      </c>
      <c r="C1694" s="156" t="s">
        <v>21</v>
      </c>
      <c r="D1694" s="156" t="s">
        <v>5869</v>
      </c>
      <c r="E1694" s="158" t="str">
        <f t="shared" si="26"/>
        <v>NVL</v>
      </c>
      <c r="F1694" s="158">
        <v>1548</v>
      </c>
    </row>
    <row r="1695" spans="1:6">
      <c r="A1695" s="156" t="s">
        <v>3464</v>
      </c>
      <c r="B1695" s="156" t="s">
        <v>3465</v>
      </c>
      <c r="C1695" s="156" t="s">
        <v>21</v>
      </c>
      <c r="D1695" s="156" t="s">
        <v>5869</v>
      </c>
      <c r="E1695" s="158" t="str">
        <f t="shared" si="26"/>
        <v>NVL</v>
      </c>
      <c r="F1695" s="158">
        <v>1548</v>
      </c>
    </row>
    <row r="1696" spans="1:6">
      <c r="A1696" s="156" t="s">
        <v>3466</v>
      </c>
      <c r="B1696" s="156" t="s">
        <v>3467</v>
      </c>
      <c r="C1696" s="156" t="s">
        <v>5847</v>
      </c>
      <c r="D1696" s="156" t="s">
        <v>5869</v>
      </c>
      <c r="E1696" s="158" t="str">
        <f t="shared" si="26"/>
        <v>NVL</v>
      </c>
      <c r="F1696" s="158">
        <v>1548</v>
      </c>
    </row>
    <row r="1697" spans="1:6">
      <c r="A1697" s="156" t="s">
        <v>3468</v>
      </c>
      <c r="B1697" s="156" t="s">
        <v>3469</v>
      </c>
      <c r="C1697" s="156" t="s">
        <v>21</v>
      </c>
      <c r="D1697" s="156" t="s">
        <v>5869</v>
      </c>
      <c r="E1697" s="158" t="str">
        <f t="shared" si="26"/>
        <v>NVL</v>
      </c>
      <c r="F1697" s="158">
        <v>1548</v>
      </c>
    </row>
    <row r="1698" spans="1:6">
      <c r="A1698" s="156" t="s">
        <v>3470</v>
      </c>
      <c r="B1698" s="156" t="s">
        <v>3471</v>
      </c>
      <c r="C1698" s="156" t="s">
        <v>21</v>
      </c>
      <c r="D1698" s="156" t="s">
        <v>5869</v>
      </c>
      <c r="E1698" s="158" t="str">
        <f t="shared" si="26"/>
        <v>NVL</v>
      </c>
      <c r="F1698" s="158">
        <v>1548</v>
      </c>
    </row>
    <row r="1699" spans="1:6" ht="30">
      <c r="A1699" s="156" t="s">
        <v>3472</v>
      </c>
      <c r="B1699" s="156" t="s">
        <v>3473</v>
      </c>
      <c r="C1699" s="156" t="s">
        <v>21</v>
      </c>
      <c r="D1699" s="156" t="s">
        <v>5869</v>
      </c>
      <c r="E1699" s="158" t="str">
        <f t="shared" si="26"/>
        <v>NVL</v>
      </c>
      <c r="F1699" s="158">
        <v>1548</v>
      </c>
    </row>
    <row r="1700" spans="1:6" ht="30">
      <c r="A1700" s="156" t="s">
        <v>3474</v>
      </c>
      <c r="B1700" s="156" t="s">
        <v>3475</v>
      </c>
      <c r="C1700" s="156" t="s">
        <v>21</v>
      </c>
      <c r="D1700" s="156" t="s">
        <v>5869</v>
      </c>
      <c r="E1700" s="158" t="str">
        <f t="shared" si="26"/>
        <v>NVL</v>
      </c>
      <c r="F1700" s="158">
        <v>1548</v>
      </c>
    </row>
    <row r="1701" spans="1:6" ht="30">
      <c r="A1701" s="156" t="s">
        <v>3476</v>
      </c>
      <c r="B1701" s="156" t="s">
        <v>3477</v>
      </c>
      <c r="C1701" s="156" t="s">
        <v>21</v>
      </c>
      <c r="D1701" s="156" t="s">
        <v>5869</v>
      </c>
      <c r="E1701" s="158" t="str">
        <f t="shared" si="26"/>
        <v>NVL</v>
      </c>
      <c r="F1701" s="158">
        <v>1548</v>
      </c>
    </row>
    <row r="1702" spans="1:6" ht="30">
      <c r="A1702" s="156" t="s">
        <v>3478</v>
      </c>
      <c r="B1702" s="156" t="s">
        <v>3479</v>
      </c>
      <c r="C1702" s="156" t="s">
        <v>21</v>
      </c>
      <c r="D1702" s="156" t="s">
        <v>5869</v>
      </c>
      <c r="E1702" s="158" t="str">
        <f t="shared" si="26"/>
        <v>NVL</v>
      </c>
      <c r="F1702" s="158">
        <v>1548</v>
      </c>
    </row>
    <row r="1703" spans="1:6">
      <c r="A1703" s="156" t="s">
        <v>3480</v>
      </c>
      <c r="B1703" s="156" t="s">
        <v>3481</v>
      </c>
      <c r="C1703" s="156" t="s">
        <v>21</v>
      </c>
      <c r="D1703" s="156" t="s">
        <v>5869</v>
      </c>
      <c r="E1703" s="158" t="str">
        <f t="shared" si="26"/>
        <v>NVL</v>
      </c>
      <c r="F1703" s="158">
        <v>1548</v>
      </c>
    </row>
    <row r="1704" spans="1:6">
      <c r="A1704" s="156" t="s">
        <v>3482</v>
      </c>
      <c r="B1704" s="156" t="s">
        <v>3483</v>
      </c>
      <c r="C1704" s="156" t="s">
        <v>21</v>
      </c>
      <c r="D1704" s="156" t="s">
        <v>5869</v>
      </c>
      <c r="E1704" s="158" t="str">
        <f t="shared" si="26"/>
        <v>NVL</v>
      </c>
      <c r="F1704" s="158">
        <v>1548</v>
      </c>
    </row>
    <row r="1705" spans="1:6" ht="30">
      <c r="A1705" s="156" t="s">
        <v>3484</v>
      </c>
      <c r="B1705" s="156" t="s">
        <v>3485</v>
      </c>
      <c r="C1705" s="156" t="s">
        <v>21</v>
      </c>
      <c r="D1705" s="156" t="s">
        <v>5869</v>
      </c>
      <c r="E1705" s="158" t="str">
        <f t="shared" si="26"/>
        <v>NVL</v>
      </c>
      <c r="F1705" s="158">
        <v>1548</v>
      </c>
    </row>
    <row r="1706" spans="1:6">
      <c r="A1706" s="156" t="s">
        <v>3486</v>
      </c>
      <c r="B1706" s="156" t="s">
        <v>3487</v>
      </c>
      <c r="C1706" s="156" t="s">
        <v>21</v>
      </c>
      <c r="D1706" s="156" t="s">
        <v>5869</v>
      </c>
      <c r="E1706" s="158" t="str">
        <f t="shared" si="26"/>
        <v>NVL</v>
      </c>
      <c r="F1706" s="158">
        <v>1548</v>
      </c>
    </row>
    <row r="1707" spans="1:6" ht="30">
      <c r="A1707" s="156" t="s">
        <v>3488</v>
      </c>
      <c r="B1707" s="156" t="s">
        <v>3489</v>
      </c>
      <c r="C1707" s="156" t="s">
        <v>21</v>
      </c>
      <c r="D1707" s="156" t="s">
        <v>5869</v>
      </c>
      <c r="E1707" s="158" t="str">
        <f t="shared" si="26"/>
        <v>NVL</v>
      </c>
      <c r="F1707" s="158">
        <v>1548</v>
      </c>
    </row>
    <row r="1708" spans="1:6" ht="30">
      <c r="A1708" s="156" t="s">
        <v>3490</v>
      </c>
      <c r="B1708" s="156" t="s">
        <v>3491</v>
      </c>
      <c r="C1708" s="156" t="s">
        <v>21</v>
      </c>
      <c r="D1708" s="156" t="s">
        <v>5869</v>
      </c>
      <c r="E1708" s="158" t="str">
        <f t="shared" si="26"/>
        <v>NVL</v>
      </c>
      <c r="F1708" s="158">
        <v>1548</v>
      </c>
    </row>
    <row r="1709" spans="1:6">
      <c r="A1709" s="156" t="s">
        <v>3492</v>
      </c>
      <c r="B1709" s="156" t="s">
        <v>3493</v>
      </c>
      <c r="C1709" s="156" t="s">
        <v>21</v>
      </c>
      <c r="D1709" s="156" t="s">
        <v>5869</v>
      </c>
      <c r="E1709" s="158" t="str">
        <f t="shared" si="26"/>
        <v>NVL</v>
      </c>
      <c r="F1709" s="158">
        <v>1548</v>
      </c>
    </row>
    <row r="1710" spans="1:6" ht="30">
      <c r="A1710" s="156" t="s">
        <v>3494</v>
      </c>
      <c r="B1710" s="156" t="s">
        <v>3495</v>
      </c>
      <c r="C1710" s="156" t="s">
        <v>21</v>
      </c>
      <c r="D1710" s="156" t="s">
        <v>5869</v>
      </c>
      <c r="E1710" s="158" t="str">
        <f t="shared" si="26"/>
        <v>NVL</v>
      </c>
      <c r="F1710" s="158">
        <v>1548</v>
      </c>
    </row>
    <row r="1711" spans="1:6" ht="30">
      <c r="A1711" s="156" t="s">
        <v>3496</v>
      </c>
      <c r="B1711" s="156" t="s">
        <v>3497</v>
      </c>
      <c r="C1711" s="156" t="s">
        <v>21</v>
      </c>
      <c r="D1711" s="156" t="s">
        <v>5869</v>
      </c>
      <c r="E1711" s="158" t="str">
        <f t="shared" si="26"/>
        <v>NVL</v>
      </c>
      <c r="F1711" s="158">
        <v>1548</v>
      </c>
    </row>
    <row r="1712" spans="1:6" ht="30">
      <c r="A1712" s="156" t="s">
        <v>3498</v>
      </c>
      <c r="B1712" s="156" t="s">
        <v>3499</v>
      </c>
      <c r="C1712" s="156" t="s">
        <v>21</v>
      </c>
      <c r="D1712" s="156" t="s">
        <v>5869</v>
      </c>
      <c r="E1712" s="158" t="str">
        <f t="shared" si="26"/>
        <v>NVL</v>
      </c>
      <c r="F1712" s="158">
        <v>1548</v>
      </c>
    </row>
    <row r="1713" spans="1:6" ht="30">
      <c r="A1713" s="156" t="s">
        <v>3500</v>
      </c>
      <c r="B1713" s="156" t="s">
        <v>3501</v>
      </c>
      <c r="C1713" s="156" t="s">
        <v>21</v>
      </c>
      <c r="D1713" s="156" t="s">
        <v>5869</v>
      </c>
      <c r="E1713" s="158" t="str">
        <f t="shared" si="26"/>
        <v>NVL</v>
      </c>
      <c r="F1713" s="158">
        <v>1548</v>
      </c>
    </row>
    <row r="1714" spans="1:6">
      <c r="A1714" s="156" t="s">
        <v>3502</v>
      </c>
      <c r="B1714" s="156" t="s">
        <v>3503</v>
      </c>
      <c r="C1714" s="156" t="s">
        <v>21</v>
      </c>
      <c r="D1714" s="156" t="s">
        <v>5869</v>
      </c>
      <c r="E1714" s="158" t="str">
        <f t="shared" si="26"/>
        <v>NVL</v>
      </c>
      <c r="F1714" s="158">
        <v>1548</v>
      </c>
    </row>
    <row r="1715" spans="1:6">
      <c r="A1715" s="156" t="s">
        <v>3504</v>
      </c>
      <c r="B1715" s="156" t="s">
        <v>3505</v>
      </c>
      <c r="C1715" s="156" t="s">
        <v>21</v>
      </c>
      <c r="D1715" s="156" t="s">
        <v>5869</v>
      </c>
      <c r="E1715" s="158" t="str">
        <f t="shared" si="26"/>
        <v>NVL</v>
      </c>
      <c r="F1715" s="158">
        <v>1548</v>
      </c>
    </row>
    <row r="1716" spans="1:6">
      <c r="A1716" s="156" t="s">
        <v>3506</v>
      </c>
      <c r="B1716" s="156" t="s">
        <v>3507</v>
      </c>
      <c r="C1716" s="156" t="s">
        <v>21</v>
      </c>
      <c r="D1716" s="156" t="s">
        <v>5869</v>
      </c>
      <c r="E1716" s="158" t="str">
        <f t="shared" si="26"/>
        <v>NVL</v>
      </c>
      <c r="F1716" s="158">
        <v>1548</v>
      </c>
    </row>
    <row r="1717" spans="1:6" ht="30">
      <c r="A1717" s="156" t="s">
        <v>3508</v>
      </c>
      <c r="B1717" s="156" t="s">
        <v>3509</v>
      </c>
      <c r="C1717" s="156" t="s">
        <v>21</v>
      </c>
      <c r="D1717" s="156" t="s">
        <v>5870</v>
      </c>
      <c r="E1717" s="158" t="str">
        <f t="shared" si="26"/>
        <v>NVL</v>
      </c>
      <c r="F1717" s="158">
        <v>1548</v>
      </c>
    </row>
    <row r="1718" spans="1:6">
      <c r="A1718" s="156" t="s">
        <v>3510</v>
      </c>
      <c r="B1718" s="156" t="s">
        <v>3511</v>
      </c>
      <c r="C1718" s="156" t="s">
        <v>21</v>
      </c>
      <c r="D1718" s="156" t="s">
        <v>5871</v>
      </c>
      <c r="E1718" s="158" t="str">
        <f t="shared" si="26"/>
        <v>NVL</v>
      </c>
      <c r="F1718" s="158">
        <v>1548</v>
      </c>
    </row>
    <row r="1719" spans="1:6">
      <c r="A1719" s="156" t="s">
        <v>3512</v>
      </c>
      <c r="B1719" s="156" t="s">
        <v>3513</v>
      </c>
      <c r="C1719" s="156" t="s">
        <v>21</v>
      </c>
      <c r="D1719" s="156" t="s">
        <v>5871</v>
      </c>
      <c r="E1719" s="158" t="str">
        <f t="shared" si="26"/>
        <v>NVL</v>
      </c>
      <c r="F1719" s="158">
        <v>1548</v>
      </c>
    </row>
    <row r="1720" spans="1:6">
      <c r="A1720" s="156" t="s">
        <v>3514</v>
      </c>
      <c r="B1720" s="156" t="s">
        <v>3515</v>
      </c>
      <c r="C1720" s="156" t="s">
        <v>5843</v>
      </c>
      <c r="D1720" s="156" t="s">
        <v>5865</v>
      </c>
      <c r="E1720" s="158" t="str">
        <f t="shared" si="26"/>
        <v>HH</v>
      </c>
      <c r="F1720" s="158">
        <v>6278</v>
      </c>
    </row>
    <row r="1721" spans="1:6">
      <c r="A1721" s="156" t="s">
        <v>3516</v>
      </c>
      <c r="B1721" s="156" t="s">
        <v>3517</v>
      </c>
      <c r="C1721" s="156" t="s">
        <v>5842</v>
      </c>
      <c r="D1721" s="156" t="s">
        <v>5865</v>
      </c>
      <c r="E1721" s="158" t="str">
        <f t="shared" si="26"/>
        <v>HH</v>
      </c>
      <c r="F1721" s="158">
        <v>6278</v>
      </c>
    </row>
    <row r="1722" spans="1:6">
      <c r="A1722" s="156" t="s">
        <v>3518</v>
      </c>
      <c r="B1722" s="156" t="s">
        <v>3519</v>
      </c>
      <c r="C1722" s="156" t="s">
        <v>21</v>
      </c>
      <c r="D1722" s="156" t="s">
        <v>5865</v>
      </c>
      <c r="E1722" s="158" t="str">
        <f t="shared" si="26"/>
        <v>HH</v>
      </c>
      <c r="F1722" s="158">
        <v>6278</v>
      </c>
    </row>
    <row r="1723" spans="1:6">
      <c r="A1723" s="156" t="s">
        <v>3520</v>
      </c>
      <c r="B1723" s="156" t="s">
        <v>3521</v>
      </c>
      <c r="C1723" s="156" t="s">
        <v>5843</v>
      </c>
      <c r="D1723" s="156" t="s">
        <v>5865</v>
      </c>
      <c r="E1723" s="158" t="str">
        <f t="shared" si="26"/>
        <v>HH</v>
      </c>
      <c r="F1723" s="158">
        <v>6278</v>
      </c>
    </row>
    <row r="1724" spans="1:6">
      <c r="A1724" s="156" t="s">
        <v>3522</v>
      </c>
      <c r="B1724" s="156" t="s">
        <v>3523</v>
      </c>
      <c r="C1724" s="156" t="s">
        <v>5843</v>
      </c>
      <c r="D1724" s="156" t="s">
        <v>5865</v>
      </c>
      <c r="E1724" s="158" t="str">
        <f t="shared" si="26"/>
        <v>HH</v>
      </c>
      <c r="F1724" s="158">
        <v>6278</v>
      </c>
    </row>
    <row r="1725" spans="1:6" ht="30">
      <c r="A1725" s="156" t="s">
        <v>3524</v>
      </c>
      <c r="B1725" s="156" t="s">
        <v>3525</v>
      </c>
      <c r="C1725" s="156" t="s">
        <v>21</v>
      </c>
      <c r="D1725" s="156" t="s">
        <v>5865</v>
      </c>
      <c r="E1725" s="158" t="str">
        <f t="shared" si="26"/>
        <v>HH</v>
      </c>
      <c r="F1725" s="158">
        <v>6278</v>
      </c>
    </row>
    <row r="1726" spans="1:6" ht="30">
      <c r="A1726" s="156" t="s">
        <v>3526</v>
      </c>
      <c r="B1726" s="156" t="s">
        <v>3527</v>
      </c>
      <c r="C1726" s="156" t="s">
        <v>21</v>
      </c>
      <c r="D1726" s="156" t="s">
        <v>5865</v>
      </c>
      <c r="E1726" s="158" t="str">
        <f t="shared" si="26"/>
        <v>HH</v>
      </c>
      <c r="F1726" s="158">
        <v>6278</v>
      </c>
    </row>
    <row r="1727" spans="1:6">
      <c r="A1727" s="156" t="s">
        <v>3528</v>
      </c>
      <c r="B1727" s="156" t="s">
        <v>3529</v>
      </c>
      <c r="C1727" s="156" t="s">
        <v>5843</v>
      </c>
      <c r="D1727" s="156" t="s">
        <v>5865</v>
      </c>
      <c r="E1727" s="158" t="str">
        <f t="shared" si="26"/>
        <v>HH</v>
      </c>
      <c r="F1727" s="158">
        <v>6278</v>
      </c>
    </row>
    <row r="1728" spans="1:6" ht="30">
      <c r="A1728" s="156" t="s">
        <v>3530</v>
      </c>
      <c r="B1728" s="156" t="s">
        <v>3531</v>
      </c>
      <c r="C1728" s="156" t="s">
        <v>21</v>
      </c>
      <c r="D1728" s="156" t="s">
        <v>5865</v>
      </c>
      <c r="E1728" s="158" t="str">
        <f t="shared" si="26"/>
        <v>HH</v>
      </c>
      <c r="F1728" s="158">
        <v>6278</v>
      </c>
    </row>
    <row r="1729" spans="1:6">
      <c r="A1729" s="156" t="s">
        <v>3532</v>
      </c>
      <c r="B1729" s="156" t="s">
        <v>3533</v>
      </c>
      <c r="C1729" s="156" t="s">
        <v>5842</v>
      </c>
      <c r="D1729" s="156" t="s">
        <v>5867</v>
      </c>
      <c r="E1729" s="158" t="str">
        <f t="shared" si="26"/>
        <v>CCDC</v>
      </c>
      <c r="F1729" s="158">
        <v>6273</v>
      </c>
    </row>
    <row r="1730" spans="1:6">
      <c r="A1730" s="156" t="s">
        <v>3534</v>
      </c>
      <c r="B1730" s="156" t="s">
        <v>3535</v>
      </c>
      <c r="C1730" s="156" t="s">
        <v>21</v>
      </c>
      <c r="D1730" s="156" t="s">
        <v>5867</v>
      </c>
      <c r="E1730" s="158" t="str">
        <f t="shared" si="26"/>
        <v>CCDC</v>
      </c>
      <c r="F1730" s="158">
        <v>6273</v>
      </c>
    </row>
    <row r="1731" spans="1:6">
      <c r="A1731" s="156" t="s">
        <v>3536</v>
      </c>
      <c r="B1731" s="156" t="s">
        <v>3537</v>
      </c>
      <c r="C1731" s="156" t="s">
        <v>21</v>
      </c>
      <c r="D1731" s="156" t="s">
        <v>5867</v>
      </c>
      <c r="E1731" s="158" t="str">
        <f t="shared" ref="E1731:E1794" si="27">IF(LEFT(D1731,3)="156","HH",IF(LEFT(D1731,3)="155","TP",IF(LEFT(D1731,3)="153","CCDC",IF(LEFT(D1731,4)="1522","VTTH","NVL"))))</f>
        <v>CCDC</v>
      </c>
      <c r="F1731" s="158">
        <v>6273</v>
      </c>
    </row>
    <row r="1732" spans="1:6">
      <c r="A1732" s="156" t="s">
        <v>3538</v>
      </c>
      <c r="B1732" s="156" t="s">
        <v>3539</v>
      </c>
      <c r="C1732" s="156" t="s">
        <v>5842</v>
      </c>
      <c r="D1732" s="156" t="s">
        <v>5867</v>
      </c>
      <c r="E1732" s="158" t="str">
        <f t="shared" si="27"/>
        <v>CCDC</v>
      </c>
      <c r="F1732" s="158">
        <v>6273</v>
      </c>
    </row>
    <row r="1733" spans="1:6">
      <c r="A1733" s="156" t="s">
        <v>3540</v>
      </c>
      <c r="B1733" s="156" t="s">
        <v>3541</v>
      </c>
      <c r="C1733" s="156" t="s">
        <v>21</v>
      </c>
      <c r="D1733" s="156" t="s">
        <v>5867</v>
      </c>
      <c r="E1733" s="158" t="str">
        <f t="shared" si="27"/>
        <v>CCDC</v>
      </c>
      <c r="F1733" s="158">
        <v>6273</v>
      </c>
    </row>
    <row r="1734" spans="1:6">
      <c r="A1734" s="156" t="s">
        <v>3542</v>
      </c>
      <c r="B1734" s="156" t="s">
        <v>3543</v>
      </c>
      <c r="C1734" s="156" t="s">
        <v>5842</v>
      </c>
      <c r="D1734" s="156" t="s">
        <v>5867</v>
      </c>
      <c r="E1734" s="158" t="str">
        <f t="shared" si="27"/>
        <v>CCDC</v>
      </c>
      <c r="F1734" s="158">
        <v>6273</v>
      </c>
    </row>
    <row r="1735" spans="1:6">
      <c r="A1735" s="156" t="s">
        <v>3544</v>
      </c>
      <c r="B1735" s="156" t="s">
        <v>3545</v>
      </c>
      <c r="C1735" s="156" t="s">
        <v>5848</v>
      </c>
      <c r="D1735" s="156" t="s">
        <v>5865</v>
      </c>
      <c r="E1735" s="158" t="str">
        <f t="shared" si="27"/>
        <v>HH</v>
      </c>
      <c r="F1735" s="158">
        <v>6278</v>
      </c>
    </row>
    <row r="1736" spans="1:6">
      <c r="A1736" s="156" t="s">
        <v>3546</v>
      </c>
      <c r="B1736" s="156" t="s">
        <v>3547</v>
      </c>
      <c r="C1736" s="156" t="s">
        <v>5848</v>
      </c>
      <c r="D1736" s="156" t="s">
        <v>5865</v>
      </c>
      <c r="E1736" s="158" t="str">
        <f t="shared" si="27"/>
        <v>HH</v>
      </c>
      <c r="F1736" s="158">
        <v>6278</v>
      </c>
    </row>
    <row r="1737" spans="1:6">
      <c r="A1737" s="156" t="s">
        <v>3548</v>
      </c>
      <c r="B1737" s="156" t="s">
        <v>3549</v>
      </c>
      <c r="C1737" s="156" t="s">
        <v>5848</v>
      </c>
      <c r="D1737" s="156" t="s">
        <v>5865</v>
      </c>
      <c r="E1737" s="158" t="str">
        <f t="shared" si="27"/>
        <v>HH</v>
      </c>
      <c r="F1737" s="158">
        <v>6278</v>
      </c>
    </row>
    <row r="1738" spans="1:6">
      <c r="A1738" s="156" t="s">
        <v>3550</v>
      </c>
      <c r="B1738" s="156" t="s">
        <v>3551</v>
      </c>
      <c r="C1738" s="156" t="s">
        <v>21</v>
      </c>
      <c r="D1738" s="156" t="s">
        <v>5878</v>
      </c>
      <c r="E1738" s="158" t="str">
        <f t="shared" si="27"/>
        <v>VTTH</v>
      </c>
      <c r="F1738" s="158">
        <v>6272</v>
      </c>
    </row>
    <row r="1739" spans="1:6">
      <c r="A1739" s="156" t="s">
        <v>3552</v>
      </c>
      <c r="B1739" s="156" t="s">
        <v>3553</v>
      </c>
      <c r="C1739" s="156" t="s">
        <v>5842</v>
      </c>
      <c r="D1739" s="156" t="s">
        <v>5877</v>
      </c>
      <c r="E1739" s="158" t="str">
        <f t="shared" si="27"/>
        <v>TP</v>
      </c>
    </row>
    <row r="1740" spans="1:6">
      <c r="A1740" s="156" t="s">
        <v>3554</v>
      </c>
      <c r="B1740" s="156" t="s">
        <v>3555</v>
      </c>
      <c r="C1740" s="156" t="s">
        <v>5842</v>
      </c>
      <c r="D1740" s="156" t="s">
        <v>5865</v>
      </c>
      <c r="E1740" s="158" t="str">
        <f t="shared" si="27"/>
        <v>HH</v>
      </c>
      <c r="F1740" s="158">
        <v>6278</v>
      </c>
    </row>
    <row r="1741" spans="1:6">
      <c r="A1741" s="156" t="s">
        <v>3556</v>
      </c>
      <c r="B1741" s="156" t="s">
        <v>3557</v>
      </c>
      <c r="C1741" s="156" t="s">
        <v>5842</v>
      </c>
      <c r="D1741" s="156" t="s">
        <v>5865</v>
      </c>
      <c r="E1741" s="158" t="str">
        <f t="shared" si="27"/>
        <v>HH</v>
      </c>
      <c r="F1741" s="158">
        <v>6278</v>
      </c>
    </row>
    <row r="1742" spans="1:6">
      <c r="A1742" s="156" t="s">
        <v>3558</v>
      </c>
      <c r="B1742" s="156" t="s">
        <v>3559</v>
      </c>
      <c r="C1742" s="156" t="s">
        <v>5842</v>
      </c>
      <c r="D1742" s="156" t="s">
        <v>5865</v>
      </c>
      <c r="E1742" s="158" t="str">
        <f t="shared" si="27"/>
        <v>HH</v>
      </c>
      <c r="F1742" s="158">
        <v>6278</v>
      </c>
    </row>
    <row r="1743" spans="1:6">
      <c r="A1743" s="156" t="s">
        <v>3560</v>
      </c>
      <c r="B1743" s="156" t="s">
        <v>3561</v>
      </c>
      <c r="C1743" s="156" t="s">
        <v>5842</v>
      </c>
      <c r="D1743" s="156" t="s">
        <v>5865</v>
      </c>
      <c r="E1743" s="158" t="str">
        <f t="shared" si="27"/>
        <v>HH</v>
      </c>
      <c r="F1743" s="158">
        <v>6278</v>
      </c>
    </row>
    <row r="1744" spans="1:6">
      <c r="A1744" s="156" t="s">
        <v>3562</v>
      </c>
      <c r="B1744" s="156" t="s">
        <v>3563</v>
      </c>
      <c r="C1744" s="156" t="s">
        <v>5842</v>
      </c>
      <c r="D1744" s="156" t="s">
        <v>5867</v>
      </c>
      <c r="E1744" s="158" t="str">
        <f t="shared" si="27"/>
        <v>CCDC</v>
      </c>
      <c r="F1744" s="158">
        <v>6273</v>
      </c>
    </row>
    <row r="1745" spans="1:6">
      <c r="A1745" s="156" t="s">
        <v>3564</v>
      </c>
      <c r="B1745" s="156" t="s">
        <v>3565</v>
      </c>
      <c r="C1745" s="156" t="s">
        <v>5842</v>
      </c>
      <c r="D1745" s="156" t="s">
        <v>5867</v>
      </c>
      <c r="E1745" s="158" t="str">
        <f t="shared" si="27"/>
        <v>CCDC</v>
      </c>
      <c r="F1745" s="158">
        <v>6273</v>
      </c>
    </row>
    <row r="1746" spans="1:6">
      <c r="A1746" s="156" t="s">
        <v>3566</v>
      </c>
      <c r="B1746" s="156" t="s">
        <v>3567</v>
      </c>
      <c r="C1746" s="156" t="s">
        <v>5842</v>
      </c>
      <c r="D1746" s="156" t="s">
        <v>5869</v>
      </c>
      <c r="E1746" s="158" t="str">
        <f t="shared" si="27"/>
        <v>NVL</v>
      </c>
      <c r="F1746" s="158">
        <v>1548</v>
      </c>
    </row>
    <row r="1747" spans="1:6">
      <c r="A1747" s="156" t="s">
        <v>3568</v>
      </c>
      <c r="B1747" s="156" t="s">
        <v>3569</v>
      </c>
      <c r="C1747" s="156" t="s">
        <v>21</v>
      </c>
      <c r="D1747" s="156" t="s">
        <v>5865</v>
      </c>
      <c r="E1747" s="158" t="str">
        <f t="shared" si="27"/>
        <v>HH</v>
      </c>
      <c r="F1747" s="158">
        <v>6278</v>
      </c>
    </row>
    <row r="1748" spans="1:6">
      <c r="A1748" s="156" t="s">
        <v>3570</v>
      </c>
      <c r="B1748" s="156" t="s">
        <v>3571</v>
      </c>
      <c r="C1748" s="156" t="s">
        <v>21</v>
      </c>
      <c r="D1748" s="156" t="s">
        <v>5865</v>
      </c>
      <c r="E1748" s="158" t="str">
        <f t="shared" si="27"/>
        <v>HH</v>
      </c>
      <c r="F1748" s="158">
        <v>6278</v>
      </c>
    </row>
    <row r="1749" spans="1:6">
      <c r="A1749" s="156" t="s">
        <v>3572</v>
      </c>
      <c r="B1749" s="156" t="s">
        <v>3573</v>
      </c>
      <c r="C1749" s="156" t="s">
        <v>5843</v>
      </c>
      <c r="D1749" s="156" t="s">
        <v>5877</v>
      </c>
      <c r="E1749" s="158" t="str">
        <f t="shared" si="27"/>
        <v>TP</v>
      </c>
    </row>
    <row r="1750" spans="1:6">
      <c r="A1750" s="156" t="s">
        <v>3574</v>
      </c>
      <c r="B1750" s="156" t="s">
        <v>3575</v>
      </c>
      <c r="C1750" s="156" t="s">
        <v>5844</v>
      </c>
      <c r="D1750" s="156" t="s">
        <v>5879</v>
      </c>
      <c r="E1750" s="158" t="str">
        <f t="shared" si="27"/>
        <v>VTTH</v>
      </c>
      <c r="F1750" s="158">
        <v>6272</v>
      </c>
    </row>
    <row r="1751" spans="1:6">
      <c r="A1751" s="156" t="s">
        <v>3576</v>
      </c>
      <c r="B1751" s="156" t="s">
        <v>3577</v>
      </c>
      <c r="C1751" s="156" t="s">
        <v>5842</v>
      </c>
      <c r="D1751" s="156" t="s">
        <v>5872</v>
      </c>
      <c r="E1751" s="158" t="str">
        <f t="shared" si="27"/>
        <v>NVL</v>
      </c>
      <c r="F1751" s="158">
        <v>1548</v>
      </c>
    </row>
    <row r="1752" spans="1:6">
      <c r="A1752" s="156" t="s">
        <v>3578</v>
      </c>
      <c r="B1752" s="156" t="s">
        <v>3579</v>
      </c>
      <c r="C1752" s="156" t="s">
        <v>5842</v>
      </c>
      <c r="D1752" s="156" t="s">
        <v>5865</v>
      </c>
      <c r="E1752" s="158" t="str">
        <f t="shared" si="27"/>
        <v>HH</v>
      </c>
      <c r="F1752" s="158">
        <v>6278</v>
      </c>
    </row>
    <row r="1753" spans="1:6">
      <c r="A1753" s="156" t="s">
        <v>3580</v>
      </c>
      <c r="B1753" s="156" t="s">
        <v>3581</v>
      </c>
      <c r="C1753" s="156" t="s">
        <v>5842</v>
      </c>
      <c r="D1753" s="156" t="s">
        <v>5865</v>
      </c>
      <c r="E1753" s="158" t="str">
        <f t="shared" si="27"/>
        <v>HH</v>
      </c>
      <c r="F1753" s="158">
        <v>6278</v>
      </c>
    </row>
    <row r="1754" spans="1:6">
      <c r="A1754" s="156" t="s">
        <v>3582</v>
      </c>
      <c r="B1754" s="156" t="s">
        <v>3583</v>
      </c>
      <c r="C1754" s="156" t="s">
        <v>5842</v>
      </c>
      <c r="D1754" s="156" t="s">
        <v>5865</v>
      </c>
      <c r="E1754" s="158" t="str">
        <f t="shared" si="27"/>
        <v>HH</v>
      </c>
      <c r="F1754" s="158">
        <v>6278</v>
      </c>
    </row>
    <row r="1755" spans="1:6" ht="45">
      <c r="A1755" s="156" t="s">
        <v>3584</v>
      </c>
      <c r="B1755" s="156" t="s">
        <v>3585</v>
      </c>
      <c r="C1755" s="156" t="s">
        <v>21</v>
      </c>
      <c r="D1755" s="156" t="s">
        <v>5865</v>
      </c>
      <c r="E1755" s="158" t="str">
        <f t="shared" si="27"/>
        <v>HH</v>
      </c>
      <c r="F1755" s="158">
        <v>6278</v>
      </c>
    </row>
    <row r="1756" spans="1:6" ht="45">
      <c r="A1756" s="156" t="s">
        <v>3586</v>
      </c>
      <c r="B1756" s="156" t="s">
        <v>3587</v>
      </c>
      <c r="C1756" s="156" t="s">
        <v>21</v>
      </c>
      <c r="D1756" s="156" t="s">
        <v>5865</v>
      </c>
      <c r="E1756" s="158" t="str">
        <f t="shared" si="27"/>
        <v>HH</v>
      </c>
      <c r="F1756" s="158">
        <v>6278</v>
      </c>
    </row>
    <row r="1757" spans="1:6" ht="45">
      <c r="A1757" s="156" t="s">
        <v>3588</v>
      </c>
      <c r="B1757" s="156" t="s">
        <v>3589</v>
      </c>
      <c r="C1757" s="156" t="s">
        <v>21</v>
      </c>
      <c r="D1757" s="156" t="s">
        <v>5865</v>
      </c>
      <c r="E1757" s="158" t="str">
        <f t="shared" si="27"/>
        <v>HH</v>
      </c>
      <c r="F1757" s="158">
        <v>6278</v>
      </c>
    </row>
    <row r="1758" spans="1:6">
      <c r="A1758" s="156" t="s">
        <v>3590</v>
      </c>
      <c r="B1758" s="156" t="s">
        <v>3591</v>
      </c>
      <c r="C1758" s="156" t="s">
        <v>5844</v>
      </c>
      <c r="D1758" s="156" t="s">
        <v>5870</v>
      </c>
      <c r="E1758" s="158" t="str">
        <f t="shared" si="27"/>
        <v>NVL</v>
      </c>
      <c r="F1758" s="158">
        <v>1548</v>
      </c>
    </row>
    <row r="1759" spans="1:6">
      <c r="A1759" s="156" t="s">
        <v>3592</v>
      </c>
      <c r="B1759" s="156" t="s">
        <v>3593</v>
      </c>
      <c r="C1759" s="156" t="s">
        <v>5846</v>
      </c>
      <c r="D1759" s="156" t="s">
        <v>5870</v>
      </c>
      <c r="E1759" s="158" t="str">
        <f t="shared" si="27"/>
        <v>NVL</v>
      </c>
      <c r="F1759" s="158">
        <v>1548</v>
      </c>
    </row>
    <row r="1760" spans="1:6" ht="30">
      <c r="A1760" s="156" t="s">
        <v>3594</v>
      </c>
      <c r="B1760" s="156" t="s">
        <v>3595</v>
      </c>
      <c r="C1760" s="156" t="s">
        <v>5846</v>
      </c>
      <c r="D1760" s="156" t="s">
        <v>5865</v>
      </c>
      <c r="E1760" s="158" t="str">
        <f t="shared" si="27"/>
        <v>HH</v>
      </c>
      <c r="F1760" s="158">
        <v>6278</v>
      </c>
    </row>
    <row r="1761" spans="1:6" ht="30">
      <c r="A1761" s="156" t="s">
        <v>3596</v>
      </c>
      <c r="B1761" s="156" t="s">
        <v>3597</v>
      </c>
      <c r="C1761" s="156" t="s">
        <v>5842</v>
      </c>
      <c r="D1761" s="156" t="s">
        <v>5870</v>
      </c>
      <c r="E1761" s="158" t="str">
        <f t="shared" si="27"/>
        <v>NVL</v>
      </c>
      <c r="F1761" s="158">
        <v>1548</v>
      </c>
    </row>
    <row r="1762" spans="1:6">
      <c r="A1762" s="156" t="s">
        <v>3598</v>
      </c>
      <c r="B1762" s="156" t="s">
        <v>3599</v>
      </c>
      <c r="C1762" s="156" t="s">
        <v>21</v>
      </c>
      <c r="D1762" s="156" t="s">
        <v>5865</v>
      </c>
      <c r="E1762" s="158" t="str">
        <f t="shared" si="27"/>
        <v>HH</v>
      </c>
      <c r="F1762" s="158">
        <v>6278</v>
      </c>
    </row>
    <row r="1763" spans="1:6">
      <c r="A1763" s="156" t="s">
        <v>3600</v>
      </c>
      <c r="B1763" s="156" t="s">
        <v>3601</v>
      </c>
      <c r="C1763" s="156" t="s">
        <v>5842</v>
      </c>
      <c r="D1763" s="156" t="s">
        <v>5865</v>
      </c>
      <c r="E1763" s="158" t="str">
        <f t="shared" si="27"/>
        <v>HH</v>
      </c>
      <c r="F1763" s="158">
        <v>6278</v>
      </c>
    </row>
    <row r="1764" spans="1:6">
      <c r="A1764" s="156" t="s">
        <v>3602</v>
      </c>
      <c r="B1764" s="156" t="s">
        <v>3603</v>
      </c>
      <c r="C1764" s="156" t="s">
        <v>5846</v>
      </c>
      <c r="D1764" s="156" t="s">
        <v>5865</v>
      </c>
      <c r="E1764" s="158" t="str">
        <f t="shared" si="27"/>
        <v>HH</v>
      </c>
      <c r="F1764" s="158">
        <v>6278</v>
      </c>
    </row>
    <row r="1765" spans="1:6">
      <c r="A1765" s="156" t="s">
        <v>3604</v>
      </c>
      <c r="B1765" s="156" t="s">
        <v>3605</v>
      </c>
      <c r="C1765" s="156" t="s">
        <v>5846</v>
      </c>
      <c r="D1765" s="156" t="s">
        <v>5865</v>
      </c>
      <c r="E1765" s="158" t="str">
        <f t="shared" si="27"/>
        <v>HH</v>
      </c>
      <c r="F1765" s="158">
        <v>6278</v>
      </c>
    </row>
    <row r="1766" spans="1:6">
      <c r="A1766" s="156" t="s">
        <v>3606</v>
      </c>
      <c r="B1766" s="156" t="s">
        <v>3607</v>
      </c>
      <c r="C1766" s="156" t="s">
        <v>21</v>
      </c>
      <c r="D1766" s="156" t="s">
        <v>5865</v>
      </c>
      <c r="E1766" s="158" t="str">
        <f t="shared" si="27"/>
        <v>HH</v>
      </c>
      <c r="F1766" s="158">
        <v>6278</v>
      </c>
    </row>
    <row r="1767" spans="1:6">
      <c r="A1767" s="156" t="s">
        <v>3608</v>
      </c>
      <c r="B1767" s="156" t="s">
        <v>3609</v>
      </c>
      <c r="C1767" s="156" t="s">
        <v>5842</v>
      </c>
      <c r="D1767" s="156" t="s">
        <v>5865</v>
      </c>
      <c r="E1767" s="158" t="str">
        <f t="shared" si="27"/>
        <v>HH</v>
      </c>
      <c r="F1767" s="158">
        <v>6278</v>
      </c>
    </row>
    <row r="1768" spans="1:6">
      <c r="A1768" s="156" t="s">
        <v>3610</v>
      </c>
      <c r="B1768" s="156" t="s">
        <v>3611</v>
      </c>
      <c r="C1768" s="156" t="s">
        <v>5842</v>
      </c>
      <c r="D1768" s="156" t="s">
        <v>5865</v>
      </c>
      <c r="E1768" s="158" t="str">
        <f t="shared" si="27"/>
        <v>HH</v>
      </c>
      <c r="F1768" s="158">
        <v>6278</v>
      </c>
    </row>
    <row r="1769" spans="1:6">
      <c r="A1769" s="156" t="s">
        <v>3612</v>
      </c>
      <c r="B1769" s="156" t="s">
        <v>3613</v>
      </c>
      <c r="C1769" s="156" t="s">
        <v>5842</v>
      </c>
      <c r="D1769" s="156" t="s">
        <v>5865</v>
      </c>
      <c r="E1769" s="158" t="str">
        <f t="shared" si="27"/>
        <v>HH</v>
      </c>
      <c r="F1769" s="158">
        <v>6278</v>
      </c>
    </row>
    <row r="1770" spans="1:6">
      <c r="A1770" s="156" t="s">
        <v>3614</v>
      </c>
      <c r="B1770" s="156" t="s">
        <v>3615</v>
      </c>
      <c r="C1770" s="156" t="s">
        <v>5843</v>
      </c>
      <c r="D1770" s="156" t="s">
        <v>5865</v>
      </c>
      <c r="E1770" s="158" t="str">
        <f t="shared" si="27"/>
        <v>HH</v>
      </c>
      <c r="F1770" s="158">
        <v>6278</v>
      </c>
    </row>
    <row r="1771" spans="1:6" ht="30">
      <c r="A1771" s="156" t="s">
        <v>3616</v>
      </c>
      <c r="B1771" s="156" t="s">
        <v>3617</v>
      </c>
      <c r="C1771" s="156" t="s">
        <v>5842</v>
      </c>
      <c r="D1771" s="156" t="s">
        <v>5865</v>
      </c>
      <c r="E1771" s="158" t="str">
        <f t="shared" si="27"/>
        <v>HH</v>
      </c>
      <c r="F1771" s="158">
        <v>6278</v>
      </c>
    </row>
    <row r="1772" spans="1:6">
      <c r="A1772" s="156" t="s">
        <v>3618</v>
      </c>
      <c r="B1772" s="156" t="s">
        <v>3619</v>
      </c>
      <c r="C1772" s="156" t="s">
        <v>5842</v>
      </c>
      <c r="D1772" s="156" t="s">
        <v>5865</v>
      </c>
      <c r="E1772" s="158" t="str">
        <f t="shared" si="27"/>
        <v>HH</v>
      </c>
      <c r="F1772" s="158">
        <v>6278</v>
      </c>
    </row>
    <row r="1773" spans="1:6">
      <c r="A1773" s="156" t="s">
        <v>3620</v>
      </c>
      <c r="B1773" s="156" t="s">
        <v>3621</v>
      </c>
      <c r="C1773" s="156" t="s">
        <v>5846</v>
      </c>
      <c r="D1773" s="156" t="s">
        <v>5865</v>
      </c>
      <c r="E1773" s="158" t="str">
        <f t="shared" si="27"/>
        <v>HH</v>
      </c>
      <c r="F1773" s="158">
        <v>6278</v>
      </c>
    </row>
    <row r="1774" spans="1:6" ht="30">
      <c r="A1774" s="156" t="s">
        <v>3622</v>
      </c>
      <c r="B1774" s="156" t="s">
        <v>3623</v>
      </c>
      <c r="C1774" s="156" t="s">
        <v>5846</v>
      </c>
      <c r="D1774" s="156" t="s">
        <v>5865</v>
      </c>
      <c r="E1774" s="158" t="str">
        <f t="shared" si="27"/>
        <v>HH</v>
      </c>
      <c r="F1774" s="158">
        <v>6278</v>
      </c>
    </row>
    <row r="1775" spans="1:6" ht="30">
      <c r="A1775" s="156" t="s">
        <v>3624</v>
      </c>
      <c r="B1775" s="156" t="s">
        <v>3625</v>
      </c>
      <c r="C1775" s="156" t="s">
        <v>5846</v>
      </c>
      <c r="D1775" s="156" t="s">
        <v>5865</v>
      </c>
      <c r="E1775" s="158" t="str">
        <f t="shared" si="27"/>
        <v>HH</v>
      </c>
      <c r="F1775" s="158">
        <v>6278</v>
      </c>
    </row>
    <row r="1776" spans="1:6">
      <c r="A1776" s="156" t="s">
        <v>3626</v>
      </c>
      <c r="B1776" s="156" t="s">
        <v>3627</v>
      </c>
      <c r="C1776" s="156" t="s">
        <v>5846</v>
      </c>
      <c r="D1776" s="156" t="s">
        <v>5865</v>
      </c>
      <c r="E1776" s="158" t="str">
        <f t="shared" si="27"/>
        <v>HH</v>
      </c>
      <c r="F1776" s="158">
        <v>6278</v>
      </c>
    </row>
    <row r="1777" spans="1:6" ht="30">
      <c r="A1777" s="156" t="s">
        <v>3628</v>
      </c>
      <c r="B1777" s="156" t="s">
        <v>3629</v>
      </c>
      <c r="C1777" s="156" t="s">
        <v>5843</v>
      </c>
      <c r="D1777" s="156" t="s">
        <v>5865</v>
      </c>
      <c r="E1777" s="158" t="str">
        <f t="shared" si="27"/>
        <v>HH</v>
      </c>
      <c r="F1777" s="158">
        <v>6278</v>
      </c>
    </row>
    <row r="1778" spans="1:6" ht="30">
      <c r="A1778" s="156" t="s">
        <v>3630</v>
      </c>
      <c r="B1778" s="156" t="s">
        <v>3631</v>
      </c>
      <c r="C1778" s="156" t="s">
        <v>5843</v>
      </c>
      <c r="D1778" s="156" t="s">
        <v>5865</v>
      </c>
      <c r="E1778" s="158" t="str">
        <f t="shared" si="27"/>
        <v>HH</v>
      </c>
      <c r="F1778" s="158">
        <v>6278</v>
      </c>
    </row>
    <row r="1779" spans="1:6" ht="30">
      <c r="A1779" s="156" t="s">
        <v>3632</v>
      </c>
      <c r="B1779" s="156" t="s">
        <v>3633</v>
      </c>
      <c r="C1779" s="156" t="s">
        <v>5843</v>
      </c>
      <c r="D1779" s="156" t="s">
        <v>5865</v>
      </c>
      <c r="E1779" s="158" t="str">
        <f t="shared" si="27"/>
        <v>HH</v>
      </c>
      <c r="F1779" s="158">
        <v>6278</v>
      </c>
    </row>
    <row r="1780" spans="1:6">
      <c r="A1780" s="156" t="s">
        <v>3634</v>
      </c>
      <c r="B1780" s="156" t="s">
        <v>3635</v>
      </c>
      <c r="C1780" s="156" t="s">
        <v>5843</v>
      </c>
      <c r="D1780" s="156" t="s">
        <v>5865</v>
      </c>
      <c r="E1780" s="158" t="str">
        <f t="shared" si="27"/>
        <v>HH</v>
      </c>
      <c r="F1780" s="158">
        <v>6278</v>
      </c>
    </row>
    <row r="1781" spans="1:6" ht="30">
      <c r="A1781" s="156" t="s">
        <v>3636</v>
      </c>
      <c r="B1781" s="156" t="s">
        <v>3637</v>
      </c>
      <c r="C1781" s="156" t="s">
        <v>5843</v>
      </c>
      <c r="D1781" s="156" t="s">
        <v>5865</v>
      </c>
      <c r="E1781" s="158" t="str">
        <f t="shared" si="27"/>
        <v>HH</v>
      </c>
      <c r="F1781" s="158">
        <v>6278</v>
      </c>
    </row>
    <row r="1782" spans="1:6" ht="30">
      <c r="A1782" s="156" t="s">
        <v>3638</v>
      </c>
      <c r="B1782" s="156" t="s">
        <v>3639</v>
      </c>
      <c r="C1782" s="156" t="s">
        <v>5843</v>
      </c>
      <c r="D1782" s="156" t="s">
        <v>5865</v>
      </c>
      <c r="E1782" s="158" t="str">
        <f t="shared" si="27"/>
        <v>HH</v>
      </c>
      <c r="F1782" s="158">
        <v>6278</v>
      </c>
    </row>
    <row r="1783" spans="1:6" ht="30">
      <c r="A1783" s="156" t="s">
        <v>3640</v>
      </c>
      <c r="B1783" s="156" t="s">
        <v>3641</v>
      </c>
      <c r="C1783" s="156" t="s">
        <v>5843</v>
      </c>
      <c r="D1783" s="156" t="s">
        <v>5865</v>
      </c>
      <c r="E1783" s="158" t="str">
        <f t="shared" si="27"/>
        <v>HH</v>
      </c>
      <c r="F1783" s="158">
        <v>6278</v>
      </c>
    </row>
    <row r="1784" spans="1:6">
      <c r="A1784" s="156" t="s">
        <v>3642</v>
      </c>
      <c r="B1784" s="156" t="s">
        <v>3643</v>
      </c>
      <c r="C1784" s="156" t="s">
        <v>5842</v>
      </c>
      <c r="D1784" s="156" t="s">
        <v>5865</v>
      </c>
      <c r="E1784" s="158" t="str">
        <f t="shared" si="27"/>
        <v>HH</v>
      </c>
      <c r="F1784" s="158">
        <v>6278</v>
      </c>
    </row>
    <row r="1785" spans="1:6">
      <c r="A1785" s="156" t="s">
        <v>3644</v>
      </c>
      <c r="B1785" s="156" t="s">
        <v>3645</v>
      </c>
      <c r="C1785" s="156" t="s">
        <v>5843</v>
      </c>
      <c r="D1785" s="156" t="s">
        <v>5865</v>
      </c>
      <c r="E1785" s="158" t="str">
        <f t="shared" si="27"/>
        <v>HH</v>
      </c>
      <c r="F1785" s="158">
        <v>6278</v>
      </c>
    </row>
    <row r="1786" spans="1:6">
      <c r="A1786" s="156" t="s">
        <v>3646</v>
      </c>
      <c r="B1786" s="156" t="s">
        <v>3647</v>
      </c>
      <c r="C1786" s="156" t="s">
        <v>5842</v>
      </c>
      <c r="D1786" s="156" t="s">
        <v>5865</v>
      </c>
      <c r="E1786" s="158" t="str">
        <f t="shared" si="27"/>
        <v>HH</v>
      </c>
      <c r="F1786" s="158">
        <v>6278</v>
      </c>
    </row>
    <row r="1787" spans="1:6" ht="30">
      <c r="A1787" s="156" t="s">
        <v>3648</v>
      </c>
      <c r="B1787" s="156" t="s">
        <v>3649</v>
      </c>
      <c r="C1787" s="156" t="s">
        <v>5842</v>
      </c>
      <c r="D1787" s="156" t="s">
        <v>5865</v>
      </c>
      <c r="E1787" s="158" t="str">
        <f t="shared" si="27"/>
        <v>HH</v>
      </c>
      <c r="F1787" s="158">
        <v>6278</v>
      </c>
    </row>
    <row r="1788" spans="1:6" ht="30">
      <c r="A1788" s="156" t="s">
        <v>3650</v>
      </c>
      <c r="B1788" s="156" t="s">
        <v>3651</v>
      </c>
      <c r="C1788" s="156" t="s">
        <v>5842</v>
      </c>
      <c r="D1788" s="156" t="s">
        <v>5865</v>
      </c>
      <c r="E1788" s="158" t="str">
        <f t="shared" si="27"/>
        <v>HH</v>
      </c>
      <c r="F1788" s="158">
        <v>6278</v>
      </c>
    </row>
    <row r="1789" spans="1:6" ht="30">
      <c r="A1789" s="156" t="s">
        <v>3652</v>
      </c>
      <c r="B1789" s="156" t="s">
        <v>3653</v>
      </c>
      <c r="C1789" s="156" t="s">
        <v>5842</v>
      </c>
      <c r="D1789" s="156" t="s">
        <v>5865</v>
      </c>
      <c r="E1789" s="158" t="str">
        <f t="shared" si="27"/>
        <v>HH</v>
      </c>
      <c r="F1789" s="158">
        <v>6278</v>
      </c>
    </row>
    <row r="1790" spans="1:6" ht="30">
      <c r="A1790" s="156" t="s">
        <v>3654</v>
      </c>
      <c r="B1790" s="156" t="s">
        <v>3655</v>
      </c>
      <c r="C1790" s="156" t="s">
        <v>5842</v>
      </c>
      <c r="D1790" s="156" t="s">
        <v>5865</v>
      </c>
      <c r="E1790" s="158" t="str">
        <f t="shared" si="27"/>
        <v>HH</v>
      </c>
      <c r="F1790" s="158">
        <v>6278</v>
      </c>
    </row>
    <row r="1791" spans="1:6">
      <c r="A1791" s="156" t="s">
        <v>3656</v>
      </c>
      <c r="B1791" s="156" t="s">
        <v>3657</v>
      </c>
      <c r="C1791" s="156" t="s">
        <v>5842</v>
      </c>
      <c r="D1791" s="156" t="s">
        <v>5865</v>
      </c>
      <c r="E1791" s="158" t="str">
        <f t="shared" si="27"/>
        <v>HH</v>
      </c>
      <c r="F1791" s="158">
        <v>6278</v>
      </c>
    </row>
    <row r="1792" spans="1:6">
      <c r="A1792" s="156" t="s">
        <v>3658</v>
      </c>
      <c r="B1792" s="156" t="s">
        <v>3659</v>
      </c>
      <c r="C1792" s="156" t="s">
        <v>5847</v>
      </c>
      <c r="D1792" s="156" t="s">
        <v>5878</v>
      </c>
      <c r="E1792" s="158" t="str">
        <f t="shared" si="27"/>
        <v>VTTH</v>
      </c>
      <c r="F1792" s="158">
        <v>6272</v>
      </c>
    </row>
    <row r="1793" spans="1:6">
      <c r="A1793" s="156" t="s">
        <v>3660</v>
      </c>
      <c r="B1793" s="156" t="s">
        <v>3661</v>
      </c>
      <c r="C1793" s="156" t="s">
        <v>5842</v>
      </c>
      <c r="D1793" s="156" t="s">
        <v>5867</v>
      </c>
      <c r="E1793" s="158" t="str">
        <f t="shared" si="27"/>
        <v>CCDC</v>
      </c>
      <c r="F1793" s="158">
        <v>6273</v>
      </c>
    </row>
    <row r="1794" spans="1:6">
      <c r="A1794" s="156" t="s">
        <v>3662</v>
      </c>
      <c r="B1794" s="156" t="s">
        <v>3663</v>
      </c>
      <c r="C1794" s="156" t="s">
        <v>21</v>
      </c>
      <c r="D1794" s="156" t="s">
        <v>5880</v>
      </c>
      <c r="E1794" s="158" t="str">
        <f t="shared" si="27"/>
        <v>VTTH</v>
      </c>
      <c r="F1794" s="158">
        <v>6272</v>
      </c>
    </row>
    <row r="1795" spans="1:6">
      <c r="A1795" s="156" t="s">
        <v>3664</v>
      </c>
      <c r="B1795" s="156" t="s">
        <v>3665</v>
      </c>
      <c r="C1795" s="156" t="s">
        <v>5846</v>
      </c>
      <c r="D1795" s="156" t="s">
        <v>5865</v>
      </c>
      <c r="E1795" s="158" t="str">
        <f t="shared" ref="E1795:E1858" si="28">IF(LEFT(D1795,3)="156","HH",IF(LEFT(D1795,3)="155","TP",IF(LEFT(D1795,3)="153","CCDC",IF(LEFT(D1795,4)="1522","VTTH","NVL"))))</f>
        <v>HH</v>
      </c>
      <c r="F1795" s="158">
        <v>6278</v>
      </c>
    </row>
    <row r="1796" spans="1:6">
      <c r="A1796" s="156" t="s">
        <v>3666</v>
      </c>
      <c r="B1796" s="156" t="s">
        <v>3667</v>
      </c>
      <c r="C1796" s="156" t="s">
        <v>5846</v>
      </c>
      <c r="D1796" s="156" t="s">
        <v>5865</v>
      </c>
      <c r="E1796" s="158" t="str">
        <f t="shared" si="28"/>
        <v>HH</v>
      </c>
      <c r="F1796" s="158">
        <v>6278</v>
      </c>
    </row>
    <row r="1797" spans="1:6">
      <c r="A1797" s="156" t="s">
        <v>3668</v>
      </c>
      <c r="B1797" s="156" t="s">
        <v>3669</v>
      </c>
      <c r="C1797" s="156" t="s">
        <v>5843</v>
      </c>
      <c r="D1797" s="156" t="s">
        <v>5865</v>
      </c>
      <c r="E1797" s="158" t="str">
        <f t="shared" si="28"/>
        <v>HH</v>
      </c>
      <c r="F1797" s="158">
        <v>6278</v>
      </c>
    </row>
    <row r="1798" spans="1:6" ht="30">
      <c r="A1798" s="156" t="s">
        <v>3670</v>
      </c>
      <c r="B1798" s="156" t="s">
        <v>3671</v>
      </c>
      <c r="C1798" s="156" t="s">
        <v>5843</v>
      </c>
      <c r="D1798" s="156" t="s">
        <v>5877</v>
      </c>
      <c r="E1798" s="158" t="str">
        <f t="shared" si="28"/>
        <v>TP</v>
      </c>
    </row>
    <row r="1799" spans="1:6" ht="30">
      <c r="A1799" s="156" t="s">
        <v>3672</v>
      </c>
      <c r="B1799" s="156" t="s">
        <v>3673</v>
      </c>
      <c r="C1799" s="156" t="s">
        <v>5843</v>
      </c>
      <c r="D1799" s="156" t="s">
        <v>5877</v>
      </c>
      <c r="E1799" s="158" t="str">
        <f t="shared" si="28"/>
        <v>TP</v>
      </c>
    </row>
    <row r="1800" spans="1:6" ht="30">
      <c r="A1800" s="156" t="s">
        <v>3674</v>
      </c>
      <c r="B1800" s="156" t="s">
        <v>3675</v>
      </c>
      <c r="C1800" s="156" t="s">
        <v>5843</v>
      </c>
      <c r="D1800" s="156" t="s">
        <v>5877</v>
      </c>
      <c r="E1800" s="158" t="str">
        <f t="shared" si="28"/>
        <v>TP</v>
      </c>
    </row>
    <row r="1801" spans="1:6" ht="45">
      <c r="A1801" s="156" t="s">
        <v>3676</v>
      </c>
      <c r="B1801" s="156" t="s">
        <v>3677</v>
      </c>
      <c r="C1801" s="156" t="s">
        <v>21</v>
      </c>
      <c r="D1801" s="156" t="s">
        <v>5877</v>
      </c>
      <c r="E1801" s="158" t="str">
        <f t="shared" si="28"/>
        <v>TP</v>
      </c>
    </row>
    <row r="1802" spans="1:6" ht="45">
      <c r="A1802" s="156" t="s">
        <v>3678</v>
      </c>
      <c r="B1802" s="156" t="s">
        <v>3679</v>
      </c>
      <c r="C1802" s="156" t="s">
        <v>5843</v>
      </c>
      <c r="D1802" s="156" t="s">
        <v>5877</v>
      </c>
      <c r="E1802" s="158" t="str">
        <f t="shared" si="28"/>
        <v>TP</v>
      </c>
    </row>
    <row r="1803" spans="1:6">
      <c r="A1803" s="156" t="s">
        <v>3680</v>
      </c>
      <c r="B1803" s="156" t="s">
        <v>3681</v>
      </c>
      <c r="C1803" s="156" t="s">
        <v>21</v>
      </c>
      <c r="D1803" s="156" t="s">
        <v>5866</v>
      </c>
      <c r="E1803" s="158" t="str">
        <f t="shared" si="28"/>
        <v>NVL</v>
      </c>
      <c r="F1803" s="158">
        <v>1548</v>
      </c>
    </row>
    <row r="1804" spans="1:6">
      <c r="A1804" s="156" t="s">
        <v>3682</v>
      </c>
      <c r="B1804" s="156" t="s">
        <v>3683</v>
      </c>
      <c r="C1804" s="156" t="s">
        <v>21</v>
      </c>
      <c r="D1804" s="156" t="s">
        <v>5866</v>
      </c>
      <c r="E1804" s="158" t="str">
        <f t="shared" si="28"/>
        <v>NVL</v>
      </c>
      <c r="F1804" s="158">
        <v>1548</v>
      </c>
    </row>
    <row r="1805" spans="1:6">
      <c r="A1805" s="156" t="s">
        <v>3684</v>
      </c>
      <c r="B1805" s="156" t="s">
        <v>3685</v>
      </c>
      <c r="C1805" s="156" t="s">
        <v>21</v>
      </c>
      <c r="D1805" s="156" t="s">
        <v>5866</v>
      </c>
      <c r="E1805" s="158" t="str">
        <f t="shared" si="28"/>
        <v>NVL</v>
      </c>
      <c r="F1805" s="158">
        <v>1548</v>
      </c>
    </row>
    <row r="1806" spans="1:6">
      <c r="A1806" s="156" t="s">
        <v>3686</v>
      </c>
      <c r="B1806" s="156" t="s">
        <v>3687</v>
      </c>
      <c r="C1806" s="156" t="s">
        <v>21</v>
      </c>
      <c r="D1806" s="156" t="s">
        <v>5866</v>
      </c>
      <c r="E1806" s="158" t="str">
        <f t="shared" si="28"/>
        <v>NVL</v>
      </c>
      <c r="F1806" s="158">
        <v>1548</v>
      </c>
    </row>
    <row r="1807" spans="1:6">
      <c r="A1807" s="156" t="s">
        <v>3688</v>
      </c>
      <c r="B1807" s="156" t="s">
        <v>3689</v>
      </c>
      <c r="C1807" s="156" t="s">
        <v>21</v>
      </c>
      <c r="D1807" s="156" t="s">
        <v>5866</v>
      </c>
      <c r="E1807" s="158" t="str">
        <f t="shared" si="28"/>
        <v>NVL</v>
      </c>
      <c r="F1807" s="158">
        <v>1548</v>
      </c>
    </row>
    <row r="1808" spans="1:6">
      <c r="A1808" s="156" t="s">
        <v>3690</v>
      </c>
      <c r="B1808" s="156" t="s">
        <v>3691</v>
      </c>
      <c r="C1808" s="156" t="s">
        <v>21</v>
      </c>
      <c r="D1808" s="156" t="s">
        <v>5866</v>
      </c>
      <c r="E1808" s="158" t="str">
        <f t="shared" si="28"/>
        <v>NVL</v>
      </c>
      <c r="F1808" s="158">
        <v>1548</v>
      </c>
    </row>
    <row r="1809" spans="1:6">
      <c r="A1809" s="156" t="s">
        <v>3692</v>
      </c>
      <c r="B1809" s="156" t="s">
        <v>3693</v>
      </c>
      <c r="C1809" s="156" t="s">
        <v>21</v>
      </c>
      <c r="D1809" s="156" t="s">
        <v>5866</v>
      </c>
      <c r="E1809" s="158" t="str">
        <f t="shared" si="28"/>
        <v>NVL</v>
      </c>
      <c r="F1809" s="158">
        <v>1548</v>
      </c>
    </row>
    <row r="1810" spans="1:6">
      <c r="A1810" s="156" t="s">
        <v>3694</v>
      </c>
      <c r="B1810" s="156" t="s">
        <v>3695</v>
      </c>
      <c r="C1810" s="156" t="s">
        <v>21</v>
      </c>
      <c r="D1810" s="156" t="s">
        <v>5866</v>
      </c>
      <c r="E1810" s="158" t="str">
        <f t="shared" si="28"/>
        <v>NVL</v>
      </c>
      <c r="F1810" s="158">
        <v>1548</v>
      </c>
    </row>
    <row r="1811" spans="1:6">
      <c r="A1811" s="156" t="s">
        <v>3696</v>
      </c>
      <c r="B1811" s="156" t="s">
        <v>3697</v>
      </c>
      <c r="C1811" s="156" t="s">
        <v>21</v>
      </c>
      <c r="D1811" s="156" t="s">
        <v>5866</v>
      </c>
      <c r="E1811" s="158" t="str">
        <f t="shared" si="28"/>
        <v>NVL</v>
      </c>
      <c r="F1811" s="158">
        <v>1548</v>
      </c>
    </row>
    <row r="1812" spans="1:6">
      <c r="A1812" s="156" t="s">
        <v>3698</v>
      </c>
      <c r="B1812" s="156" t="s">
        <v>3699</v>
      </c>
      <c r="C1812" s="156" t="s">
        <v>21</v>
      </c>
      <c r="D1812" s="156" t="s">
        <v>5866</v>
      </c>
      <c r="E1812" s="158" t="str">
        <f t="shared" si="28"/>
        <v>NVL</v>
      </c>
      <c r="F1812" s="158">
        <v>1548</v>
      </c>
    </row>
    <row r="1813" spans="1:6">
      <c r="A1813" s="156" t="s">
        <v>3700</v>
      </c>
      <c r="B1813" s="156" t="s">
        <v>3701</v>
      </c>
      <c r="C1813" s="156" t="s">
        <v>21</v>
      </c>
      <c r="D1813" s="156" t="s">
        <v>5866</v>
      </c>
      <c r="E1813" s="158" t="str">
        <f t="shared" si="28"/>
        <v>NVL</v>
      </c>
      <c r="F1813" s="158">
        <v>1548</v>
      </c>
    </row>
    <row r="1814" spans="1:6">
      <c r="A1814" s="156" t="s">
        <v>3702</v>
      </c>
      <c r="B1814" s="156" t="s">
        <v>3703</v>
      </c>
      <c r="C1814" s="156" t="s">
        <v>21</v>
      </c>
      <c r="D1814" s="156" t="s">
        <v>5866</v>
      </c>
      <c r="E1814" s="158" t="str">
        <f t="shared" si="28"/>
        <v>NVL</v>
      </c>
      <c r="F1814" s="158">
        <v>1548</v>
      </c>
    </row>
    <row r="1815" spans="1:6">
      <c r="A1815" s="156" t="s">
        <v>3704</v>
      </c>
      <c r="B1815" s="156" t="s">
        <v>3705</v>
      </c>
      <c r="C1815" s="156" t="s">
        <v>21</v>
      </c>
      <c r="D1815" s="156" t="s">
        <v>5866</v>
      </c>
      <c r="E1815" s="158" t="str">
        <f t="shared" si="28"/>
        <v>NVL</v>
      </c>
      <c r="F1815" s="158">
        <v>1548</v>
      </c>
    </row>
    <row r="1816" spans="1:6">
      <c r="A1816" s="156" t="s">
        <v>3706</v>
      </c>
      <c r="B1816" s="156" t="s">
        <v>3707</v>
      </c>
      <c r="C1816" s="156" t="s">
        <v>21</v>
      </c>
      <c r="D1816" s="156" t="s">
        <v>5866</v>
      </c>
      <c r="E1816" s="158" t="str">
        <f t="shared" si="28"/>
        <v>NVL</v>
      </c>
      <c r="F1816" s="158">
        <v>1548</v>
      </c>
    </row>
    <row r="1817" spans="1:6">
      <c r="A1817" s="156" t="s">
        <v>3708</v>
      </c>
      <c r="B1817" s="156" t="s">
        <v>3709</v>
      </c>
      <c r="C1817" s="156" t="s">
        <v>21</v>
      </c>
      <c r="D1817" s="156" t="s">
        <v>5866</v>
      </c>
      <c r="E1817" s="158" t="str">
        <f t="shared" si="28"/>
        <v>NVL</v>
      </c>
      <c r="F1817" s="158">
        <v>1548</v>
      </c>
    </row>
    <row r="1818" spans="1:6">
      <c r="A1818" s="156" t="s">
        <v>3710</v>
      </c>
      <c r="B1818" s="156" t="s">
        <v>3711</v>
      </c>
      <c r="C1818" s="156" t="s">
        <v>21</v>
      </c>
      <c r="D1818" s="156" t="s">
        <v>5866</v>
      </c>
      <c r="E1818" s="158" t="str">
        <f t="shared" si="28"/>
        <v>NVL</v>
      </c>
      <c r="F1818" s="158">
        <v>1548</v>
      </c>
    </row>
    <row r="1819" spans="1:6">
      <c r="A1819" s="156" t="s">
        <v>3712</v>
      </c>
      <c r="B1819" s="156" t="s">
        <v>3713</v>
      </c>
      <c r="C1819" s="156" t="s">
        <v>21</v>
      </c>
      <c r="D1819" s="156" t="s">
        <v>5866</v>
      </c>
      <c r="E1819" s="158" t="str">
        <f t="shared" si="28"/>
        <v>NVL</v>
      </c>
      <c r="F1819" s="158">
        <v>1548</v>
      </c>
    </row>
    <row r="1820" spans="1:6">
      <c r="A1820" s="156" t="s">
        <v>3714</v>
      </c>
      <c r="B1820" s="156" t="s">
        <v>3715</v>
      </c>
      <c r="C1820" s="156" t="s">
        <v>21</v>
      </c>
      <c r="D1820" s="156" t="s">
        <v>5866</v>
      </c>
      <c r="E1820" s="158" t="str">
        <f t="shared" si="28"/>
        <v>NVL</v>
      </c>
      <c r="F1820" s="158">
        <v>1548</v>
      </c>
    </row>
    <row r="1821" spans="1:6">
      <c r="A1821" s="156" t="s">
        <v>3716</v>
      </c>
      <c r="B1821" s="156" t="s">
        <v>3717</v>
      </c>
      <c r="C1821" s="156" t="s">
        <v>21</v>
      </c>
      <c r="D1821" s="156" t="s">
        <v>5866</v>
      </c>
      <c r="E1821" s="158" t="str">
        <f t="shared" si="28"/>
        <v>NVL</v>
      </c>
      <c r="F1821" s="158">
        <v>1548</v>
      </c>
    </row>
    <row r="1822" spans="1:6">
      <c r="A1822" s="156" t="s">
        <v>3718</v>
      </c>
      <c r="B1822" s="156" t="s">
        <v>3719</v>
      </c>
      <c r="C1822" s="156" t="s">
        <v>21</v>
      </c>
      <c r="D1822" s="156" t="s">
        <v>5866</v>
      </c>
      <c r="E1822" s="158" t="str">
        <f t="shared" si="28"/>
        <v>NVL</v>
      </c>
      <c r="F1822" s="158">
        <v>1548</v>
      </c>
    </row>
    <row r="1823" spans="1:6">
      <c r="A1823" s="156" t="s">
        <v>3720</v>
      </c>
      <c r="B1823" s="156" t="s">
        <v>3721</v>
      </c>
      <c r="C1823" s="156" t="s">
        <v>21</v>
      </c>
      <c r="D1823" s="156" t="s">
        <v>5881</v>
      </c>
      <c r="E1823" s="158" t="str">
        <f t="shared" si="28"/>
        <v>NVL</v>
      </c>
      <c r="F1823" s="158">
        <v>1548</v>
      </c>
    </row>
    <row r="1824" spans="1:6">
      <c r="A1824" s="156" t="s">
        <v>3722</v>
      </c>
      <c r="B1824" s="156" t="s">
        <v>3723</v>
      </c>
      <c r="C1824" s="156" t="s">
        <v>21</v>
      </c>
      <c r="D1824" s="156" t="s">
        <v>5881</v>
      </c>
      <c r="E1824" s="158" t="str">
        <f t="shared" si="28"/>
        <v>NVL</v>
      </c>
      <c r="F1824" s="158">
        <v>1548</v>
      </c>
    </row>
    <row r="1825" spans="1:6">
      <c r="A1825" s="156" t="s">
        <v>3724</v>
      </c>
      <c r="B1825" s="156" t="s">
        <v>3725</v>
      </c>
      <c r="C1825" s="156" t="s">
        <v>21</v>
      </c>
      <c r="D1825" s="156" t="s">
        <v>5881</v>
      </c>
      <c r="E1825" s="158" t="str">
        <f t="shared" si="28"/>
        <v>NVL</v>
      </c>
      <c r="F1825" s="158">
        <v>1548</v>
      </c>
    </row>
    <row r="1826" spans="1:6">
      <c r="A1826" s="156" t="s">
        <v>3726</v>
      </c>
      <c r="B1826" s="156" t="s">
        <v>3727</v>
      </c>
      <c r="C1826" s="156" t="s">
        <v>21</v>
      </c>
      <c r="D1826" s="156" t="s">
        <v>5881</v>
      </c>
      <c r="E1826" s="158" t="str">
        <f t="shared" si="28"/>
        <v>NVL</v>
      </c>
      <c r="F1826" s="158">
        <v>1548</v>
      </c>
    </row>
    <row r="1827" spans="1:6">
      <c r="A1827" s="156" t="s">
        <v>3728</v>
      </c>
      <c r="B1827" s="156" t="s">
        <v>3729</v>
      </c>
      <c r="C1827" s="156" t="s">
        <v>21</v>
      </c>
      <c r="D1827" s="156" t="s">
        <v>5881</v>
      </c>
      <c r="E1827" s="158" t="str">
        <f t="shared" si="28"/>
        <v>NVL</v>
      </c>
      <c r="F1827" s="158">
        <v>1548</v>
      </c>
    </row>
    <row r="1828" spans="1:6">
      <c r="A1828" s="156" t="s">
        <v>3730</v>
      </c>
      <c r="B1828" s="156" t="s">
        <v>3731</v>
      </c>
      <c r="C1828" s="156" t="s">
        <v>21</v>
      </c>
      <c r="D1828" s="156" t="s">
        <v>5881</v>
      </c>
      <c r="E1828" s="158" t="str">
        <f t="shared" si="28"/>
        <v>NVL</v>
      </c>
      <c r="F1828" s="158">
        <v>1548</v>
      </c>
    </row>
    <row r="1829" spans="1:6" ht="30">
      <c r="A1829" s="156" t="s">
        <v>3732</v>
      </c>
      <c r="B1829" s="156" t="s">
        <v>3733</v>
      </c>
      <c r="C1829" s="156" t="s">
        <v>21</v>
      </c>
      <c r="D1829" s="156" t="s">
        <v>5881</v>
      </c>
      <c r="E1829" s="158" t="str">
        <f t="shared" si="28"/>
        <v>NVL</v>
      </c>
      <c r="F1829" s="158">
        <v>1548</v>
      </c>
    </row>
    <row r="1830" spans="1:6" ht="30">
      <c r="A1830" s="156" t="s">
        <v>3734</v>
      </c>
      <c r="B1830" s="156" t="s">
        <v>3735</v>
      </c>
      <c r="C1830" s="156" t="s">
        <v>21</v>
      </c>
      <c r="D1830" s="156" t="s">
        <v>5881</v>
      </c>
      <c r="E1830" s="158" t="str">
        <f t="shared" si="28"/>
        <v>NVL</v>
      </c>
      <c r="F1830" s="158">
        <v>1548</v>
      </c>
    </row>
    <row r="1831" spans="1:6">
      <c r="A1831" s="156" t="s">
        <v>3736</v>
      </c>
      <c r="B1831" s="156" t="s">
        <v>3737</v>
      </c>
      <c r="C1831" s="156" t="s">
        <v>21</v>
      </c>
      <c r="D1831" s="156" t="s">
        <v>5881</v>
      </c>
      <c r="E1831" s="158" t="str">
        <f t="shared" si="28"/>
        <v>NVL</v>
      </c>
      <c r="F1831" s="158">
        <v>1548</v>
      </c>
    </row>
    <row r="1832" spans="1:6">
      <c r="A1832" s="156" t="s">
        <v>3738</v>
      </c>
      <c r="B1832" s="156" t="s">
        <v>3739</v>
      </c>
      <c r="C1832" s="156" t="s">
        <v>21</v>
      </c>
      <c r="D1832" s="156" t="s">
        <v>5881</v>
      </c>
      <c r="E1832" s="158" t="str">
        <f t="shared" si="28"/>
        <v>NVL</v>
      </c>
      <c r="F1832" s="158">
        <v>1548</v>
      </c>
    </row>
    <row r="1833" spans="1:6">
      <c r="A1833" s="156" t="s">
        <v>3740</v>
      </c>
      <c r="B1833" s="156" t="s">
        <v>3741</v>
      </c>
      <c r="C1833" s="156" t="s">
        <v>21</v>
      </c>
      <c r="D1833" s="156" t="s">
        <v>5881</v>
      </c>
      <c r="E1833" s="158" t="str">
        <f t="shared" si="28"/>
        <v>NVL</v>
      </c>
      <c r="F1833" s="158">
        <v>1548</v>
      </c>
    </row>
    <row r="1834" spans="1:6">
      <c r="A1834" s="156" t="s">
        <v>3742</v>
      </c>
      <c r="B1834" s="156" t="s">
        <v>3743</v>
      </c>
      <c r="C1834" s="156" t="s">
        <v>21</v>
      </c>
      <c r="D1834" s="156" t="s">
        <v>5881</v>
      </c>
      <c r="E1834" s="158" t="str">
        <f t="shared" si="28"/>
        <v>NVL</v>
      </c>
      <c r="F1834" s="158">
        <v>1548</v>
      </c>
    </row>
    <row r="1835" spans="1:6">
      <c r="A1835" s="156" t="s">
        <v>3744</v>
      </c>
      <c r="B1835" s="156" t="s">
        <v>3745</v>
      </c>
      <c r="C1835" s="156" t="s">
        <v>21</v>
      </c>
      <c r="D1835" s="156" t="s">
        <v>5881</v>
      </c>
      <c r="E1835" s="158" t="str">
        <f t="shared" si="28"/>
        <v>NVL</v>
      </c>
      <c r="F1835" s="158">
        <v>1548</v>
      </c>
    </row>
    <row r="1836" spans="1:6">
      <c r="A1836" s="156" t="s">
        <v>3746</v>
      </c>
      <c r="B1836" s="156" t="s">
        <v>3747</v>
      </c>
      <c r="C1836" s="156" t="s">
        <v>21</v>
      </c>
      <c r="D1836" s="156" t="s">
        <v>5881</v>
      </c>
      <c r="E1836" s="158" t="str">
        <f t="shared" si="28"/>
        <v>NVL</v>
      </c>
      <c r="F1836" s="158">
        <v>1548</v>
      </c>
    </row>
    <row r="1837" spans="1:6">
      <c r="A1837" s="156" t="s">
        <v>3748</v>
      </c>
      <c r="B1837" s="156" t="s">
        <v>3749</v>
      </c>
      <c r="C1837" s="156" t="s">
        <v>21</v>
      </c>
      <c r="D1837" s="156" t="s">
        <v>5881</v>
      </c>
      <c r="E1837" s="158" t="str">
        <f t="shared" si="28"/>
        <v>NVL</v>
      </c>
      <c r="F1837" s="158">
        <v>1548</v>
      </c>
    </row>
    <row r="1838" spans="1:6">
      <c r="A1838" s="156" t="s">
        <v>3750</v>
      </c>
      <c r="B1838" s="156" t="s">
        <v>3751</v>
      </c>
      <c r="C1838" s="156" t="s">
        <v>21</v>
      </c>
      <c r="D1838" s="156" t="s">
        <v>5881</v>
      </c>
      <c r="E1838" s="158" t="str">
        <f t="shared" si="28"/>
        <v>NVL</v>
      </c>
      <c r="F1838" s="158">
        <v>1548</v>
      </c>
    </row>
    <row r="1839" spans="1:6" ht="30">
      <c r="A1839" s="156" t="s">
        <v>3752</v>
      </c>
      <c r="B1839" s="156" t="s">
        <v>3753</v>
      </c>
      <c r="C1839" s="156" t="s">
        <v>21</v>
      </c>
      <c r="D1839" s="156" t="s">
        <v>5881</v>
      </c>
      <c r="E1839" s="158" t="str">
        <f t="shared" si="28"/>
        <v>NVL</v>
      </c>
      <c r="F1839" s="158">
        <v>1548</v>
      </c>
    </row>
    <row r="1840" spans="1:6">
      <c r="A1840" s="156" t="s">
        <v>3754</v>
      </c>
      <c r="B1840" s="156" t="s">
        <v>3755</v>
      </c>
      <c r="C1840" s="156" t="s">
        <v>21</v>
      </c>
      <c r="D1840" s="156" t="s">
        <v>5881</v>
      </c>
      <c r="E1840" s="158" t="str">
        <f t="shared" si="28"/>
        <v>NVL</v>
      </c>
      <c r="F1840" s="158">
        <v>1548</v>
      </c>
    </row>
    <row r="1841" spans="1:6">
      <c r="A1841" s="156" t="s">
        <v>3756</v>
      </c>
      <c r="B1841" s="156" t="s">
        <v>3757</v>
      </c>
      <c r="C1841" s="156" t="s">
        <v>21</v>
      </c>
      <c r="D1841" s="156" t="s">
        <v>5881</v>
      </c>
      <c r="E1841" s="158" t="str">
        <f t="shared" si="28"/>
        <v>NVL</v>
      </c>
      <c r="F1841" s="158">
        <v>1548</v>
      </c>
    </row>
    <row r="1842" spans="1:6">
      <c r="A1842" s="156" t="s">
        <v>3758</v>
      </c>
      <c r="B1842" s="156" t="s">
        <v>3759</v>
      </c>
      <c r="C1842" s="156" t="s">
        <v>21</v>
      </c>
      <c r="D1842" s="156" t="s">
        <v>5881</v>
      </c>
      <c r="E1842" s="158" t="str">
        <f t="shared" si="28"/>
        <v>NVL</v>
      </c>
      <c r="F1842" s="158">
        <v>1548</v>
      </c>
    </row>
    <row r="1843" spans="1:6" ht="30">
      <c r="A1843" s="156" t="s">
        <v>3760</v>
      </c>
      <c r="B1843" s="156" t="s">
        <v>3761</v>
      </c>
      <c r="C1843" s="156" t="s">
        <v>21</v>
      </c>
      <c r="D1843" s="156" t="s">
        <v>5881</v>
      </c>
      <c r="E1843" s="158" t="str">
        <f t="shared" si="28"/>
        <v>NVL</v>
      </c>
      <c r="F1843" s="158">
        <v>1548</v>
      </c>
    </row>
    <row r="1844" spans="1:6">
      <c r="A1844" s="156" t="s">
        <v>3762</v>
      </c>
      <c r="B1844" s="156" t="s">
        <v>3763</v>
      </c>
      <c r="C1844" s="156" t="s">
        <v>21</v>
      </c>
      <c r="D1844" s="156" t="s">
        <v>5866</v>
      </c>
      <c r="E1844" s="158" t="str">
        <f t="shared" si="28"/>
        <v>NVL</v>
      </c>
      <c r="F1844" s="158">
        <v>1548</v>
      </c>
    </row>
    <row r="1845" spans="1:6">
      <c r="A1845" s="156" t="s">
        <v>3764</v>
      </c>
      <c r="B1845" s="156" t="s">
        <v>3765</v>
      </c>
      <c r="C1845" s="156" t="s">
        <v>21</v>
      </c>
      <c r="D1845" s="156" t="s">
        <v>5866</v>
      </c>
      <c r="E1845" s="158" t="str">
        <f t="shared" si="28"/>
        <v>NVL</v>
      </c>
      <c r="F1845" s="158">
        <v>1548</v>
      </c>
    </row>
    <row r="1846" spans="1:6">
      <c r="A1846" s="156" t="s">
        <v>3766</v>
      </c>
      <c r="B1846" s="156" t="s">
        <v>3767</v>
      </c>
      <c r="C1846" s="156" t="s">
        <v>21</v>
      </c>
      <c r="D1846" s="156" t="s">
        <v>5866</v>
      </c>
      <c r="E1846" s="158" t="str">
        <f t="shared" si="28"/>
        <v>NVL</v>
      </c>
      <c r="F1846" s="158">
        <v>1548</v>
      </c>
    </row>
    <row r="1847" spans="1:6">
      <c r="A1847" s="156" t="s">
        <v>3768</v>
      </c>
      <c r="B1847" s="156" t="s">
        <v>3769</v>
      </c>
      <c r="C1847" s="156" t="s">
        <v>21</v>
      </c>
      <c r="D1847" s="156" t="s">
        <v>5866</v>
      </c>
      <c r="E1847" s="158" t="str">
        <f t="shared" si="28"/>
        <v>NVL</v>
      </c>
      <c r="F1847" s="158">
        <v>1548</v>
      </c>
    </row>
    <row r="1848" spans="1:6">
      <c r="A1848" s="156" t="s">
        <v>3770</v>
      </c>
      <c r="B1848" s="156" t="s">
        <v>3771</v>
      </c>
      <c r="C1848" s="156" t="s">
        <v>21</v>
      </c>
      <c r="D1848" s="156" t="s">
        <v>5866</v>
      </c>
      <c r="E1848" s="158" t="str">
        <f t="shared" si="28"/>
        <v>NVL</v>
      </c>
      <c r="F1848" s="158">
        <v>1548</v>
      </c>
    </row>
    <row r="1849" spans="1:6">
      <c r="A1849" s="156" t="s">
        <v>3772</v>
      </c>
      <c r="B1849" s="156" t="s">
        <v>3773</v>
      </c>
      <c r="C1849" s="156" t="s">
        <v>21</v>
      </c>
      <c r="D1849" s="156" t="s">
        <v>5866</v>
      </c>
      <c r="E1849" s="158" t="str">
        <f t="shared" si="28"/>
        <v>NVL</v>
      </c>
      <c r="F1849" s="158">
        <v>1548</v>
      </c>
    </row>
    <row r="1850" spans="1:6">
      <c r="A1850" s="156" t="s">
        <v>3774</v>
      </c>
      <c r="B1850" s="156" t="s">
        <v>3775</v>
      </c>
      <c r="C1850" s="156" t="s">
        <v>21</v>
      </c>
      <c r="D1850" s="156" t="s">
        <v>5866</v>
      </c>
      <c r="E1850" s="158" t="str">
        <f t="shared" si="28"/>
        <v>NVL</v>
      </c>
      <c r="F1850" s="158">
        <v>1548</v>
      </c>
    </row>
    <row r="1851" spans="1:6">
      <c r="A1851" s="156" t="s">
        <v>3776</v>
      </c>
      <c r="B1851" s="156" t="s">
        <v>3777</v>
      </c>
      <c r="C1851" s="156" t="s">
        <v>21</v>
      </c>
      <c r="D1851" s="156" t="s">
        <v>5866</v>
      </c>
      <c r="E1851" s="158" t="str">
        <f t="shared" si="28"/>
        <v>NVL</v>
      </c>
      <c r="F1851" s="158">
        <v>1548</v>
      </c>
    </row>
    <row r="1852" spans="1:6">
      <c r="A1852" s="156" t="s">
        <v>3778</v>
      </c>
      <c r="B1852" s="156" t="s">
        <v>3779</v>
      </c>
      <c r="C1852" s="156" t="s">
        <v>21</v>
      </c>
      <c r="D1852" s="156" t="s">
        <v>5866</v>
      </c>
      <c r="E1852" s="158" t="str">
        <f t="shared" si="28"/>
        <v>NVL</v>
      </c>
      <c r="F1852" s="158">
        <v>1548</v>
      </c>
    </row>
    <row r="1853" spans="1:6">
      <c r="A1853" s="156" t="s">
        <v>3780</v>
      </c>
      <c r="B1853" s="156" t="s">
        <v>3781</v>
      </c>
      <c r="C1853" s="156" t="s">
        <v>21</v>
      </c>
      <c r="D1853" s="156" t="s">
        <v>5866</v>
      </c>
      <c r="E1853" s="158" t="str">
        <f t="shared" si="28"/>
        <v>NVL</v>
      </c>
      <c r="F1853" s="158">
        <v>1548</v>
      </c>
    </row>
    <row r="1854" spans="1:6">
      <c r="A1854" s="156" t="s">
        <v>3782</v>
      </c>
      <c r="B1854" s="156" t="s">
        <v>3783</v>
      </c>
      <c r="C1854" s="156" t="s">
        <v>21</v>
      </c>
      <c r="D1854" s="156" t="s">
        <v>5866</v>
      </c>
      <c r="E1854" s="158" t="str">
        <f t="shared" si="28"/>
        <v>NVL</v>
      </c>
      <c r="F1854" s="158">
        <v>1548</v>
      </c>
    </row>
    <row r="1855" spans="1:6">
      <c r="A1855" s="156" t="s">
        <v>3784</v>
      </c>
      <c r="B1855" s="156" t="s">
        <v>3785</v>
      </c>
      <c r="C1855" s="156" t="s">
        <v>21</v>
      </c>
      <c r="D1855" s="156" t="s">
        <v>5866</v>
      </c>
      <c r="E1855" s="158" t="str">
        <f t="shared" si="28"/>
        <v>NVL</v>
      </c>
      <c r="F1855" s="158">
        <v>1548</v>
      </c>
    </row>
    <row r="1856" spans="1:6">
      <c r="A1856" s="156" t="s">
        <v>3786</v>
      </c>
      <c r="B1856" s="156" t="s">
        <v>3787</v>
      </c>
      <c r="C1856" s="156" t="s">
        <v>21</v>
      </c>
      <c r="D1856" s="156" t="s">
        <v>5866</v>
      </c>
      <c r="E1856" s="158" t="str">
        <f t="shared" si="28"/>
        <v>NVL</v>
      </c>
      <c r="F1856" s="158">
        <v>1548</v>
      </c>
    </row>
    <row r="1857" spans="1:6">
      <c r="A1857" s="156" t="s">
        <v>3788</v>
      </c>
      <c r="B1857" s="156" t="s">
        <v>3789</v>
      </c>
      <c r="C1857" s="156" t="s">
        <v>21</v>
      </c>
      <c r="D1857" s="156" t="s">
        <v>5866</v>
      </c>
      <c r="E1857" s="158" t="str">
        <f t="shared" si="28"/>
        <v>NVL</v>
      </c>
      <c r="F1857" s="158">
        <v>1548</v>
      </c>
    </row>
    <row r="1858" spans="1:6">
      <c r="A1858" s="156" t="s">
        <v>3790</v>
      </c>
      <c r="B1858" s="156" t="s">
        <v>3791</v>
      </c>
      <c r="C1858" s="156" t="s">
        <v>21</v>
      </c>
      <c r="D1858" s="156" t="s">
        <v>5866</v>
      </c>
      <c r="E1858" s="158" t="str">
        <f t="shared" si="28"/>
        <v>NVL</v>
      </c>
      <c r="F1858" s="158">
        <v>1548</v>
      </c>
    </row>
    <row r="1859" spans="1:6">
      <c r="A1859" s="156" t="s">
        <v>3792</v>
      </c>
      <c r="B1859" s="156" t="s">
        <v>3793</v>
      </c>
      <c r="C1859" s="156" t="s">
        <v>21</v>
      </c>
      <c r="D1859" s="156" t="s">
        <v>5866</v>
      </c>
      <c r="E1859" s="158" t="str">
        <f t="shared" ref="E1859:E1922" si="29">IF(LEFT(D1859,3)="156","HH",IF(LEFT(D1859,3)="155","TP",IF(LEFT(D1859,3)="153","CCDC",IF(LEFT(D1859,4)="1522","VTTH","NVL"))))</f>
        <v>NVL</v>
      </c>
      <c r="F1859" s="158">
        <v>1548</v>
      </c>
    </row>
    <row r="1860" spans="1:6">
      <c r="A1860" s="156" t="s">
        <v>3794</v>
      </c>
      <c r="B1860" s="156" t="s">
        <v>3795</v>
      </c>
      <c r="C1860" s="156" t="s">
        <v>21</v>
      </c>
      <c r="D1860" s="156" t="s">
        <v>5866</v>
      </c>
      <c r="E1860" s="158" t="str">
        <f t="shared" si="29"/>
        <v>NVL</v>
      </c>
      <c r="F1860" s="158">
        <v>1548</v>
      </c>
    </row>
    <row r="1861" spans="1:6">
      <c r="A1861" s="156" t="s">
        <v>3796</v>
      </c>
      <c r="B1861" s="156" t="s">
        <v>3797</v>
      </c>
      <c r="C1861" s="156" t="s">
        <v>21</v>
      </c>
      <c r="D1861" s="156" t="s">
        <v>5866</v>
      </c>
      <c r="E1861" s="158" t="str">
        <f t="shared" si="29"/>
        <v>NVL</v>
      </c>
      <c r="F1861" s="158">
        <v>1548</v>
      </c>
    </row>
    <row r="1862" spans="1:6">
      <c r="A1862" s="156" t="s">
        <v>3798</v>
      </c>
      <c r="B1862" s="156" t="s">
        <v>3799</v>
      </c>
      <c r="C1862" s="156" t="s">
        <v>21</v>
      </c>
      <c r="D1862" s="156" t="s">
        <v>5866</v>
      </c>
      <c r="E1862" s="158" t="str">
        <f t="shared" si="29"/>
        <v>NVL</v>
      </c>
      <c r="F1862" s="158">
        <v>1548</v>
      </c>
    </row>
    <row r="1863" spans="1:6">
      <c r="A1863" s="156" t="s">
        <v>3800</v>
      </c>
      <c r="B1863" s="156" t="s">
        <v>3801</v>
      </c>
      <c r="C1863" s="156" t="s">
        <v>21</v>
      </c>
      <c r="D1863" s="156" t="s">
        <v>5866</v>
      </c>
      <c r="E1863" s="158" t="str">
        <f t="shared" si="29"/>
        <v>NVL</v>
      </c>
      <c r="F1863" s="158">
        <v>1548</v>
      </c>
    </row>
    <row r="1864" spans="1:6">
      <c r="A1864" s="156" t="s">
        <v>3802</v>
      </c>
      <c r="B1864" s="156" t="s">
        <v>3803</v>
      </c>
      <c r="C1864" s="156" t="s">
        <v>21</v>
      </c>
      <c r="D1864" s="156" t="s">
        <v>5866</v>
      </c>
      <c r="E1864" s="158" t="str">
        <f t="shared" si="29"/>
        <v>NVL</v>
      </c>
      <c r="F1864" s="158">
        <v>1548</v>
      </c>
    </row>
    <row r="1865" spans="1:6">
      <c r="A1865" s="156" t="s">
        <v>3804</v>
      </c>
      <c r="B1865" s="156" t="s">
        <v>3805</v>
      </c>
      <c r="C1865" s="156" t="s">
        <v>21</v>
      </c>
      <c r="D1865" s="156" t="s">
        <v>5866</v>
      </c>
      <c r="E1865" s="158" t="str">
        <f t="shared" si="29"/>
        <v>NVL</v>
      </c>
      <c r="F1865" s="158">
        <v>1548</v>
      </c>
    </row>
    <row r="1866" spans="1:6">
      <c r="A1866" s="156" t="s">
        <v>3806</v>
      </c>
      <c r="B1866" s="156" t="s">
        <v>3807</v>
      </c>
      <c r="C1866" s="156" t="s">
        <v>21</v>
      </c>
      <c r="D1866" s="156" t="s">
        <v>5866</v>
      </c>
      <c r="E1866" s="158" t="str">
        <f t="shared" si="29"/>
        <v>NVL</v>
      </c>
      <c r="F1866" s="158">
        <v>1548</v>
      </c>
    </row>
    <row r="1867" spans="1:6">
      <c r="A1867" s="156" t="s">
        <v>3808</v>
      </c>
      <c r="B1867" s="156" t="s">
        <v>3809</v>
      </c>
      <c r="C1867" s="156" t="s">
        <v>21</v>
      </c>
      <c r="D1867" s="156" t="s">
        <v>5866</v>
      </c>
      <c r="E1867" s="158" t="str">
        <f t="shared" si="29"/>
        <v>NVL</v>
      </c>
      <c r="F1867" s="158">
        <v>1548</v>
      </c>
    </row>
    <row r="1868" spans="1:6">
      <c r="A1868" s="156" t="s">
        <v>3810</v>
      </c>
      <c r="B1868" s="156" t="s">
        <v>3811</v>
      </c>
      <c r="C1868" s="156" t="s">
        <v>21</v>
      </c>
      <c r="D1868" s="156" t="s">
        <v>5866</v>
      </c>
      <c r="E1868" s="158" t="str">
        <f t="shared" si="29"/>
        <v>NVL</v>
      </c>
      <c r="F1868" s="158">
        <v>1548</v>
      </c>
    </row>
    <row r="1869" spans="1:6">
      <c r="A1869" s="156" t="s">
        <v>3812</v>
      </c>
      <c r="B1869" s="156" t="s">
        <v>3813</v>
      </c>
      <c r="C1869" s="156" t="s">
        <v>21</v>
      </c>
      <c r="D1869" s="156" t="s">
        <v>5866</v>
      </c>
      <c r="E1869" s="158" t="str">
        <f t="shared" si="29"/>
        <v>NVL</v>
      </c>
      <c r="F1869" s="158">
        <v>1548</v>
      </c>
    </row>
    <row r="1870" spans="1:6">
      <c r="A1870" s="156" t="s">
        <v>3814</v>
      </c>
      <c r="B1870" s="156" t="s">
        <v>3815</v>
      </c>
      <c r="C1870" s="156" t="s">
        <v>21</v>
      </c>
      <c r="D1870" s="156" t="s">
        <v>5866</v>
      </c>
      <c r="E1870" s="158" t="str">
        <f t="shared" si="29"/>
        <v>NVL</v>
      </c>
      <c r="F1870" s="158">
        <v>1548</v>
      </c>
    </row>
    <row r="1871" spans="1:6">
      <c r="A1871" s="156" t="s">
        <v>3816</v>
      </c>
      <c r="B1871" s="156" t="s">
        <v>3817</v>
      </c>
      <c r="C1871" s="156" t="s">
        <v>21</v>
      </c>
      <c r="D1871" s="156" t="s">
        <v>5866</v>
      </c>
      <c r="E1871" s="158" t="str">
        <f t="shared" si="29"/>
        <v>NVL</v>
      </c>
      <c r="F1871" s="158">
        <v>1548</v>
      </c>
    </row>
    <row r="1872" spans="1:6">
      <c r="A1872" s="156" t="s">
        <v>3818</v>
      </c>
      <c r="B1872" s="156" t="s">
        <v>3819</v>
      </c>
      <c r="C1872" s="156" t="s">
        <v>21</v>
      </c>
      <c r="D1872" s="156" t="s">
        <v>5866</v>
      </c>
      <c r="E1872" s="158" t="str">
        <f t="shared" si="29"/>
        <v>NVL</v>
      </c>
      <c r="F1872" s="158">
        <v>1548</v>
      </c>
    </row>
    <row r="1873" spans="1:6">
      <c r="A1873" s="156" t="s">
        <v>3820</v>
      </c>
      <c r="B1873" s="156" t="s">
        <v>3821</v>
      </c>
      <c r="C1873" s="156" t="s">
        <v>21</v>
      </c>
      <c r="D1873" s="156" t="s">
        <v>5866</v>
      </c>
      <c r="E1873" s="158" t="str">
        <f t="shared" si="29"/>
        <v>NVL</v>
      </c>
      <c r="F1873" s="158">
        <v>1548</v>
      </c>
    </row>
    <row r="1874" spans="1:6">
      <c r="A1874" s="156" t="s">
        <v>3822</v>
      </c>
      <c r="B1874" s="156" t="s">
        <v>3823</v>
      </c>
      <c r="C1874" s="156" t="s">
        <v>21</v>
      </c>
      <c r="D1874" s="156" t="s">
        <v>5866</v>
      </c>
      <c r="E1874" s="158" t="str">
        <f t="shared" si="29"/>
        <v>NVL</v>
      </c>
      <c r="F1874" s="158">
        <v>1548</v>
      </c>
    </row>
    <row r="1875" spans="1:6">
      <c r="A1875" s="156" t="s">
        <v>3824</v>
      </c>
      <c r="B1875" s="156" t="s">
        <v>3825</v>
      </c>
      <c r="C1875" s="156" t="s">
        <v>21</v>
      </c>
      <c r="D1875" s="156" t="s">
        <v>5866</v>
      </c>
      <c r="E1875" s="158" t="str">
        <f t="shared" si="29"/>
        <v>NVL</v>
      </c>
      <c r="F1875" s="158">
        <v>1548</v>
      </c>
    </row>
    <row r="1876" spans="1:6">
      <c r="A1876" s="156" t="s">
        <v>3826</v>
      </c>
      <c r="B1876" s="156" t="s">
        <v>3827</v>
      </c>
      <c r="C1876" s="156" t="s">
        <v>21</v>
      </c>
      <c r="D1876" s="156" t="s">
        <v>5866</v>
      </c>
      <c r="E1876" s="158" t="str">
        <f t="shared" si="29"/>
        <v>NVL</v>
      </c>
      <c r="F1876" s="158">
        <v>1548</v>
      </c>
    </row>
    <row r="1877" spans="1:6">
      <c r="A1877" s="156" t="s">
        <v>3828</v>
      </c>
      <c r="B1877" s="156" t="s">
        <v>3829</v>
      </c>
      <c r="C1877" s="156" t="s">
        <v>21</v>
      </c>
      <c r="D1877" s="156" t="s">
        <v>5881</v>
      </c>
      <c r="E1877" s="158" t="str">
        <f t="shared" si="29"/>
        <v>NVL</v>
      </c>
      <c r="F1877" s="158">
        <v>1548</v>
      </c>
    </row>
    <row r="1878" spans="1:6">
      <c r="A1878" s="156" t="s">
        <v>3830</v>
      </c>
      <c r="B1878" s="156" t="s">
        <v>3831</v>
      </c>
      <c r="C1878" s="156" t="s">
        <v>21</v>
      </c>
      <c r="D1878" s="156" t="s">
        <v>5881</v>
      </c>
      <c r="E1878" s="158" t="str">
        <f t="shared" si="29"/>
        <v>NVL</v>
      </c>
      <c r="F1878" s="158">
        <v>1548</v>
      </c>
    </row>
    <row r="1879" spans="1:6">
      <c r="A1879" s="156" t="s">
        <v>3832</v>
      </c>
      <c r="B1879" s="156" t="s">
        <v>3833</v>
      </c>
      <c r="C1879" s="156" t="s">
        <v>21</v>
      </c>
      <c r="D1879" s="156" t="s">
        <v>5881</v>
      </c>
      <c r="E1879" s="158" t="str">
        <f t="shared" si="29"/>
        <v>NVL</v>
      </c>
      <c r="F1879" s="158">
        <v>1548</v>
      </c>
    </row>
    <row r="1880" spans="1:6">
      <c r="A1880" s="156" t="s">
        <v>3834</v>
      </c>
      <c r="B1880" s="156" t="s">
        <v>3835</v>
      </c>
      <c r="C1880" s="156" t="s">
        <v>21</v>
      </c>
      <c r="D1880" s="156" t="s">
        <v>5881</v>
      </c>
      <c r="E1880" s="158" t="str">
        <f t="shared" si="29"/>
        <v>NVL</v>
      </c>
      <c r="F1880" s="158">
        <v>1548</v>
      </c>
    </row>
    <row r="1881" spans="1:6">
      <c r="A1881" s="156" t="s">
        <v>3836</v>
      </c>
      <c r="B1881" s="156" t="s">
        <v>3837</v>
      </c>
      <c r="C1881" s="156" t="s">
        <v>21</v>
      </c>
      <c r="D1881" s="156" t="s">
        <v>5881</v>
      </c>
      <c r="E1881" s="158" t="str">
        <f t="shared" si="29"/>
        <v>NVL</v>
      </c>
      <c r="F1881" s="158">
        <v>1548</v>
      </c>
    </row>
    <row r="1882" spans="1:6">
      <c r="A1882" s="156" t="s">
        <v>3838</v>
      </c>
      <c r="B1882" s="156" t="s">
        <v>3839</v>
      </c>
      <c r="C1882" s="156" t="s">
        <v>21</v>
      </c>
      <c r="D1882" s="156" t="s">
        <v>5881</v>
      </c>
      <c r="E1882" s="158" t="str">
        <f t="shared" si="29"/>
        <v>NVL</v>
      </c>
      <c r="F1882" s="158">
        <v>1548</v>
      </c>
    </row>
    <row r="1883" spans="1:6" ht="30">
      <c r="A1883" s="156" t="s">
        <v>3840</v>
      </c>
      <c r="B1883" s="156" t="s">
        <v>3841</v>
      </c>
      <c r="C1883" s="156" t="s">
        <v>21</v>
      </c>
      <c r="D1883" s="156" t="s">
        <v>5881</v>
      </c>
      <c r="E1883" s="158" t="str">
        <f t="shared" si="29"/>
        <v>NVL</v>
      </c>
      <c r="F1883" s="158">
        <v>1548</v>
      </c>
    </row>
    <row r="1884" spans="1:6">
      <c r="A1884" s="156" t="s">
        <v>3842</v>
      </c>
      <c r="B1884" s="156" t="s">
        <v>3843</v>
      </c>
      <c r="C1884" s="156" t="s">
        <v>21</v>
      </c>
      <c r="D1884" s="156" t="s">
        <v>5881</v>
      </c>
      <c r="E1884" s="158" t="str">
        <f t="shared" si="29"/>
        <v>NVL</v>
      </c>
      <c r="F1884" s="158">
        <v>1548</v>
      </c>
    </row>
    <row r="1885" spans="1:6">
      <c r="A1885" s="156" t="s">
        <v>3844</v>
      </c>
      <c r="B1885" s="156" t="s">
        <v>3845</v>
      </c>
      <c r="C1885" s="156" t="s">
        <v>21</v>
      </c>
      <c r="D1885" s="156" t="s">
        <v>5881</v>
      </c>
      <c r="E1885" s="158" t="str">
        <f t="shared" si="29"/>
        <v>NVL</v>
      </c>
      <c r="F1885" s="158">
        <v>1548</v>
      </c>
    </row>
    <row r="1886" spans="1:6">
      <c r="A1886" s="156" t="s">
        <v>3846</v>
      </c>
      <c r="B1886" s="156" t="s">
        <v>3847</v>
      </c>
      <c r="C1886" s="156" t="s">
        <v>21</v>
      </c>
      <c r="D1886" s="156" t="s">
        <v>5881</v>
      </c>
      <c r="E1886" s="158" t="str">
        <f t="shared" si="29"/>
        <v>NVL</v>
      </c>
      <c r="F1886" s="158">
        <v>1548</v>
      </c>
    </row>
    <row r="1887" spans="1:6">
      <c r="A1887" s="156" t="s">
        <v>3848</v>
      </c>
      <c r="B1887" s="156" t="s">
        <v>3849</v>
      </c>
      <c r="C1887" s="156" t="s">
        <v>21</v>
      </c>
      <c r="D1887" s="156" t="s">
        <v>5881</v>
      </c>
      <c r="E1887" s="158" t="str">
        <f t="shared" si="29"/>
        <v>NVL</v>
      </c>
      <c r="F1887" s="158">
        <v>1548</v>
      </c>
    </row>
    <row r="1888" spans="1:6">
      <c r="A1888" s="156" t="s">
        <v>3850</v>
      </c>
      <c r="B1888" s="156" t="s">
        <v>3851</v>
      </c>
      <c r="C1888" s="156" t="s">
        <v>21</v>
      </c>
      <c r="D1888" s="156" t="s">
        <v>5881</v>
      </c>
      <c r="E1888" s="158" t="str">
        <f t="shared" si="29"/>
        <v>NVL</v>
      </c>
      <c r="F1888" s="158">
        <v>1548</v>
      </c>
    </row>
    <row r="1889" spans="1:6">
      <c r="A1889" s="156" t="s">
        <v>3852</v>
      </c>
      <c r="B1889" s="156" t="s">
        <v>3853</v>
      </c>
      <c r="C1889" s="156" t="s">
        <v>21</v>
      </c>
      <c r="D1889" s="156" t="s">
        <v>5881</v>
      </c>
      <c r="E1889" s="158" t="str">
        <f t="shared" si="29"/>
        <v>NVL</v>
      </c>
      <c r="F1889" s="158">
        <v>1548</v>
      </c>
    </row>
    <row r="1890" spans="1:6">
      <c r="A1890" s="156" t="s">
        <v>3854</v>
      </c>
      <c r="B1890" s="156" t="s">
        <v>3855</v>
      </c>
      <c r="C1890" s="156" t="s">
        <v>21</v>
      </c>
      <c r="D1890" s="156" t="s">
        <v>5881</v>
      </c>
      <c r="E1890" s="158" t="str">
        <f t="shared" si="29"/>
        <v>NVL</v>
      </c>
      <c r="F1890" s="158">
        <v>1548</v>
      </c>
    </row>
    <row r="1891" spans="1:6">
      <c r="A1891" s="156" t="s">
        <v>3856</v>
      </c>
      <c r="B1891" s="156" t="s">
        <v>3857</v>
      </c>
      <c r="C1891" s="156" t="s">
        <v>21</v>
      </c>
      <c r="D1891" s="156" t="s">
        <v>5881</v>
      </c>
      <c r="E1891" s="158" t="str">
        <f t="shared" si="29"/>
        <v>NVL</v>
      </c>
      <c r="F1891" s="158">
        <v>1548</v>
      </c>
    </row>
    <row r="1892" spans="1:6">
      <c r="A1892" s="156" t="s">
        <v>3858</v>
      </c>
      <c r="B1892" s="156" t="s">
        <v>3859</v>
      </c>
      <c r="C1892" s="156" t="s">
        <v>21</v>
      </c>
      <c r="D1892" s="156" t="s">
        <v>5881</v>
      </c>
      <c r="E1892" s="158" t="str">
        <f t="shared" si="29"/>
        <v>NVL</v>
      </c>
      <c r="F1892" s="158">
        <v>1548</v>
      </c>
    </row>
    <row r="1893" spans="1:6">
      <c r="A1893" s="156" t="s">
        <v>3860</v>
      </c>
      <c r="B1893" s="156" t="s">
        <v>3861</v>
      </c>
      <c r="C1893" s="156" t="s">
        <v>21</v>
      </c>
      <c r="D1893" s="156" t="s">
        <v>5881</v>
      </c>
      <c r="E1893" s="158" t="str">
        <f t="shared" si="29"/>
        <v>NVL</v>
      </c>
      <c r="F1893" s="158">
        <v>1548</v>
      </c>
    </row>
    <row r="1894" spans="1:6">
      <c r="A1894" s="156" t="s">
        <v>3862</v>
      </c>
      <c r="B1894" s="156" t="s">
        <v>3863</v>
      </c>
      <c r="C1894" s="156" t="s">
        <v>21</v>
      </c>
      <c r="D1894" s="156" t="s">
        <v>5881</v>
      </c>
      <c r="E1894" s="158" t="str">
        <f t="shared" si="29"/>
        <v>NVL</v>
      </c>
      <c r="F1894" s="158">
        <v>1548</v>
      </c>
    </row>
    <row r="1895" spans="1:6">
      <c r="A1895" s="156" t="s">
        <v>3864</v>
      </c>
      <c r="B1895" s="156" t="s">
        <v>3865</v>
      </c>
      <c r="C1895" s="156" t="s">
        <v>21</v>
      </c>
      <c r="D1895" s="156" t="s">
        <v>5881</v>
      </c>
      <c r="E1895" s="158" t="str">
        <f t="shared" si="29"/>
        <v>NVL</v>
      </c>
      <c r="F1895" s="158">
        <v>1548</v>
      </c>
    </row>
    <row r="1896" spans="1:6">
      <c r="A1896" s="156" t="s">
        <v>3866</v>
      </c>
      <c r="B1896" s="156" t="s">
        <v>3867</v>
      </c>
      <c r="C1896" s="156" t="s">
        <v>21</v>
      </c>
      <c r="D1896" s="156" t="s">
        <v>5881</v>
      </c>
      <c r="E1896" s="158" t="str">
        <f t="shared" si="29"/>
        <v>NVL</v>
      </c>
      <c r="F1896" s="158">
        <v>1548</v>
      </c>
    </row>
    <row r="1897" spans="1:6">
      <c r="A1897" s="156" t="s">
        <v>3868</v>
      </c>
      <c r="B1897" s="156" t="s">
        <v>3869</v>
      </c>
      <c r="C1897" s="156" t="s">
        <v>21</v>
      </c>
      <c r="D1897" s="156" t="s">
        <v>5881</v>
      </c>
      <c r="E1897" s="158" t="str">
        <f t="shared" si="29"/>
        <v>NVL</v>
      </c>
      <c r="F1897" s="158">
        <v>1548</v>
      </c>
    </row>
    <row r="1898" spans="1:6">
      <c r="A1898" s="156" t="s">
        <v>3870</v>
      </c>
      <c r="B1898" s="156" t="s">
        <v>3871</v>
      </c>
      <c r="C1898" s="156" t="s">
        <v>21</v>
      </c>
      <c r="D1898" s="156" t="s">
        <v>5881</v>
      </c>
      <c r="E1898" s="158" t="str">
        <f t="shared" si="29"/>
        <v>NVL</v>
      </c>
      <c r="F1898" s="158">
        <v>1548</v>
      </c>
    </row>
    <row r="1899" spans="1:6">
      <c r="A1899" s="156" t="s">
        <v>3872</v>
      </c>
      <c r="B1899" s="156" t="s">
        <v>3873</v>
      </c>
      <c r="C1899" s="156" t="s">
        <v>21</v>
      </c>
      <c r="D1899" s="156" t="s">
        <v>5881</v>
      </c>
      <c r="E1899" s="158" t="str">
        <f t="shared" si="29"/>
        <v>NVL</v>
      </c>
      <c r="F1899" s="158">
        <v>1548</v>
      </c>
    </row>
    <row r="1900" spans="1:6">
      <c r="A1900" s="156" t="s">
        <v>3874</v>
      </c>
      <c r="B1900" s="156" t="s">
        <v>3875</v>
      </c>
      <c r="C1900" s="156" t="s">
        <v>21</v>
      </c>
      <c r="D1900" s="156" t="s">
        <v>5881</v>
      </c>
      <c r="E1900" s="158" t="str">
        <f t="shared" si="29"/>
        <v>NVL</v>
      </c>
      <c r="F1900" s="158">
        <v>1548</v>
      </c>
    </row>
    <row r="1901" spans="1:6">
      <c r="A1901" s="156" t="s">
        <v>3876</v>
      </c>
      <c r="B1901" s="156" t="s">
        <v>3877</v>
      </c>
      <c r="C1901" s="156" t="s">
        <v>21</v>
      </c>
      <c r="D1901" s="156" t="s">
        <v>5881</v>
      </c>
      <c r="E1901" s="158" t="str">
        <f t="shared" si="29"/>
        <v>NVL</v>
      </c>
      <c r="F1901" s="158">
        <v>1548</v>
      </c>
    </row>
    <row r="1902" spans="1:6">
      <c r="A1902" s="156" t="s">
        <v>3878</v>
      </c>
      <c r="B1902" s="156" t="s">
        <v>3879</v>
      </c>
      <c r="C1902" s="156" t="s">
        <v>21</v>
      </c>
      <c r="D1902" s="156" t="s">
        <v>5881</v>
      </c>
      <c r="E1902" s="158" t="str">
        <f t="shared" si="29"/>
        <v>NVL</v>
      </c>
      <c r="F1902" s="158">
        <v>1548</v>
      </c>
    </row>
    <row r="1903" spans="1:6">
      <c r="A1903" s="156" t="s">
        <v>3880</v>
      </c>
      <c r="B1903" s="156" t="s">
        <v>3881</v>
      </c>
      <c r="C1903" s="156" t="s">
        <v>21</v>
      </c>
      <c r="D1903" s="156" t="s">
        <v>5881</v>
      </c>
      <c r="E1903" s="158" t="str">
        <f t="shared" si="29"/>
        <v>NVL</v>
      </c>
      <c r="F1903" s="158">
        <v>1548</v>
      </c>
    </row>
    <row r="1904" spans="1:6" ht="30">
      <c r="A1904" s="156" t="s">
        <v>3882</v>
      </c>
      <c r="B1904" s="156" t="s">
        <v>3883</v>
      </c>
      <c r="C1904" s="156" t="s">
        <v>21</v>
      </c>
      <c r="D1904" s="156" t="s">
        <v>5881</v>
      </c>
      <c r="E1904" s="158" t="str">
        <f t="shared" si="29"/>
        <v>NVL</v>
      </c>
      <c r="F1904" s="158">
        <v>1548</v>
      </c>
    </row>
    <row r="1905" spans="1:6" ht="30">
      <c r="A1905" s="156" t="s">
        <v>3884</v>
      </c>
      <c r="B1905" s="156" t="s">
        <v>3885</v>
      </c>
      <c r="C1905" s="156" t="s">
        <v>21</v>
      </c>
      <c r="D1905" s="156" t="s">
        <v>5881</v>
      </c>
      <c r="E1905" s="158" t="str">
        <f t="shared" si="29"/>
        <v>NVL</v>
      </c>
      <c r="F1905" s="158">
        <v>1548</v>
      </c>
    </row>
    <row r="1906" spans="1:6" ht="30">
      <c r="A1906" s="156" t="s">
        <v>3886</v>
      </c>
      <c r="B1906" s="156" t="s">
        <v>3887</v>
      </c>
      <c r="C1906" s="156" t="s">
        <v>21</v>
      </c>
      <c r="D1906" s="156" t="s">
        <v>5881</v>
      </c>
      <c r="E1906" s="158" t="str">
        <f t="shared" si="29"/>
        <v>NVL</v>
      </c>
      <c r="F1906" s="158">
        <v>1548</v>
      </c>
    </row>
    <row r="1907" spans="1:6" ht="30">
      <c r="A1907" s="156" t="s">
        <v>3888</v>
      </c>
      <c r="B1907" s="156" t="s">
        <v>3889</v>
      </c>
      <c r="C1907" s="156" t="s">
        <v>21</v>
      </c>
      <c r="D1907" s="156" t="s">
        <v>5881</v>
      </c>
      <c r="E1907" s="158" t="str">
        <f t="shared" si="29"/>
        <v>NVL</v>
      </c>
      <c r="F1907" s="158">
        <v>1548</v>
      </c>
    </row>
    <row r="1908" spans="1:6" ht="30">
      <c r="A1908" s="156" t="s">
        <v>3890</v>
      </c>
      <c r="B1908" s="156" t="s">
        <v>3891</v>
      </c>
      <c r="C1908" s="156" t="s">
        <v>21</v>
      </c>
      <c r="D1908" s="156" t="s">
        <v>5881</v>
      </c>
      <c r="E1908" s="158" t="str">
        <f t="shared" si="29"/>
        <v>NVL</v>
      </c>
      <c r="F1908" s="158">
        <v>1548</v>
      </c>
    </row>
    <row r="1909" spans="1:6" ht="30">
      <c r="A1909" s="156" t="s">
        <v>3892</v>
      </c>
      <c r="B1909" s="156" t="s">
        <v>3893</v>
      </c>
      <c r="C1909" s="156" t="s">
        <v>21</v>
      </c>
      <c r="D1909" s="156" t="s">
        <v>5881</v>
      </c>
      <c r="E1909" s="158" t="str">
        <f t="shared" si="29"/>
        <v>NVL</v>
      </c>
      <c r="F1909" s="158">
        <v>1548</v>
      </c>
    </row>
    <row r="1910" spans="1:6" ht="30">
      <c r="A1910" s="156" t="s">
        <v>3894</v>
      </c>
      <c r="B1910" s="156" t="s">
        <v>3895</v>
      </c>
      <c r="C1910" s="156" t="s">
        <v>21</v>
      </c>
      <c r="D1910" s="156" t="s">
        <v>5881</v>
      </c>
      <c r="E1910" s="158" t="str">
        <f t="shared" si="29"/>
        <v>NVL</v>
      </c>
      <c r="F1910" s="158">
        <v>1548</v>
      </c>
    </row>
    <row r="1911" spans="1:6">
      <c r="A1911" s="156" t="s">
        <v>3896</v>
      </c>
      <c r="B1911" s="156" t="s">
        <v>3897</v>
      </c>
      <c r="C1911" s="156" t="s">
        <v>21</v>
      </c>
      <c r="D1911" s="156" t="s">
        <v>5881</v>
      </c>
      <c r="E1911" s="158" t="str">
        <f t="shared" si="29"/>
        <v>NVL</v>
      </c>
      <c r="F1911" s="158">
        <v>1548</v>
      </c>
    </row>
    <row r="1912" spans="1:6">
      <c r="A1912" s="156" t="s">
        <v>3898</v>
      </c>
      <c r="B1912" s="156" t="s">
        <v>3899</v>
      </c>
      <c r="C1912" s="156" t="s">
        <v>21</v>
      </c>
      <c r="D1912" s="156" t="s">
        <v>5881</v>
      </c>
      <c r="E1912" s="158" t="str">
        <f t="shared" si="29"/>
        <v>NVL</v>
      </c>
      <c r="F1912" s="158">
        <v>1548</v>
      </c>
    </row>
    <row r="1913" spans="1:6" ht="30">
      <c r="A1913" s="156" t="s">
        <v>3900</v>
      </c>
      <c r="B1913" s="156" t="s">
        <v>3901</v>
      </c>
      <c r="C1913" s="156" t="s">
        <v>21</v>
      </c>
      <c r="D1913" s="156" t="s">
        <v>5881</v>
      </c>
      <c r="E1913" s="158" t="str">
        <f t="shared" si="29"/>
        <v>NVL</v>
      </c>
      <c r="F1913" s="158">
        <v>1548</v>
      </c>
    </row>
    <row r="1914" spans="1:6">
      <c r="A1914" s="156" t="s">
        <v>3902</v>
      </c>
      <c r="B1914" s="156" t="s">
        <v>3903</v>
      </c>
      <c r="C1914" s="156" t="s">
        <v>21</v>
      </c>
      <c r="D1914" s="156" t="s">
        <v>5866</v>
      </c>
      <c r="E1914" s="158" t="str">
        <f t="shared" si="29"/>
        <v>NVL</v>
      </c>
      <c r="F1914" s="158">
        <v>1548</v>
      </c>
    </row>
    <row r="1915" spans="1:6">
      <c r="A1915" s="156" t="s">
        <v>3904</v>
      </c>
      <c r="B1915" s="156" t="s">
        <v>3905</v>
      </c>
      <c r="C1915" s="156" t="s">
        <v>21</v>
      </c>
      <c r="D1915" s="156" t="s">
        <v>5866</v>
      </c>
      <c r="E1915" s="158" t="str">
        <f t="shared" si="29"/>
        <v>NVL</v>
      </c>
      <c r="F1915" s="158">
        <v>1548</v>
      </c>
    </row>
    <row r="1916" spans="1:6" ht="30">
      <c r="A1916" s="156" t="s">
        <v>3906</v>
      </c>
      <c r="B1916" s="156" t="s">
        <v>3907</v>
      </c>
      <c r="C1916" s="156" t="s">
        <v>21</v>
      </c>
      <c r="D1916" s="156" t="s">
        <v>5881</v>
      </c>
      <c r="E1916" s="158" t="str">
        <f t="shared" si="29"/>
        <v>NVL</v>
      </c>
      <c r="F1916" s="158">
        <v>1548</v>
      </c>
    </row>
    <row r="1917" spans="1:6" ht="30">
      <c r="A1917" s="156" t="s">
        <v>3908</v>
      </c>
      <c r="B1917" s="156" t="s">
        <v>3909</v>
      </c>
      <c r="C1917" s="156" t="s">
        <v>21</v>
      </c>
      <c r="D1917" s="156" t="s">
        <v>5881</v>
      </c>
      <c r="E1917" s="158" t="str">
        <f t="shared" si="29"/>
        <v>NVL</v>
      </c>
      <c r="F1917" s="158">
        <v>1548</v>
      </c>
    </row>
    <row r="1918" spans="1:6" ht="60">
      <c r="A1918" s="156" t="s">
        <v>3910</v>
      </c>
      <c r="B1918" s="156" t="s">
        <v>3911</v>
      </c>
      <c r="C1918" s="156" t="s">
        <v>21</v>
      </c>
      <c r="D1918" s="156" t="s">
        <v>5881</v>
      </c>
      <c r="E1918" s="158" t="str">
        <f t="shared" si="29"/>
        <v>NVL</v>
      </c>
      <c r="F1918" s="158">
        <v>1548</v>
      </c>
    </row>
    <row r="1919" spans="1:6">
      <c r="A1919" s="156" t="s">
        <v>3912</v>
      </c>
      <c r="B1919" s="156" t="s">
        <v>3913</v>
      </c>
      <c r="C1919" s="156" t="s">
        <v>21</v>
      </c>
      <c r="D1919" s="156" t="s">
        <v>5866</v>
      </c>
      <c r="E1919" s="158" t="str">
        <f t="shared" si="29"/>
        <v>NVL</v>
      </c>
      <c r="F1919" s="158">
        <v>1548</v>
      </c>
    </row>
    <row r="1920" spans="1:6">
      <c r="A1920" s="156" t="s">
        <v>3914</v>
      </c>
      <c r="B1920" s="156" t="s">
        <v>3915</v>
      </c>
      <c r="C1920" s="156" t="s">
        <v>21</v>
      </c>
      <c r="D1920" s="156" t="s">
        <v>5866</v>
      </c>
      <c r="E1920" s="158" t="str">
        <f t="shared" si="29"/>
        <v>NVL</v>
      </c>
      <c r="F1920" s="158">
        <v>1548</v>
      </c>
    </row>
    <row r="1921" spans="1:6">
      <c r="A1921" s="156" t="s">
        <v>3916</v>
      </c>
      <c r="B1921" s="156" t="s">
        <v>3917</v>
      </c>
      <c r="C1921" s="156" t="s">
        <v>5849</v>
      </c>
      <c r="D1921" s="156" t="s">
        <v>5866</v>
      </c>
      <c r="E1921" s="158" t="str">
        <f t="shared" si="29"/>
        <v>NVL</v>
      </c>
      <c r="F1921" s="158">
        <v>1548</v>
      </c>
    </row>
    <row r="1922" spans="1:6">
      <c r="A1922" s="156" t="s">
        <v>3918</v>
      </c>
      <c r="B1922" s="156" t="s">
        <v>3919</v>
      </c>
      <c r="C1922" s="156" t="s">
        <v>21</v>
      </c>
      <c r="D1922" s="156" t="s">
        <v>5866</v>
      </c>
      <c r="E1922" s="158" t="str">
        <f t="shared" si="29"/>
        <v>NVL</v>
      </c>
      <c r="F1922" s="158">
        <v>1548</v>
      </c>
    </row>
    <row r="1923" spans="1:6">
      <c r="A1923" s="156" t="s">
        <v>3920</v>
      </c>
      <c r="B1923" s="156" t="s">
        <v>3921</v>
      </c>
      <c r="C1923" s="156" t="s">
        <v>21</v>
      </c>
      <c r="D1923" s="156" t="s">
        <v>5866</v>
      </c>
      <c r="E1923" s="158" t="str">
        <f t="shared" ref="E1923:E1986" si="30">IF(LEFT(D1923,3)="156","HH",IF(LEFT(D1923,3)="155","TP",IF(LEFT(D1923,3)="153","CCDC",IF(LEFT(D1923,4)="1522","VTTH","NVL"))))</f>
        <v>NVL</v>
      </c>
      <c r="F1923" s="158">
        <v>1548</v>
      </c>
    </row>
    <row r="1924" spans="1:6">
      <c r="A1924" s="156" t="s">
        <v>3922</v>
      </c>
      <c r="B1924" s="156" t="s">
        <v>3923</v>
      </c>
      <c r="C1924" s="156" t="s">
        <v>21</v>
      </c>
      <c r="D1924" s="156" t="s">
        <v>5866</v>
      </c>
      <c r="E1924" s="158" t="str">
        <f t="shared" si="30"/>
        <v>NVL</v>
      </c>
      <c r="F1924" s="158">
        <v>1548</v>
      </c>
    </row>
    <row r="1925" spans="1:6">
      <c r="A1925" s="156" t="s">
        <v>3924</v>
      </c>
      <c r="B1925" s="156" t="s">
        <v>3925</v>
      </c>
      <c r="C1925" s="156" t="s">
        <v>21</v>
      </c>
      <c r="D1925" s="156" t="s">
        <v>5866</v>
      </c>
      <c r="E1925" s="158" t="str">
        <f t="shared" si="30"/>
        <v>NVL</v>
      </c>
      <c r="F1925" s="158">
        <v>1548</v>
      </c>
    </row>
    <row r="1926" spans="1:6">
      <c r="A1926" s="156" t="s">
        <v>3926</v>
      </c>
      <c r="B1926" s="156" t="s">
        <v>3927</v>
      </c>
      <c r="C1926" s="156" t="s">
        <v>21</v>
      </c>
      <c r="D1926" s="156" t="s">
        <v>5866</v>
      </c>
      <c r="E1926" s="158" t="str">
        <f t="shared" si="30"/>
        <v>NVL</v>
      </c>
      <c r="F1926" s="158">
        <v>1548</v>
      </c>
    </row>
    <row r="1927" spans="1:6">
      <c r="A1927" s="156" t="s">
        <v>3928</v>
      </c>
      <c r="B1927" s="156" t="s">
        <v>3929</v>
      </c>
      <c r="C1927" s="156" t="s">
        <v>21</v>
      </c>
      <c r="D1927" s="156" t="s">
        <v>5881</v>
      </c>
      <c r="E1927" s="158" t="str">
        <f t="shared" si="30"/>
        <v>NVL</v>
      </c>
      <c r="F1927" s="158">
        <v>1548</v>
      </c>
    </row>
    <row r="1928" spans="1:6">
      <c r="A1928" s="156" t="s">
        <v>3930</v>
      </c>
      <c r="B1928" s="156" t="s">
        <v>3931</v>
      </c>
      <c r="C1928" s="156" t="s">
        <v>21</v>
      </c>
      <c r="D1928" s="156" t="s">
        <v>5866</v>
      </c>
      <c r="E1928" s="158" t="str">
        <f t="shared" si="30"/>
        <v>NVL</v>
      </c>
      <c r="F1928" s="158">
        <v>1548</v>
      </c>
    </row>
    <row r="1929" spans="1:6">
      <c r="A1929" s="156" t="s">
        <v>3932</v>
      </c>
      <c r="B1929" s="156" t="s">
        <v>3933</v>
      </c>
      <c r="C1929" s="156" t="s">
        <v>21</v>
      </c>
      <c r="D1929" s="156" t="s">
        <v>5866</v>
      </c>
      <c r="E1929" s="158" t="str">
        <f t="shared" si="30"/>
        <v>NVL</v>
      </c>
      <c r="F1929" s="158">
        <v>1548</v>
      </c>
    </row>
    <row r="1930" spans="1:6">
      <c r="A1930" s="156" t="s">
        <v>3934</v>
      </c>
      <c r="B1930" s="156" t="s">
        <v>3935</v>
      </c>
      <c r="C1930" s="156" t="s">
        <v>21</v>
      </c>
      <c r="D1930" s="156" t="s">
        <v>5881</v>
      </c>
      <c r="E1930" s="158" t="str">
        <f t="shared" si="30"/>
        <v>NVL</v>
      </c>
      <c r="F1930" s="158">
        <v>1548</v>
      </c>
    </row>
    <row r="1931" spans="1:6" ht="30">
      <c r="A1931" s="156" t="s">
        <v>3936</v>
      </c>
      <c r="B1931" s="156" t="s">
        <v>3937</v>
      </c>
      <c r="C1931" s="156" t="s">
        <v>21</v>
      </c>
      <c r="D1931" s="156" t="s">
        <v>5881</v>
      </c>
      <c r="E1931" s="158" t="str">
        <f t="shared" si="30"/>
        <v>NVL</v>
      </c>
      <c r="F1931" s="158">
        <v>1548</v>
      </c>
    </row>
    <row r="1932" spans="1:6">
      <c r="A1932" s="156" t="s">
        <v>3938</v>
      </c>
      <c r="B1932" s="156" t="s">
        <v>3939</v>
      </c>
      <c r="C1932" s="156" t="s">
        <v>21</v>
      </c>
      <c r="D1932" s="156" t="s">
        <v>5866</v>
      </c>
      <c r="E1932" s="158" t="str">
        <f t="shared" si="30"/>
        <v>NVL</v>
      </c>
      <c r="F1932" s="158">
        <v>1548</v>
      </c>
    </row>
    <row r="1933" spans="1:6">
      <c r="A1933" s="156" t="s">
        <v>3940</v>
      </c>
      <c r="B1933" s="156" t="s">
        <v>3941</v>
      </c>
      <c r="C1933" s="156" t="s">
        <v>21</v>
      </c>
      <c r="D1933" s="156" t="s">
        <v>5866</v>
      </c>
      <c r="E1933" s="158" t="str">
        <f t="shared" si="30"/>
        <v>NVL</v>
      </c>
      <c r="F1933" s="158">
        <v>1548</v>
      </c>
    </row>
    <row r="1934" spans="1:6">
      <c r="A1934" s="156" t="s">
        <v>3942</v>
      </c>
      <c r="B1934" s="156" t="s">
        <v>3943</v>
      </c>
      <c r="C1934" s="156" t="s">
        <v>21</v>
      </c>
      <c r="D1934" s="156" t="s">
        <v>5866</v>
      </c>
      <c r="E1934" s="158" t="str">
        <f t="shared" si="30"/>
        <v>NVL</v>
      </c>
      <c r="F1934" s="158">
        <v>1548</v>
      </c>
    </row>
    <row r="1935" spans="1:6">
      <c r="A1935" s="156" t="s">
        <v>3944</v>
      </c>
      <c r="B1935" s="156" t="s">
        <v>3945</v>
      </c>
      <c r="C1935" s="156" t="s">
        <v>21</v>
      </c>
      <c r="D1935" s="156" t="s">
        <v>5866</v>
      </c>
      <c r="E1935" s="158" t="str">
        <f t="shared" si="30"/>
        <v>NVL</v>
      </c>
      <c r="F1935" s="158">
        <v>1548</v>
      </c>
    </row>
    <row r="1936" spans="1:6">
      <c r="A1936" s="156" t="s">
        <v>3946</v>
      </c>
      <c r="B1936" s="156" t="s">
        <v>3947</v>
      </c>
      <c r="C1936" s="156" t="s">
        <v>21</v>
      </c>
      <c r="D1936" s="156" t="s">
        <v>5866</v>
      </c>
      <c r="E1936" s="158" t="str">
        <f t="shared" si="30"/>
        <v>NVL</v>
      </c>
      <c r="F1936" s="158">
        <v>1548</v>
      </c>
    </row>
    <row r="1937" spans="1:6">
      <c r="A1937" s="156" t="s">
        <v>3948</v>
      </c>
      <c r="B1937" s="156" t="s">
        <v>3949</v>
      </c>
      <c r="C1937" s="156" t="s">
        <v>21</v>
      </c>
      <c r="D1937" s="156" t="s">
        <v>5866</v>
      </c>
      <c r="E1937" s="158" t="str">
        <f t="shared" si="30"/>
        <v>NVL</v>
      </c>
      <c r="F1937" s="158">
        <v>1548</v>
      </c>
    </row>
    <row r="1938" spans="1:6">
      <c r="A1938" s="156" t="s">
        <v>3950</v>
      </c>
      <c r="B1938" s="156" t="s">
        <v>3951</v>
      </c>
      <c r="C1938" s="156" t="s">
        <v>21</v>
      </c>
      <c r="D1938" s="156" t="s">
        <v>5866</v>
      </c>
      <c r="E1938" s="158" t="str">
        <f t="shared" si="30"/>
        <v>NVL</v>
      </c>
      <c r="F1938" s="158">
        <v>1548</v>
      </c>
    </row>
    <row r="1939" spans="1:6">
      <c r="A1939" s="156" t="s">
        <v>3952</v>
      </c>
      <c r="B1939" s="156" t="s">
        <v>3953</v>
      </c>
      <c r="C1939" s="156" t="s">
        <v>21</v>
      </c>
      <c r="D1939" s="156" t="s">
        <v>5866</v>
      </c>
      <c r="E1939" s="158" t="str">
        <f t="shared" si="30"/>
        <v>NVL</v>
      </c>
      <c r="F1939" s="158">
        <v>1548</v>
      </c>
    </row>
    <row r="1940" spans="1:6">
      <c r="A1940" s="156" t="s">
        <v>3954</v>
      </c>
      <c r="B1940" s="156" t="s">
        <v>3955</v>
      </c>
      <c r="C1940" s="156" t="s">
        <v>21</v>
      </c>
      <c r="D1940" s="156" t="s">
        <v>5866</v>
      </c>
      <c r="E1940" s="158" t="str">
        <f t="shared" si="30"/>
        <v>NVL</v>
      </c>
      <c r="F1940" s="158">
        <v>1548</v>
      </c>
    </row>
    <row r="1941" spans="1:6">
      <c r="A1941" s="156" t="s">
        <v>3956</v>
      </c>
      <c r="B1941" s="156" t="s">
        <v>3957</v>
      </c>
      <c r="C1941" s="156" t="s">
        <v>21</v>
      </c>
      <c r="D1941" s="156" t="s">
        <v>5866</v>
      </c>
      <c r="E1941" s="158" t="str">
        <f t="shared" si="30"/>
        <v>NVL</v>
      </c>
      <c r="F1941" s="158">
        <v>1548</v>
      </c>
    </row>
    <row r="1942" spans="1:6">
      <c r="A1942" s="156" t="s">
        <v>3958</v>
      </c>
      <c r="B1942" s="156" t="s">
        <v>3959</v>
      </c>
      <c r="C1942" s="156" t="s">
        <v>21</v>
      </c>
      <c r="D1942" s="156" t="s">
        <v>5881</v>
      </c>
      <c r="E1942" s="158" t="str">
        <f t="shared" si="30"/>
        <v>NVL</v>
      </c>
      <c r="F1942" s="158">
        <v>1548</v>
      </c>
    </row>
    <row r="1943" spans="1:6">
      <c r="A1943" s="156" t="s">
        <v>3960</v>
      </c>
      <c r="B1943" s="156" t="s">
        <v>3961</v>
      </c>
      <c r="C1943" s="156" t="s">
        <v>21</v>
      </c>
      <c r="D1943" s="156" t="s">
        <v>5881</v>
      </c>
      <c r="E1943" s="158" t="str">
        <f t="shared" si="30"/>
        <v>NVL</v>
      </c>
      <c r="F1943" s="158">
        <v>1548</v>
      </c>
    </row>
    <row r="1944" spans="1:6" ht="30">
      <c r="A1944" s="156" t="s">
        <v>3962</v>
      </c>
      <c r="B1944" s="156" t="s">
        <v>3963</v>
      </c>
      <c r="C1944" s="156" t="s">
        <v>21</v>
      </c>
      <c r="D1944" s="156" t="s">
        <v>5881</v>
      </c>
      <c r="E1944" s="158" t="str">
        <f t="shared" si="30"/>
        <v>NVL</v>
      </c>
      <c r="F1944" s="158">
        <v>1548</v>
      </c>
    </row>
    <row r="1945" spans="1:6">
      <c r="A1945" s="156" t="s">
        <v>3964</v>
      </c>
      <c r="B1945" s="156" t="s">
        <v>3965</v>
      </c>
      <c r="C1945" s="156" t="s">
        <v>21</v>
      </c>
      <c r="D1945" s="156" t="s">
        <v>5881</v>
      </c>
      <c r="E1945" s="158" t="str">
        <f t="shared" si="30"/>
        <v>NVL</v>
      </c>
      <c r="F1945" s="158">
        <v>1548</v>
      </c>
    </row>
    <row r="1946" spans="1:6" ht="30">
      <c r="A1946" s="156" t="s">
        <v>3966</v>
      </c>
      <c r="B1946" s="156" t="s">
        <v>3967</v>
      </c>
      <c r="C1946" s="156" t="s">
        <v>21</v>
      </c>
      <c r="D1946" s="156" t="s">
        <v>5881</v>
      </c>
      <c r="E1946" s="158" t="str">
        <f t="shared" si="30"/>
        <v>NVL</v>
      </c>
      <c r="F1946" s="158">
        <v>1548</v>
      </c>
    </row>
    <row r="1947" spans="1:6">
      <c r="A1947" s="156" t="s">
        <v>3968</v>
      </c>
      <c r="B1947" s="156" t="s">
        <v>3969</v>
      </c>
      <c r="C1947" s="156" t="s">
        <v>21</v>
      </c>
      <c r="D1947" s="156" t="s">
        <v>5881</v>
      </c>
      <c r="E1947" s="158" t="str">
        <f t="shared" si="30"/>
        <v>NVL</v>
      </c>
      <c r="F1947" s="158">
        <v>1548</v>
      </c>
    </row>
    <row r="1948" spans="1:6">
      <c r="A1948" s="156" t="s">
        <v>3970</v>
      </c>
      <c r="B1948" s="156" t="s">
        <v>3971</v>
      </c>
      <c r="C1948" s="156" t="s">
        <v>21</v>
      </c>
      <c r="D1948" s="156" t="s">
        <v>5881</v>
      </c>
      <c r="E1948" s="158" t="str">
        <f t="shared" si="30"/>
        <v>NVL</v>
      </c>
      <c r="F1948" s="158">
        <v>1548</v>
      </c>
    </row>
    <row r="1949" spans="1:6">
      <c r="A1949" s="156" t="s">
        <v>3972</v>
      </c>
      <c r="B1949" s="156" t="s">
        <v>3973</v>
      </c>
      <c r="C1949" s="156" t="s">
        <v>21</v>
      </c>
      <c r="D1949" s="156" t="s">
        <v>5881</v>
      </c>
      <c r="E1949" s="158" t="str">
        <f t="shared" si="30"/>
        <v>NVL</v>
      </c>
      <c r="F1949" s="158">
        <v>1548</v>
      </c>
    </row>
    <row r="1950" spans="1:6">
      <c r="A1950" s="156" t="s">
        <v>3974</v>
      </c>
      <c r="B1950" s="156" t="s">
        <v>3975</v>
      </c>
      <c r="C1950" s="156" t="s">
        <v>21</v>
      </c>
      <c r="D1950" s="156" t="s">
        <v>5881</v>
      </c>
      <c r="E1950" s="158" t="str">
        <f t="shared" si="30"/>
        <v>NVL</v>
      </c>
      <c r="F1950" s="158">
        <v>1548</v>
      </c>
    </row>
    <row r="1951" spans="1:6" ht="30">
      <c r="A1951" s="156" t="s">
        <v>3976</v>
      </c>
      <c r="B1951" s="156" t="s">
        <v>3977</v>
      </c>
      <c r="C1951" s="156" t="s">
        <v>21</v>
      </c>
      <c r="D1951" s="156" t="s">
        <v>5881</v>
      </c>
      <c r="E1951" s="158" t="str">
        <f t="shared" si="30"/>
        <v>NVL</v>
      </c>
      <c r="F1951" s="158">
        <v>1548</v>
      </c>
    </row>
    <row r="1952" spans="1:6">
      <c r="A1952" s="156" t="s">
        <v>3978</v>
      </c>
      <c r="B1952" s="156" t="s">
        <v>3979</v>
      </c>
      <c r="C1952" s="156" t="s">
        <v>21</v>
      </c>
      <c r="D1952" s="156" t="s">
        <v>5881</v>
      </c>
      <c r="E1952" s="158" t="str">
        <f t="shared" si="30"/>
        <v>NVL</v>
      </c>
      <c r="F1952" s="158">
        <v>1548</v>
      </c>
    </row>
    <row r="1953" spans="1:6">
      <c r="A1953" s="156" t="s">
        <v>3980</v>
      </c>
      <c r="B1953" s="156" t="s">
        <v>3981</v>
      </c>
      <c r="C1953" s="156" t="s">
        <v>21</v>
      </c>
      <c r="D1953" s="156" t="s">
        <v>5866</v>
      </c>
      <c r="E1953" s="158" t="str">
        <f t="shared" si="30"/>
        <v>NVL</v>
      </c>
      <c r="F1953" s="158">
        <v>1548</v>
      </c>
    </row>
    <row r="1954" spans="1:6">
      <c r="A1954" s="156" t="s">
        <v>3982</v>
      </c>
      <c r="B1954" s="156" t="s">
        <v>3983</v>
      </c>
      <c r="C1954" s="156" t="s">
        <v>21</v>
      </c>
      <c r="D1954" s="156" t="s">
        <v>5866</v>
      </c>
      <c r="E1954" s="158" t="str">
        <f t="shared" si="30"/>
        <v>NVL</v>
      </c>
      <c r="F1954" s="158">
        <v>1548</v>
      </c>
    </row>
    <row r="1955" spans="1:6">
      <c r="A1955" s="156" t="s">
        <v>3984</v>
      </c>
      <c r="B1955" s="156" t="s">
        <v>3985</v>
      </c>
      <c r="C1955" s="156" t="s">
        <v>21</v>
      </c>
      <c r="D1955" s="156" t="s">
        <v>5881</v>
      </c>
      <c r="E1955" s="158" t="str">
        <f t="shared" si="30"/>
        <v>NVL</v>
      </c>
      <c r="F1955" s="158">
        <v>1548</v>
      </c>
    </row>
    <row r="1956" spans="1:6">
      <c r="A1956" s="156" t="s">
        <v>3986</v>
      </c>
      <c r="B1956" s="156" t="s">
        <v>3987</v>
      </c>
      <c r="C1956" s="156" t="s">
        <v>21</v>
      </c>
      <c r="D1956" s="156" t="s">
        <v>5881</v>
      </c>
      <c r="E1956" s="158" t="str">
        <f t="shared" si="30"/>
        <v>NVL</v>
      </c>
      <c r="F1956" s="158">
        <v>1548</v>
      </c>
    </row>
    <row r="1957" spans="1:6">
      <c r="A1957" s="156" t="s">
        <v>3988</v>
      </c>
      <c r="B1957" s="156" t="s">
        <v>3989</v>
      </c>
      <c r="C1957" s="156" t="s">
        <v>21</v>
      </c>
      <c r="D1957" s="156" t="s">
        <v>5881</v>
      </c>
      <c r="E1957" s="158" t="str">
        <f t="shared" si="30"/>
        <v>NVL</v>
      </c>
      <c r="F1957" s="158">
        <v>1548</v>
      </c>
    </row>
    <row r="1958" spans="1:6">
      <c r="A1958" s="156" t="s">
        <v>3990</v>
      </c>
      <c r="B1958" s="156" t="s">
        <v>3991</v>
      </c>
      <c r="C1958" s="156" t="s">
        <v>21</v>
      </c>
      <c r="D1958" s="156" t="s">
        <v>5866</v>
      </c>
      <c r="E1958" s="158" t="str">
        <f t="shared" si="30"/>
        <v>NVL</v>
      </c>
      <c r="F1958" s="158">
        <v>1548</v>
      </c>
    </row>
    <row r="1959" spans="1:6">
      <c r="A1959" s="156" t="s">
        <v>3992</v>
      </c>
      <c r="B1959" s="156" t="s">
        <v>3993</v>
      </c>
      <c r="C1959" s="156" t="s">
        <v>21</v>
      </c>
      <c r="D1959" s="156" t="s">
        <v>5866</v>
      </c>
      <c r="E1959" s="158" t="str">
        <f t="shared" si="30"/>
        <v>NVL</v>
      </c>
      <c r="F1959" s="158">
        <v>1548</v>
      </c>
    </row>
    <row r="1960" spans="1:6">
      <c r="A1960" s="156" t="s">
        <v>3994</v>
      </c>
      <c r="B1960" s="156" t="s">
        <v>3995</v>
      </c>
      <c r="C1960" s="156" t="s">
        <v>21</v>
      </c>
      <c r="D1960" s="156" t="s">
        <v>5866</v>
      </c>
      <c r="E1960" s="158" t="str">
        <f t="shared" si="30"/>
        <v>NVL</v>
      </c>
      <c r="F1960" s="158">
        <v>1548</v>
      </c>
    </row>
    <row r="1961" spans="1:6">
      <c r="A1961" s="156" t="s">
        <v>3996</v>
      </c>
      <c r="B1961" s="156" t="s">
        <v>3997</v>
      </c>
      <c r="C1961" s="156" t="s">
        <v>21</v>
      </c>
      <c r="D1961" s="156" t="s">
        <v>5881</v>
      </c>
      <c r="E1961" s="158" t="str">
        <f t="shared" si="30"/>
        <v>NVL</v>
      </c>
      <c r="F1961" s="158">
        <v>1548</v>
      </c>
    </row>
    <row r="1962" spans="1:6">
      <c r="A1962" s="156" t="s">
        <v>3998</v>
      </c>
      <c r="B1962" s="156" t="s">
        <v>3999</v>
      </c>
      <c r="C1962" s="156" t="s">
        <v>21</v>
      </c>
      <c r="D1962" s="156" t="s">
        <v>5881</v>
      </c>
      <c r="E1962" s="158" t="str">
        <f t="shared" si="30"/>
        <v>NVL</v>
      </c>
      <c r="F1962" s="158">
        <v>1548</v>
      </c>
    </row>
    <row r="1963" spans="1:6" ht="30">
      <c r="A1963" s="156" t="s">
        <v>4000</v>
      </c>
      <c r="B1963" s="156" t="s">
        <v>4001</v>
      </c>
      <c r="C1963" s="156" t="s">
        <v>21</v>
      </c>
      <c r="D1963" s="156" t="s">
        <v>5881</v>
      </c>
      <c r="E1963" s="158" t="str">
        <f t="shared" si="30"/>
        <v>NVL</v>
      </c>
      <c r="F1963" s="158">
        <v>1548</v>
      </c>
    </row>
    <row r="1964" spans="1:6">
      <c r="A1964" s="156" t="s">
        <v>4002</v>
      </c>
      <c r="B1964" s="156" t="s">
        <v>4003</v>
      </c>
      <c r="C1964" s="156" t="s">
        <v>21</v>
      </c>
      <c r="D1964" s="156" t="s">
        <v>5866</v>
      </c>
      <c r="E1964" s="158" t="str">
        <f t="shared" si="30"/>
        <v>NVL</v>
      </c>
      <c r="F1964" s="158">
        <v>1548</v>
      </c>
    </row>
    <row r="1965" spans="1:6">
      <c r="A1965" s="156" t="s">
        <v>4004</v>
      </c>
      <c r="B1965" s="156" t="s">
        <v>4005</v>
      </c>
      <c r="C1965" s="156" t="s">
        <v>21</v>
      </c>
      <c r="D1965" s="156" t="s">
        <v>5866</v>
      </c>
      <c r="E1965" s="158" t="str">
        <f t="shared" si="30"/>
        <v>NVL</v>
      </c>
      <c r="F1965" s="158">
        <v>1548</v>
      </c>
    </row>
    <row r="1966" spans="1:6">
      <c r="A1966" s="156" t="s">
        <v>4006</v>
      </c>
      <c r="B1966" s="156" t="s">
        <v>4007</v>
      </c>
      <c r="C1966" s="156" t="s">
        <v>21</v>
      </c>
      <c r="D1966" s="156" t="s">
        <v>5866</v>
      </c>
      <c r="E1966" s="158" t="str">
        <f t="shared" si="30"/>
        <v>NVL</v>
      </c>
      <c r="F1966" s="158">
        <v>1548</v>
      </c>
    </row>
    <row r="1967" spans="1:6">
      <c r="A1967" s="156" t="s">
        <v>4008</v>
      </c>
      <c r="B1967" s="156" t="s">
        <v>4009</v>
      </c>
      <c r="C1967" s="156" t="s">
        <v>21</v>
      </c>
      <c r="D1967" s="156" t="s">
        <v>5866</v>
      </c>
      <c r="E1967" s="158" t="str">
        <f t="shared" si="30"/>
        <v>NVL</v>
      </c>
      <c r="F1967" s="158">
        <v>1548</v>
      </c>
    </row>
    <row r="1968" spans="1:6">
      <c r="A1968" s="156" t="s">
        <v>4010</v>
      </c>
      <c r="B1968" s="156" t="s">
        <v>4011</v>
      </c>
      <c r="C1968" s="156" t="s">
        <v>21</v>
      </c>
      <c r="D1968" s="156" t="s">
        <v>5866</v>
      </c>
      <c r="E1968" s="158" t="str">
        <f t="shared" si="30"/>
        <v>NVL</v>
      </c>
      <c r="F1968" s="158">
        <v>1548</v>
      </c>
    </row>
    <row r="1969" spans="1:6">
      <c r="A1969" s="156" t="s">
        <v>4012</v>
      </c>
      <c r="B1969" s="156" t="s">
        <v>4013</v>
      </c>
      <c r="C1969" s="156" t="s">
        <v>21</v>
      </c>
      <c r="D1969" s="156" t="s">
        <v>5866</v>
      </c>
      <c r="E1969" s="158" t="str">
        <f t="shared" si="30"/>
        <v>NVL</v>
      </c>
      <c r="F1969" s="158">
        <v>1548</v>
      </c>
    </row>
    <row r="1970" spans="1:6">
      <c r="A1970" s="156" t="s">
        <v>4014</v>
      </c>
      <c r="B1970" s="156" t="s">
        <v>4015</v>
      </c>
      <c r="C1970" s="156" t="s">
        <v>21</v>
      </c>
      <c r="D1970" s="156" t="s">
        <v>5881</v>
      </c>
      <c r="E1970" s="158" t="str">
        <f t="shared" si="30"/>
        <v>NVL</v>
      </c>
      <c r="F1970" s="158">
        <v>1548</v>
      </c>
    </row>
    <row r="1971" spans="1:6">
      <c r="A1971" s="156" t="s">
        <v>4016</v>
      </c>
      <c r="B1971" s="156" t="s">
        <v>4017</v>
      </c>
      <c r="C1971" s="156" t="s">
        <v>21</v>
      </c>
      <c r="D1971" s="156" t="s">
        <v>5881</v>
      </c>
      <c r="E1971" s="158" t="str">
        <f t="shared" si="30"/>
        <v>NVL</v>
      </c>
      <c r="F1971" s="158">
        <v>1548</v>
      </c>
    </row>
    <row r="1972" spans="1:6">
      <c r="A1972" s="156" t="s">
        <v>4018</v>
      </c>
      <c r="B1972" s="156" t="s">
        <v>4019</v>
      </c>
      <c r="C1972" s="156" t="s">
        <v>21</v>
      </c>
      <c r="D1972" s="156" t="s">
        <v>5881</v>
      </c>
      <c r="E1972" s="158" t="str">
        <f t="shared" si="30"/>
        <v>NVL</v>
      </c>
      <c r="F1972" s="158">
        <v>1548</v>
      </c>
    </row>
    <row r="1973" spans="1:6">
      <c r="A1973" s="156" t="s">
        <v>4020</v>
      </c>
      <c r="B1973" s="156" t="s">
        <v>4021</v>
      </c>
      <c r="C1973" s="156" t="s">
        <v>21</v>
      </c>
      <c r="D1973" s="156" t="s">
        <v>5881</v>
      </c>
      <c r="E1973" s="158" t="str">
        <f t="shared" si="30"/>
        <v>NVL</v>
      </c>
      <c r="F1973" s="158">
        <v>1548</v>
      </c>
    </row>
    <row r="1974" spans="1:6">
      <c r="A1974" s="156" t="s">
        <v>4022</v>
      </c>
      <c r="B1974" s="156" t="s">
        <v>4023</v>
      </c>
      <c r="C1974" s="156" t="s">
        <v>21</v>
      </c>
      <c r="D1974" s="156" t="s">
        <v>5866</v>
      </c>
      <c r="E1974" s="158" t="str">
        <f t="shared" si="30"/>
        <v>NVL</v>
      </c>
      <c r="F1974" s="158">
        <v>1548</v>
      </c>
    </row>
    <row r="1975" spans="1:6">
      <c r="A1975" s="156" t="s">
        <v>4024</v>
      </c>
      <c r="B1975" s="156" t="s">
        <v>4025</v>
      </c>
      <c r="C1975" s="156" t="s">
        <v>21</v>
      </c>
      <c r="D1975" s="156" t="s">
        <v>5866</v>
      </c>
      <c r="E1975" s="158" t="str">
        <f t="shared" si="30"/>
        <v>NVL</v>
      </c>
      <c r="F1975" s="158">
        <v>1548</v>
      </c>
    </row>
    <row r="1976" spans="1:6">
      <c r="A1976" s="156" t="s">
        <v>4026</v>
      </c>
      <c r="B1976" s="156" t="s">
        <v>4027</v>
      </c>
      <c r="C1976" s="156" t="s">
        <v>21</v>
      </c>
      <c r="D1976" s="156" t="s">
        <v>5866</v>
      </c>
      <c r="E1976" s="158" t="str">
        <f t="shared" si="30"/>
        <v>NVL</v>
      </c>
      <c r="F1976" s="158">
        <v>1548</v>
      </c>
    </row>
    <row r="1977" spans="1:6">
      <c r="A1977" s="156" t="s">
        <v>4028</v>
      </c>
      <c r="B1977" s="156" t="s">
        <v>4029</v>
      </c>
      <c r="C1977" s="156" t="s">
        <v>21</v>
      </c>
      <c r="D1977" s="156" t="s">
        <v>5866</v>
      </c>
      <c r="E1977" s="158" t="str">
        <f t="shared" si="30"/>
        <v>NVL</v>
      </c>
      <c r="F1977" s="158">
        <v>1548</v>
      </c>
    </row>
    <row r="1978" spans="1:6">
      <c r="A1978" s="156" t="s">
        <v>4030</v>
      </c>
      <c r="B1978" s="156" t="s">
        <v>4031</v>
      </c>
      <c r="C1978" s="156" t="s">
        <v>21</v>
      </c>
      <c r="D1978" s="156" t="s">
        <v>5881</v>
      </c>
      <c r="E1978" s="158" t="str">
        <f t="shared" si="30"/>
        <v>NVL</v>
      </c>
      <c r="F1978" s="158">
        <v>1548</v>
      </c>
    </row>
    <row r="1979" spans="1:6">
      <c r="A1979" s="156" t="s">
        <v>4032</v>
      </c>
      <c r="B1979" s="156" t="s">
        <v>4033</v>
      </c>
      <c r="C1979" s="156" t="s">
        <v>21</v>
      </c>
      <c r="D1979" s="156" t="s">
        <v>5881</v>
      </c>
      <c r="E1979" s="158" t="str">
        <f t="shared" si="30"/>
        <v>NVL</v>
      </c>
      <c r="F1979" s="158">
        <v>1548</v>
      </c>
    </row>
    <row r="1980" spans="1:6">
      <c r="A1980" s="156" t="s">
        <v>4034</v>
      </c>
      <c r="B1980" s="156" t="s">
        <v>4035</v>
      </c>
      <c r="C1980" s="156" t="s">
        <v>21</v>
      </c>
      <c r="D1980" s="156" t="s">
        <v>5866</v>
      </c>
      <c r="E1980" s="158" t="str">
        <f t="shared" si="30"/>
        <v>NVL</v>
      </c>
      <c r="F1980" s="158">
        <v>1548</v>
      </c>
    </row>
    <row r="1981" spans="1:6" ht="30">
      <c r="A1981" s="156" t="s">
        <v>4036</v>
      </c>
      <c r="B1981" s="156" t="s">
        <v>4037</v>
      </c>
      <c r="C1981" s="156" t="s">
        <v>21</v>
      </c>
      <c r="D1981" s="156" t="s">
        <v>5881</v>
      </c>
      <c r="E1981" s="158" t="str">
        <f t="shared" si="30"/>
        <v>NVL</v>
      </c>
      <c r="F1981" s="158">
        <v>1548</v>
      </c>
    </row>
    <row r="1982" spans="1:6" ht="30">
      <c r="A1982" s="156" t="s">
        <v>4038</v>
      </c>
      <c r="B1982" s="156" t="s">
        <v>4039</v>
      </c>
      <c r="C1982" s="156" t="s">
        <v>21</v>
      </c>
      <c r="D1982" s="156" t="s">
        <v>5881</v>
      </c>
      <c r="E1982" s="158" t="str">
        <f t="shared" si="30"/>
        <v>NVL</v>
      </c>
      <c r="F1982" s="158">
        <v>1548</v>
      </c>
    </row>
    <row r="1983" spans="1:6" ht="30">
      <c r="A1983" s="156" t="s">
        <v>4040</v>
      </c>
      <c r="B1983" s="156" t="s">
        <v>4041</v>
      </c>
      <c r="C1983" s="156" t="s">
        <v>21</v>
      </c>
      <c r="D1983" s="156" t="s">
        <v>5881</v>
      </c>
      <c r="E1983" s="158" t="str">
        <f t="shared" si="30"/>
        <v>NVL</v>
      </c>
      <c r="F1983" s="158">
        <v>1548</v>
      </c>
    </row>
    <row r="1984" spans="1:6">
      <c r="A1984" s="156" t="s">
        <v>4042</v>
      </c>
      <c r="B1984" s="156" t="s">
        <v>4043</v>
      </c>
      <c r="C1984" s="156" t="s">
        <v>21</v>
      </c>
      <c r="D1984" s="156" t="s">
        <v>5866</v>
      </c>
      <c r="E1984" s="158" t="str">
        <f t="shared" si="30"/>
        <v>NVL</v>
      </c>
      <c r="F1984" s="158">
        <v>1548</v>
      </c>
    </row>
    <row r="1985" spans="1:6">
      <c r="A1985" s="156" t="s">
        <v>4044</v>
      </c>
      <c r="B1985" s="156" t="s">
        <v>4045</v>
      </c>
      <c r="C1985" s="156" t="s">
        <v>21</v>
      </c>
      <c r="D1985" s="156" t="s">
        <v>5866</v>
      </c>
      <c r="E1985" s="158" t="str">
        <f t="shared" si="30"/>
        <v>NVL</v>
      </c>
      <c r="F1985" s="158">
        <v>1548</v>
      </c>
    </row>
    <row r="1986" spans="1:6">
      <c r="A1986" s="156" t="s">
        <v>4046</v>
      </c>
      <c r="B1986" s="156" t="s">
        <v>4047</v>
      </c>
      <c r="C1986" s="156" t="s">
        <v>21</v>
      </c>
      <c r="D1986" s="156" t="s">
        <v>5866</v>
      </c>
      <c r="E1986" s="158" t="str">
        <f t="shared" si="30"/>
        <v>NVL</v>
      </c>
      <c r="F1986" s="158">
        <v>1548</v>
      </c>
    </row>
    <row r="1987" spans="1:6">
      <c r="A1987" s="156" t="s">
        <v>4048</v>
      </c>
      <c r="B1987" s="156" t="s">
        <v>4049</v>
      </c>
      <c r="C1987" s="156" t="s">
        <v>21</v>
      </c>
      <c r="D1987" s="156" t="s">
        <v>5866</v>
      </c>
      <c r="E1987" s="158" t="str">
        <f t="shared" ref="E1987:E2050" si="31">IF(LEFT(D1987,3)="156","HH",IF(LEFT(D1987,3)="155","TP",IF(LEFT(D1987,3)="153","CCDC",IF(LEFT(D1987,4)="1522","VTTH","NVL"))))</f>
        <v>NVL</v>
      </c>
      <c r="F1987" s="158">
        <v>1548</v>
      </c>
    </row>
    <row r="1988" spans="1:6">
      <c r="A1988" s="156" t="s">
        <v>4050</v>
      </c>
      <c r="B1988" s="156" t="s">
        <v>4051</v>
      </c>
      <c r="C1988" s="156" t="s">
        <v>21</v>
      </c>
      <c r="D1988" s="156" t="s">
        <v>5866</v>
      </c>
      <c r="E1988" s="158" t="str">
        <f t="shared" si="31"/>
        <v>NVL</v>
      </c>
      <c r="F1988" s="158">
        <v>1548</v>
      </c>
    </row>
    <row r="1989" spans="1:6" ht="30">
      <c r="A1989" s="156" t="s">
        <v>4052</v>
      </c>
      <c r="B1989" s="156" t="s">
        <v>4053</v>
      </c>
      <c r="C1989" s="156" t="s">
        <v>21</v>
      </c>
      <c r="D1989" s="156" t="s">
        <v>5881</v>
      </c>
      <c r="E1989" s="158" t="str">
        <f t="shared" si="31"/>
        <v>NVL</v>
      </c>
      <c r="F1989" s="158">
        <v>1548</v>
      </c>
    </row>
    <row r="1990" spans="1:6">
      <c r="A1990" s="156" t="s">
        <v>4054</v>
      </c>
      <c r="B1990" s="156" t="s">
        <v>4055</v>
      </c>
      <c r="C1990" s="156" t="s">
        <v>21</v>
      </c>
      <c r="D1990" s="156" t="s">
        <v>5881</v>
      </c>
      <c r="E1990" s="158" t="str">
        <f t="shared" si="31"/>
        <v>NVL</v>
      </c>
      <c r="F1990" s="158">
        <v>1548</v>
      </c>
    </row>
    <row r="1991" spans="1:6" ht="30">
      <c r="A1991" s="156" t="s">
        <v>4056</v>
      </c>
      <c r="B1991" s="156" t="s">
        <v>4057</v>
      </c>
      <c r="C1991" s="156" t="s">
        <v>21</v>
      </c>
      <c r="D1991" s="156" t="s">
        <v>5881</v>
      </c>
      <c r="E1991" s="158" t="str">
        <f t="shared" si="31"/>
        <v>NVL</v>
      </c>
      <c r="F1991" s="158">
        <v>1548</v>
      </c>
    </row>
    <row r="1992" spans="1:6" ht="30">
      <c r="A1992" s="156" t="s">
        <v>4058</v>
      </c>
      <c r="B1992" s="156" t="s">
        <v>4059</v>
      </c>
      <c r="C1992" s="156" t="s">
        <v>21</v>
      </c>
      <c r="D1992" s="156" t="s">
        <v>5881</v>
      </c>
      <c r="E1992" s="158" t="str">
        <f t="shared" si="31"/>
        <v>NVL</v>
      </c>
      <c r="F1992" s="158">
        <v>1548</v>
      </c>
    </row>
    <row r="1993" spans="1:6" ht="30">
      <c r="A1993" s="156" t="s">
        <v>4060</v>
      </c>
      <c r="B1993" s="156" t="s">
        <v>4061</v>
      </c>
      <c r="C1993" s="156" t="s">
        <v>21</v>
      </c>
      <c r="D1993" s="156" t="s">
        <v>5881</v>
      </c>
      <c r="E1993" s="158" t="str">
        <f t="shared" si="31"/>
        <v>NVL</v>
      </c>
      <c r="F1993" s="158">
        <v>1548</v>
      </c>
    </row>
    <row r="1994" spans="1:6">
      <c r="A1994" s="156" t="s">
        <v>4062</v>
      </c>
      <c r="B1994" s="156" t="s">
        <v>4063</v>
      </c>
      <c r="C1994" s="156" t="s">
        <v>21</v>
      </c>
      <c r="D1994" s="156" t="s">
        <v>5881</v>
      </c>
      <c r="E1994" s="158" t="str">
        <f t="shared" si="31"/>
        <v>NVL</v>
      </c>
      <c r="F1994" s="158">
        <v>1548</v>
      </c>
    </row>
    <row r="1995" spans="1:6">
      <c r="A1995" s="156" t="s">
        <v>4064</v>
      </c>
      <c r="B1995" s="156" t="s">
        <v>4065</v>
      </c>
      <c r="C1995" s="156" t="s">
        <v>21</v>
      </c>
      <c r="D1995" s="156" t="s">
        <v>5881</v>
      </c>
      <c r="E1995" s="158" t="str">
        <f t="shared" si="31"/>
        <v>NVL</v>
      </c>
      <c r="F1995" s="158">
        <v>1548</v>
      </c>
    </row>
    <row r="1996" spans="1:6">
      <c r="A1996" s="156" t="s">
        <v>4066</v>
      </c>
      <c r="B1996" s="156" t="s">
        <v>4067</v>
      </c>
      <c r="C1996" s="156" t="s">
        <v>21</v>
      </c>
      <c r="D1996" s="156" t="s">
        <v>5881</v>
      </c>
      <c r="E1996" s="158" t="str">
        <f t="shared" si="31"/>
        <v>NVL</v>
      </c>
      <c r="F1996" s="158">
        <v>1548</v>
      </c>
    </row>
    <row r="1997" spans="1:6">
      <c r="A1997" s="156" t="s">
        <v>4068</v>
      </c>
      <c r="B1997" s="156" t="s">
        <v>4069</v>
      </c>
      <c r="C1997" s="156" t="s">
        <v>21</v>
      </c>
      <c r="D1997" s="156" t="s">
        <v>5881</v>
      </c>
      <c r="E1997" s="158" t="str">
        <f t="shared" si="31"/>
        <v>NVL</v>
      </c>
      <c r="F1997" s="158">
        <v>1548</v>
      </c>
    </row>
    <row r="1998" spans="1:6" ht="30">
      <c r="A1998" s="156" t="s">
        <v>4070</v>
      </c>
      <c r="B1998" s="156" t="s">
        <v>4071</v>
      </c>
      <c r="C1998" s="156" t="s">
        <v>21</v>
      </c>
      <c r="D1998" s="156" t="s">
        <v>5881</v>
      </c>
      <c r="E1998" s="158" t="str">
        <f t="shared" si="31"/>
        <v>NVL</v>
      </c>
      <c r="F1998" s="158">
        <v>1548</v>
      </c>
    </row>
    <row r="1999" spans="1:6">
      <c r="A1999" s="156" t="s">
        <v>4072</v>
      </c>
      <c r="B1999" s="156" t="s">
        <v>4073</v>
      </c>
      <c r="C1999" s="156" t="s">
        <v>21</v>
      </c>
      <c r="D1999" s="156" t="s">
        <v>5881</v>
      </c>
      <c r="E1999" s="158" t="str">
        <f t="shared" si="31"/>
        <v>NVL</v>
      </c>
      <c r="F1999" s="158">
        <v>1548</v>
      </c>
    </row>
    <row r="2000" spans="1:6">
      <c r="A2000" s="156" t="s">
        <v>4074</v>
      </c>
      <c r="B2000" s="156" t="s">
        <v>4075</v>
      </c>
      <c r="C2000" s="156" t="s">
        <v>21</v>
      </c>
      <c r="D2000" s="156" t="s">
        <v>5881</v>
      </c>
      <c r="E2000" s="158" t="str">
        <f t="shared" si="31"/>
        <v>NVL</v>
      </c>
      <c r="F2000" s="158">
        <v>1548</v>
      </c>
    </row>
    <row r="2001" spans="1:6">
      <c r="A2001" s="156" t="s">
        <v>4076</v>
      </c>
      <c r="B2001" s="156" t="s">
        <v>4077</v>
      </c>
      <c r="C2001" s="156" t="s">
        <v>21</v>
      </c>
      <c r="D2001" s="156" t="s">
        <v>5881</v>
      </c>
      <c r="E2001" s="158" t="str">
        <f t="shared" si="31"/>
        <v>NVL</v>
      </c>
      <c r="F2001" s="158">
        <v>1548</v>
      </c>
    </row>
    <row r="2002" spans="1:6">
      <c r="A2002" s="156" t="s">
        <v>4078</v>
      </c>
      <c r="B2002" s="156" t="s">
        <v>4079</v>
      </c>
      <c r="C2002" s="156" t="s">
        <v>21</v>
      </c>
      <c r="D2002" s="156" t="s">
        <v>5881</v>
      </c>
      <c r="E2002" s="158" t="str">
        <f t="shared" si="31"/>
        <v>NVL</v>
      </c>
      <c r="F2002" s="158">
        <v>1548</v>
      </c>
    </row>
    <row r="2003" spans="1:6">
      <c r="A2003" s="156" t="s">
        <v>4080</v>
      </c>
      <c r="B2003" s="156" t="s">
        <v>4081</v>
      </c>
      <c r="C2003" s="156" t="s">
        <v>21</v>
      </c>
      <c r="D2003" s="156" t="s">
        <v>5881</v>
      </c>
      <c r="E2003" s="158" t="str">
        <f t="shared" si="31"/>
        <v>NVL</v>
      </c>
      <c r="F2003" s="158">
        <v>1548</v>
      </c>
    </row>
    <row r="2004" spans="1:6">
      <c r="A2004" s="156" t="s">
        <v>4082</v>
      </c>
      <c r="B2004" s="156" t="s">
        <v>4083</v>
      </c>
      <c r="C2004" s="156" t="s">
        <v>21</v>
      </c>
      <c r="D2004" s="156" t="s">
        <v>5881</v>
      </c>
      <c r="E2004" s="158" t="str">
        <f t="shared" si="31"/>
        <v>NVL</v>
      </c>
      <c r="F2004" s="158">
        <v>1548</v>
      </c>
    </row>
    <row r="2005" spans="1:6">
      <c r="A2005" s="156" t="s">
        <v>4084</v>
      </c>
      <c r="B2005" s="156" t="s">
        <v>4085</v>
      </c>
      <c r="C2005" s="156" t="s">
        <v>21</v>
      </c>
      <c r="D2005" s="156" t="s">
        <v>5881</v>
      </c>
      <c r="E2005" s="158" t="str">
        <f t="shared" si="31"/>
        <v>NVL</v>
      </c>
      <c r="F2005" s="158">
        <v>1548</v>
      </c>
    </row>
    <row r="2006" spans="1:6">
      <c r="A2006" s="156" t="s">
        <v>4086</v>
      </c>
      <c r="B2006" s="156" t="s">
        <v>4087</v>
      </c>
      <c r="C2006" s="156" t="s">
        <v>21</v>
      </c>
      <c r="D2006" s="156" t="s">
        <v>5881</v>
      </c>
      <c r="E2006" s="158" t="str">
        <f t="shared" si="31"/>
        <v>NVL</v>
      </c>
      <c r="F2006" s="158">
        <v>1548</v>
      </c>
    </row>
    <row r="2007" spans="1:6">
      <c r="A2007" s="156" t="s">
        <v>4088</v>
      </c>
      <c r="B2007" s="156" t="s">
        <v>4089</v>
      </c>
      <c r="C2007" s="156" t="s">
        <v>21</v>
      </c>
      <c r="D2007" s="156" t="s">
        <v>5881</v>
      </c>
      <c r="E2007" s="158" t="str">
        <f t="shared" si="31"/>
        <v>NVL</v>
      </c>
      <c r="F2007" s="158">
        <v>1548</v>
      </c>
    </row>
    <row r="2008" spans="1:6">
      <c r="A2008" s="156" t="s">
        <v>4090</v>
      </c>
      <c r="B2008" s="156" t="s">
        <v>4091</v>
      </c>
      <c r="C2008" s="156" t="s">
        <v>21</v>
      </c>
      <c r="D2008" s="156" t="s">
        <v>5881</v>
      </c>
      <c r="E2008" s="158" t="str">
        <f t="shared" si="31"/>
        <v>NVL</v>
      </c>
      <c r="F2008" s="158">
        <v>1548</v>
      </c>
    </row>
    <row r="2009" spans="1:6">
      <c r="A2009" s="156" t="s">
        <v>4092</v>
      </c>
      <c r="B2009" s="156" t="s">
        <v>4093</v>
      </c>
      <c r="C2009" s="156" t="s">
        <v>21</v>
      </c>
      <c r="D2009" s="156" t="s">
        <v>5866</v>
      </c>
      <c r="E2009" s="158" t="str">
        <f t="shared" si="31"/>
        <v>NVL</v>
      </c>
      <c r="F2009" s="158">
        <v>1548</v>
      </c>
    </row>
    <row r="2010" spans="1:6">
      <c r="A2010" s="156" t="s">
        <v>4094</v>
      </c>
      <c r="B2010" s="156" t="s">
        <v>4095</v>
      </c>
      <c r="C2010" s="156" t="s">
        <v>21</v>
      </c>
      <c r="D2010" s="156" t="s">
        <v>5866</v>
      </c>
      <c r="E2010" s="158" t="str">
        <f t="shared" si="31"/>
        <v>NVL</v>
      </c>
      <c r="F2010" s="158">
        <v>1548</v>
      </c>
    </row>
    <row r="2011" spans="1:6">
      <c r="A2011" s="156" t="s">
        <v>4096</v>
      </c>
      <c r="B2011" s="156" t="s">
        <v>4097</v>
      </c>
      <c r="C2011" s="156" t="s">
        <v>5843</v>
      </c>
      <c r="D2011" s="156" t="s">
        <v>5865</v>
      </c>
      <c r="E2011" s="158" t="str">
        <f t="shared" si="31"/>
        <v>HH</v>
      </c>
      <c r="F2011" s="158">
        <v>6278</v>
      </c>
    </row>
    <row r="2012" spans="1:6">
      <c r="A2012" s="156" t="s">
        <v>4098</v>
      </c>
      <c r="B2012" s="156" t="s">
        <v>4097</v>
      </c>
      <c r="C2012" s="156" t="s">
        <v>5843</v>
      </c>
      <c r="D2012" s="156" t="s">
        <v>5865</v>
      </c>
      <c r="E2012" s="158" t="str">
        <f t="shared" si="31"/>
        <v>HH</v>
      </c>
      <c r="F2012" s="158">
        <v>6278</v>
      </c>
    </row>
    <row r="2013" spans="1:6">
      <c r="A2013" s="156" t="s">
        <v>4099</v>
      </c>
      <c r="B2013" s="156" t="s">
        <v>4097</v>
      </c>
      <c r="C2013" s="156" t="s">
        <v>5843</v>
      </c>
      <c r="D2013" s="156" t="s">
        <v>5865</v>
      </c>
      <c r="E2013" s="158" t="str">
        <f t="shared" si="31"/>
        <v>HH</v>
      </c>
      <c r="F2013" s="158">
        <v>6278</v>
      </c>
    </row>
    <row r="2014" spans="1:6">
      <c r="A2014" s="156" t="s">
        <v>4100</v>
      </c>
      <c r="B2014" s="156" t="s">
        <v>4101</v>
      </c>
      <c r="C2014" s="156" t="s">
        <v>5849</v>
      </c>
      <c r="D2014" s="156" t="s">
        <v>5866</v>
      </c>
      <c r="E2014" s="158" t="str">
        <f t="shared" si="31"/>
        <v>NVL</v>
      </c>
      <c r="F2014" s="158">
        <v>1548</v>
      </c>
    </row>
    <row r="2015" spans="1:6">
      <c r="A2015" s="156" t="s">
        <v>4102</v>
      </c>
      <c r="B2015" s="156" t="s">
        <v>4103</v>
      </c>
      <c r="C2015" s="156" t="s">
        <v>5849</v>
      </c>
      <c r="D2015" s="156" t="s">
        <v>5866</v>
      </c>
      <c r="E2015" s="158" t="str">
        <f t="shared" si="31"/>
        <v>NVL</v>
      </c>
      <c r="F2015" s="158">
        <v>1548</v>
      </c>
    </row>
    <row r="2016" spans="1:6">
      <c r="A2016" s="156" t="s">
        <v>4104</v>
      </c>
      <c r="B2016" s="156" t="s">
        <v>4105</v>
      </c>
      <c r="C2016" s="156" t="s">
        <v>5849</v>
      </c>
      <c r="D2016" s="156" t="s">
        <v>5866</v>
      </c>
      <c r="E2016" s="158" t="str">
        <f t="shared" si="31"/>
        <v>NVL</v>
      </c>
      <c r="F2016" s="158">
        <v>1548</v>
      </c>
    </row>
    <row r="2017" spans="1:6">
      <c r="A2017" s="156" t="s">
        <v>4106</v>
      </c>
      <c r="B2017" s="156" t="s">
        <v>4107</v>
      </c>
      <c r="C2017" s="156" t="s">
        <v>5849</v>
      </c>
      <c r="D2017" s="156" t="s">
        <v>5866</v>
      </c>
      <c r="E2017" s="158" t="str">
        <f t="shared" si="31"/>
        <v>NVL</v>
      </c>
      <c r="F2017" s="158">
        <v>1548</v>
      </c>
    </row>
    <row r="2018" spans="1:6">
      <c r="A2018" s="156" t="s">
        <v>4108</v>
      </c>
      <c r="B2018" s="156" t="s">
        <v>4109</v>
      </c>
      <c r="C2018" s="156" t="s">
        <v>5849</v>
      </c>
      <c r="D2018" s="156" t="s">
        <v>5866</v>
      </c>
      <c r="E2018" s="158" t="str">
        <f t="shared" si="31"/>
        <v>NVL</v>
      </c>
      <c r="F2018" s="158">
        <v>1548</v>
      </c>
    </row>
    <row r="2019" spans="1:6">
      <c r="A2019" s="156" t="s">
        <v>4110</v>
      </c>
      <c r="B2019" s="156" t="s">
        <v>4111</v>
      </c>
      <c r="C2019" s="156" t="s">
        <v>5849</v>
      </c>
      <c r="D2019" s="156" t="s">
        <v>5866</v>
      </c>
      <c r="E2019" s="158" t="str">
        <f t="shared" si="31"/>
        <v>NVL</v>
      </c>
      <c r="F2019" s="158">
        <v>1548</v>
      </c>
    </row>
    <row r="2020" spans="1:6">
      <c r="A2020" s="156" t="s">
        <v>4112</v>
      </c>
      <c r="B2020" s="156" t="s">
        <v>4113</v>
      </c>
      <c r="C2020" s="156" t="s">
        <v>21</v>
      </c>
      <c r="D2020" s="156" t="s">
        <v>5866</v>
      </c>
      <c r="E2020" s="158" t="str">
        <f t="shared" si="31"/>
        <v>NVL</v>
      </c>
      <c r="F2020" s="158">
        <v>1548</v>
      </c>
    </row>
    <row r="2021" spans="1:6">
      <c r="A2021" s="156" t="s">
        <v>4114</v>
      </c>
      <c r="B2021" s="156" t="s">
        <v>4115</v>
      </c>
      <c r="C2021" s="156" t="s">
        <v>21</v>
      </c>
      <c r="D2021" s="156" t="s">
        <v>5866</v>
      </c>
      <c r="E2021" s="158" t="str">
        <f t="shared" si="31"/>
        <v>NVL</v>
      </c>
      <c r="F2021" s="158">
        <v>1548</v>
      </c>
    </row>
    <row r="2022" spans="1:6">
      <c r="A2022" s="156" t="s">
        <v>4116</v>
      </c>
      <c r="B2022" s="156" t="s">
        <v>4117</v>
      </c>
      <c r="C2022" s="156" t="s">
        <v>21</v>
      </c>
      <c r="D2022" s="156" t="s">
        <v>5866</v>
      </c>
      <c r="E2022" s="158" t="str">
        <f t="shared" si="31"/>
        <v>NVL</v>
      </c>
      <c r="F2022" s="158">
        <v>1548</v>
      </c>
    </row>
    <row r="2023" spans="1:6">
      <c r="A2023" s="156" t="s">
        <v>4118</v>
      </c>
      <c r="B2023" s="156" t="s">
        <v>4119</v>
      </c>
      <c r="C2023" s="156" t="s">
        <v>21</v>
      </c>
      <c r="D2023" s="156" t="s">
        <v>5866</v>
      </c>
      <c r="E2023" s="158" t="str">
        <f t="shared" si="31"/>
        <v>NVL</v>
      </c>
      <c r="F2023" s="158">
        <v>1548</v>
      </c>
    </row>
    <row r="2024" spans="1:6">
      <c r="A2024" s="156" t="s">
        <v>4120</v>
      </c>
      <c r="B2024" s="156" t="s">
        <v>4121</v>
      </c>
      <c r="C2024" s="156" t="s">
        <v>21</v>
      </c>
      <c r="D2024" s="156" t="s">
        <v>5866</v>
      </c>
      <c r="E2024" s="158" t="str">
        <f t="shared" si="31"/>
        <v>NVL</v>
      </c>
      <c r="F2024" s="158">
        <v>1548</v>
      </c>
    </row>
    <row r="2025" spans="1:6">
      <c r="A2025" s="156" t="s">
        <v>4122</v>
      </c>
      <c r="B2025" s="156" t="s">
        <v>4123</v>
      </c>
      <c r="C2025" s="156" t="s">
        <v>21</v>
      </c>
      <c r="D2025" s="156" t="s">
        <v>5866</v>
      </c>
      <c r="E2025" s="158" t="str">
        <f t="shared" si="31"/>
        <v>NVL</v>
      </c>
      <c r="F2025" s="158">
        <v>1548</v>
      </c>
    </row>
    <row r="2026" spans="1:6" ht="30">
      <c r="A2026" s="156" t="s">
        <v>4124</v>
      </c>
      <c r="B2026" s="156" t="s">
        <v>4125</v>
      </c>
      <c r="C2026" s="156" t="s">
        <v>21</v>
      </c>
      <c r="D2026" s="156" t="s">
        <v>5881</v>
      </c>
      <c r="E2026" s="158" t="str">
        <f t="shared" si="31"/>
        <v>NVL</v>
      </c>
      <c r="F2026" s="158">
        <v>1548</v>
      </c>
    </row>
    <row r="2027" spans="1:6">
      <c r="A2027" s="156" t="s">
        <v>4126</v>
      </c>
      <c r="B2027" s="156" t="s">
        <v>4127</v>
      </c>
      <c r="C2027" s="156" t="s">
        <v>5850</v>
      </c>
      <c r="D2027" s="156" t="s">
        <v>5865</v>
      </c>
      <c r="E2027" s="158" t="str">
        <f t="shared" si="31"/>
        <v>HH</v>
      </c>
      <c r="F2027" s="158">
        <v>6278</v>
      </c>
    </row>
    <row r="2028" spans="1:6">
      <c r="A2028" s="156" t="s">
        <v>4128</v>
      </c>
      <c r="B2028" s="156" t="s">
        <v>4129</v>
      </c>
      <c r="C2028" s="156" t="s">
        <v>5850</v>
      </c>
      <c r="D2028" s="156" t="s">
        <v>5865</v>
      </c>
      <c r="E2028" s="158" t="str">
        <f t="shared" si="31"/>
        <v>HH</v>
      </c>
      <c r="F2028" s="158">
        <v>6278</v>
      </c>
    </row>
    <row r="2029" spans="1:6">
      <c r="A2029" s="156" t="s">
        <v>4130</v>
      </c>
      <c r="B2029" s="156" t="s">
        <v>4131</v>
      </c>
      <c r="C2029" s="156" t="s">
        <v>5850</v>
      </c>
      <c r="D2029" s="156" t="s">
        <v>5865</v>
      </c>
      <c r="E2029" s="158" t="str">
        <f t="shared" si="31"/>
        <v>HH</v>
      </c>
      <c r="F2029" s="158">
        <v>6278</v>
      </c>
    </row>
    <row r="2030" spans="1:6">
      <c r="A2030" s="156" t="s">
        <v>4132</v>
      </c>
      <c r="B2030" s="156" t="s">
        <v>4133</v>
      </c>
      <c r="C2030" s="156" t="s">
        <v>5850</v>
      </c>
      <c r="D2030" s="156" t="s">
        <v>5865</v>
      </c>
      <c r="E2030" s="158" t="str">
        <f t="shared" si="31"/>
        <v>HH</v>
      </c>
      <c r="F2030" s="158">
        <v>6278</v>
      </c>
    </row>
    <row r="2031" spans="1:6">
      <c r="A2031" s="156" t="s">
        <v>4134</v>
      </c>
      <c r="B2031" s="156" t="s">
        <v>4135</v>
      </c>
      <c r="C2031" s="156" t="s">
        <v>21</v>
      </c>
      <c r="D2031" s="156" t="s">
        <v>5881</v>
      </c>
      <c r="E2031" s="158" t="str">
        <f t="shared" si="31"/>
        <v>NVL</v>
      </c>
      <c r="F2031" s="158">
        <v>1548</v>
      </c>
    </row>
    <row r="2032" spans="1:6">
      <c r="A2032" s="156" t="s">
        <v>4136</v>
      </c>
      <c r="B2032" s="156" t="s">
        <v>4137</v>
      </c>
      <c r="C2032" s="156" t="s">
        <v>37</v>
      </c>
      <c r="D2032" s="156" t="s">
        <v>5865</v>
      </c>
      <c r="E2032" s="158" t="str">
        <f t="shared" si="31"/>
        <v>HH</v>
      </c>
      <c r="F2032" s="158">
        <v>6278</v>
      </c>
    </row>
    <row r="2033" spans="1:6" ht="45">
      <c r="A2033" s="156" t="s">
        <v>4138</v>
      </c>
      <c r="B2033" s="156" t="s">
        <v>4139</v>
      </c>
      <c r="C2033" s="156" t="s">
        <v>21</v>
      </c>
      <c r="D2033" s="156" t="s">
        <v>5865</v>
      </c>
      <c r="E2033" s="158" t="str">
        <f t="shared" si="31"/>
        <v>HH</v>
      </c>
      <c r="F2033" s="158">
        <v>6278</v>
      </c>
    </row>
    <row r="2034" spans="1:6" ht="45">
      <c r="A2034" s="156" t="s">
        <v>4140</v>
      </c>
      <c r="B2034" s="156" t="s">
        <v>4141</v>
      </c>
      <c r="C2034" s="156" t="s">
        <v>21</v>
      </c>
      <c r="D2034" s="156" t="s">
        <v>5865</v>
      </c>
      <c r="E2034" s="158" t="str">
        <f t="shared" si="31"/>
        <v>HH</v>
      </c>
      <c r="F2034" s="158">
        <v>6278</v>
      </c>
    </row>
    <row r="2035" spans="1:6" ht="30">
      <c r="A2035" s="156" t="s">
        <v>4142</v>
      </c>
      <c r="B2035" s="156" t="s">
        <v>4143</v>
      </c>
      <c r="C2035" s="156" t="s">
        <v>21</v>
      </c>
      <c r="D2035" s="156" t="s">
        <v>5878</v>
      </c>
      <c r="E2035" s="158" t="str">
        <f t="shared" si="31"/>
        <v>VTTH</v>
      </c>
      <c r="F2035" s="158">
        <v>6272</v>
      </c>
    </row>
    <row r="2036" spans="1:6">
      <c r="A2036" s="156" t="s">
        <v>4144</v>
      </c>
      <c r="B2036" s="156" t="s">
        <v>4145</v>
      </c>
      <c r="C2036" s="156" t="s">
        <v>5842</v>
      </c>
      <c r="D2036" s="156" t="s">
        <v>5867</v>
      </c>
      <c r="E2036" s="158" t="str">
        <f t="shared" si="31"/>
        <v>CCDC</v>
      </c>
      <c r="F2036" s="158">
        <v>6273</v>
      </c>
    </row>
    <row r="2037" spans="1:6">
      <c r="A2037" s="156" t="s">
        <v>4146</v>
      </c>
      <c r="B2037" s="156" t="s">
        <v>4147</v>
      </c>
      <c r="C2037" s="156" t="s">
        <v>5842</v>
      </c>
      <c r="D2037" s="156" t="s">
        <v>5865</v>
      </c>
      <c r="E2037" s="158" t="str">
        <f t="shared" si="31"/>
        <v>HH</v>
      </c>
      <c r="F2037" s="158">
        <v>6278</v>
      </c>
    </row>
    <row r="2038" spans="1:6">
      <c r="A2038" s="156" t="s">
        <v>4148</v>
      </c>
      <c r="B2038" s="156" t="s">
        <v>4149</v>
      </c>
      <c r="C2038" s="156" t="s">
        <v>5842</v>
      </c>
      <c r="D2038" s="156" t="s">
        <v>5865</v>
      </c>
      <c r="E2038" s="158" t="str">
        <f t="shared" si="31"/>
        <v>HH</v>
      </c>
      <c r="F2038" s="158">
        <v>6278</v>
      </c>
    </row>
    <row r="2039" spans="1:6">
      <c r="A2039" s="156" t="s">
        <v>4150</v>
      </c>
      <c r="B2039" s="156" t="s">
        <v>4151</v>
      </c>
      <c r="C2039" s="156" t="s">
        <v>21</v>
      </c>
      <c r="D2039" s="156" t="s">
        <v>5877</v>
      </c>
      <c r="E2039" s="158" t="str">
        <f t="shared" si="31"/>
        <v>TP</v>
      </c>
    </row>
    <row r="2040" spans="1:6">
      <c r="A2040" s="156" t="s">
        <v>4152</v>
      </c>
      <c r="B2040" s="156" t="s">
        <v>4153</v>
      </c>
      <c r="C2040" s="156" t="s">
        <v>21</v>
      </c>
      <c r="D2040" s="156" t="s">
        <v>5877</v>
      </c>
      <c r="E2040" s="158" t="str">
        <f t="shared" si="31"/>
        <v>TP</v>
      </c>
    </row>
    <row r="2041" spans="1:6">
      <c r="A2041" s="156" t="s">
        <v>4154</v>
      </c>
      <c r="B2041" s="156" t="s">
        <v>4155</v>
      </c>
      <c r="C2041" s="156" t="s">
        <v>5843</v>
      </c>
      <c r="D2041" s="156" t="s">
        <v>5865</v>
      </c>
      <c r="E2041" s="158" t="str">
        <f t="shared" si="31"/>
        <v>HH</v>
      </c>
      <c r="F2041" s="158">
        <v>6278</v>
      </c>
    </row>
    <row r="2042" spans="1:6" ht="30">
      <c r="A2042" s="156" t="s">
        <v>4156</v>
      </c>
      <c r="B2042" s="156" t="s">
        <v>4157</v>
      </c>
      <c r="C2042" s="156" t="s">
        <v>21</v>
      </c>
      <c r="D2042" s="156" t="s">
        <v>5865</v>
      </c>
      <c r="E2042" s="158" t="str">
        <f t="shared" si="31"/>
        <v>HH</v>
      </c>
      <c r="F2042" s="158">
        <v>6278</v>
      </c>
    </row>
    <row r="2043" spans="1:6" ht="30">
      <c r="A2043" s="156" t="s">
        <v>4158</v>
      </c>
      <c r="B2043" s="156" t="s">
        <v>4159</v>
      </c>
      <c r="C2043" s="156" t="s">
        <v>5842</v>
      </c>
      <c r="D2043" s="156" t="s">
        <v>5865</v>
      </c>
      <c r="E2043" s="158" t="str">
        <f t="shared" si="31"/>
        <v>HH</v>
      </c>
      <c r="F2043" s="158">
        <v>6278</v>
      </c>
    </row>
    <row r="2044" spans="1:6">
      <c r="A2044" s="156" t="s">
        <v>4160</v>
      </c>
      <c r="B2044" s="156" t="s">
        <v>4161</v>
      </c>
      <c r="C2044" s="156" t="s">
        <v>21</v>
      </c>
      <c r="D2044" s="156" t="s">
        <v>5865</v>
      </c>
      <c r="E2044" s="158" t="str">
        <f t="shared" si="31"/>
        <v>HH</v>
      </c>
      <c r="F2044" s="158">
        <v>6278</v>
      </c>
    </row>
    <row r="2045" spans="1:6">
      <c r="A2045" s="156" t="s">
        <v>4162</v>
      </c>
      <c r="B2045" s="156" t="s">
        <v>4163</v>
      </c>
      <c r="C2045" s="156" t="s">
        <v>5843</v>
      </c>
      <c r="D2045" s="156" t="s">
        <v>5870</v>
      </c>
      <c r="E2045" s="158" t="str">
        <f t="shared" si="31"/>
        <v>NVL</v>
      </c>
      <c r="F2045" s="158">
        <v>1548</v>
      </c>
    </row>
    <row r="2046" spans="1:6">
      <c r="A2046" s="156" t="s">
        <v>4164</v>
      </c>
      <c r="B2046" s="156" t="s">
        <v>202</v>
      </c>
      <c r="C2046" s="156" t="s">
        <v>21</v>
      </c>
      <c r="D2046" s="156" t="s">
        <v>5865</v>
      </c>
      <c r="E2046" s="158" t="str">
        <f t="shared" si="31"/>
        <v>HH</v>
      </c>
      <c r="F2046" s="158">
        <v>6278</v>
      </c>
    </row>
    <row r="2047" spans="1:6" ht="30">
      <c r="A2047" s="156" t="s">
        <v>4165</v>
      </c>
      <c r="B2047" s="156" t="s">
        <v>4166</v>
      </c>
      <c r="C2047" s="156" t="s">
        <v>21</v>
      </c>
      <c r="D2047" s="156" t="s">
        <v>5865</v>
      </c>
      <c r="E2047" s="158" t="str">
        <f t="shared" si="31"/>
        <v>HH</v>
      </c>
      <c r="F2047" s="158">
        <v>6278</v>
      </c>
    </row>
    <row r="2048" spans="1:6" ht="45">
      <c r="A2048" s="156" t="s">
        <v>4167</v>
      </c>
      <c r="B2048" s="156" t="s">
        <v>4168</v>
      </c>
      <c r="C2048" s="156" t="s">
        <v>5842</v>
      </c>
      <c r="D2048" s="156" t="s">
        <v>5865</v>
      </c>
      <c r="E2048" s="158" t="str">
        <f t="shared" si="31"/>
        <v>HH</v>
      </c>
      <c r="F2048" s="158">
        <v>6278</v>
      </c>
    </row>
    <row r="2049" spans="1:6" ht="45">
      <c r="A2049" s="156" t="s">
        <v>4169</v>
      </c>
      <c r="B2049" s="156" t="s">
        <v>4170</v>
      </c>
      <c r="C2049" s="156" t="s">
        <v>5843</v>
      </c>
      <c r="D2049" s="156" t="s">
        <v>5865</v>
      </c>
      <c r="E2049" s="158" t="str">
        <f t="shared" si="31"/>
        <v>HH</v>
      </c>
      <c r="F2049" s="158">
        <v>6278</v>
      </c>
    </row>
    <row r="2050" spans="1:6">
      <c r="A2050" s="156" t="s">
        <v>4171</v>
      </c>
      <c r="B2050" s="156" t="s">
        <v>4172</v>
      </c>
      <c r="C2050" s="156" t="s">
        <v>21</v>
      </c>
      <c r="D2050" s="156" t="s">
        <v>5865</v>
      </c>
      <c r="E2050" s="158" t="str">
        <f t="shared" si="31"/>
        <v>HH</v>
      </c>
      <c r="F2050" s="158">
        <v>6278</v>
      </c>
    </row>
    <row r="2051" spans="1:6" ht="30">
      <c r="A2051" s="156" t="s">
        <v>4173</v>
      </c>
      <c r="B2051" s="156" t="s">
        <v>4174</v>
      </c>
      <c r="C2051" s="156" t="s">
        <v>5843</v>
      </c>
      <c r="D2051" s="156" t="s">
        <v>5865</v>
      </c>
      <c r="E2051" s="158" t="str">
        <f t="shared" ref="E2051:E2114" si="32">IF(LEFT(D2051,3)="156","HH",IF(LEFT(D2051,3)="155","TP",IF(LEFT(D2051,3)="153","CCDC",IF(LEFT(D2051,4)="1522","VTTH","NVL"))))</f>
        <v>HH</v>
      </c>
      <c r="F2051" s="158">
        <v>6278</v>
      </c>
    </row>
    <row r="2052" spans="1:6">
      <c r="A2052" s="156" t="s">
        <v>4175</v>
      </c>
      <c r="B2052" s="156" t="s">
        <v>4176</v>
      </c>
      <c r="C2052" s="156" t="s">
        <v>5843</v>
      </c>
      <c r="D2052" s="156" t="s">
        <v>5865</v>
      </c>
      <c r="E2052" s="158" t="str">
        <f t="shared" si="32"/>
        <v>HH</v>
      </c>
      <c r="F2052" s="158">
        <v>6278</v>
      </c>
    </row>
    <row r="2053" spans="1:6">
      <c r="A2053" s="156" t="s">
        <v>4177</v>
      </c>
      <c r="B2053" s="156" t="s">
        <v>4178</v>
      </c>
      <c r="C2053" s="156" t="s">
        <v>21</v>
      </c>
      <c r="D2053" s="156" t="s">
        <v>5865</v>
      </c>
      <c r="E2053" s="158" t="str">
        <f t="shared" si="32"/>
        <v>HH</v>
      </c>
      <c r="F2053" s="158">
        <v>6278</v>
      </c>
    </row>
    <row r="2054" spans="1:6">
      <c r="A2054" s="156" t="s">
        <v>4179</v>
      </c>
      <c r="B2054" s="156" t="s">
        <v>4180</v>
      </c>
      <c r="C2054" s="156" t="s">
        <v>5851</v>
      </c>
      <c r="D2054" s="156" t="s">
        <v>5879</v>
      </c>
      <c r="E2054" s="158" t="str">
        <f t="shared" si="32"/>
        <v>VTTH</v>
      </c>
      <c r="F2054" s="158">
        <v>6272</v>
      </c>
    </row>
    <row r="2055" spans="1:6">
      <c r="A2055" s="156" t="s">
        <v>4181</v>
      </c>
      <c r="B2055" s="156" t="s">
        <v>4182</v>
      </c>
      <c r="C2055" s="156" t="s">
        <v>5843</v>
      </c>
      <c r="D2055" s="156" t="s">
        <v>5879</v>
      </c>
      <c r="E2055" s="158" t="str">
        <f t="shared" si="32"/>
        <v>VTTH</v>
      </c>
      <c r="F2055" s="158">
        <v>6272</v>
      </c>
    </row>
    <row r="2056" spans="1:6">
      <c r="A2056" s="156" t="s">
        <v>4183</v>
      </c>
      <c r="B2056" s="156" t="s">
        <v>4184</v>
      </c>
      <c r="C2056" s="156" t="s">
        <v>5846</v>
      </c>
      <c r="D2056" s="156" t="s">
        <v>5865</v>
      </c>
      <c r="E2056" s="158" t="str">
        <f t="shared" si="32"/>
        <v>HH</v>
      </c>
      <c r="F2056" s="158">
        <v>6278</v>
      </c>
    </row>
    <row r="2057" spans="1:6">
      <c r="A2057" s="156" t="s">
        <v>4185</v>
      </c>
      <c r="B2057" s="156" t="s">
        <v>4186</v>
      </c>
      <c r="C2057" s="156" t="s">
        <v>5843</v>
      </c>
      <c r="D2057" s="156" t="s">
        <v>5877</v>
      </c>
      <c r="E2057" s="158" t="str">
        <f t="shared" si="32"/>
        <v>TP</v>
      </c>
    </row>
    <row r="2058" spans="1:6" ht="30">
      <c r="A2058" s="156" t="s">
        <v>4187</v>
      </c>
      <c r="B2058" s="156" t="s">
        <v>4188</v>
      </c>
      <c r="C2058" s="156" t="s">
        <v>5842</v>
      </c>
      <c r="D2058" s="156" t="s">
        <v>5882</v>
      </c>
      <c r="E2058" s="158" t="str">
        <f t="shared" si="32"/>
        <v>NVL</v>
      </c>
      <c r="F2058" s="158">
        <v>1548</v>
      </c>
    </row>
    <row r="2059" spans="1:6">
      <c r="A2059" s="156" t="s">
        <v>4189</v>
      </c>
      <c r="B2059" s="156" t="s">
        <v>4190</v>
      </c>
      <c r="C2059" s="156" t="s">
        <v>5842</v>
      </c>
      <c r="D2059" s="156" t="s">
        <v>5882</v>
      </c>
      <c r="E2059" s="158" t="str">
        <f t="shared" si="32"/>
        <v>NVL</v>
      </c>
      <c r="F2059" s="158">
        <v>1548</v>
      </c>
    </row>
    <row r="2060" spans="1:6">
      <c r="A2060" s="156" t="s">
        <v>4191</v>
      </c>
      <c r="B2060" s="156" t="s">
        <v>4190</v>
      </c>
      <c r="C2060" s="156" t="s">
        <v>5842</v>
      </c>
      <c r="D2060" s="156" t="s">
        <v>5882</v>
      </c>
      <c r="E2060" s="158" t="str">
        <f t="shared" si="32"/>
        <v>NVL</v>
      </c>
      <c r="F2060" s="158">
        <v>1548</v>
      </c>
    </row>
    <row r="2061" spans="1:6">
      <c r="A2061" s="156" t="s">
        <v>4192</v>
      </c>
      <c r="B2061" s="156" t="s">
        <v>4190</v>
      </c>
      <c r="C2061" s="156" t="s">
        <v>5842</v>
      </c>
      <c r="D2061" s="156" t="s">
        <v>5882</v>
      </c>
      <c r="E2061" s="158" t="str">
        <f t="shared" si="32"/>
        <v>NVL</v>
      </c>
      <c r="F2061" s="158">
        <v>1548</v>
      </c>
    </row>
    <row r="2062" spans="1:6" ht="30">
      <c r="A2062" s="156" t="s">
        <v>4193</v>
      </c>
      <c r="B2062" s="156" t="s">
        <v>4194</v>
      </c>
      <c r="C2062" s="156" t="s">
        <v>5842</v>
      </c>
      <c r="D2062" s="156" t="s">
        <v>5882</v>
      </c>
      <c r="E2062" s="158" t="str">
        <f t="shared" si="32"/>
        <v>NVL</v>
      </c>
      <c r="F2062" s="158">
        <v>1548</v>
      </c>
    </row>
    <row r="2063" spans="1:6" ht="30">
      <c r="A2063" s="156" t="s">
        <v>4195</v>
      </c>
      <c r="B2063" s="156" t="s">
        <v>4196</v>
      </c>
      <c r="C2063" s="156" t="s">
        <v>5842</v>
      </c>
      <c r="D2063" s="156" t="s">
        <v>5882</v>
      </c>
      <c r="E2063" s="158" t="str">
        <f t="shared" si="32"/>
        <v>NVL</v>
      </c>
      <c r="F2063" s="158">
        <v>1548</v>
      </c>
    </row>
    <row r="2064" spans="1:6">
      <c r="A2064" s="156" t="s">
        <v>4197</v>
      </c>
      <c r="B2064" s="156" t="s">
        <v>4198</v>
      </c>
      <c r="C2064" s="156" t="s">
        <v>5842</v>
      </c>
      <c r="D2064" s="156" t="s">
        <v>5882</v>
      </c>
      <c r="E2064" s="158" t="str">
        <f t="shared" si="32"/>
        <v>NVL</v>
      </c>
      <c r="F2064" s="158">
        <v>1548</v>
      </c>
    </row>
    <row r="2065" spans="1:6">
      <c r="A2065" s="156" t="s">
        <v>4199</v>
      </c>
      <c r="B2065" s="156" t="s">
        <v>4200</v>
      </c>
      <c r="C2065" s="156" t="s">
        <v>5842</v>
      </c>
      <c r="D2065" s="156" t="s">
        <v>5882</v>
      </c>
      <c r="E2065" s="158" t="str">
        <f t="shared" si="32"/>
        <v>NVL</v>
      </c>
      <c r="F2065" s="158">
        <v>1548</v>
      </c>
    </row>
    <row r="2066" spans="1:6">
      <c r="A2066" s="156" t="s">
        <v>4201</v>
      </c>
      <c r="B2066" s="156" t="s">
        <v>4202</v>
      </c>
      <c r="C2066" s="156" t="s">
        <v>5842</v>
      </c>
      <c r="D2066" s="156" t="s">
        <v>5882</v>
      </c>
      <c r="E2066" s="158" t="str">
        <f t="shared" si="32"/>
        <v>NVL</v>
      </c>
      <c r="F2066" s="158">
        <v>1548</v>
      </c>
    </row>
    <row r="2067" spans="1:6">
      <c r="A2067" s="156" t="s">
        <v>4203</v>
      </c>
      <c r="B2067" s="156" t="s">
        <v>4204</v>
      </c>
      <c r="C2067" s="156" t="s">
        <v>5842</v>
      </c>
      <c r="D2067" s="156" t="s">
        <v>5882</v>
      </c>
      <c r="E2067" s="158" t="str">
        <f t="shared" si="32"/>
        <v>NVL</v>
      </c>
      <c r="F2067" s="158">
        <v>1548</v>
      </c>
    </row>
    <row r="2068" spans="1:6" ht="30">
      <c r="A2068" s="156" t="s">
        <v>4205</v>
      </c>
      <c r="B2068" s="156" t="s">
        <v>4206</v>
      </c>
      <c r="C2068" s="156" t="s">
        <v>5842</v>
      </c>
      <c r="D2068" s="156" t="s">
        <v>5882</v>
      </c>
      <c r="E2068" s="158" t="str">
        <f t="shared" si="32"/>
        <v>NVL</v>
      </c>
      <c r="F2068" s="158">
        <v>1548</v>
      </c>
    </row>
    <row r="2069" spans="1:6" ht="30">
      <c r="A2069" s="156" t="s">
        <v>4207</v>
      </c>
      <c r="B2069" s="156" t="s">
        <v>4208</v>
      </c>
      <c r="C2069" s="156" t="s">
        <v>5842</v>
      </c>
      <c r="D2069" s="156" t="s">
        <v>5882</v>
      </c>
      <c r="E2069" s="158" t="str">
        <f t="shared" si="32"/>
        <v>NVL</v>
      </c>
      <c r="F2069" s="158">
        <v>1548</v>
      </c>
    </row>
    <row r="2070" spans="1:6" ht="30">
      <c r="A2070" s="156" t="s">
        <v>4209</v>
      </c>
      <c r="B2070" s="156" t="s">
        <v>4210</v>
      </c>
      <c r="C2070" s="156" t="s">
        <v>5842</v>
      </c>
      <c r="D2070" s="156" t="s">
        <v>5882</v>
      </c>
      <c r="E2070" s="158" t="str">
        <f t="shared" si="32"/>
        <v>NVL</v>
      </c>
      <c r="F2070" s="158">
        <v>1548</v>
      </c>
    </row>
    <row r="2071" spans="1:6" ht="30">
      <c r="A2071" s="156" t="s">
        <v>4211</v>
      </c>
      <c r="B2071" s="156" t="s">
        <v>4212</v>
      </c>
      <c r="C2071" s="156" t="s">
        <v>5842</v>
      </c>
      <c r="D2071" s="156" t="s">
        <v>5882</v>
      </c>
      <c r="E2071" s="158" t="str">
        <f t="shared" si="32"/>
        <v>NVL</v>
      </c>
      <c r="F2071" s="158">
        <v>1548</v>
      </c>
    </row>
    <row r="2072" spans="1:6">
      <c r="A2072" s="156" t="s">
        <v>4213</v>
      </c>
      <c r="B2072" s="156" t="s">
        <v>4214</v>
      </c>
      <c r="C2072" s="156" t="s">
        <v>5842</v>
      </c>
      <c r="D2072" s="156" t="s">
        <v>5882</v>
      </c>
      <c r="E2072" s="158" t="str">
        <f t="shared" si="32"/>
        <v>NVL</v>
      </c>
      <c r="F2072" s="158">
        <v>1548</v>
      </c>
    </row>
    <row r="2073" spans="1:6" ht="30">
      <c r="A2073" s="156" t="s">
        <v>4215</v>
      </c>
      <c r="B2073" s="156" t="s">
        <v>4216</v>
      </c>
      <c r="C2073" s="156" t="s">
        <v>5842</v>
      </c>
      <c r="D2073" s="156" t="s">
        <v>5882</v>
      </c>
      <c r="E2073" s="158" t="str">
        <f t="shared" si="32"/>
        <v>NVL</v>
      </c>
      <c r="F2073" s="158">
        <v>1548</v>
      </c>
    </row>
    <row r="2074" spans="1:6">
      <c r="A2074" s="156" t="s">
        <v>4217</v>
      </c>
      <c r="B2074" s="156" t="s">
        <v>4218</v>
      </c>
      <c r="C2074" s="156" t="s">
        <v>5842</v>
      </c>
      <c r="D2074" s="156" t="s">
        <v>5882</v>
      </c>
      <c r="E2074" s="158" t="str">
        <f t="shared" si="32"/>
        <v>NVL</v>
      </c>
      <c r="F2074" s="158">
        <v>1548</v>
      </c>
    </row>
    <row r="2075" spans="1:6">
      <c r="A2075" s="156" t="s">
        <v>4219</v>
      </c>
      <c r="B2075" s="156" t="s">
        <v>4220</v>
      </c>
      <c r="C2075" s="156" t="s">
        <v>5842</v>
      </c>
      <c r="D2075" s="156" t="s">
        <v>5882</v>
      </c>
      <c r="E2075" s="158" t="str">
        <f t="shared" si="32"/>
        <v>NVL</v>
      </c>
      <c r="F2075" s="158">
        <v>1548</v>
      </c>
    </row>
    <row r="2076" spans="1:6" ht="30">
      <c r="A2076" s="156" t="s">
        <v>4221</v>
      </c>
      <c r="B2076" s="156" t="s">
        <v>4222</v>
      </c>
      <c r="C2076" s="156" t="s">
        <v>5842</v>
      </c>
      <c r="D2076" s="156" t="s">
        <v>5882</v>
      </c>
      <c r="E2076" s="158" t="str">
        <f t="shared" si="32"/>
        <v>NVL</v>
      </c>
      <c r="F2076" s="158">
        <v>1548</v>
      </c>
    </row>
    <row r="2077" spans="1:6" ht="45">
      <c r="A2077" s="156" t="s">
        <v>4223</v>
      </c>
      <c r="B2077" s="156" t="s">
        <v>4224</v>
      </c>
      <c r="C2077" s="156" t="s">
        <v>5842</v>
      </c>
      <c r="D2077" s="156" t="s">
        <v>5882</v>
      </c>
      <c r="E2077" s="158" t="str">
        <f t="shared" si="32"/>
        <v>NVL</v>
      </c>
      <c r="F2077" s="158">
        <v>1548</v>
      </c>
    </row>
    <row r="2078" spans="1:6">
      <c r="A2078" s="156" t="s">
        <v>4225</v>
      </c>
      <c r="B2078" s="156" t="s">
        <v>4226</v>
      </c>
      <c r="C2078" s="156" t="s">
        <v>5842</v>
      </c>
      <c r="D2078" s="156" t="s">
        <v>5882</v>
      </c>
      <c r="E2078" s="158" t="str">
        <f t="shared" si="32"/>
        <v>NVL</v>
      </c>
      <c r="F2078" s="158">
        <v>1548</v>
      </c>
    </row>
    <row r="2079" spans="1:6">
      <c r="A2079" s="156" t="s">
        <v>4227</v>
      </c>
      <c r="B2079" s="156" t="s">
        <v>4228</v>
      </c>
      <c r="C2079" s="156" t="s">
        <v>5842</v>
      </c>
      <c r="D2079" s="156" t="s">
        <v>5882</v>
      </c>
      <c r="E2079" s="158" t="str">
        <f t="shared" si="32"/>
        <v>NVL</v>
      </c>
      <c r="F2079" s="158">
        <v>1548</v>
      </c>
    </row>
    <row r="2080" spans="1:6">
      <c r="A2080" s="156" t="s">
        <v>4229</v>
      </c>
      <c r="B2080" s="156" t="s">
        <v>4230</v>
      </c>
      <c r="C2080" s="156" t="s">
        <v>5842</v>
      </c>
      <c r="D2080" s="156" t="s">
        <v>5882</v>
      </c>
      <c r="E2080" s="158" t="str">
        <f t="shared" si="32"/>
        <v>NVL</v>
      </c>
      <c r="F2080" s="158">
        <v>1548</v>
      </c>
    </row>
    <row r="2081" spans="1:6">
      <c r="A2081" s="156" t="s">
        <v>4231</v>
      </c>
      <c r="B2081" s="156" t="s">
        <v>4232</v>
      </c>
      <c r="C2081" s="156" t="s">
        <v>5842</v>
      </c>
      <c r="D2081" s="156" t="s">
        <v>5882</v>
      </c>
      <c r="E2081" s="158" t="str">
        <f t="shared" si="32"/>
        <v>NVL</v>
      </c>
      <c r="F2081" s="158">
        <v>1548</v>
      </c>
    </row>
    <row r="2082" spans="1:6">
      <c r="A2082" s="156" t="s">
        <v>4233</v>
      </c>
      <c r="B2082" s="156" t="s">
        <v>4234</v>
      </c>
      <c r="C2082" s="156" t="s">
        <v>5842</v>
      </c>
      <c r="D2082" s="156" t="s">
        <v>5882</v>
      </c>
      <c r="E2082" s="158" t="str">
        <f t="shared" si="32"/>
        <v>NVL</v>
      </c>
      <c r="F2082" s="158">
        <v>1548</v>
      </c>
    </row>
    <row r="2083" spans="1:6">
      <c r="A2083" s="156" t="s">
        <v>4235</v>
      </c>
      <c r="B2083" s="156" t="s">
        <v>4190</v>
      </c>
      <c r="C2083" s="156" t="s">
        <v>5842</v>
      </c>
      <c r="D2083" s="156" t="s">
        <v>5882</v>
      </c>
      <c r="E2083" s="158" t="str">
        <f t="shared" si="32"/>
        <v>NVL</v>
      </c>
      <c r="F2083" s="158">
        <v>1548</v>
      </c>
    </row>
    <row r="2084" spans="1:6" ht="30">
      <c r="A2084" s="156" t="s">
        <v>4236</v>
      </c>
      <c r="B2084" s="156" t="s">
        <v>4237</v>
      </c>
      <c r="C2084" s="156" t="s">
        <v>5842</v>
      </c>
      <c r="D2084" s="156" t="s">
        <v>5882</v>
      </c>
      <c r="E2084" s="158" t="str">
        <f t="shared" si="32"/>
        <v>NVL</v>
      </c>
      <c r="F2084" s="158">
        <v>1548</v>
      </c>
    </row>
    <row r="2085" spans="1:6">
      <c r="A2085" s="156" t="s">
        <v>4238</v>
      </c>
      <c r="B2085" s="156" t="s">
        <v>4239</v>
      </c>
      <c r="C2085" s="156" t="s">
        <v>5842</v>
      </c>
      <c r="D2085" s="156" t="s">
        <v>5882</v>
      </c>
      <c r="E2085" s="158" t="str">
        <f t="shared" si="32"/>
        <v>NVL</v>
      </c>
      <c r="F2085" s="158">
        <v>1548</v>
      </c>
    </row>
    <row r="2086" spans="1:6">
      <c r="A2086" s="156" t="s">
        <v>4240</v>
      </c>
      <c r="B2086" s="156" t="s">
        <v>4241</v>
      </c>
      <c r="C2086" s="156" t="s">
        <v>5842</v>
      </c>
      <c r="D2086" s="156" t="s">
        <v>5882</v>
      </c>
      <c r="E2086" s="158" t="str">
        <f t="shared" si="32"/>
        <v>NVL</v>
      </c>
      <c r="F2086" s="158">
        <v>1548</v>
      </c>
    </row>
    <row r="2087" spans="1:6" ht="30">
      <c r="A2087" s="156" t="s">
        <v>4242</v>
      </c>
      <c r="B2087" s="156" t="s">
        <v>4243</v>
      </c>
      <c r="C2087" s="156" t="s">
        <v>5842</v>
      </c>
      <c r="D2087" s="156" t="s">
        <v>5882</v>
      </c>
      <c r="E2087" s="158" t="str">
        <f t="shared" si="32"/>
        <v>NVL</v>
      </c>
      <c r="F2087" s="158">
        <v>1548</v>
      </c>
    </row>
    <row r="2088" spans="1:6" ht="30">
      <c r="A2088" s="156" t="s">
        <v>4244</v>
      </c>
      <c r="B2088" s="156" t="s">
        <v>4245</v>
      </c>
      <c r="C2088" s="156" t="s">
        <v>5842</v>
      </c>
      <c r="D2088" s="156" t="s">
        <v>5882</v>
      </c>
      <c r="E2088" s="158" t="str">
        <f t="shared" si="32"/>
        <v>NVL</v>
      </c>
      <c r="F2088" s="158">
        <v>1548</v>
      </c>
    </row>
    <row r="2089" spans="1:6">
      <c r="A2089" s="156" t="s">
        <v>4246</v>
      </c>
      <c r="B2089" s="156" t="s">
        <v>4247</v>
      </c>
      <c r="C2089" s="156" t="s">
        <v>5842</v>
      </c>
      <c r="D2089" s="156" t="s">
        <v>5882</v>
      </c>
      <c r="E2089" s="158" t="str">
        <f t="shared" si="32"/>
        <v>NVL</v>
      </c>
      <c r="F2089" s="158">
        <v>1548</v>
      </c>
    </row>
    <row r="2090" spans="1:6">
      <c r="A2090" s="156" t="s">
        <v>4248</v>
      </c>
      <c r="B2090" s="156" t="s">
        <v>4249</v>
      </c>
      <c r="C2090" s="156" t="s">
        <v>5842</v>
      </c>
      <c r="D2090" s="156" t="s">
        <v>5882</v>
      </c>
      <c r="E2090" s="158" t="str">
        <f t="shared" si="32"/>
        <v>NVL</v>
      </c>
      <c r="F2090" s="158">
        <v>1548</v>
      </c>
    </row>
    <row r="2091" spans="1:6">
      <c r="A2091" s="156" t="s">
        <v>4250</v>
      </c>
      <c r="B2091" s="156" t="s">
        <v>4251</v>
      </c>
      <c r="C2091" s="156" t="s">
        <v>5842</v>
      </c>
      <c r="D2091" s="156" t="s">
        <v>5882</v>
      </c>
      <c r="E2091" s="158" t="str">
        <f t="shared" si="32"/>
        <v>NVL</v>
      </c>
      <c r="F2091" s="158">
        <v>1548</v>
      </c>
    </row>
    <row r="2092" spans="1:6">
      <c r="A2092" s="156" t="s">
        <v>4252</v>
      </c>
      <c r="B2092" s="156" t="s">
        <v>4253</v>
      </c>
      <c r="C2092" s="156" t="s">
        <v>5842</v>
      </c>
      <c r="D2092" s="156" t="s">
        <v>5882</v>
      </c>
      <c r="E2092" s="158" t="str">
        <f t="shared" si="32"/>
        <v>NVL</v>
      </c>
      <c r="F2092" s="158">
        <v>1548</v>
      </c>
    </row>
    <row r="2093" spans="1:6" ht="30">
      <c r="A2093" s="156" t="s">
        <v>4254</v>
      </c>
      <c r="B2093" s="156" t="s">
        <v>4255</v>
      </c>
      <c r="C2093" s="156" t="s">
        <v>5842</v>
      </c>
      <c r="D2093" s="156" t="s">
        <v>5882</v>
      </c>
      <c r="E2093" s="158" t="str">
        <f t="shared" si="32"/>
        <v>NVL</v>
      </c>
      <c r="F2093" s="158">
        <v>1548</v>
      </c>
    </row>
    <row r="2094" spans="1:6" ht="30">
      <c r="A2094" s="156" t="s">
        <v>4256</v>
      </c>
      <c r="B2094" s="156" t="s">
        <v>4257</v>
      </c>
      <c r="C2094" s="156" t="s">
        <v>5842</v>
      </c>
      <c r="D2094" s="156" t="s">
        <v>5882</v>
      </c>
      <c r="E2094" s="158" t="str">
        <f t="shared" si="32"/>
        <v>NVL</v>
      </c>
      <c r="F2094" s="158">
        <v>1548</v>
      </c>
    </row>
    <row r="2095" spans="1:6">
      <c r="A2095" s="156" t="s">
        <v>4258</v>
      </c>
      <c r="B2095" s="156" t="s">
        <v>4259</v>
      </c>
      <c r="C2095" s="156" t="s">
        <v>5842</v>
      </c>
      <c r="D2095" s="156" t="s">
        <v>5882</v>
      </c>
      <c r="E2095" s="158" t="str">
        <f t="shared" si="32"/>
        <v>NVL</v>
      </c>
      <c r="F2095" s="158">
        <v>1548</v>
      </c>
    </row>
    <row r="2096" spans="1:6" ht="30">
      <c r="A2096" s="156" t="s">
        <v>4260</v>
      </c>
      <c r="B2096" s="156" t="s">
        <v>4261</v>
      </c>
      <c r="C2096" s="156" t="s">
        <v>5842</v>
      </c>
      <c r="D2096" s="156" t="s">
        <v>5882</v>
      </c>
      <c r="E2096" s="158" t="str">
        <f t="shared" si="32"/>
        <v>NVL</v>
      </c>
      <c r="F2096" s="158">
        <v>1548</v>
      </c>
    </row>
    <row r="2097" spans="1:6" ht="30">
      <c r="A2097" s="156" t="s">
        <v>4262</v>
      </c>
      <c r="B2097" s="156" t="s">
        <v>4263</v>
      </c>
      <c r="C2097" s="156" t="s">
        <v>5842</v>
      </c>
      <c r="D2097" s="156" t="s">
        <v>5882</v>
      </c>
      <c r="E2097" s="158" t="str">
        <f t="shared" si="32"/>
        <v>NVL</v>
      </c>
      <c r="F2097" s="158">
        <v>1548</v>
      </c>
    </row>
    <row r="2098" spans="1:6" ht="30">
      <c r="A2098" s="156" t="s">
        <v>4264</v>
      </c>
      <c r="B2098" s="156" t="s">
        <v>4265</v>
      </c>
      <c r="C2098" s="156" t="s">
        <v>5842</v>
      </c>
      <c r="D2098" s="156" t="s">
        <v>5882</v>
      </c>
      <c r="E2098" s="158" t="str">
        <f t="shared" si="32"/>
        <v>NVL</v>
      </c>
      <c r="F2098" s="158">
        <v>1548</v>
      </c>
    </row>
    <row r="2099" spans="1:6">
      <c r="A2099" s="156" t="s">
        <v>4266</v>
      </c>
      <c r="B2099" s="156" t="s">
        <v>4267</v>
      </c>
      <c r="C2099" s="156" t="s">
        <v>5842</v>
      </c>
      <c r="D2099" s="156" t="s">
        <v>5882</v>
      </c>
      <c r="E2099" s="158" t="str">
        <f t="shared" si="32"/>
        <v>NVL</v>
      </c>
      <c r="F2099" s="158">
        <v>1548</v>
      </c>
    </row>
    <row r="2100" spans="1:6">
      <c r="A2100" s="156" t="s">
        <v>4268</v>
      </c>
      <c r="B2100" s="156" t="s">
        <v>4269</v>
      </c>
      <c r="C2100" s="156" t="s">
        <v>5842</v>
      </c>
      <c r="D2100" s="156" t="s">
        <v>5882</v>
      </c>
      <c r="E2100" s="158" t="str">
        <f t="shared" si="32"/>
        <v>NVL</v>
      </c>
      <c r="F2100" s="158">
        <v>1548</v>
      </c>
    </row>
    <row r="2101" spans="1:6">
      <c r="A2101" s="156" t="s">
        <v>4270</v>
      </c>
      <c r="B2101" s="156" t="s">
        <v>4271</v>
      </c>
      <c r="C2101" s="156" t="s">
        <v>5842</v>
      </c>
      <c r="D2101" s="156" t="s">
        <v>5882</v>
      </c>
      <c r="E2101" s="158" t="str">
        <f t="shared" si="32"/>
        <v>NVL</v>
      </c>
      <c r="F2101" s="158">
        <v>1548</v>
      </c>
    </row>
    <row r="2102" spans="1:6">
      <c r="A2102" s="156" t="s">
        <v>4272</v>
      </c>
      <c r="B2102" s="156" t="s">
        <v>4273</v>
      </c>
      <c r="C2102" s="156" t="s">
        <v>5842</v>
      </c>
      <c r="D2102" s="156" t="s">
        <v>5882</v>
      </c>
      <c r="E2102" s="158" t="str">
        <f t="shared" si="32"/>
        <v>NVL</v>
      </c>
      <c r="F2102" s="158">
        <v>1548</v>
      </c>
    </row>
    <row r="2103" spans="1:6" ht="30">
      <c r="A2103" s="156" t="s">
        <v>4274</v>
      </c>
      <c r="B2103" s="156" t="s">
        <v>4275</v>
      </c>
      <c r="C2103" s="156" t="s">
        <v>5842</v>
      </c>
      <c r="D2103" s="156" t="s">
        <v>5882</v>
      </c>
      <c r="E2103" s="158" t="str">
        <f t="shared" si="32"/>
        <v>NVL</v>
      </c>
      <c r="F2103" s="158">
        <v>1548</v>
      </c>
    </row>
    <row r="2104" spans="1:6">
      <c r="A2104" s="156" t="s">
        <v>4276</v>
      </c>
      <c r="B2104" s="156" t="s">
        <v>4277</v>
      </c>
      <c r="C2104" s="156" t="s">
        <v>5842</v>
      </c>
      <c r="D2104" s="156" t="s">
        <v>5882</v>
      </c>
      <c r="E2104" s="158" t="str">
        <f t="shared" si="32"/>
        <v>NVL</v>
      </c>
      <c r="F2104" s="158">
        <v>1548</v>
      </c>
    </row>
    <row r="2105" spans="1:6" ht="30">
      <c r="A2105" s="156" t="s">
        <v>4278</v>
      </c>
      <c r="B2105" s="156" t="s">
        <v>4279</v>
      </c>
      <c r="C2105" s="156" t="s">
        <v>5842</v>
      </c>
      <c r="D2105" s="156" t="s">
        <v>5882</v>
      </c>
      <c r="E2105" s="158" t="str">
        <f t="shared" si="32"/>
        <v>NVL</v>
      </c>
      <c r="F2105" s="158">
        <v>1548</v>
      </c>
    </row>
    <row r="2106" spans="1:6" ht="30">
      <c r="A2106" s="156" t="s">
        <v>4280</v>
      </c>
      <c r="B2106" s="156" t="s">
        <v>4281</v>
      </c>
      <c r="C2106" s="156" t="s">
        <v>5842</v>
      </c>
      <c r="D2106" s="156" t="s">
        <v>5882</v>
      </c>
      <c r="E2106" s="158" t="str">
        <f t="shared" si="32"/>
        <v>NVL</v>
      </c>
      <c r="F2106" s="158">
        <v>1548</v>
      </c>
    </row>
    <row r="2107" spans="1:6" ht="30">
      <c r="A2107" s="156" t="s">
        <v>4282</v>
      </c>
      <c r="B2107" s="156" t="s">
        <v>4283</v>
      </c>
      <c r="C2107" s="156" t="s">
        <v>5842</v>
      </c>
      <c r="D2107" s="156" t="s">
        <v>5882</v>
      </c>
      <c r="E2107" s="158" t="str">
        <f t="shared" si="32"/>
        <v>NVL</v>
      </c>
      <c r="F2107" s="158">
        <v>1548</v>
      </c>
    </row>
    <row r="2108" spans="1:6">
      <c r="A2108" s="156" t="s">
        <v>4284</v>
      </c>
      <c r="B2108" s="156" t="s">
        <v>4285</v>
      </c>
      <c r="C2108" s="156" t="s">
        <v>5842</v>
      </c>
      <c r="D2108" s="156" t="s">
        <v>5882</v>
      </c>
      <c r="E2108" s="158" t="str">
        <f t="shared" si="32"/>
        <v>NVL</v>
      </c>
      <c r="F2108" s="158">
        <v>1548</v>
      </c>
    </row>
    <row r="2109" spans="1:6">
      <c r="A2109" s="156" t="s">
        <v>4286</v>
      </c>
      <c r="B2109" s="156" t="s">
        <v>4287</v>
      </c>
      <c r="C2109" s="156" t="s">
        <v>5842</v>
      </c>
      <c r="D2109" s="156" t="s">
        <v>5882</v>
      </c>
      <c r="E2109" s="158" t="str">
        <f t="shared" si="32"/>
        <v>NVL</v>
      </c>
      <c r="F2109" s="158">
        <v>1548</v>
      </c>
    </row>
    <row r="2110" spans="1:6">
      <c r="A2110" s="156" t="s">
        <v>4288</v>
      </c>
      <c r="B2110" s="156" t="s">
        <v>4289</v>
      </c>
      <c r="C2110" s="156" t="s">
        <v>5842</v>
      </c>
      <c r="D2110" s="156" t="s">
        <v>5882</v>
      </c>
      <c r="E2110" s="158" t="str">
        <f t="shared" si="32"/>
        <v>NVL</v>
      </c>
      <c r="F2110" s="158">
        <v>1548</v>
      </c>
    </row>
    <row r="2111" spans="1:6">
      <c r="A2111" s="156" t="s">
        <v>4290</v>
      </c>
      <c r="B2111" s="156" t="s">
        <v>4291</v>
      </c>
      <c r="C2111" s="156" t="s">
        <v>5842</v>
      </c>
      <c r="D2111" s="156" t="s">
        <v>5882</v>
      </c>
      <c r="E2111" s="158" t="str">
        <f t="shared" si="32"/>
        <v>NVL</v>
      </c>
      <c r="F2111" s="158">
        <v>1548</v>
      </c>
    </row>
    <row r="2112" spans="1:6">
      <c r="A2112" s="156" t="s">
        <v>4292</v>
      </c>
      <c r="B2112" s="156" t="s">
        <v>4293</v>
      </c>
      <c r="C2112" s="156" t="s">
        <v>5842</v>
      </c>
      <c r="D2112" s="156" t="s">
        <v>5882</v>
      </c>
      <c r="E2112" s="158" t="str">
        <f t="shared" si="32"/>
        <v>NVL</v>
      </c>
      <c r="F2112" s="158">
        <v>1548</v>
      </c>
    </row>
    <row r="2113" spans="1:6">
      <c r="A2113" s="156" t="s">
        <v>4294</v>
      </c>
      <c r="B2113" s="156" t="s">
        <v>4295</v>
      </c>
      <c r="C2113" s="156" t="s">
        <v>5842</v>
      </c>
      <c r="D2113" s="156" t="s">
        <v>5882</v>
      </c>
      <c r="E2113" s="158" t="str">
        <f t="shared" si="32"/>
        <v>NVL</v>
      </c>
      <c r="F2113" s="158">
        <v>1548</v>
      </c>
    </row>
    <row r="2114" spans="1:6">
      <c r="A2114" s="156" t="s">
        <v>4296</v>
      </c>
      <c r="B2114" s="156" t="s">
        <v>4297</v>
      </c>
      <c r="C2114" s="156" t="s">
        <v>5842</v>
      </c>
      <c r="D2114" s="156" t="s">
        <v>5882</v>
      </c>
      <c r="E2114" s="158" t="str">
        <f t="shared" si="32"/>
        <v>NVL</v>
      </c>
      <c r="F2114" s="158">
        <v>1548</v>
      </c>
    </row>
    <row r="2115" spans="1:6" ht="30">
      <c r="A2115" s="156" t="s">
        <v>4298</v>
      </c>
      <c r="B2115" s="156" t="s">
        <v>4299</v>
      </c>
      <c r="C2115" s="156" t="s">
        <v>5842</v>
      </c>
      <c r="D2115" s="156" t="s">
        <v>5882</v>
      </c>
      <c r="E2115" s="158" t="str">
        <f t="shared" ref="E2115:E2178" si="33">IF(LEFT(D2115,3)="156","HH",IF(LEFT(D2115,3)="155","TP",IF(LEFT(D2115,3)="153","CCDC",IF(LEFT(D2115,4)="1522","VTTH","NVL"))))</f>
        <v>NVL</v>
      </c>
      <c r="F2115" s="158">
        <v>1548</v>
      </c>
    </row>
    <row r="2116" spans="1:6">
      <c r="A2116" s="156" t="s">
        <v>4300</v>
      </c>
      <c r="B2116" s="156" t="s">
        <v>4301</v>
      </c>
      <c r="C2116" s="156" t="s">
        <v>5842</v>
      </c>
      <c r="D2116" s="156" t="s">
        <v>5882</v>
      </c>
      <c r="E2116" s="158" t="str">
        <f t="shared" si="33"/>
        <v>NVL</v>
      </c>
      <c r="F2116" s="158">
        <v>1548</v>
      </c>
    </row>
    <row r="2117" spans="1:6">
      <c r="A2117" s="156" t="s">
        <v>4302</v>
      </c>
      <c r="B2117" s="156" t="s">
        <v>4303</v>
      </c>
      <c r="C2117" s="156" t="s">
        <v>5842</v>
      </c>
      <c r="D2117" s="156" t="s">
        <v>5882</v>
      </c>
      <c r="E2117" s="158" t="str">
        <f t="shared" si="33"/>
        <v>NVL</v>
      </c>
      <c r="F2117" s="158">
        <v>1548</v>
      </c>
    </row>
    <row r="2118" spans="1:6">
      <c r="A2118" s="156" t="s">
        <v>4304</v>
      </c>
      <c r="B2118" s="156" t="s">
        <v>4305</v>
      </c>
      <c r="C2118" s="156" t="s">
        <v>5842</v>
      </c>
      <c r="D2118" s="156" t="s">
        <v>5882</v>
      </c>
      <c r="E2118" s="158" t="str">
        <f t="shared" si="33"/>
        <v>NVL</v>
      </c>
      <c r="F2118" s="158">
        <v>1548</v>
      </c>
    </row>
    <row r="2119" spans="1:6">
      <c r="A2119" s="156" t="s">
        <v>4306</v>
      </c>
      <c r="B2119" s="156" t="s">
        <v>4307</v>
      </c>
      <c r="C2119" s="156" t="s">
        <v>5842</v>
      </c>
      <c r="D2119" s="156" t="s">
        <v>5882</v>
      </c>
      <c r="E2119" s="158" t="str">
        <f t="shared" si="33"/>
        <v>NVL</v>
      </c>
      <c r="F2119" s="158">
        <v>1548</v>
      </c>
    </row>
    <row r="2120" spans="1:6" ht="30">
      <c r="A2120" s="156" t="s">
        <v>4308</v>
      </c>
      <c r="B2120" s="156" t="s">
        <v>4309</v>
      </c>
      <c r="C2120" s="156" t="s">
        <v>5842</v>
      </c>
      <c r="D2120" s="156" t="s">
        <v>5882</v>
      </c>
      <c r="E2120" s="158" t="str">
        <f t="shared" si="33"/>
        <v>NVL</v>
      </c>
      <c r="F2120" s="158">
        <v>1548</v>
      </c>
    </row>
    <row r="2121" spans="1:6">
      <c r="A2121" s="156" t="s">
        <v>4310</v>
      </c>
      <c r="B2121" s="156" t="s">
        <v>4311</v>
      </c>
      <c r="C2121" s="156" t="s">
        <v>5842</v>
      </c>
      <c r="D2121" s="156" t="s">
        <v>5882</v>
      </c>
      <c r="E2121" s="158" t="str">
        <f t="shared" si="33"/>
        <v>NVL</v>
      </c>
      <c r="F2121" s="158">
        <v>1548</v>
      </c>
    </row>
    <row r="2122" spans="1:6">
      <c r="A2122" s="156" t="s">
        <v>4312</v>
      </c>
      <c r="B2122" s="156" t="s">
        <v>4313</v>
      </c>
      <c r="C2122" s="156" t="s">
        <v>5842</v>
      </c>
      <c r="D2122" s="156" t="s">
        <v>5882</v>
      </c>
      <c r="E2122" s="158" t="str">
        <f t="shared" si="33"/>
        <v>NVL</v>
      </c>
      <c r="F2122" s="158">
        <v>1548</v>
      </c>
    </row>
    <row r="2123" spans="1:6">
      <c r="A2123" s="156" t="s">
        <v>4314</v>
      </c>
      <c r="B2123" s="156" t="s">
        <v>4315</v>
      </c>
      <c r="C2123" s="156" t="s">
        <v>5842</v>
      </c>
      <c r="D2123" s="156" t="s">
        <v>5882</v>
      </c>
      <c r="E2123" s="158" t="str">
        <f t="shared" si="33"/>
        <v>NVL</v>
      </c>
      <c r="F2123" s="158">
        <v>1548</v>
      </c>
    </row>
    <row r="2124" spans="1:6">
      <c r="A2124" s="156" t="s">
        <v>4316</v>
      </c>
      <c r="B2124" s="156" t="s">
        <v>4317</v>
      </c>
      <c r="C2124" s="156" t="s">
        <v>5842</v>
      </c>
      <c r="D2124" s="156" t="s">
        <v>5882</v>
      </c>
      <c r="E2124" s="158" t="str">
        <f t="shared" si="33"/>
        <v>NVL</v>
      </c>
      <c r="F2124" s="158">
        <v>1548</v>
      </c>
    </row>
    <row r="2125" spans="1:6">
      <c r="A2125" s="156" t="s">
        <v>4318</v>
      </c>
      <c r="B2125" s="156" t="s">
        <v>3125</v>
      </c>
      <c r="C2125" s="156" t="s">
        <v>5842</v>
      </c>
      <c r="D2125" s="156" t="s">
        <v>5882</v>
      </c>
      <c r="E2125" s="158" t="str">
        <f t="shared" si="33"/>
        <v>NVL</v>
      </c>
      <c r="F2125" s="158">
        <v>1548</v>
      </c>
    </row>
    <row r="2126" spans="1:6">
      <c r="A2126" s="156" t="s">
        <v>4319</v>
      </c>
      <c r="B2126" s="156" t="s">
        <v>4320</v>
      </c>
      <c r="C2126" s="156" t="s">
        <v>5842</v>
      </c>
      <c r="D2126" s="156" t="s">
        <v>5882</v>
      </c>
      <c r="E2126" s="158" t="str">
        <f t="shared" si="33"/>
        <v>NVL</v>
      </c>
      <c r="F2126" s="158">
        <v>1548</v>
      </c>
    </row>
    <row r="2127" spans="1:6" ht="30">
      <c r="A2127" s="156" t="s">
        <v>4321</v>
      </c>
      <c r="B2127" s="156" t="s">
        <v>4322</v>
      </c>
      <c r="C2127" s="156" t="s">
        <v>5842</v>
      </c>
      <c r="D2127" s="156" t="s">
        <v>5882</v>
      </c>
      <c r="E2127" s="158" t="str">
        <f t="shared" si="33"/>
        <v>NVL</v>
      </c>
      <c r="F2127" s="158">
        <v>1548</v>
      </c>
    </row>
    <row r="2128" spans="1:6">
      <c r="A2128" s="156" t="s">
        <v>4323</v>
      </c>
      <c r="B2128" s="156" t="s">
        <v>4324</v>
      </c>
      <c r="C2128" s="156" t="s">
        <v>5842</v>
      </c>
      <c r="D2128" s="156" t="s">
        <v>5882</v>
      </c>
      <c r="E2128" s="158" t="str">
        <f t="shared" si="33"/>
        <v>NVL</v>
      </c>
      <c r="F2128" s="158">
        <v>1548</v>
      </c>
    </row>
    <row r="2129" spans="1:6" ht="30">
      <c r="A2129" s="156" t="s">
        <v>4325</v>
      </c>
      <c r="B2129" s="156" t="s">
        <v>4326</v>
      </c>
      <c r="C2129" s="156" t="s">
        <v>5842</v>
      </c>
      <c r="D2129" s="156" t="s">
        <v>5882</v>
      </c>
      <c r="E2129" s="158" t="str">
        <f t="shared" si="33"/>
        <v>NVL</v>
      </c>
      <c r="F2129" s="158">
        <v>1548</v>
      </c>
    </row>
    <row r="2130" spans="1:6" ht="30">
      <c r="A2130" s="156" t="s">
        <v>4327</v>
      </c>
      <c r="B2130" s="156" t="s">
        <v>4328</v>
      </c>
      <c r="C2130" s="156" t="s">
        <v>5842</v>
      </c>
      <c r="D2130" s="156" t="s">
        <v>5882</v>
      </c>
      <c r="E2130" s="158" t="str">
        <f t="shared" si="33"/>
        <v>NVL</v>
      </c>
      <c r="F2130" s="158">
        <v>1548</v>
      </c>
    </row>
    <row r="2131" spans="1:6">
      <c r="A2131" s="156" t="s">
        <v>4329</v>
      </c>
      <c r="B2131" s="156" t="s">
        <v>4330</v>
      </c>
      <c r="C2131" s="156" t="s">
        <v>5842</v>
      </c>
      <c r="D2131" s="156" t="s">
        <v>5882</v>
      </c>
      <c r="E2131" s="158" t="str">
        <f t="shared" si="33"/>
        <v>NVL</v>
      </c>
      <c r="F2131" s="158">
        <v>1548</v>
      </c>
    </row>
    <row r="2132" spans="1:6">
      <c r="A2132" s="156" t="s">
        <v>4331</v>
      </c>
      <c r="B2132" s="156" t="s">
        <v>4332</v>
      </c>
      <c r="C2132" s="156" t="s">
        <v>5842</v>
      </c>
      <c r="D2132" s="156" t="s">
        <v>5882</v>
      </c>
      <c r="E2132" s="158" t="str">
        <f t="shared" si="33"/>
        <v>NVL</v>
      </c>
      <c r="F2132" s="158">
        <v>1548</v>
      </c>
    </row>
    <row r="2133" spans="1:6">
      <c r="A2133" s="156" t="s">
        <v>4333</v>
      </c>
      <c r="B2133" s="156" t="s">
        <v>4334</v>
      </c>
      <c r="C2133" s="156" t="s">
        <v>5842</v>
      </c>
      <c r="D2133" s="156" t="s">
        <v>5882</v>
      </c>
      <c r="E2133" s="158" t="str">
        <f t="shared" si="33"/>
        <v>NVL</v>
      </c>
      <c r="F2133" s="158">
        <v>1548</v>
      </c>
    </row>
    <row r="2134" spans="1:6" ht="30">
      <c r="A2134" s="156" t="s">
        <v>4335</v>
      </c>
      <c r="B2134" s="156" t="s">
        <v>4336</v>
      </c>
      <c r="C2134" s="156" t="s">
        <v>5842</v>
      </c>
      <c r="D2134" s="156" t="s">
        <v>5882</v>
      </c>
      <c r="E2134" s="158" t="str">
        <f t="shared" si="33"/>
        <v>NVL</v>
      </c>
      <c r="F2134" s="158">
        <v>1548</v>
      </c>
    </row>
    <row r="2135" spans="1:6">
      <c r="A2135" s="156" t="s">
        <v>4337</v>
      </c>
      <c r="B2135" s="156" t="s">
        <v>4338</v>
      </c>
      <c r="C2135" s="156" t="s">
        <v>5842</v>
      </c>
      <c r="D2135" s="156" t="s">
        <v>5882</v>
      </c>
      <c r="E2135" s="158" t="str">
        <f t="shared" si="33"/>
        <v>NVL</v>
      </c>
      <c r="F2135" s="158">
        <v>1548</v>
      </c>
    </row>
    <row r="2136" spans="1:6">
      <c r="A2136" s="156" t="s">
        <v>4339</v>
      </c>
      <c r="B2136" s="156" t="s">
        <v>4340</v>
      </c>
      <c r="C2136" s="156" t="s">
        <v>5842</v>
      </c>
      <c r="D2136" s="156" t="s">
        <v>5882</v>
      </c>
      <c r="E2136" s="158" t="str">
        <f t="shared" si="33"/>
        <v>NVL</v>
      </c>
      <c r="F2136" s="158">
        <v>1548</v>
      </c>
    </row>
    <row r="2137" spans="1:6" ht="45">
      <c r="A2137" s="156" t="s">
        <v>4341</v>
      </c>
      <c r="B2137" s="156" t="s">
        <v>4342</v>
      </c>
      <c r="C2137" s="156" t="s">
        <v>5842</v>
      </c>
      <c r="D2137" s="156" t="s">
        <v>5882</v>
      </c>
      <c r="E2137" s="158" t="str">
        <f t="shared" si="33"/>
        <v>NVL</v>
      </c>
      <c r="F2137" s="158">
        <v>1548</v>
      </c>
    </row>
    <row r="2138" spans="1:6">
      <c r="A2138" s="156" t="s">
        <v>4343</v>
      </c>
      <c r="B2138" s="156" t="s">
        <v>4344</v>
      </c>
      <c r="C2138" s="156" t="s">
        <v>5842</v>
      </c>
      <c r="D2138" s="156" t="s">
        <v>5882</v>
      </c>
      <c r="E2138" s="158" t="str">
        <f t="shared" si="33"/>
        <v>NVL</v>
      </c>
      <c r="F2138" s="158">
        <v>1548</v>
      </c>
    </row>
    <row r="2139" spans="1:6">
      <c r="A2139" s="156" t="s">
        <v>4345</v>
      </c>
      <c r="B2139" s="156" t="s">
        <v>4346</v>
      </c>
      <c r="C2139" s="156" t="s">
        <v>5842</v>
      </c>
      <c r="D2139" s="156" t="s">
        <v>5882</v>
      </c>
      <c r="E2139" s="158" t="str">
        <f t="shared" si="33"/>
        <v>NVL</v>
      </c>
      <c r="F2139" s="158">
        <v>1548</v>
      </c>
    </row>
    <row r="2140" spans="1:6" ht="45">
      <c r="A2140" s="156" t="s">
        <v>4347</v>
      </c>
      <c r="B2140" s="156" t="s">
        <v>4348</v>
      </c>
      <c r="C2140" s="156" t="s">
        <v>5842</v>
      </c>
      <c r="D2140" s="156" t="s">
        <v>5882</v>
      </c>
      <c r="E2140" s="158" t="str">
        <f t="shared" si="33"/>
        <v>NVL</v>
      </c>
      <c r="F2140" s="158">
        <v>1548</v>
      </c>
    </row>
    <row r="2141" spans="1:6">
      <c r="A2141" s="156" t="s">
        <v>4349</v>
      </c>
      <c r="B2141" s="156" t="s">
        <v>4350</v>
      </c>
      <c r="C2141" s="156" t="s">
        <v>5842</v>
      </c>
      <c r="D2141" s="156" t="s">
        <v>5882</v>
      </c>
      <c r="E2141" s="158" t="str">
        <f t="shared" si="33"/>
        <v>NVL</v>
      </c>
      <c r="F2141" s="158">
        <v>1548</v>
      </c>
    </row>
    <row r="2142" spans="1:6">
      <c r="A2142" s="156" t="s">
        <v>4351</v>
      </c>
      <c r="B2142" s="156" t="s">
        <v>4352</v>
      </c>
      <c r="C2142" s="156" t="s">
        <v>5842</v>
      </c>
      <c r="D2142" s="156" t="s">
        <v>5882</v>
      </c>
      <c r="E2142" s="158" t="str">
        <f t="shared" si="33"/>
        <v>NVL</v>
      </c>
      <c r="F2142" s="158">
        <v>1548</v>
      </c>
    </row>
    <row r="2143" spans="1:6" ht="30">
      <c r="A2143" s="156" t="s">
        <v>4353</v>
      </c>
      <c r="B2143" s="156" t="s">
        <v>4354</v>
      </c>
      <c r="C2143" s="156" t="s">
        <v>5842</v>
      </c>
      <c r="D2143" s="156" t="s">
        <v>5882</v>
      </c>
      <c r="E2143" s="158" t="str">
        <f t="shared" si="33"/>
        <v>NVL</v>
      </c>
      <c r="F2143" s="158">
        <v>1548</v>
      </c>
    </row>
    <row r="2144" spans="1:6" ht="30">
      <c r="A2144" s="156" t="s">
        <v>4355</v>
      </c>
      <c r="B2144" s="156" t="s">
        <v>4356</v>
      </c>
      <c r="C2144" s="156" t="s">
        <v>5842</v>
      </c>
      <c r="D2144" s="156" t="s">
        <v>5882</v>
      </c>
      <c r="E2144" s="158" t="str">
        <f t="shared" si="33"/>
        <v>NVL</v>
      </c>
      <c r="F2144" s="158">
        <v>1548</v>
      </c>
    </row>
    <row r="2145" spans="1:6">
      <c r="A2145" s="156" t="s">
        <v>4357</v>
      </c>
      <c r="B2145" s="156" t="s">
        <v>4358</v>
      </c>
      <c r="C2145" s="156" t="s">
        <v>5842</v>
      </c>
      <c r="D2145" s="156" t="s">
        <v>5882</v>
      </c>
      <c r="E2145" s="158" t="str">
        <f t="shared" si="33"/>
        <v>NVL</v>
      </c>
      <c r="F2145" s="158">
        <v>1548</v>
      </c>
    </row>
    <row r="2146" spans="1:6">
      <c r="A2146" s="156" t="s">
        <v>4359</v>
      </c>
      <c r="B2146" s="156" t="s">
        <v>4360</v>
      </c>
      <c r="C2146" s="156" t="s">
        <v>5842</v>
      </c>
      <c r="D2146" s="156" t="s">
        <v>5882</v>
      </c>
      <c r="E2146" s="158" t="str">
        <f t="shared" si="33"/>
        <v>NVL</v>
      </c>
      <c r="F2146" s="158">
        <v>1548</v>
      </c>
    </row>
    <row r="2147" spans="1:6" ht="30">
      <c r="A2147" s="156" t="s">
        <v>4361</v>
      </c>
      <c r="B2147" s="156" t="s">
        <v>4362</v>
      </c>
      <c r="C2147" s="156" t="s">
        <v>5842</v>
      </c>
      <c r="D2147" s="156" t="s">
        <v>5882</v>
      </c>
      <c r="E2147" s="158" t="str">
        <f t="shared" si="33"/>
        <v>NVL</v>
      </c>
      <c r="F2147" s="158">
        <v>1548</v>
      </c>
    </row>
    <row r="2148" spans="1:6" ht="45">
      <c r="A2148" s="156" t="s">
        <v>4363</v>
      </c>
      <c r="B2148" s="156" t="s">
        <v>4364</v>
      </c>
      <c r="C2148" s="156" t="s">
        <v>5842</v>
      </c>
      <c r="D2148" s="156" t="s">
        <v>5882</v>
      </c>
      <c r="E2148" s="158" t="str">
        <f t="shared" si="33"/>
        <v>NVL</v>
      </c>
      <c r="F2148" s="158">
        <v>1548</v>
      </c>
    </row>
    <row r="2149" spans="1:6">
      <c r="A2149" s="156" t="s">
        <v>4365</v>
      </c>
      <c r="B2149" s="156" t="s">
        <v>4366</v>
      </c>
      <c r="C2149" s="156" t="s">
        <v>5842</v>
      </c>
      <c r="D2149" s="156" t="s">
        <v>5882</v>
      </c>
      <c r="E2149" s="158" t="str">
        <f t="shared" si="33"/>
        <v>NVL</v>
      </c>
      <c r="F2149" s="158">
        <v>1548</v>
      </c>
    </row>
    <row r="2150" spans="1:6">
      <c r="A2150" s="156" t="s">
        <v>4367</v>
      </c>
      <c r="B2150" s="156" t="s">
        <v>4368</v>
      </c>
      <c r="C2150" s="156" t="s">
        <v>5842</v>
      </c>
      <c r="D2150" s="156" t="s">
        <v>5882</v>
      </c>
      <c r="E2150" s="158" t="str">
        <f t="shared" si="33"/>
        <v>NVL</v>
      </c>
      <c r="F2150" s="158">
        <v>1548</v>
      </c>
    </row>
    <row r="2151" spans="1:6">
      <c r="A2151" s="156" t="s">
        <v>4369</v>
      </c>
      <c r="B2151" s="156" t="s">
        <v>4370</v>
      </c>
      <c r="C2151" s="156" t="s">
        <v>5842</v>
      </c>
      <c r="D2151" s="156" t="s">
        <v>5882</v>
      </c>
      <c r="E2151" s="158" t="str">
        <f t="shared" si="33"/>
        <v>NVL</v>
      </c>
      <c r="F2151" s="158">
        <v>1548</v>
      </c>
    </row>
    <row r="2152" spans="1:6" ht="30">
      <c r="A2152" s="156" t="s">
        <v>4371</v>
      </c>
      <c r="B2152" s="156" t="s">
        <v>4372</v>
      </c>
      <c r="C2152" s="156" t="s">
        <v>5842</v>
      </c>
      <c r="D2152" s="156" t="s">
        <v>5882</v>
      </c>
      <c r="E2152" s="158" t="str">
        <f t="shared" si="33"/>
        <v>NVL</v>
      </c>
      <c r="F2152" s="158">
        <v>1548</v>
      </c>
    </row>
    <row r="2153" spans="1:6" ht="30">
      <c r="A2153" s="156" t="s">
        <v>4373</v>
      </c>
      <c r="B2153" s="156" t="s">
        <v>4374</v>
      </c>
      <c r="C2153" s="156" t="s">
        <v>5842</v>
      </c>
      <c r="D2153" s="156" t="s">
        <v>5882</v>
      </c>
      <c r="E2153" s="158" t="str">
        <f t="shared" si="33"/>
        <v>NVL</v>
      </c>
      <c r="F2153" s="158">
        <v>1548</v>
      </c>
    </row>
    <row r="2154" spans="1:6" ht="30">
      <c r="A2154" s="156" t="s">
        <v>4375</v>
      </c>
      <c r="B2154" s="156" t="s">
        <v>4376</v>
      </c>
      <c r="C2154" s="156" t="s">
        <v>5842</v>
      </c>
      <c r="D2154" s="156" t="s">
        <v>5882</v>
      </c>
      <c r="E2154" s="158" t="str">
        <f t="shared" si="33"/>
        <v>NVL</v>
      </c>
      <c r="F2154" s="158">
        <v>1548</v>
      </c>
    </row>
    <row r="2155" spans="1:6" ht="30">
      <c r="A2155" s="156" t="s">
        <v>4377</v>
      </c>
      <c r="B2155" s="156" t="s">
        <v>4378</v>
      </c>
      <c r="C2155" s="156" t="s">
        <v>5842</v>
      </c>
      <c r="D2155" s="156" t="s">
        <v>5882</v>
      </c>
      <c r="E2155" s="158" t="str">
        <f t="shared" si="33"/>
        <v>NVL</v>
      </c>
      <c r="F2155" s="158">
        <v>1548</v>
      </c>
    </row>
    <row r="2156" spans="1:6">
      <c r="A2156" s="156" t="s">
        <v>4379</v>
      </c>
      <c r="B2156" s="156" t="s">
        <v>4380</v>
      </c>
      <c r="C2156" s="156" t="s">
        <v>5842</v>
      </c>
      <c r="D2156" s="156" t="s">
        <v>5882</v>
      </c>
      <c r="E2156" s="158" t="str">
        <f t="shared" si="33"/>
        <v>NVL</v>
      </c>
      <c r="F2156" s="158">
        <v>1548</v>
      </c>
    </row>
    <row r="2157" spans="1:6">
      <c r="A2157" s="156" t="s">
        <v>4381</v>
      </c>
      <c r="B2157" s="156" t="s">
        <v>4382</v>
      </c>
      <c r="C2157" s="156" t="s">
        <v>5842</v>
      </c>
      <c r="D2157" s="156" t="s">
        <v>5882</v>
      </c>
      <c r="E2157" s="158" t="str">
        <f t="shared" si="33"/>
        <v>NVL</v>
      </c>
      <c r="F2157" s="158">
        <v>1548</v>
      </c>
    </row>
    <row r="2158" spans="1:6">
      <c r="A2158" s="156" t="s">
        <v>4383</v>
      </c>
      <c r="B2158" s="156" t="s">
        <v>4384</v>
      </c>
      <c r="C2158" s="156" t="s">
        <v>5842</v>
      </c>
      <c r="D2158" s="156" t="s">
        <v>5882</v>
      </c>
      <c r="E2158" s="158" t="str">
        <f t="shared" si="33"/>
        <v>NVL</v>
      </c>
      <c r="F2158" s="158">
        <v>1548</v>
      </c>
    </row>
    <row r="2159" spans="1:6">
      <c r="A2159" s="156" t="s">
        <v>4385</v>
      </c>
      <c r="B2159" s="156" t="s">
        <v>4386</v>
      </c>
      <c r="C2159" s="156" t="s">
        <v>5842</v>
      </c>
      <c r="D2159" s="156" t="s">
        <v>5882</v>
      </c>
      <c r="E2159" s="158" t="str">
        <f t="shared" si="33"/>
        <v>NVL</v>
      </c>
      <c r="F2159" s="158">
        <v>1548</v>
      </c>
    </row>
    <row r="2160" spans="1:6">
      <c r="A2160" s="156" t="s">
        <v>4387</v>
      </c>
      <c r="B2160" s="156" t="s">
        <v>4388</v>
      </c>
      <c r="C2160" s="156" t="s">
        <v>5842</v>
      </c>
      <c r="D2160" s="156" t="s">
        <v>5882</v>
      </c>
      <c r="E2160" s="158" t="str">
        <f t="shared" si="33"/>
        <v>NVL</v>
      </c>
      <c r="F2160" s="158">
        <v>1548</v>
      </c>
    </row>
    <row r="2161" spans="1:6">
      <c r="A2161" s="156" t="s">
        <v>4389</v>
      </c>
      <c r="B2161" s="156" t="s">
        <v>4390</v>
      </c>
      <c r="C2161" s="156" t="s">
        <v>5842</v>
      </c>
      <c r="D2161" s="156" t="s">
        <v>5882</v>
      </c>
      <c r="E2161" s="158" t="str">
        <f t="shared" si="33"/>
        <v>NVL</v>
      </c>
      <c r="F2161" s="158">
        <v>1548</v>
      </c>
    </row>
    <row r="2162" spans="1:6">
      <c r="A2162" s="156" t="s">
        <v>4391</v>
      </c>
      <c r="B2162" s="156" t="s">
        <v>4392</v>
      </c>
      <c r="C2162" s="156" t="s">
        <v>5842</v>
      </c>
      <c r="D2162" s="156" t="s">
        <v>5882</v>
      </c>
      <c r="E2162" s="158" t="str">
        <f t="shared" si="33"/>
        <v>NVL</v>
      </c>
      <c r="F2162" s="158">
        <v>1548</v>
      </c>
    </row>
    <row r="2163" spans="1:6">
      <c r="A2163" s="156" t="s">
        <v>4393</v>
      </c>
      <c r="B2163" s="156" t="s">
        <v>4394</v>
      </c>
      <c r="C2163" s="156" t="s">
        <v>5842</v>
      </c>
      <c r="D2163" s="156" t="s">
        <v>5882</v>
      </c>
      <c r="E2163" s="158" t="str">
        <f t="shared" si="33"/>
        <v>NVL</v>
      </c>
      <c r="F2163" s="158">
        <v>1548</v>
      </c>
    </row>
    <row r="2164" spans="1:6">
      <c r="A2164" s="156" t="s">
        <v>4395</v>
      </c>
      <c r="B2164" s="156" t="s">
        <v>4396</v>
      </c>
      <c r="C2164" s="156" t="s">
        <v>5842</v>
      </c>
      <c r="D2164" s="156" t="s">
        <v>5882</v>
      </c>
      <c r="E2164" s="158" t="str">
        <f t="shared" si="33"/>
        <v>NVL</v>
      </c>
      <c r="F2164" s="158">
        <v>1548</v>
      </c>
    </row>
    <row r="2165" spans="1:6" ht="30">
      <c r="A2165" s="156" t="s">
        <v>4397</v>
      </c>
      <c r="B2165" s="156" t="s">
        <v>4398</v>
      </c>
      <c r="C2165" s="156" t="s">
        <v>5842</v>
      </c>
      <c r="D2165" s="156" t="s">
        <v>5882</v>
      </c>
      <c r="E2165" s="158" t="str">
        <f t="shared" si="33"/>
        <v>NVL</v>
      </c>
      <c r="F2165" s="158">
        <v>1548</v>
      </c>
    </row>
    <row r="2166" spans="1:6" ht="30">
      <c r="A2166" s="156" t="s">
        <v>4399</v>
      </c>
      <c r="B2166" s="156" t="s">
        <v>4400</v>
      </c>
      <c r="C2166" s="156" t="s">
        <v>5842</v>
      </c>
      <c r="D2166" s="156" t="s">
        <v>5882</v>
      </c>
      <c r="E2166" s="158" t="str">
        <f t="shared" si="33"/>
        <v>NVL</v>
      </c>
      <c r="F2166" s="158">
        <v>1548</v>
      </c>
    </row>
    <row r="2167" spans="1:6" ht="30">
      <c r="A2167" s="156" t="s">
        <v>4401</v>
      </c>
      <c r="B2167" s="156" t="s">
        <v>4402</v>
      </c>
      <c r="C2167" s="156" t="s">
        <v>5842</v>
      </c>
      <c r="D2167" s="156" t="s">
        <v>5882</v>
      </c>
      <c r="E2167" s="158" t="str">
        <f t="shared" si="33"/>
        <v>NVL</v>
      </c>
      <c r="F2167" s="158">
        <v>1548</v>
      </c>
    </row>
    <row r="2168" spans="1:6" ht="30">
      <c r="A2168" s="156" t="s">
        <v>4403</v>
      </c>
      <c r="B2168" s="156" t="s">
        <v>4404</v>
      </c>
      <c r="C2168" s="156" t="s">
        <v>5842</v>
      </c>
      <c r="D2168" s="156" t="s">
        <v>5882</v>
      </c>
      <c r="E2168" s="158" t="str">
        <f t="shared" si="33"/>
        <v>NVL</v>
      </c>
      <c r="F2168" s="158">
        <v>1548</v>
      </c>
    </row>
    <row r="2169" spans="1:6">
      <c r="A2169" s="156" t="s">
        <v>4405</v>
      </c>
      <c r="B2169" s="156" t="s">
        <v>4406</v>
      </c>
      <c r="C2169" s="156" t="s">
        <v>5842</v>
      </c>
      <c r="D2169" s="156" t="s">
        <v>5882</v>
      </c>
      <c r="E2169" s="158" t="str">
        <f t="shared" si="33"/>
        <v>NVL</v>
      </c>
      <c r="F2169" s="158">
        <v>1548</v>
      </c>
    </row>
    <row r="2170" spans="1:6">
      <c r="A2170" s="156" t="s">
        <v>4407</v>
      </c>
      <c r="B2170" s="156" t="s">
        <v>4408</v>
      </c>
      <c r="C2170" s="156" t="s">
        <v>5842</v>
      </c>
      <c r="D2170" s="156" t="s">
        <v>5882</v>
      </c>
      <c r="E2170" s="158" t="str">
        <f t="shared" si="33"/>
        <v>NVL</v>
      </c>
      <c r="F2170" s="158">
        <v>1548</v>
      </c>
    </row>
    <row r="2171" spans="1:6">
      <c r="A2171" s="156" t="s">
        <v>4409</v>
      </c>
      <c r="B2171" s="156" t="s">
        <v>4410</v>
      </c>
      <c r="C2171" s="156" t="s">
        <v>5842</v>
      </c>
      <c r="D2171" s="156" t="s">
        <v>5882</v>
      </c>
      <c r="E2171" s="158" t="str">
        <f t="shared" si="33"/>
        <v>NVL</v>
      </c>
      <c r="F2171" s="158">
        <v>1548</v>
      </c>
    </row>
    <row r="2172" spans="1:6" ht="30">
      <c r="A2172" s="156" t="s">
        <v>4411</v>
      </c>
      <c r="B2172" s="156" t="s">
        <v>4412</v>
      </c>
      <c r="C2172" s="156" t="s">
        <v>5842</v>
      </c>
      <c r="D2172" s="156" t="s">
        <v>5882</v>
      </c>
      <c r="E2172" s="158" t="str">
        <f t="shared" si="33"/>
        <v>NVL</v>
      </c>
      <c r="F2172" s="158">
        <v>1548</v>
      </c>
    </row>
    <row r="2173" spans="1:6" ht="30">
      <c r="A2173" s="156" t="s">
        <v>4413</v>
      </c>
      <c r="B2173" s="156" t="s">
        <v>4414</v>
      </c>
      <c r="C2173" s="156" t="s">
        <v>5842</v>
      </c>
      <c r="D2173" s="156" t="s">
        <v>5882</v>
      </c>
      <c r="E2173" s="158" t="str">
        <f t="shared" si="33"/>
        <v>NVL</v>
      </c>
      <c r="F2173" s="158">
        <v>1548</v>
      </c>
    </row>
    <row r="2174" spans="1:6">
      <c r="A2174" s="156" t="s">
        <v>4415</v>
      </c>
      <c r="B2174" s="156" t="s">
        <v>4416</v>
      </c>
      <c r="C2174" s="156" t="s">
        <v>5842</v>
      </c>
      <c r="D2174" s="156" t="s">
        <v>5882</v>
      </c>
      <c r="E2174" s="158" t="str">
        <f t="shared" si="33"/>
        <v>NVL</v>
      </c>
      <c r="F2174" s="158">
        <v>1548</v>
      </c>
    </row>
    <row r="2175" spans="1:6">
      <c r="A2175" s="156" t="s">
        <v>4417</v>
      </c>
      <c r="B2175" s="156" t="s">
        <v>4418</v>
      </c>
      <c r="C2175" s="156" t="s">
        <v>5842</v>
      </c>
      <c r="D2175" s="156" t="s">
        <v>5882</v>
      </c>
      <c r="E2175" s="158" t="str">
        <f t="shared" si="33"/>
        <v>NVL</v>
      </c>
      <c r="F2175" s="158">
        <v>1548</v>
      </c>
    </row>
    <row r="2176" spans="1:6" ht="30">
      <c r="A2176" s="156" t="s">
        <v>4419</v>
      </c>
      <c r="B2176" s="156" t="s">
        <v>4420</v>
      </c>
      <c r="C2176" s="156" t="s">
        <v>5842</v>
      </c>
      <c r="D2176" s="156" t="s">
        <v>5882</v>
      </c>
      <c r="E2176" s="158" t="str">
        <f t="shared" si="33"/>
        <v>NVL</v>
      </c>
      <c r="F2176" s="158">
        <v>1548</v>
      </c>
    </row>
    <row r="2177" spans="1:6">
      <c r="A2177" s="156" t="s">
        <v>4421</v>
      </c>
      <c r="B2177" s="156" t="s">
        <v>4422</v>
      </c>
      <c r="C2177" s="156" t="s">
        <v>5842</v>
      </c>
      <c r="D2177" s="156" t="s">
        <v>5882</v>
      </c>
      <c r="E2177" s="158" t="str">
        <f t="shared" si="33"/>
        <v>NVL</v>
      </c>
      <c r="F2177" s="158">
        <v>1548</v>
      </c>
    </row>
    <row r="2178" spans="1:6">
      <c r="A2178" s="156" t="s">
        <v>4423</v>
      </c>
      <c r="B2178" s="156" t="s">
        <v>4424</v>
      </c>
      <c r="C2178" s="156" t="s">
        <v>5842</v>
      </c>
      <c r="D2178" s="156" t="s">
        <v>5882</v>
      </c>
      <c r="E2178" s="158" t="str">
        <f t="shared" si="33"/>
        <v>NVL</v>
      </c>
      <c r="F2178" s="158">
        <v>1548</v>
      </c>
    </row>
    <row r="2179" spans="1:6">
      <c r="A2179" s="156" t="s">
        <v>4425</v>
      </c>
      <c r="B2179" s="156" t="s">
        <v>4426</v>
      </c>
      <c r="C2179" s="156" t="s">
        <v>5842</v>
      </c>
      <c r="D2179" s="156" t="s">
        <v>5882</v>
      </c>
      <c r="E2179" s="158" t="str">
        <f t="shared" ref="E2179:E2242" si="34">IF(LEFT(D2179,3)="156","HH",IF(LEFT(D2179,3)="155","TP",IF(LEFT(D2179,3)="153","CCDC",IF(LEFT(D2179,4)="1522","VTTH","NVL"))))</f>
        <v>NVL</v>
      </c>
      <c r="F2179" s="158">
        <v>1548</v>
      </c>
    </row>
    <row r="2180" spans="1:6" ht="30">
      <c r="A2180" s="156" t="s">
        <v>4427</v>
      </c>
      <c r="B2180" s="156" t="s">
        <v>4428</v>
      </c>
      <c r="C2180" s="156" t="s">
        <v>5842</v>
      </c>
      <c r="D2180" s="156" t="s">
        <v>5882</v>
      </c>
      <c r="E2180" s="158" t="str">
        <f t="shared" si="34"/>
        <v>NVL</v>
      </c>
      <c r="F2180" s="158">
        <v>1548</v>
      </c>
    </row>
    <row r="2181" spans="1:6">
      <c r="A2181" s="156" t="s">
        <v>4429</v>
      </c>
      <c r="B2181" s="156" t="s">
        <v>4430</v>
      </c>
      <c r="C2181" s="156" t="s">
        <v>5842</v>
      </c>
      <c r="D2181" s="156" t="s">
        <v>5882</v>
      </c>
      <c r="E2181" s="158" t="str">
        <f t="shared" si="34"/>
        <v>NVL</v>
      </c>
      <c r="F2181" s="158">
        <v>1548</v>
      </c>
    </row>
    <row r="2182" spans="1:6">
      <c r="A2182" s="156" t="s">
        <v>4431</v>
      </c>
      <c r="B2182" s="156" t="s">
        <v>4432</v>
      </c>
      <c r="C2182" s="156" t="s">
        <v>5842</v>
      </c>
      <c r="D2182" s="156" t="s">
        <v>5882</v>
      </c>
      <c r="E2182" s="158" t="str">
        <f t="shared" si="34"/>
        <v>NVL</v>
      </c>
      <c r="F2182" s="158">
        <v>1548</v>
      </c>
    </row>
    <row r="2183" spans="1:6" ht="30">
      <c r="A2183" s="156" t="s">
        <v>4433</v>
      </c>
      <c r="B2183" s="156" t="s">
        <v>4434</v>
      </c>
      <c r="C2183" s="156" t="s">
        <v>5842</v>
      </c>
      <c r="D2183" s="156" t="s">
        <v>5882</v>
      </c>
      <c r="E2183" s="158" t="str">
        <f t="shared" si="34"/>
        <v>NVL</v>
      </c>
      <c r="F2183" s="158">
        <v>1548</v>
      </c>
    </row>
    <row r="2184" spans="1:6">
      <c r="A2184" s="156" t="s">
        <v>4435</v>
      </c>
      <c r="B2184" s="156" t="s">
        <v>4436</v>
      </c>
      <c r="C2184" s="156" t="s">
        <v>5842</v>
      </c>
      <c r="D2184" s="156" t="s">
        <v>5882</v>
      </c>
      <c r="E2184" s="158" t="str">
        <f t="shared" si="34"/>
        <v>NVL</v>
      </c>
      <c r="F2184" s="158">
        <v>1548</v>
      </c>
    </row>
    <row r="2185" spans="1:6">
      <c r="A2185" s="156" t="s">
        <v>4437</v>
      </c>
      <c r="B2185" s="156" t="s">
        <v>4438</v>
      </c>
      <c r="C2185" s="156" t="s">
        <v>5842</v>
      </c>
      <c r="D2185" s="156" t="s">
        <v>5882</v>
      </c>
      <c r="E2185" s="158" t="str">
        <f t="shared" si="34"/>
        <v>NVL</v>
      </c>
      <c r="F2185" s="158">
        <v>1548</v>
      </c>
    </row>
    <row r="2186" spans="1:6">
      <c r="A2186" s="156" t="s">
        <v>4439</v>
      </c>
      <c r="B2186" s="156" t="s">
        <v>4440</v>
      </c>
      <c r="C2186" s="156" t="s">
        <v>5842</v>
      </c>
      <c r="D2186" s="156" t="s">
        <v>5882</v>
      </c>
      <c r="E2186" s="158" t="str">
        <f t="shared" si="34"/>
        <v>NVL</v>
      </c>
      <c r="F2186" s="158">
        <v>1548</v>
      </c>
    </row>
    <row r="2187" spans="1:6">
      <c r="A2187" s="156" t="s">
        <v>4441</v>
      </c>
      <c r="B2187" s="156" t="s">
        <v>4442</v>
      </c>
      <c r="C2187" s="156" t="s">
        <v>5842</v>
      </c>
      <c r="D2187" s="156" t="s">
        <v>5882</v>
      </c>
      <c r="E2187" s="158" t="str">
        <f t="shared" si="34"/>
        <v>NVL</v>
      </c>
      <c r="F2187" s="158">
        <v>1548</v>
      </c>
    </row>
    <row r="2188" spans="1:6">
      <c r="A2188" s="156" t="s">
        <v>4443</v>
      </c>
      <c r="B2188" s="156" t="s">
        <v>4444</v>
      </c>
      <c r="C2188" s="156" t="s">
        <v>5842</v>
      </c>
      <c r="D2188" s="156" t="s">
        <v>5882</v>
      </c>
      <c r="E2188" s="158" t="str">
        <f t="shared" si="34"/>
        <v>NVL</v>
      </c>
      <c r="F2188" s="158">
        <v>1548</v>
      </c>
    </row>
    <row r="2189" spans="1:6">
      <c r="A2189" s="156" t="s">
        <v>4445</v>
      </c>
      <c r="B2189" s="156" t="s">
        <v>4446</v>
      </c>
      <c r="C2189" s="156" t="s">
        <v>5842</v>
      </c>
      <c r="D2189" s="156" t="s">
        <v>5882</v>
      </c>
      <c r="E2189" s="158" t="str">
        <f t="shared" si="34"/>
        <v>NVL</v>
      </c>
      <c r="F2189" s="158">
        <v>1548</v>
      </c>
    </row>
    <row r="2190" spans="1:6">
      <c r="A2190" s="156" t="s">
        <v>4447</v>
      </c>
      <c r="B2190" s="156" t="s">
        <v>4448</v>
      </c>
      <c r="C2190" s="156" t="s">
        <v>5842</v>
      </c>
      <c r="D2190" s="156" t="s">
        <v>5882</v>
      </c>
      <c r="E2190" s="158" t="str">
        <f t="shared" si="34"/>
        <v>NVL</v>
      </c>
      <c r="F2190" s="158">
        <v>1548</v>
      </c>
    </row>
    <row r="2191" spans="1:6">
      <c r="A2191" s="156" t="s">
        <v>4449</v>
      </c>
      <c r="B2191" s="156" t="s">
        <v>4450</v>
      </c>
      <c r="C2191" s="156" t="s">
        <v>5842</v>
      </c>
      <c r="D2191" s="156" t="s">
        <v>5882</v>
      </c>
      <c r="E2191" s="158" t="str">
        <f t="shared" si="34"/>
        <v>NVL</v>
      </c>
      <c r="F2191" s="158">
        <v>1548</v>
      </c>
    </row>
    <row r="2192" spans="1:6">
      <c r="A2192" s="156" t="s">
        <v>4451</v>
      </c>
      <c r="B2192" s="156" t="s">
        <v>4452</v>
      </c>
      <c r="C2192" s="156" t="s">
        <v>5842</v>
      </c>
      <c r="D2192" s="156" t="s">
        <v>5882</v>
      </c>
      <c r="E2192" s="158" t="str">
        <f t="shared" si="34"/>
        <v>NVL</v>
      </c>
      <c r="F2192" s="158">
        <v>1548</v>
      </c>
    </row>
    <row r="2193" spans="1:6" ht="30">
      <c r="A2193" s="156" t="s">
        <v>4453</v>
      </c>
      <c r="B2193" s="156" t="s">
        <v>4454</v>
      </c>
      <c r="C2193" s="156" t="s">
        <v>5842</v>
      </c>
      <c r="D2193" s="156" t="s">
        <v>5882</v>
      </c>
      <c r="E2193" s="158" t="str">
        <f t="shared" si="34"/>
        <v>NVL</v>
      </c>
      <c r="F2193" s="158">
        <v>1548</v>
      </c>
    </row>
    <row r="2194" spans="1:6" ht="30">
      <c r="A2194" s="156" t="s">
        <v>4455</v>
      </c>
      <c r="B2194" s="156" t="s">
        <v>4456</v>
      </c>
      <c r="C2194" s="156" t="s">
        <v>5842</v>
      </c>
      <c r="D2194" s="156" t="s">
        <v>5882</v>
      </c>
      <c r="E2194" s="158" t="str">
        <f t="shared" si="34"/>
        <v>NVL</v>
      </c>
      <c r="F2194" s="158">
        <v>1548</v>
      </c>
    </row>
    <row r="2195" spans="1:6">
      <c r="A2195" s="156" t="s">
        <v>4457</v>
      </c>
      <c r="B2195" s="156" t="s">
        <v>4458</v>
      </c>
      <c r="C2195" s="156" t="s">
        <v>5842</v>
      </c>
      <c r="D2195" s="156" t="s">
        <v>5882</v>
      </c>
      <c r="E2195" s="158" t="str">
        <f t="shared" si="34"/>
        <v>NVL</v>
      </c>
      <c r="F2195" s="158">
        <v>1548</v>
      </c>
    </row>
    <row r="2196" spans="1:6">
      <c r="A2196" s="156" t="s">
        <v>4459</v>
      </c>
      <c r="B2196" s="156" t="s">
        <v>4460</v>
      </c>
      <c r="C2196" s="156" t="s">
        <v>5842</v>
      </c>
      <c r="D2196" s="156" t="s">
        <v>5882</v>
      </c>
      <c r="E2196" s="158" t="str">
        <f t="shared" si="34"/>
        <v>NVL</v>
      </c>
      <c r="F2196" s="158">
        <v>1548</v>
      </c>
    </row>
    <row r="2197" spans="1:6">
      <c r="A2197" s="156" t="s">
        <v>4461</v>
      </c>
      <c r="B2197" s="156" t="s">
        <v>4462</v>
      </c>
      <c r="C2197" s="156" t="s">
        <v>5842</v>
      </c>
      <c r="D2197" s="156" t="s">
        <v>5882</v>
      </c>
      <c r="E2197" s="158" t="str">
        <f t="shared" si="34"/>
        <v>NVL</v>
      </c>
      <c r="F2197" s="158">
        <v>1548</v>
      </c>
    </row>
    <row r="2198" spans="1:6">
      <c r="A2198" s="156" t="s">
        <v>4463</v>
      </c>
      <c r="B2198" s="156" t="s">
        <v>4464</v>
      </c>
      <c r="C2198" s="156" t="s">
        <v>5842</v>
      </c>
      <c r="D2198" s="156" t="s">
        <v>5882</v>
      </c>
      <c r="E2198" s="158" t="str">
        <f t="shared" si="34"/>
        <v>NVL</v>
      </c>
      <c r="F2198" s="158">
        <v>1548</v>
      </c>
    </row>
    <row r="2199" spans="1:6">
      <c r="A2199" s="156" t="s">
        <v>4465</v>
      </c>
      <c r="B2199" s="156" t="s">
        <v>4466</v>
      </c>
      <c r="C2199" s="156" t="s">
        <v>5842</v>
      </c>
      <c r="D2199" s="156" t="s">
        <v>5882</v>
      </c>
      <c r="E2199" s="158" t="str">
        <f t="shared" si="34"/>
        <v>NVL</v>
      </c>
      <c r="F2199" s="158">
        <v>1548</v>
      </c>
    </row>
    <row r="2200" spans="1:6">
      <c r="A2200" s="156" t="s">
        <v>4467</v>
      </c>
      <c r="B2200" s="156" t="s">
        <v>4468</v>
      </c>
      <c r="C2200" s="156" t="s">
        <v>5842</v>
      </c>
      <c r="D2200" s="156" t="s">
        <v>5882</v>
      </c>
      <c r="E2200" s="158" t="str">
        <f t="shared" si="34"/>
        <v>NVL</v>
      </c>
      <c r="F2200" s="158">
        <v>1548</v>
      </c>
    </row>
    <row r="2201" spans="1:6">
      <c r="A2201" s="156" t="s">
        <v>4469</v>
      </c>
      <c r="B2201" s="156" t="s">
        <v>4470</v>
      </c>
      <c r="C2201" s="156" t="s">
        <v>5842</v>
      </c>
      <c r="D2201" s="156" t="s">
        <v>5882</v>
      </c>
      <c r="E2201" s="158" t="str">
        <f t="shared" si="34"/>
        <v>NVL</v>
      </c>
      <c r="F2201" s="158">
        <v>1548</v>
      </c>
    </row>
    <row r="2202" spans="1:6">
      <c r="A2202" s="156" t="s">
        <v>4471</v>
      </c>
      <c r="B2202" s="156" t="s">
        <v>4472</v>
      </c>
      <c r="C2202" s="156" t="s">
        <v>5842</v>
      </c>
      <c r="D2202" s="156" t="s">
        <v>5882</v>
      </c>
      <c r="E2202" s="158" t="str">
        <f t="shared" si="34"/>
        <v>NVL</v>
      </c>
      <c r="F2202" s="158">
        <v>1548</v>
      </c>
    </row>
    <row r="2203" spans="1:6">
      <c r="A2203" s="156" t="s">
        <v>4473</v>
      </c>
      <c r="B2203" s="156" t="s">
        <v>4474</v>
      </c>
      <c r="C2203" s="156" t="s">
        <v>5842</v>
      </c>
      <c r="D2203" s="156" t="s">
        <v>5882</v>
      </c>
      <c r="E2203" s="158" t="str">
        <f t="shared" si="34"/>
        <v>NVL</v>
      </c>
      <c r="F2203" s="158">
        <v>1548</v>
      </c>
    </row>
    <row r="2204" spans="1:6">
      <c r="A2204" s="156" t="s">
        <v>4475</v>
      </c>
      <c r="B2204" s="156" t="s">
        <v>4476</v>
      </c>
      <c r="C2204" s="156" t="s">
        <v>5842</v>
      </c>
      <c r="D2204" s="156" t="s">
        <v>5882</v>
      </c>
      <c r="E2204" s="158" t="str">
        <f t="shared" si="34"/>
        <v>NVL</v>
      </c>
      <c r="F2204" s="158">
        <v>1548</v>
      </c>
    </row>
    <row r="2205" spans="1:6">
      <c r="A2205" s="156" t="s">
        <v>4477</v>
      </c>
      <c r="B2205" s="156" t="s">
        <v>4478</v>
      </c>
      <c r="C2205" s="156" t="s">
        <v>5842</v>
      </c>
      <c r="D2205" s="156" t="s">
        <v>5882</v>
      </c>
      <c r="E2205" s="158" t="str">
        <f t="shared" si="34"/>
        <v>NVL</v>
      </c>
      <c r="F2205" s="158">
        <v>1548</v>
      </c>
    </row>
    <row r="2206" spans="1:6">
      <c r="A2206" s="156" t="s">
        <v>4479</v>
      </c>
      <c r="B2206" s="156" t="s">
        <v>4480</v>
      </c>
      <c r="C2206" s="156" t="s">
        <v>5842</v>
      </c>
      <c r="D2206" s="156" t="s">
        <v>5882</v>
      </c>
      <c r="E2206" s="158" t="str">
        <f t="shared" si="34"/>
        <v>NVL</v>
      </c>
      <c r="F2206" s="158">
        <v>1548</v>
      </c>
    </row>
    <row r="2207" spans="1:6">
      <c r="A2207" s="156" t="s">
        <v>4481</v>
      </c>
      <c r="B2207" s="156" t="s">
        <v>4482</v>
      </c>
      <c r="C2207" s="156" t="s">
        <v>5842</v>
      </c>
      <c r="D2207" s="156" t="s">
        <v>5882</v>
      </c>
      <c r="E2207" s="158" t="str">
        <f t="shared" si="34"/>
        <v>NVL</v>
      </c>
      <c r="F2207" s="158">
        <v>1548</v>
      </c>
    </row>
    <row r="2208" spans="1:6">
      <c r="A2208" s="156" t="s">
        <v>4483</v>
      </c>
      <c r="B2208" s="156" t="s">
        <v>4484</v>
      </c>
      <c r="C2208" s="156" t="s">
        <v>5842</v>
      </c>
      <c r="D2208" s="156" t="s">
        <v>5882</v>
      </c>
      <c r="E2208" s="158" t="str">
        <f t="shared" si="34"/>
        <v>NVL</v>
      </c>
      <c r="F2208" s="158">
        <v>1548</v>
      </c>
    </row>
    <row r="2209" spans="1:6">
      <c r="A2209" s="156" t="s">
        <v>4485</v>
      </c>
      <c r="B2209" s="156" t="s">
        <v>4486</v>
      </c>
      <c r="C2209" s="156" t="s">
        <v>5842</v>
      </c>
      <c r="D2209" s="156" t="s">
        <v>5882</v>
      </c>
      <c r="E2209" s="158" t="str">
        <f t="shared" si="34"/>
        <v>NVL</v>
      </c>
      <c r="F2209" s="158">
        <v>1548</v>
      </c>
    </row>
    <row r="2210" spans="1:6">
      <c r="A2210" s="156" t="s">
        <v>4487</v>
      </c>
      <c r="B2210" s="156" t="s">
        <v>4488</v>
      </c>
      <c r="C2210" s="156" t="s">
        <v>5842</v>
      </c>
      <c r="D2210" s="156" t="s">
        <v>5882</v>
      </c>
      <c r="E2210" s="158" t="str">
        <f t="shared" si="34"/>
        <v>NVL</v>
      </c>
      <c r="F2210" s="158">
        <v>1548</v>
      </c>
    </row>
    <row r="2211" spans="1:6">
      <c r="A2211" s="156" t="s">
        <v>4489</v>
      </c>
      <c r="B2211" s="156" t="s">
        <v>4490</v>
      </c>
      <c r="C2211" s="156" t="s">
        <v>5842</v>
      </c>
      <c r="D2211" s="156" t="s">
        <v>5882</v>
      </c>
      <c r="E2211" s="158" t="str">
        <f t="shared" si="34"/>
        <v>NVL</v>
      </c>
      <c r="F2211" s="158">
        <v>1548</v>
      </c>
    </row>
    <row r="2212" spans="1:6">
      <c r="A2212" s="156" t="s">
        <v>4491</v>
      </c>
      <c r="B2212" s="156" t="s">
        <v>4492</v>
      </c>
      <c r="C2212" s="156" t="s">
        <v>5842</v>
      </c>
      <c r="D2212" s="156" t="s">
        <v>5882</v>
      </c>
      <c r="E2212" s="158" t="str">
        <f t="shared" si="34"/>
        <v>NVL</v>
      </c>
      <c r="F2212" s="158">
        <v>1548</v>
      </c>
    </row>
    <row r="2213" spans="1:6">
      <c r="A2213" s="156" t="s">
        <v>4493</v>
      </c>
      <c r="B2213" s="156" t="s">
        <v>4494</v>
      </c>
      <c r="C2213" s="156" t="s">
        <v>5842</v>
      </c>
      <c r="D2213" s="156" t="s">
        <v>5882</v>
      </c>
      <c r="E2213" s="158" t="str">
        <f t="shared" si="34"/>
        <v>NVL</v>
      </c>
      <c r="F2213" s="158">
        <v>1548</v>
      </c>
    </row>
    <row r="2214" spans="1:6">
      <c r="A2214" s="156" t="s">
        <v>4495</v>
      </c>
      <c r="B2214" s="156" t="s">
        <v>4496</v>
      </c>
      <c r="C2214" s="156" t="s">
        <v>5842</v>
      </c>
      <c r="D2214" s="156" t="s">
        <v>5882</v>
      </c>
      <c r="E2214" s="158" t="str">
        <f t="shared" si="34"/>
        <v>NVL</v>
      </c>
      <c r="F2214" s="158">
        <v>1548</v>
      </c>
    </row>
    <row r="2215" spans="1:6">
      <c r="A2215" s="156" t="s">
        <v>4497</v>
      </c>
      <c r="B2215" s="156" t="s">
        <v>4498</v>
      </c>
      <c r="C2215" s="156" t="s">
        <v>5842</v>
      </c>
      <c r="D2215" s="156" t="s">
        <v>5882</v>
      </c>
      <c r="E2215" s="158" t="str">
        <f t="shared" si="34"/>
        <v>NVL</v>
      </c>
      <c r="F2215" s="158">
        <v>1548</v>
      </c>
    </row>
    <row r="2216" spans="1:6">
      <c r="A2216" s="156" t="s">
        <v>4499</v>
      </c>
      <c r="B2216" s="156" t="s">
        <v>4500</v>
      </c>
      <c r="C2216" s="156" t="s">
        <v>5842</v>
      </c>
      <c r="D2216" s="156" t="s">
        <v>5882</v>
      </c>
      <c r="E2216" s="158" t="str">
        <f t="shared" si="34"/>
        <v>NVL</v>
      </c>
      <c r="F2216" s="158">
        <v>1548</v>
      </c>
    </row>
    <row r="2217" spans="1:6">
      <c r="A2217" s="156" t="s">
        <v>4501</v>
      </c>
      <c r="B2217" s="156" t="s">
        <v>4502</v>
      </c>
      <c r="C2217" s="156" t="s">
        <v>5842</v>
      </c>
      <c r="D2217" s="156" t="s">
        <v>5882</v>
      </c>
      <c r="E2217" s="158" t="str">
        <f t="shared" si="34"/>
        <v>NVL</v>
      </c>
      <c r="F2217" s="158">
        <v>1548</v>
      </c>
    </row>
    <row r="2218" spans="1:6">
      <c r="A2218" s="156" t="s">
        <v>4503</v>
      </c>
      <c r="B2218" s="156" t="s">
        <v>4504</v>
      </c>
      <c r="C2218" s="156" t="s">
        <v>5842</v>
      </c>
      <c r="D2218" s="156" t="s">
        <v>5882</v>
      </c>
      <c r="E2218" s="158" t="str">
        <f t="shared" si="34"/>
        <v>NVL</v>
      </c>
      <c r="F2218" s="158">
        <v>1548</v>
      </c>
    </row>
    <row r="2219" spans="1:6">
      <c r="A2219" s="156" t="s">
        <v>4505</v>
      </c>
      <c r="B2219" s="156" t="s">
        <v>4506</v>
      </c>
      <c r="C2219" s="156" t="s">
        <v>5842</v>
      </c>
      <c r="D2219" s="156" t="s">
        <v>5882</v>
      </c>
      <c r="E2219" s="158" t="str">
        <f t="shared" si="34"/>
        <v>NVL</v>
      </c>
      <c r="F2219" s="158">
        <v>1548</v>
      </c>
    </row>
    <row r="2220" spans="1:6">
      <c r="A2220" s="156" t="s">
        <v>4507</v>
      </c>
      <c r="B2220" s="156" t="s">
        <v>4508</v>
      </c>
      <c r="C2220" s="156" t="s">
        <v>5842</v>
      </c>
      <c r="D2220" s="156" t="s">
        <v>5882</v>
      </c>
      <c r="E2220" s="158" t="str">
        <f t="shared" si="34"/>
        <v>NVL</v>
      </c>
      <c r="F2220" s="158">
        <v>1548</v>
      </c>
    </row>
    <row r="2221" spans="1:6">
      <c r="A2221" s="156" t="s">
        <v>4509</v>
      </c>
      <c r="B2221" s="156" t="s">
        <v>4510</v>
      </c>
      <c r="C2221" s="156" t="s">
        <v>5842</v>
      </c>
      <c r="D2221" s="156" t="s">
        <v>5882</v>
      </c>
      <c r="E2221" s="158" t="str">
        <f t="shared" si="34"/>
        <v>NVL</v>
      </c>
      <c r="F2221" s="158">
        <v>1548</v>
      </c>
    </row>
    <row r="2222" spans="1:6">
      <c r="A2222" s="156" t="s">
        <v>4511</v>
      </c>
      <c r="B2222" s="156" t="s">
        <v>4512</v>
      </c>
      <c r="C2222" s="156" t="s">
        <v>5842</v>
      </c>
      <c r="D2222" s="156" t="s">
        <v>5882</v>
      </c>
      <c r="E2222" s="158" t="str">
        <f t="shared" si="34"/>
        <v>NVL</v>
      </c>
      <c r="F2222" s="158">
        <v>1548</v>
      </c>
    </row>
    <row r="2223" spans="1:6">
      <c r="A2223" s="156" t="s">
        <v>4513</v>
      </c>
      <c r="B2223" s="156" t="s">
        <v>4514</v>
      </c>
      <c r="C2223" s="156" t="s">
        <v>5842</v>
      </c>
      <c r="D2223" s="156" t="s">
        <v>5882</v>
      </c>
      <c r="E2223" s="158" t="str">
        <f t="shared" si="34"/>
        <v>NVL</v>
      </c>
      <c r="F2223" s="158">
        <v>1548</v>
      </c>
    </row>
    <row r="2224" spans="1:6">
      <c r="A2224" s="156" t="s">
        <v>4515</v>
      </c>
      <c r="B2224" s="156" t="s">
        <v>4516</v>
      </c>
      <c r="C2224" s="156" t="s">
        <v>5842</v>
      </c>
      <c r="D2224" s="156" t="s">
        <v>5882</v>
      </c>
      <c r="E2224" s="158" t="str">
        <f t="shared" si="34"/>
        <v>NVL</v>
      </c>
      <c r="F2224" s="158">
        <v>1548</v>
      </c>
    </row>
    <row r="2225" spans="1:6">
      <c r="A2225" s="156" t="s">
        <v>4517</v>
      </c>
      <c r="B2225" s="156" t="s">
        <v>4518</v>
      </c>
      <c r="C2225" s="156" t="s">
        <v>5842</v>
      </c>
      <c r="D2225" s="156" t="s">
        <v>5882</v>
      </c>
      <c r="E2225" s="158" t="str">
        <f t="shared" si="34"/>
        <v>NVL</v>
      </c>
      <c r="F2225" s="158">
        <v>1548</v>
      </c>
    </row>
    <row r="2226" spans="1:6">
      <c r="A2226" s="156" t="s">
        <v>4519</v>
      </c>
      <c r="B2226" s="156" t="s">
        <v>4520</v>
      </c>
      <c r="C2226" s="156" t="s">
        <v>5842</v>
      </c>
      <c r="D2226" s="156" t="s">
        <v>5882</v>
      </c>
      <c r="E2226" s="158" t="str">
        <f t="shared" si="34"/>
        <v>NVL</v>
      </c>
      <c r="F2226" s="158">
        <v>1548</v>
      </c>
    </row>
    <row r="2227" spans="1:6">
      <c r="A2227" s="156" t="s">
        <v>4521</v>
      </c>
      <c r="B2227" s="156" t="s">
        <v>4522</v>
      </c>
      <c r="C2227" s="156" t="s">
        <v>5842</v>
      </c>
      <c r="D2227" s="156" t="s">
        <v>5882</v>
      </c>
      <c r="E2227" s="158" t="str">
        <f t="shared" si="34"/>
        <v>NVL</v>
      </c>
      <c r="F2227" s="158">
        <v>1548</v>
      </c>
    </row>
    <row r="2228" spans="1:6">
      <c r="A2228" s="156" t="s">
        <v>4523</v>
      </c>
      <c r="B2228" s="156" t="s">
        <v>4524</v>
      </c>
      <c r="C2228" s="156" t="s">
        <v>5842</v>
      </c>
      <c r="D2228" s="156" t="s">
        <v>5882</v>
      </c>
      <c r="E2228" s="158" t="str">
        <f t="shared" si="34"/>
        <v>NVL</v>
      </c>
      <c r="F2228" s="158">
        <v>1548</v>
      </c>
    </row>
    <row r="2229" spans="1:6">
      <c r="A2229" s="156" t="s">
        <v>4525</v>
      </c>
      <c r="B2229" s="156" t="s">
        <v>4526</v>
      </c>
      <c r="C2229" s="156" t="s">
        <v>5842</v>
      </c>
      <c r="D2229" s="156" t="s">
        <v>5882</v>
      </c>
      <c r="E2229" s="158" t="str">
        <f t="shared" si="34"/>
        <v>NVL</v>
      </c>
      <c r="F2229" s="158">
        <v>1548</v>
      </c>
    </row>
    <row r="2230" spans="1:6">
      <c r="A2230" s="156" t="s">
        <v>4527</v>
      </c>
      <c r="B2230" s="156" t="s">
        <v>4528</v>
      </c>
      <c r="C2230" s="156" t="s">
        <v>5842</v>
      </c>
      <c r="D2230" s="156" t="s">
        <v>5882</v>
      </c>
      <c r="E2230" s="158" t="str">
        <f t="shared" si="34"/>
        <v>NVL</v>
      </c>
      <c r="F2230" s="158">
        <v>1548</v>
      </c>
    </row>
    <row r="2231" spans="1:6">
      <c r="A2231" s="156" t="s">
        <v>4529</v>
      </c>
      <c r="B2231" s="156" t="s">
        <v>4530</v>
      </c>
      <c r="C2231" s="156" t="s">
        <v>5842</v>
      </c>
      <c r="D2231" s="156" t="s">
        <v>5882</v>
      </c>
      <c r="E2231" s="158" t="str">
        <f t="shared" si="34"/>
        <v>NVL</v>
      </c>
      <c r="F2231" s="158">
        <v>1548</v>
      </c>
    </row>
    <row r="2232" spans="1:6">
      <c r="A2232" s="156" t="s">
        <v>4531</v>
      </c>
      <c r="B2232" s="156" t="s">
        <v>4532</v>
      </c>
      <c r="C2232" s="156" t="s">
        <v>5842</v>
      </c>
      <c r="D2232" s="156" t="s">
        <v>5882</v>
      </c>
      <c r="E2232" s="158" t="str">
        <f t="shared" si="34"/>
        <v>NVL</v>
      </c>
      <c r="F2232" s="158">
        <v>1548</v>
      </c>
    </row>
    <row r="2233" spans="1:6">
      <c r="A2233" s="156" t="s">
        <v>4533</v>
      </c>
      <c r="B2233" s="156" t="s">
        <v>4534</v>
      </c>
      <c r="C2233" s="156" t="s">
        <v>5842</v>
      </c>
      <c r="D2233" s="156" t="s">
        <v>5882</v>
      </c>
      <c r="E2233" s="158" t="str">
        <f t="shared" si="34"/>
        <v>NVL</v>
      </c>
      <c r="F2233" s="158">
        <v>1548</v>
      </c>
    </row>
    <row r="2234" spans="1:6">
      <c r="A2234" s="156" t="s">
        <v>4535</v>
      </c>
      <c r="B2234" s="156" t="s">
        <v>4536</v>
      </c>
      <c r="C2234" s="156" t="s">
        <v>5842</v>
      </c>
      <c r="D2234" s="156" t="s">
        <v>5882</v>
      </c>
      <c r="E2234" s="158" t="str">
        <f t="shared" si="34"/>
        <v>NVL</v>
      </c>
      <c r="F2234" s="158">
        <v>1548</v>
      </c>
    </row>
    <row r="2235" spans="1:6">
      <c r="A2235" s="156" t="s">
        <v>4537</v>
      </c>
      <c r="B2235" s="156" t="s">
        <v>4538</v>
      </c>
      <c r="C2235" s="156" t="s">
        <v>5842</v>
      </c>
      <c r="D2235" s="156" t="s">
        <v>5882</v>
      </c>
      <c r="E2235" s="158" t="str">
        <f t="shared" si="34"/>
        <v>NVL</v>
      </c>
      <c r="F2235" s="158">
        <v>1548</v>
      </c>
    </row>
    <row r="2236" spans="1:6">
      <c r="A2236" s="156" t="s">
        <v>4539</v>
      </c>
      <c r="B2236" s="156" t="s">
        <v>4540</v>
      </c>
      <c r="C2236" s="156" t="s">
        <v>5842</v>
      </c>
      <c r="D2236" s="156" t="s">
        <v>5882</v>
      </c>
      <c r="E2236" s="158" t="str">
        <f t="shared" si="34"/>
        <v>NVL</v>
      </c>
      <c r="F2236" s="158">
        <v>1548</v>
      </c>
    </row>
    <row r="2237" spans="1:6">
      <c r="A2237" s="156" t="s">
        <v>4541</v>
      </c>
      <c r="B2237" s="156" t="s">
        <v>4542</v>
      </c>
      <c r="C2237" s="156" t="s">
        <v>5842</v>
      </c>
      <c r="D2237" s="156" t="s">
        <v>5882</v>
      </c>
      <c r="E2237" s="158" t="str">
        <f t="shared" si="34"/>
        <v>NVL</v>
      </c>
      <c r="F2237" s="158">
        <v>1548</v>
      </c>
    </row>
    <row r="2238" spans="1:6">
      <c r="A2238" s="156" t="s">
        <v>4543</v>
      </c>
      <c r="B2238" s="156" t="s">
        <v>4544</v>
      </c>
      <c r="C2238" s="156" t="s">
        <v>5842</v>
      </c>
      <c r="D2238" s="156" t="s">
        <v>5882</v>
      </c>
      <c r="E2238" s="158" t="str">
        <f t="shared" si="34"/>
        <v>NVL</v>
      </c>
      <c r="F2238" s="158">
        <v>1548</v>
      </c>
    </row>
    <row r="2239" spans="1:6">
      <c r="A2239" s="156" t="s">
        <v>4545</v>
      </c>
      <c r="B2239" s="156" t="s">
        <v>4546</v>
      </c>
      <c r="C2239" s="156" t="s">
        <v>5842</v>
      </c>
      <c r="D2239" s="156" t="s">
        <v>5882</v>
      </c>
      <c r="E2239" s="158" t="str">
        <f t="shared" si="34"/>
        <v>NVL</v>
      </c>
      <c r="F2239" s="158">
        <v>1548</v>
      </c>
    </row>
    <row r="2240" spans="1:6">
      <c r="A2240" s="156" t="s">
        <v>4547</v>
      </c>
      <c r="B2240" s="156" t="s">
        <v>4548</v>
      </c>
      <c r="C2240" s="156" t="s">
        <v>5842</v>
      </c>
      <c r="D2240" s="156" t="s">
        <v>5882</v>
      </c>
      <c r="E2240" s="158" t="str">
        <f t="shared" si="34"/>
        <v>NVL</v>
      </c>
      <c r="F2240" s="158">
        <v>1548</v>
      </c>
    </row>
    <row r="2241" spans="1:6">
      <c r="A2241" s="156" t="s">
        <v>4549</v>
      </c>
      <c r="B2241" s="156" t="s">
        <v>4550</v>
      </c>
      <c r="C2241" s="156" t="s">
        <v>5842</v>
      </c>
      <c r="D2241" s="156" t="s">
        <v>5882</v>
      </c>
      <c r="E2241" s="158" t="str">
        <f t="shared" si="34"/>
        <v>NVL</v>
      </c>
      <c r="F2241" s="158">
        <v>1548</v>
      </c>
    </row>
    <row r="2242" spans="1:6">
      <c r="A2242" s="156" t="s">
        <v>4551</v>
      </c>
      <c r="B2242" s="156" t="s">
        <v>4552</v>
      </c>
      <c r="C2242" s="156" t="s">
        <v>5842</v>
      </c>
      <c r="D2242" s="156" t="s">
        <v>5882</v>
      </c>
      <c r="E2242" s="158" t="str">
        <f t="shared" si="34"/>
        <v>NVL</v>
      </c>
      <c r="F2242" s="158">
        <v>1548</v>
      </c>
    </row>
    <row r="2243" spans="1:6">
      <c r="A2243" s="156" t="s">
        <v>4553</v>
      </c>
      <c r="B2243" s="156" t="s">
        <v>4554</v>
      </c>
      <c r="C2243" s="156" t="s">
        <v>5842</v>
      </c>
      <c r="D2243" s="156" t="s">
        <v>5882</v>
      </c>
      <c r="E2243" s="158" t="str">
        <f t="shared" ref="E2243:E2306" si="35">IF(LEFT(D2243,3)="156","HH",IF(LEFT(D2243,3)="155","TP",IF(LEFT(D2243,3)="153","CCDC",IF(LEFT(D2243,4)="1522","VTTH","NVL"))))</f>
        <v>NVL</v>
      </c>
      <c r="F2243" s="158">
        <v>1548</v>
      </c>
    </row>
    <row r="2244" spans="1:6">
      <c r="A2244" s="156" t="s">
        <v>4555</v>
      </c>
      <c r="B2244" s="156" t="s">
        <v>4556</v>
      </c>
      <c r="C2244" s="156" t="s">
        <v>5842</v>
      </c>
      <c r="D2244" s="156" t="s">
        <v>5882</v>
      </c>
      <c r="E2244" s="158" t="str">
        <f t="shared" si="35"/>
        <v>NVL</v>
      </c>
      <c r="F2244" s="158">
        <v>1548</v>
      </c>
    </row>
    <row r="2245" spans="1:6">
      <c r="A2245" s="156" t="s">
        <v>4557</v>
      </c>
      <c r="B2245" s="156" t="s">
        <v>4558</v>
      </c>
      <c r="C2245" s="156" t="s">
        <v>5842</v>
      </c>
      <c r="D2245" s="156" t="s">
        <v>5882</v>
      </c>
      <c r="E2245" s="158" t="str">
        <f t="shared" si="35"/>
        <v>NVL</v>
      </c>
      <c r="F2245" s="158">
        <v>1548</v>
      </c>
    </row>
    <row r="2246" spans="1:6">
      <c r="A2246" s="156" t="s">
        <v>4559</v>
      </c>
      <c r="B2246" s="156" t="s">
        <v>4560</v>
      </c>
      <c r="C2246" s="156" t="s">
        <v>5842</v>
      </c>
      <c r="D2246" s="156" t="s">
        <v>5882</v>
      </c>
      <c r="E2246" s="158" t="str">
        <f t="shared" si="35"/>
        <v>NVL</v>
      </c>
      <c r="F2246" s="158">
        <v>1548</v>
      </c>
    </row>
    <row r="2247" spans="1:6">
      <c r="A2247" s="156" t="s">
        <v>4561</v>
      </c>
      <c r="B2247" s="156" t="s">
        <v>4562</v>
      </c>
      <c r="C2247" s="156" t="s">
        <v>5842</v>
      </c>
      <c r="D2247" s="156" t="s">
        <v>5882</v>
      </c>
      <c r="E2247" s="158" t="str">
        <f t="shared" si="35"/>
        <v>NVL</v>
      </c>
      <c r="F2247" s="158">
        <v>1548</v>
      </c>
    </row>
    <row r="2248" spans="1:6">
      <c r="A2248" s="156" t="s">
        <v>4563</v>
      </c>
      <c r="B2248" s="156" t="s">
        <v>4564</v>
      </c>
      <c r="C2248" s="156" t="s">
        <v>5842</v>
      </c>
      <c r="D2248" s="156" t="s">
        <v>5882</v>
      </c>
      <c r="E2248" s="158" t="str">
        <f t="shared" si="35"/>
        <v>NVL</v>
      </c>
      <c r="F2248" s="158">
        <v>1548</v>
      </c>
    </row>
    <row r="2249" spans="1:6">
      <c r="A2249" s="156" t="s">
        <v>4565</v>
      </c>
      <c r="B2249" s="156" t="s">
        <v>4566</v>
      </c>
      <c r="C2249" s="156" t="s">
        <v>5842</v>
      </c>
      <c r="D2249" s="156" t="s">
        <v>5882</v>
      </c>
      <c r="E2249" s="158" t="str">
        <f t="shared" si="35"/>
        <v>NVL</v>
      </c>
      <c r="F2249" s="158">
        <v>1548</v>
      </c>
    </row>
    <row r="2250" spans="1:6">
      <c r="A2250" s="156" t="s">
        <v>4567</v>
      </c>
      <c r="B2250" s="156" t="s">
        <v>4568</v>
      </c>
      <c r="C2250" s="156" t="s">
        <v>5842</v>
      </c>
      <c r="D2250" s="156" t="s">
        <v>5882</v>
      </c>
      <c r="E2250" s="158" t="str">
        <f t="shared" si="35"/>
        <v>NVL</v>
      </c>
      <c r="F2250" s="158">
        <v>1548</v>
      </c>
    </row>
    <row r="2251" spans="1:6">
      <c r="A2251" s="156" t="s">
        <v>4569</v>
      </c>
      <c r="B2251" s="156" t="s">
        <v>4570</v>
      </c>
      <c r="C2251" s="156" t="s">
        <v>5842</v>
      </c>
      <c r="D2251" s="156" t="s">
        <v>5882</v>
      </c>
      <c r="E2251" s="158" t="str">
        <f t="shared" si="35"/>
        <v>NVL</v>
      </c>
      <c r="F2251" s="158">
        <v>1548</v>
      </c>
    </row>
    <row r="2252" spans="1:6">
      <c r="A2252" s="156" t="s">
        <v>4571</v>
      </c>
      <c r="B2252" s="156" t="s">
        <v>4572</v>
      </c>
      <c r="C2252" s="156" t="s">
        <v>5842</v>
      </c>
      <c r="D2252" s="156" t="s">
        <v>5882</v>
      </c>
      <c r="E2252" s="158" t="str">
        <f t="shared" si="35"/>
        <v>NVL</v>
      </c>
      <c r="F2252" s="158">
        <v>1548</v>
      </c>
    </row>
    <row r="2253" spans="1:6">
      <c r="A2253" s="156" t="s">
        <v>4573</v>
      </c>
      <c r="B2253" s="156" t="s">
        <v>4574</v>
      </c>
      <c r="C2253" s="156" t="s">
        <v>5842</v>
      </c>
      <c r="D2253" s="156" t="s">
        <v>5882</v>
      </c>
      <c r="E2253" s="158" t="str">
        <f t="shared" si="35"/>
        <v>NVL</v>
      </c>
      <c r="F2253" s="158">
        <v>1548</v>
      </c>
    </row>
    <row r="2254" spans="1:6">
      <c r="A2254" s="156" t="s">
        <v>4575</v>
      </c>
      <c r="B2254" s="156" t="s">
        <v>4576</v>
      </c>
      <c r="C2254" s="156" t="s">
        <v>5842</v>
      </c>
      <c r="D2254" s="156" t="s">
        <v>5882</v>
      </c>
      <c r="E2254" s="158" t="str">
        <f t="shared" si="35"/>
        <v>NVL</v>
      </c>
      <c r="F2254" s="158">
        <v>1548</v>
      </c>
    </row>
    <row r="2255" spans="1:6">
      <c r="A2255" s="156" t="s">
        <v>4577</v>
      </c>
      <c r="B2255" s="156" t="s">
        <v>4578</v>
      </c>
      <c r="C2255" s="156" t="s">
        <v>5842</v>
      </c>
      <c r="D2255" s="156" t="s">
        <v>5882</v>
      </c>
      <c r="E2255" s="158" t="str">
        <f t="shared" si="35"/>
        <v>NVL</v>
      </c>
      <c r="F2255" s="158">
        <v>1548</v>
      </c>
    </row>
    <row r="2256" spans="1:6">
      <c r="A2256" s="156" t="s">
        <v>4579</v>
      </c>
      <c r="B2256" s="156" t="s">
        <v>4580</v>
      </c>
      <c r="C2256" s="156" t="s">
        <v>5842</v>
      </c>
      <c r="D2256" s="156" t="s">
        <v>5882</v>
      </c>
      <c r="E2256" s="158" t="str">
        <f t="shared" si="35"/>
        <v>NVL</v>
      </c>
      <c r="F2256" s="158">
        <v>1548</v>
      </c>
    </row>
    <row r="2257" spans="1:6">
      <c r="A2257" s="156" t="s">
        <v>4581</v>
      </c>
      <c r="B2257" s="156" t="s">
        <v>4582</v>
      </c>
      <c r="C2257" s="156" t="s">
        <v>5842</v>
      </c>
      <c r="D2257" s="156" t="s">
        <v>5882</v>
      </c>
      <c r="E2257" s="158" t="str">
        <f t="shared" si="35"/>
        <v>NVL</v>
      </c>
      <c r="F2257" s="158">
        <v>1548</v>
      </c>
    </row>
    <row r="2258" spans="1:6">
      <c r="A2258" s="156" t="s">
        <v>4583</v>
      </c>
      <c r="B2258" s="156" t="s">
        <v>4584</v>
      </c>
      <c r="C2258" s="156" t="s">
        <v>5842</v>
      </c>
      <c r="D2258" s="156" t="s">
        <v>5882</v>
      </c>
      <c r="E2258" s="158" t="str">
        <f t="shared" si="35"/>
        <v>NVL</v>
      </c>
      <c r="F2258" s="158">
        <v>1548</v>
      </c>
    </row>
    <row r="2259" spans="1:6">
      <c r="A2259" s="156" t="s">
        <v>4585</v>
      </c>
      <c r="B2259" s="156" t="s">
        <v>4586</v>
      </c>
      <c r="C2259" s="156" t="s">
        <v>5842</v>
      </c>
      <c r="D2259" s="156" t="s">
        <v>5882</v>
      </c>
      <c r="E2259" s="158" t="str">
        <f t="shared" si="35"/>
        <v>NVL</v>
      </c>
      <c r="F2259" s="158">
        <v>1548</v>
      </c>
    </row>
    <row r="2260" spans="1:6">
      <c r="A2260" s="156" t="s">
        <v>4587</v>
      </c>
      <c r="B2260" s="156" t="s">
        <v>4588</v>
      </c>
      <c r="C2260" s="156" t="s">
        <v>5842</v>
      </c>
      <c r="D2260" s="156" t="s">
        <v>5882</v>
      </c>
      <c r="E2260" s="158" t="str">
        <f t="shared" si="35"/>
        <v>NVL</v>
      </c>
      <c r="F2260" s="158">
        <v>1548</v>
      </c>
    </row>
    <row r="2261" spans="1:6">
      <c r="A2261" s="156" t="s">
        <v>4589</v>
      </c>
      <c r="B2261" s="156" t="s">
        <v>4590</v>
      </c>
      <c r="C2261" s="156" t="s">
        <v>5842</v>
      </c>
      <c r="D2261" s="156" t="s">
        <v>5882</v>
      </c>
      <c r="E2261" s="158" t="str">
        <f t="shared" si="35"/>
        <v>NVL</v>
      </c>
      <c r="F2261" s="158">
        <v>1548</v>
      </c>
    </row>
    <row r="2262" spans="1:6">
      <c r="A2262" s="156" t="s">
        <v>4591</v>
      </c>
      <c r="B2262" s="156" t="s">
        <v>4592</v>
      </c>
      <c r="C2262" s="156" t="s">
        <v>5842</v>
      </c>
      <c r="D2262" s="156" t="s">
        <v>5882</v>
      </c>
      <c r="E2262" s="158" t="str">
        <f t="shared" si="35"/>
        <v>NVL</v>
      </c>
      <c r="F2262" s="158">
        <v>1548</v>
      </c>
    </row>
    <row r="2263" spans="1:6">
      <c r="A2263" s="156" t="s">
        <v>4593</v>
      </c>
      <c r="B2263" s="156" t="s">
        <v>4594</v>
      </c>
      <c r="C2263" s="156" t="s">
        <v>5842</v>
      </c>
      <c r="D2263" s="156" t="s">
        <v>5882</v>
      </c>
      <c r="E2263" s="158" t="str">
        <f t="shared" si="35"/>
        <v>NVL</v>
      </c>
      <c r="F2263" s="158">
        <v>1548</v>
      </c>
    </row>
    <row r="2264" spans="1:6">
      <c r="A2264" s="156" t="s">
        <v>4595</v>
      </c>
      <c r="B2264" s="156" t="s">
        <v>4596</v>
      </c>
      <c r="C2264" s="156" t="s">
        <v>5842</v>
      </c>
      <c r="D2264" s="156" t="s">
        <v>5882</v>
      </c>
      <c r="E2264" s="158" t="str">
        <f t="shared" si="35"/>
        <v>NVL</v>
      </c>
      <c r="F2264" s="158">
        <v>1548</v>
      </c>
    </row>
    <row r="2265" spans="1:6">
      <c r="A2265" s="156" t="s">
        <v>4597</v>
      </c>
      <c r="B2265" s="156" t="s">
        <v>4598</v>
      </c>
      <c r="C2265" s="156" t="s">
        <v>5842</v>
      </c>
      <c r="D2265" s="156" t="s">
        <v>5882</v>
      </c>
      <c r="E2265" s="158" t="str">
        <f t="shared" si="35"/>
        <v>NVL</v>
      </c>
      <c r="F2265" s="158">
        <v>1548</v>
      </c>
    </row>
    <row r="2266" spans="1:6">
      <c r="A2266" s="156" t="s">
        <v>4599</v>
      </c>
      <c r="B2266" s="156" t="s">
        <v>4600</v>
      </c>
      <c r="C2266" s="156" t="s">
        <v>5842</v>
      </c>
      <c r="D2266" s="156" t="s">
        <v>5882</v>
      </c>
      <c r="E2266" s="158" t="str">
        <f t="shared" si="35"/>
        <v>NVL</v>
      </c>
      <c r="F2266" s="158">
        <v>1548</v>
      </c>
    </row>
    <row r="2267" spans="1:6">
      <c r="A2267" s="156" t="s">
        <v>4601</v>
      </c>
      <c r="B2267" s="156" t="s">
        <v>4602</v>
      </c>
      <c r="C2267" s="156" t="s">
        <v>5842</v>
      </c>
      <c r="D2267" s="156" t="s">
        <v>5882</v>
      </c>
      <c r="E2267" s="158" t="str">
        <f t="shared" si="35"/>
        <v>NVL</v>
      </c>
      <c r="F2267" s="158">
        <v>1548</v>
      </c>
    </row>
    <row r="2268" spans="1:6">
      <c r="A2268" s="156" t="s">
        <v>4603</v>
      </c>
      <c r="B2268" s="156" t="s">
        <v>4604</v>
      </c>
      <c r="C2268" s="156" t="s">
        <v>5842</v>
      </c>
      <c r="D2268" s="156" t="s">
        <v>5882</v>
      </c>
      <c r="E2268" s="158" t="str">
        <f t="shared" si="35"/>
        <v>NVL</v>
      </c>
      <c r="F2268" s="158">
        <v>1548</v>
      </c>
    </row>
    <row r="2269" spans="1:6">
      <c r="A2269" s="156" t="s">
        <v>4605</v>
      </c>
      <c r="B2269" s="156" t="s">
        <v>4606</v>
      </c>
      <c r="C2269" s="156" t="s">
        <v>5842</v>
      </c>
      <c r="D2269" s="156" t="s">
        <v>5882</v>
      </c>
      <c r="E2269" s="158" t="str">
        <f t="shared" si="35"/>
        <v>NVL</v>
      </c>
      <c r="F2269" s="158">
        <v>1548</v>
      </c>
    </row>
    <row r="2270" spans="1:6">
      <c r="A2270" s="156" t="s">
        <v>4607</v>
      </c>
      <c r="B2270" s="156" t="s">
        <v>4608</v>
      </c>
      <c r="C2270" s="156" t="s">
        <v>5842</v>
      </c>
      <c r="D2270" s="156" t="s">
        <v>5882</v>
      </c>
      <c r="E2270" s="158" t="str">
        <f t="shared" si="35"/>
        <v>NVL</v>
      </c>
      <c r="F2270" s="158">
        <v>1548</v>
      </c>
    </row>
    <row r="2271" spans="1:6">
      <c r="A2271" s="156" t="s">
        <v>4609</v>
      </c>
      <c r="B2271" s="156" t="s">
        <v>4610</v>
      </c>
      <c r="C2271" s="156" t="s">
        <v>5842</v>
      </c>
      <c r="D2271" s="156" t="s">
        <v>5882</v>
      </c>
      <c r="E2271" s="158" t="str">
        <f t="shared" si="35"/>
        <v>NVL</v>
      </c>
      <c r="F2271" s="158">
        <v>1548</v>
      </c>
    </row>
    <row r="2272" spans="1:6">
      <c r="A2272" s="156" t="s">
        <v>4611</v>
      </c>
      <c r="B2272" s="156" t="s">
        <v>4612</v>
      </c>
      <c r="C2272" s="156" t="s">
        <v>5842</v>
      </c>
      <c r="D2272" s="156" t="s">
        <v>5882</v>
      </c>
      <c r="E2272" s="158" t="str">
        <f t="shared" si="35"/>
        <v>NVL</v>
      </c>
      <c r="F2272" s="158">
        <v>1548</v>
      </c>
    </row>
    <row r="2273" spans="1:6">
      <c r="A2273" s="156" t="s">
        <v>4613</v>
      </c>
      <c r="B2273" s="156" t="s">
        <v>4614</v>
      </c>
      <c r="C2273" s="156" t="s">
        <v>5842</v>
      </c>
      <c r="D2273" s="156" t="s">
        <v>5882</v>
      </c>
      <c r="E2273" s="158" t="str">
        <f t="shared" si="35"/>
        <v>NVL</v>
      </c>
      <c r="F2273" s="158">
        <v>1548</v>
      </c>
    </row>
    <row r="2274" spans="1:6">
      <c r="A2274" s="156" t="s">
        <v>4615</v>
      </c>
      <c r="B2274" s="156" t="s">
        <v>4616</v>
      </c>
      <c r="C2274" s="156" t="s">
        <v>5842</v>
      </c>
      <c r="D2274" s="156" t="s">
        <v>5882</v>
      </c>
      <c r="E2274" s="158" t="str">
        <f t="shared" si="35"/>
        <v>NVL</v>
      </c>
      <c r="F2274" s="158">
        <v>1548</v>
      </c>
    </row>
    <row r="2275" spans="1:6">
      <c r="A2275" s="156" t="s">
        <v>4617</v>
      </c>
      <c r="B2275" s="156" t="s">
        <v>4618</v>
      </c>
      <c r="C2275" s="156" t="s">
        <v>5842</v>
      </c>
      <c r="D2275" s="156" t="s">
        <v>5882</v>
      </c>
      <c r="E2275" s="158" t="str">
        <f t="shared" si="35"/>
        <v>NVL</v>
      </c>
      <c r="F2275" s="158">
        <v>1548</v>
      </c>
    </row>
    <row r="2276" spans="1:6">
      <c r="A2276" s="156" t="s">
        <v>4619</v>
      </c>
      <c r="B2276" s="156" t="s">
        <v>4620</v>
      </c>
      <c r="C2276" s="156" t="s">
        <v>5842</v>
      </c>
      <c r="D2276" s="156" t="s">
        <v>5882</v>
      </c>
      <c r="E2276" s="158" t="str">
        <f t="shared" si="35"/>
        <v>NVL</v>
      </c>
      <c r="F2276" s="158">
        <v>1548</v>
      </c>
    </row>
    <row r="2277" spans="1:6">
      <c r="A2277" s="156" t="s">
        <v>4621</v>
      </c>
      <c r="B2277" s="156" t="s">
        <v>4622</v>
      </c>
      <c r="C2277" s="156" t="s">
        <v>5842</v>
      </c>
      <c r="D2277" s="156" t="s">
        <v>5882</v>
      </c>
      <c r="E2277" s="158" t="str">
        <f t="shared" si="35"/>
        <v>NVL</v>
      </c>
      <c r="F2277" s="158">
        <v>1548</v>
      </c>
    </row>
    <row r="2278" spans="1:6">
      <c r="A2278" s="156" t="s">
        <v>4623</v>
      </c>
      <c r="B2278" s="156" t="s">
        <v>4624</v>
      </c>
      <c r="C2278" s="156" t="s">
        <v>5842</v>
      </c>
      <c r="D2278" s="156" t="s">
        <v>5882</v>
      </c>
      <c r="E2278" s="158" t="str">
        <f t="shared" si="35"/>
        <v>NVL</v>
      </c>
      <c r="F2278" s="158">
        <v>1548</v>
      </c>
    </row>
    <row r="2279" spans="1:6">
      <c r="A2279" s="156" t="s">
        <v>4625</v>
      </c>
      <c r="B2279" s="156" t="s">
        <v>4626</v>
      </c>
      <c r="C2279" s="156" t="s">
        <v>5842</v>
      </c>
      <c r="D2279" s="156" t="s">
        <v>5882</v>
      </c>
      <c r="E2279" s="158" t="str">
        <f t="shared" si="35"/>
        <v>NVL</v>
      </c>
      <c r="F2279" s="158">
        <v>1548</v>
      </c>
    </row>
    <row r="2280" spans="1:6">
      <c r="A2280" s="156" t="s">
        <v>4627</v>
      </c>
      <c r="B2280" s="156" t="s">
        <v>4628</v>
      </c>
      <c r="C2280" s="156" t="s">
        <v>5842</v>
      </c>
      <c r="D2280" s="156" t="s">
        <v>5877</v>
      </c>
      <c r="E2280" s="158" t="str">
        <f t="shared" si="35"/>
        <v>TP</v>
      </c>
    </row>
    <row r="2281" spans="1:6">
      <c r="A2281" s="156" t="s">
        <v>4629</v>
      </c>
      <c r="B2281" s="156" t="s">
        <v>4630</v>
      </c>
      <c r="C2281" s="156" t="s">
        <v>21</v>
      </c>
      <c r="D2281" s="156" t="s">
        <v>5867</v>
      </c>
      <c r="E2281" s="158" t="str">
        <f t="shared" si="35"/>
        <v>CCDC</v>
      </c>
      <c r="F2281" s="158">
        <v>6273</v>
      </c>
    </row>
    <row r="2282" spans="1:6">
      <c r="A2282" s="156" t="s">
        <v>4631</v>
      </c>
      <c r="B2282" s="156" t="s">
        <v>4632</v>
      </c>
      <c r="C2282" s="156" t="s">
        <v>5842</v>
      </c>
      <c r="D2282" s="156" t="s">
        <v>5867</v>
      </c>
      <c r="E2282" s="158" t="str">
        <f t="shared" si="35"/>
        <v>CCDC</v>
      </c>
      <c r="F2282" s="158">
        <v>6273</v>
      </c>
    </row>
    <row r="2283" spans="1:6">
      <c r="A2283" s="156" t="s">
        <v>4633</v>
      </c>
      <c r="B2283" s="156" t="s">
        <v>4634</v>
      </c>
      <c r="C2283" s="156" t="s">
        <v>5842</v>
      </c>
      <c r="D2283" s="156" t="s">
        <v>5877</v>
      </c>
      <c r="E2283" s="158" t="str">
        <f t="shared" si="35"/>
        <v>TP</v>
      </c>
    </row>
    <row r="2284" spans="1:6">
      <c r="A2284" s="156" t="s">
        <v>4635</v>
      </c>
      <c r="B2284" s="156" t="s">
        <v>4636</v>
      </c>
      <c r="C2284" s="156" t="s">
        <v>5846</v>
      </c>
      <c r="D2284" s="156" t="s">
        <v>5865</v>
      </c>
      <c r="E2284" s="158" t="str">
        <f t="shared" si="35"/>
        <v>HH</v>
      </c>
      <c r="F2284" s="158">
        <v>6278</v>
      </c>
    </row>
    <row r="2285" spans="1:6">
      <c r="A2285" s="156" t="s">
        <v>4637</v>
      </c>
      <c r="B2285" s="156" t="s">
        <v>4638</v>
      </c>
      <c r="C2285" s="156" t="s">
        <v>5842</v>
      </c>
      <c r="D2285" s="156" t="s">
        <v>5867</v>
      </c>
      <c r="E2285" s="158" t="str">
        <f t="shared" si="35"/>
        <v>CCDC</v>
      </c>
      <c r="F2285" s="158">
        <v>6273</v>
      </c>
    </row>
    <row r="2286" spans="1:6">
      <c r="A2286" s="156" t="s">
        <v>4639</v>
      </c>
      <c r="B2286" s="156" t="s">
        <v>4640</v>
      </c>
      <c r="C2286" s="156" t="s">
        <v>5842</v>
      </c>
      <c r="D2286" s="156" t="s">
        <v>5867</v>
      </c>
      <c r="E2286" s="158" t="str">
        <f t="shared" si="35"/>
        <v>CCDC</v>
      </c>
      <c r="F2286" s="158">
        <v>6273</v>
      </c>
    </row>
    <row r="2287" spans="1:6">
      <c r="A2287" s="156" t="s">
        <v>4641</v>
      </c>
      <c r="B2287" s="156" t="s">
        <v>4642</v>
      </c>
      <c r="C2287" s="156" t="s">
        <v>5842</v>
      </c>
      <c r="D2287" s="156" t="s">
        <v>5865</v>
      </c>
      <c r="E2287" s="158" t="str">
        <f t="shared" si="35"/>
        <v>HH</v>
      </c>
      <c r="F2287" s="158">
        <v>6278</v>
      </c>
    </row>
    <row r="2288" spans="1:6" ht="30">
      <c r="A2288" s="156" t="s">
        <v>4643</v>
      </c>
      <c r="B2288" s="156" t="s">
        <v>4644</v>
      </c>
      <c r="C2288" s="156" t="s">
        <v>5843</v>
      </c>
      <c r="D2288" s="156" t="s">
        <v>5865</v>
      </c>
      <c r="E2288" s="158" t="str">
        <f t="shared" si="35"/>
        <v>HH</v>
      </c>
      <c r="F2288" s="158">
        <v>6278</v>
      </c>
    </row>
    <row r="2289" spans="1:6">
      <c r="A2289" s="156" t="s">
        <v>4645</v>
      </c>
      <c r="B2289" s="156" t="s">
        <v>4646</v>
      </c>
      <c r="C2289" s="156" t="s">
        <v>5842</v>
      </c>
      <c r="D2289" s="156" t="s">
        <v>5867</v>
      </c>
      <c r="E2289" s="158" t="str">
        <f t="shared" si="35"/>
        <v>CCDC</v>
      </c>
      <c r="F2289" s="158">
        <v>6273</v>
      </c>
    </row>
    <row r="2290" spans="1:6">
      <c r="A2290" s="156" t="s">
        <v>4647</v>
      </c>
      <c r="B2290" s="156" t="s">
        <v>4648</v>
      </c>
      <c r="C2290" s="156" t="s">
        <v>5842</v>
      </c>
      <c r="D2290" s="156" t="s">
        <v>5867</v>
      </c>
      <c r="E2290" s="158" t="str">
        <f t="shared" si="35"/>
        <v>CCDC</v>
      </c>
      <c r="F2290" s="158">
        <v>6273</v>
      </c>
    </row>
    <row r="2291" spans="1:6">
      <c r="A2291" s="156" t="s">
        <v>4649</v>
      </c>
      <c r="B2291" s="156" t="s">
        <v>4650</v>
      </c>
      <c r="C2291" s="156" t="s">
        <v>5842</v>
      </c>
      <c r="D2291" s="156" t="s">
        <v>5867</v>
      </c>
      <c r="E2291" s="158" t="str">
        <f t="shared" si="35"/>
        <v>CCDC</v>
      </c>
      <c r="F2291" s="158">
        <v>6273</v>
      </c>
    </row>
    <row r="2292" spans="1:6">
      <c r="A2292" s="156" t="s">
        <v>4651</v>
      </c>
      <c r="B2292" s="156" t="s">
        <v>4652</v>
      </c>
      <c r="C2292" s="156" t="s">
        <v>5842</v>
      </c>
      <c r="D2292" s="156" t="s">
        <v>5867</v>
      </c>
      <c r="E2292" s="158" t="str">
        <f t="shared" si="35"/>
        <v>CCDC</v>
      </c>
      <c r="F2292" s="158">
        <v>6273</v>
      </c>
    </row>
    <row r="2293" spans="1:6">
      <c r="A2293" s="156" t="s">
        <v>4653</v>
      </c>
      <c r="B2293" s="156" t="s">
        <v>4654</v>
      </c>
      <c r="C2293" s="156" t="s">
        <v>21</v>
      </c>
      <c r="D2293" s="156" t="s">
        <v>5865</v>
      </c>
      <c r="E2293" s="158" t="str">
        <f t="shared" si="35"/>
        <v>HH</v>
      </c>
      <c r="F2293" s="158">
        <v>6278</v>
      </c>
    </row>
    <row r="2294" spans="1:6">
      <c r="A2294" s="156" t="s">
        <v>4655</v>
      </c>
      <c r="B2294" s="156" t="s">
        <v>4656</v>
      </c>
      <c r="C2294" s="156" t="s">
        <v>21</v>
      </c>
      <c r="D2294" s="156" t="s">
        <v>5865</v>
      </c>
      <c r="E2294" s="158" t="str">
        <f t="shared" si="35"/>
        <v>HH</v>
      </c>
      <c r="F2294" s="158">
        <v>6278</v>
      </c>
    </row>
    <row r="2295" spans="1:6">
      <c r="A2295" s="156" t="s">
        <v>4657</v>
      </c>
      <c r="B2295" s="156" t="s">
        <v>4658</v>
      </c>
      <c r="C2295" s="156" t="s">
        <v>21</v>
      </c>
      <c r="D2295" s="156" t="s">
        <v>5865</v>
      </c>
      <c r="E2295" s="158" t="str">
        <f t="shared" si="35"/>
        <v>HH</v>
      </c>
      <c r="F2295" s="158">
        <v>6278</v>
      </c>
    </row>
    <row r="2296" spans="1:6" ht="30">
      <c r="A2296" s="156" t="s">
        <v>4659</v>
      </c>
      <c r="B2296" s="156" t="s">
        <v>4660</v>
      </c>
      <c r="C2296" s="156" t="s">
        <v>5842</v>
      </c>
      <c r="D2296" s="156" t="s">
        <v>5865</v>
      </c>
      <c r="E2296" s="158" t="str">
        <f t="shared" si="35"/>
        <v>HH</v>
      </c>
      <c r="F2296" s="158">
        <v>6278</v>
      </c>
    </row>
    <row r="2297" spans="1:6" ht="30">
      <c r="A2297" s="156" t="s">
        <v>4661</v>
      </c>
      <c r="B2297" s="156" t="s">
        <v>4662</v>
      </c>
      <c r="C2297" s="156" t="s">
        <v>21</v>
      </c>
      <c r="D2297" s="156" t="s">
        <v>5865</v>
      </c>
      <c r="E2297" s="158" t="str">
        <f t="shared" si="35"/>
        <v>HH</v>
      </c>
      <c r="F2297" s="158">
        <v>6278</v>
      </c>
    </row>
    <row r="2298" spans="1:6" ht="30">
      <c r="A2298" s="156" t="s">
        <v>4663</v>
      </c>
      <c r="B2298" s="156" t="s">
        <v>4664</v>
      </c>
      <c r="C2298" s="156" t="s">
        <v>5842</v>
      </c>
      <c r="D2298" s="156" t="s">
        <v>5865</v>
      </c>
      <c r="E2298" s="158" t="str">
        <f t="shared" si="35"/>
        <v>HH</v>
      </c>
      <c r="F2298" s="158">
        <v>6278</v>
      </c>
    </row>
    <row r="2299" spans="1:6" ht="30">
      <c r="A2299" s="156" t="s">
        <v>4665</v>
      </c>
      <c r="B2299" s="156" t="s">
        <v>4666</v>
      </c>
      <c r="C2299" s="156" t="s">
        <v>21</v>
      </c>
      <c r="D2299" s="156" t="s">
        <v>5872</v>
      </c>
      <c r="E2299" s="158" t="str">
        <f t="shared" si="35"/>
        <v>NVL</v>
      </c>
      <c r="F2299" s="158">
        <v>1548</v>
      </c>
    </row>
    <row r="2300" spans="1:6">
      <c r="A2300" s="156" t="s">
        <v>4667</v>
      </c>
      <c r="B2300" s="156" t="s">
        <v>4668</v>
      </c>
      <c r="C2300" s="156" t="s">
        <v>5852</v>
      </c>
      <c r="D2300" s="156" t="s">
        <v>5865</v>
      </c>
      <c r="E2300" s="158" t="str">
        <f t="shared" si="35"/>
        <v>HH</v>
      </c>
      <c r="F2300" s="158">
        <v>6278</v>
      </c>
    </row>
    <row r="2301" spans="1:6">
      <c r="A2301" s="156" t="s">
        <v>4669</v>
      </c>
      <c r="B2301" s="156" t="s">
        <v>4670</v>
      </c>
      <c r="C2301" s="156" t="s">
        <v>5842</v>
      </c>
      <c r="D2301" s="156" t="s">
        <v>5865</v>
      </c>
      <c r="E2301" s="158" t="str">
        <f t="shared" si="35"/>
        <v>HH</v>
      </c>
      <c r="F2301" s="158">
        <v>6278</v>
      </c>
    </row>
    <row r="2302" spans="1:6">
      <c r="A2302" s="156" t="s">
        <v>4671</v>
      </c>
      <c r="B2302" s="156" t="s">
        <v>4672</v>
      </c>
      <c r="C2302" s="156" t="s">
        <v>5842</v>
      </c>
      <c r="D2302" s="156" t="s">
        <v>5865</v>
      </c>
      <c r="E2302" s="158" t="str">
        <f t="shared" si="35"/>
        <v>HH</v>
      </c>
      <c r="F2302" s="158">
        <v>6278</v>
      </c>
    </row>
    <row r="2303" spans="1:6">
      <c r="A2303" s="156" t="s">
        <v>4673</v>
      </c>
      <c r="B2303" s="156" t="s">
        <v>204</v>
      </c>
      <c r="C2303" s="156" t="s">
        <v>21</v>
      </c>
      <c r="D2303" s="156" t="s">
        <v>5865</v>
      </c>
      <c r="E2303" s="158" t="str">
        <f t="shared" si="35"/>
        <v>HH</v>
      </c>
      <c r="F2303" s="158">
        <v>6278</v>
      </c>
    </row>
    <row r="2304" spans="1:6">
      <c r="A2304" s="156" t="s">
        <v>4674</v>
      </c>
      <c r="B2304" s="156" t="s">
        <v>4675</v>
      </c>
      <c r="C2304" s="156" t="s">
        <v>5846</v>
      </c>
      <c r="D2304" s="156" t="s">
        <v>5865</v>
      </c>
      <c r="E2304" s="158" t="str">
        <f t="shared" si="35"/>
        <v>HH</v>
      </c>
      <c r="F2304" s="158">
        <v>6278</v>
      </c>
    </row>
    <row r="2305" spans="1:6" ht="30">
      <c r="A2305" s="156" t="s">
        <v>4676</v>
      </c>
      <c r="B2305" s="156" t="s">
        <v>4677</v>
      </c>
      <c r="C2305" s="156" t="s">
        <v>5843</v>
      </c>
      <c r="D2305" s="156" t="s">
        <v>5865</v>
      </c>
      <c r="E2305" s="158" t="str">
        <f t="shared" si="35"/>
        <v>HH</v>
      </c>
      <c r="F2305" s="158">
        <v>6278</v>
      </c>
    </row>
    <row r="2306" spans="1:6">
      <c r="A2306" s="156" t="s">
        <v>4678</v>
      </c>
      <c r="B2306" s="156" t="s">
        <v>4679</v>
      </c>
      <c r="C2306" s="156" t="s">
        <v>21</v>
      </c>
      <c r="D2306" s="156" t="s">
        <v>5866</v>
      </c>
      <c r="E2306" s="158" t="str">
        <f t="shared" si="35"/>
        <v>NVL</v>
      </c>
      <c r="F2306" s="158">
        <v>1548</v>
      </c>
    </row>
    <row r="2307" spans="1:6">
      <c r="A2307" s="156" t="s">
        <v>4680</v>
      </c>
      <c r="B2307" s="156" t="s">
        <v>4681</v>
      </c>
      <c r="C2307" s="156" t="s">
        <v>21</v>
      </c>
      <c r="D2307" s="156" t="s">
        <v>5866</v>
      </c>
      <c r="E2307" s="158" t="str">
        <f t="shared" ref="E2307:E2370" si="36">IF(LEFT(D2307,3)="156","HH",IF(LEFT(D2307,3)="155","TP",IF(LEFT(D2307,3)="153","CCDC",IF(LEFT(D2307,4)="1522","VTTH","NVL"))))</f>
        <v>NVL</v>
      </c>
      <c r="F2307" s="158">
        <v>1548</v>
      </c>
    </row>
    <row r="2308" spans="1:6">
      <c r="A2308" s="156" t="s">
        <v>4682</v>
      </c>
      <c r="B2308" s="156" t="s">
        <v>4683</v>
      </c>
      <c r="C2308" s="156" t="s">
        <v>5849</v>
      </c>
      <c r="D2308" s="156" t="s">
        <v>5866</v>
      </c>
      <c r="E2308" s="158" t="str">
        <f t="shared" si="36"/>
        <v>NVL</v>
      </c>
      <c r="F2308" s="158">
        <v>1548</v>
      </c>
    </row>
    <row r="2309" spans="1:6">
      <c r="A2309" s="156" t="s">
        <v>4684</v>
      </c>
      <c r="B2309" s="156" t="s">
        <v>4685</v>
      </c>
      <c r="C2309" s="156" t="s">
        <v>5849</v>
      </c>
      <c r="D2309" s="156" t="s">
        <v>5866</v>
      </c>
      <c r="E2309" s="158" t="str">
        <f t="shared" si="36"/>
        <v>NVL</v>
      </c>
      <c r="F2309" s="158">
        <v>1548</v>
      </c>
    </row>
    <row r="2310" spans="1:6">
      <c r="A2310" s="156" t="s">
        <v>4686</v>
      </c>
      <c r="B2310" s="156" t="s">
        <v>4687</v>
      </c>
      <c r="C2310" s="156" t="s">
        <v>5849</v>
      </c>
      <c r="D2310" s="156" t="s">
        <v>5866</v>
      </c>
      <c r="E2310" s="158" t="str">
        <f t="shared" si="36"/>
        <v>NVL</v>
      </c>
      <c r="F2310" s="158">
        <v>1548</v>
      </c>
    </row>
    <row r="2311" spans="1:6">
      <c r="A2311" s="156" t="s">
        <v>4688</v>
      </c>
      <c r="B2311" s="156" t="s">
        <v>4689</v>
      </c>
      <c r="C2311" s="156" t="s">
        <v>5849</v>
      </c>
      <c r="D2311" s="156" t="s">
        <v>5866</v>
      </c>
      <c r="E2311" s="158" t="str">
        <f t="shared" si="36"/>
        <v>NVL</v>
      </c>
      <c r="F2311" s="158">
        <v>1548</v>
      </c>
    </row>
    <row r="2312" spans="1:6">
      <c r="A2312" s="156" t="s">
        <v>4690</v>
      </c>
      <c r="B2312" s="156" t="s">
        <v>4691</v>
      </c>
      <c r="C2312" s="156" t="s">
        <v>5842</v>
      </c>
      <c r="D2312" s="156" t="s">
        <v>5866</v>
      </c>
      <c r="E2312" s="158" t="str">
        <f t="shared" si="36"/>
        <v>NVL</v>
      </c>
      <c r="F2312" s="158">
        <v>1548</v>
      </c>
    </row>
    <row r="2313" spans="1:6">
      <c r="A2313" s="156" t="s">
        <v>4692</v>
      </c>
      <c r="B2313" s="156" t="s">
        <v>4693</v>
      </c>
      <c r="C2313" s="156" t="s">
        <v>5842</v>
      </c>
      <c r="D2313" s="156" t="s">
        <v>5866</v>
      </c>
      <c r="E2313" s="158" t="str">
        <f t="shared" si="36"/>
        <v>NVL</v>
      </c>
      <c r="F2313" s="158">
        <v>1548</v>
      </c>
    </row>
    <row r="2314" spans="1:6">
      <c r="A2314" s="156" t="s">
        <v>4694</v>
      </c>
      <c r="B2314" s="156" t="s">
        <v>4695</v>
      </c>
      <c r="C2314" s="156" t="s">
        <v>5844</v>
      </c>
      <c r="D2314" s="156" t="s">
        <v>5866</v>
      </c>
      <c r="E2314" s="158" t="str">
        <f t="shared" si="36"/>
        <v>NVL</v>
      </c>
      <c r="F2314" s="158">
        <v>1548</v>
      </c>
    </row>
    <row r="2315" spans="1:6">
      <c r="A2315" s="156" t="s">
        <v>4696</v>
      </c>
      <c r="B2315" s="156" t="s">
        <v>4697</v>
      </c>
      <c r="C2315" s="156" t="s">
        <v>5844</v>
      </c>
      <c r="D2315" s="156" t="s">
        <v>5866</v>
      </c>
      <c r="E2315" s="158" t="str">
        <f t="shared" si="36"/>
        <v>NVL</v>
      </c>
      <c r="F2315" s="158">
        <v>1548</v>
      </c>
    </row>
    <row r="2316" spans="1:6">
      <c r="A2316" s="156" t="s">
        <v>4698</v>
      </c>
      <c r="B2316" s="156" t="s">
        <v>4699</v>
      </c>
      <c r="C2316" s="156" t="s">
        <v>5849</v>
      </c>
      <c r="D2316" s="156" t="s">
        <v>5866</v>
      </c>
      <c r="E2316" s="158" t="str">
        <f t="shared" si="36"/>
        <v>NVL</v>
      </c>
      <c r="F2316" s="158">
        <v>1548</v>
      </c>
    </row>
    <row r="2317" spans="1:6">
      <c r="A2317" s="156" t="s">
        <v>4700</v>
      </c>
      <c r="B2317" s="156" t="s">
        <v>4701</v>
      </c>
      <c r="C2317" s="156" t="s">
        <v>37</v>
      </c>
      <c r="D2317" s="156" t="s">
        <v>5866</v>
      </c>
      <c r="E2317" s="158" t="str">
        <f t="shared" si="36"/>
        <v>NVL</v>
      </c>
      <c r="F2317" s="158">
        <v>1548</v>
      </c>
    </row>
    <row r="2318" spans="1:6">
      <c r="A2318" s="156" t="s">
        <v>4702</v>
      </c>
      <c r="B2318" s="156" t="s">
        <v>4703</v>
      </c>
      <c r="C2318" s="156" t="s">
        <v>37</v>
      </c>
      <c r="D2318" s="156" t="s">
        <v>5866</v>
      </c>
      <c r="E2318" s="158" t="str">
        <f t="shared" si="36"/>
        <v>NVL</v>
      </c>
      <c r="F2318" s="158">
        <v>1548</v>
      </c>
    </row>
    <row r="2319" spans="1:6">
      <c r="A2319" s="156" t="s">
        <v>4704</v>
      </c>
      <c r="B2319" s="156" t="s">
        <v>4705</v>
      </c>
      <c r="C2319" s="156" t="s">
        <v>37</v>
      </c>
      <c r="D2319" s="156" t="s">
        <v>5866</v>
      </c>
      <c r="E2319" s="158" t="str">
        <f t="shared" si="36"/>
        <v>NVL</v>
      </c>
      <c r="F2319" s="158">
        <v>1548</v>
      </c>
    </row>
    <row r="2320" spans="1:6">
      <c r="A2320" s="156" t="s">
        <v>4706</v>
      </c>
      <c r="B2320" s="156" t="s">
        <v>4707</v>
      </c>
      <c r="C2320" s="156" t="s">
        <v>37</v>
      </c>
      <c r="D2320" s="156" t="s">
        <v>5866</v>
      </c>
      <c r="E2320" s="158" t="str">
        <f t="shared" si="36"/>
        <v>NVL</v>
      </c>
      <c r="F2320" s="158">
        <v>1548</v>
      </c>
    </row>
    <row r="2321" spans="1:6">
      <c r="A2321" s="156" t="s">
        <v>4708</v>
      </c>
      <c r="B2321" s="156" t="s">
        <v>4709</v>
      </c>
      <c r="C2321" s="156" t="s">
        <v>37</v>
      </c>
      <c r="D2321" s="156" t="s">
        <v>5866</v>
      </c>
      <c r="E2321" s="158" t="str">
        <f t="shared" si="36"/>
        <v>NVL</v>
      </c>
      <c r="F2321" s="158">
        <v>1548</v>
      </c>
    </row>
    <row r="2322" spans="1:6">
      <c r="A2322" s="156" t="s">
        <v>4710</v>
      </c>
      <c r="B2322" s="156" t="s">
        <v>4711</v>
      </c>
      <c r="C2322" s="156" t="s">
        <v>37</v>
      </c>
      <c r="D2322" s="156" t="s">
        <v>5866</v>
      </c>
      <c r="E2322" s="158" t="str">
        <f t="shared" si="36"/>
        <v>NVL</v>
      </c>
      <c r="F2322" s="158">
        <v>1548</v>
      </c>
    </row>
    <row r="2323" spans="1:6">
      <c r="A2323" s="156" t="s">
        <v>4712</v>
      </c>
      <c r="B2323" s="156" t="s">
        <v>4713</v>
      </c>
      <c r="C2323" s="156" t="s">
        <v>37</v>
      </c>
      <c r="D2323" s="156" t="s">
        <v>5866</v>
      </c>
      <c r="E2323" s="158" t="str">
        <f t="shared" si="36"/>
        <v>NVL</v>
      </c>
      <c r="F2323" s="158">
        <v>1548</v>
      </c>
    </row>
    <row r="2324" spans="1:6">
      <c r="A2324" s="156" t="s">
        <v>4714</v>
      </c>
      <c r="B2324" s="156" t="s">
        <v>4715</v>
      </c>
      <c r="C2324" s="156" t="s">
        <v>37</v>
      </c>
      <c r="D2324" s="156" t="s">
        <v>5866</v>
      </c>
      <c r="E2324" s="158" t="str">
        <f t="shared" si="36"/>
        <v>NVL</v>
      </c>
      <c r="F2324" s="158">
        <v>1548</v>
      </c>
    </row>
    <row r="2325" spans="1:6">
      <c r="A2325" s="156" t="s">
        <v>4716</v>
      </c>
      <c r="B2325" s="156" t="s">
        <v>4717</v>
      </c>
      <c r="C2325" s="156" t="s">
        <v>37</v>
      </c>
      <c r="D2325" s="156" t="s">
        <v>5866</v>
      </c>
      <c r="E2325" s="158" t="str">
        <f t="shared" si="36"/>
        <v>NVL</v>
      </c>
      <c r="F2325" s="158">
        <v>1548</v>
      </c>
    </row>
    <row r="2326" spans="1:6">
      <c r="A2326" s="156" t="s">
        <v>4718</v>
      </c>
      <c r="B2326" s="156" t="s">
        <v>4719</v>
      </c>
      <c r="C2326" s="156" t="s">
        <v>21</v>
      </c>
      <c r="D2326" s="156" t="s">
        <v>5881</v>
      </c>
      <c r="E2326" s="158" t="str">
        <f t="shared" si="36"/>
        <v>NVL</v>
      </c>
      <c r="F2326" s="158">
        <v>1548</v>
      </c>
    </row>
    <row r="2327" spans="1:6">
      <c r="A2327" s="156" t="s">
        <v>4720</v>
      </c>
      <c r="B2327" s="156" t="s">
        <v>4721</v>
      </c>
      <c r="C2327" s="156" t="s">
        <v>21</v>
      </c>
      <c r="D2327" s="156" t="s">
        <v>5881</v>
      </c>
      <c r="E2327" s="158" t="str">
        <f t="shared" si="36"/>
        <v>NVL</v>
      </c>
      <c r="F2327" s="158">
        <v>1548</v>
      </c>
    </row>
    <row r="2328" spans="1:6">
      <c r="A2328" s="156" t="s">
        <v>4722</v>
      </c>
      <c r="B2328" s="156" t="s">
        <v>4723</v>
      </c>
      <c r="C2328" s="156" t="s">
        <v>21</v>
      </c>
      <c r="D2328" s="156" t="s">
        <v>5881</v>
      </c>
      <c r="E2328" s="158" t="str">
        <f t="shared" si="36"/>
        <v>NVL</v>
      </c>
      <c r="F2328" s="158">
        <v>1548</v>
      </c>
    </row>
    <row r="2329" spans="1:6">
      <c r="A2329" s="156" t="s">
        <v>4724</v>
      </c>
      <c r="B2329" s="156" t="s">
        <v>4725</v>
      </c>
      <c r="C2329" s="156" t="s">
        <v>21</v>
      </c>
      <c r="D2329" s="156" t="s">
        <v>5881</v>
      </c>
      <c r="E2329" s="158" t="str">
        <f t="shared" si="36"/>
        <v>NVL</v>
      </c>
      <c r="F2329" s="158">
        <v>1548</v>
      </c>
    </row>
    <row r="2330" spans="1:6">
      <c r="A2330" s="156" t="s">
        <v>4726</v>
      </c>
      <c r="B2330" s="156" t="s">
        <v>4727</v>
      </c>
      <c r="C2330" s="156" t="s">
        <v>21</v>
      </c>
      <c r="D2330" s="156" t="s">
        <v>5881</v>
      </c>
      <c r="E2330" s="158" t="str">
        <f t="shared" si="36"/>
        <v>NVL</v>
      </c>
      <c r="F2330" s="158">
        <v>1548</v>
      </c>
    </row>
    <row r="2331" spans="1:6">
      <c r="A2331" s="156" t="s">
        <v>4728</v>
      </c>
      <c r="B2331" s="156" t="s">
        <v>4729</v>
      </c>
      <c r="C2331" s="156" t="s">
        <v>21</v>
      </c>
      <c r="D2331" s="156" t="s">
        <v>5881</v>
      </c>
      <c r="E2331" s="158" t="str">
        <f t="shared" si="36"/>
        <v>NVL</v>
      </c>
      <c r="F2331" s="158">
        <v>1548</v>
      </c>
    </row>
    <row r="2332" spans="1:6">
      <c r="A2332" s="156" t="s">
        <v>4730</v>
      </c>
      <c r="B2332" s="156" t="s">
        <v>4731</v>
      </c>
      <c r="C2332" s="156" t="s">
        <v>21</v>
      </c>
      <c r="D2332" s="156" t="s">
        <v>5881</v>
      </c>
      <c r="E2332" s="158" t="str">
        <f t="shared" si="36"/>
        <v>NVL</v>
      </c>
      <c r="F2332" s="158">
        <v>1548</v>
      </c>
    </row>
    <row r="2333" spans="1:6">
      <c r="A2333" s="156" t="s">
        <v>4732</v>
      </c>
      <c r="B2333" s="156" t="s">
        <v>4733</v>
      </c>
      <c r="C2333" s="156" t="s">
        <v>21</v>
      </c>
      <c r="D2333" s="156" t="s">
        <v>5866</v>
      </c>
      <c r="E2333" s="158" t="str">
        <f t="shared" si="36"/>
        <v>NVL</v>
      </c>
      <c r="F2333" s="158">
        <v>1548</v>
      </c>
    </row>
    <row r="2334" spans="1:6">
      <c r="A2334" s="156" t="s">
        <v>4734</v>
      </c>
      <c r="B2334" s="156" t="s">
        <v>4735</v>
      </c>
      <c r="C2334" s="156" t="s">
        <v>21</v>
      </c>
      <c r="D2334" s="156" t="s">
        <v>5866</v>
      </c>
      <c r="E2334" s="158" t="str">
        <f t="shared" si="36"/>
        <v>NVL</v>
      </c>
      <c r="F2334" s="158">
        <v>1548</v>
      </c>
    </row>
    <row r="2335" spans="1:6">
      <c r="A2335" s="156" t="s">
        <v>4736</v>
      </c>
      <c r="B2335" s="156" t="s">
        <v>4737</v>
      </c>
      <c r="C2335" s="156" t="s">
        <v>21</v>
      </c>
      <c r="D2335" s="156" t="s">
        <v>5866</v>
      </c>
      <c r="E2335" s="158" t="str">
        <f t="shared" si="36"/>
        <v>NVL</v>
      </c>
      <c r="F2335" s="158">
        <v>1548</v>
      </c>
    </row>
    <row r="2336" spans="1:6">
      <c r="A2336" s="156" t="s">
        <v>4738</v>
      </c>
      <c r="B2336" s="156" t="s">
        <v>4739</v>
      </c>
      <c r="C2336" s="156" t="s">
        <v>21</v>
      </c>
      <c r="D2336" s="156" t="s">
        <v>5866</v>
      </c>
      <c r="E2336" s="158" t="str">
        <f t="shared" si="36"/>
        <v>NVL</v>
      </c>
      <c r="F2336" s="158">
        <v>1548</v>
      </c>
    </row>
    <row r="2337" spans="1:6">
      <c r="A2337" s="156" t="s">
        <v>4740</v>
      </c>
      <c r="B2337" s="156" t="s">
        <v>4741</v>
      </c>
      <c r="C2337" s="156" t="s">
        <v>21</v>
      </c>
      <c r="D2337" s="156" t="s">
        <v>5866</v>
      </c>
      <c r="E2337" s="158" t="str">
        <f t="shared" si="36"/>
        <v>NVL</v>
      </c>
      <c r="F2337" s="158">
        <v>1548</v>
      </c>
    </row>
    <row r="2338" spans="1:6">
      <c r="A2338" s="156" t="s">
        <v>4742</v>
      </c>
      <c r="B2338" s="156" t="s">
        <v>4743</v>
      </c>
      <c r="C2338" s="156" t="s">
        <v>21</v>
      </c>
      <c r="D2338" s="156" t="s">
        <v>5866</v>
      </c>
      <c r="E2338" s="158" t="str">
        <f t="shared" si="36"/>
        <v>NVL</v>
      </c>
      <c r="F2338" s="158">
        <v>1548</v>
      </c>
    </row>
    <row r="2339" spans="1:6">
      <c r="A2339" s="156" t="s">
        <v>4744</v>
      </c>
      <c r="B2339" s="156" t="s">
        <v>4745</v>
      </c>
      <c r="C2339" s="156" t="s">
        <v>37</v>
      </c>
      <c r="D2339" s="156" t="s">
        <v>5865</v>
      </c>
      <c r="E2339" s="158" t="str">
        <f t="shared" si="36"/>
        <v>HH</v>
      </c>
      <c r="F2339" s="158">
        <v>6278</v>
      </c>
    </row>
    <row r="2340" spans="1:6">
      <c r="A2340" s="156" t="s">
        <v>4746</v>
      </c>
      <c r="B2340" s="156" t="s">
        <v>4747</v>
      </c>
      <c r="C2340" s="156" t="s">
        <v>5842</v>
      </c>
      <c r="D2340" s="156" t="s">
        <v>5870</v>
      </c>
      <c r="E2340" s="158" t="str">
        <f t="shared" si="36"/>
        <v>NVL</v>
      </c>
      <c r="F2340" s="158">
        <v>1548</v>
      </c>
    </row>
    <row r="2341" spans="1:6">
      <c r="A2341" s="156" t="s">
        <v>134</v>
      </c>
      <c r="B2341" s="156" t="s">
        <v>4748</v>
      </c>
      <c r="C2341" s="156" t="s">
        <v>21</v>
      </c>
      <c r="D2341" s="156" t="s">
        <v>5865</v>
      </c>
      <c r="E2341" s="158" t="str">
        <f t="shared" si="36"/>
        <v>HH</v>
      </c>
      <c r="F2341" s="158">
        <v>6278</v>
      </c>
    </row>
    <row r="2342" spans="1:6">
      <c r="A2342" s="156" t="s">
        <v>4749</v>
      </c>
      <c r="B2342" s="156" t="s">
        <v>4750</v>
      </c>
      <c r="C2342" s="156" t="s">
        <v>5842</v>
      </c>
      <c r="D2342" s="156" t="s">
        <v>5867</v>
      </c>
      <c r="E2342" s="158" t="str">
        <f t="shared" si="36"/>
        <v>CCDC</v>
      </c>
      <c r="F2342" s="158">
        <v>6273</v>
      </c>
    </row>
    <row r="2343" spans="1:6">
      <c r="A2343" s="156" t="s">
        <v>96</v>
      </c>
      <c r="B2343" s="156" t="s">
        <v>100</v>
      </c>
      <c r="C2343" s="156" t="s">
        <v>21</v>
      </c>
      <c r="D2343" s="156" t="s">
        <v>5865</v>
      </c>
      <c r="E2343" s="158" t="str">
        <f t="shared" si="36"/>
        <v>HH</v>
      </c>
      <c r="F2343" s="158">
        <v>6278</v>
      </c>
    </row>
    <row r="2344" spans="1:6">
      <c r="A2344" s="156" t="s">
        <v>4751</v>
      </c>
      <c r="B2344" s="156" t="s">
        <v>4752</v>
      </c>
      <c r="C2344" s="156" t="s">
        <v>21</v>
      </c>
      <c r="D2344" s="156" t="s">
        <v>5865</v>
      </c>
      <c r="E2344" s="158" t="str">
        <f t="shared" si="36"/>
        <v>HH</v>
      </c>
      <c r="F2344" s="158">
        <v>6278</v>
      </c>
    </row>
    <row r="2345" spans="1:6">
      <c r="A2345" s="156" t="s">
        <v>4753</v>
      </c>
      <c r="B2345" s="156" t="s">
        <v>4754</v>
      </c>
      <c r="C2345" s="156" t="s">
        <v>21</v>
      </c>
      <c r="D2345" s="156" t="s">
        <v>5865</v>
      </c>
      <c r="E2345" s="158" t="str">
        <f t="shared" si="36"/>
        <v>HH</v>
      </c>
      <c r="F2345" s="158">
        <v>6278</v>
      </c>
    </row>
    <row r="2346" spans="1:6">
      <c r="A2346" s="156" t="s">
        <v>4755</v>
      </c>
      <c r="B2346" s="156" t="s">
        <v>4756</v>
      </c>
      <c r="C2346" s="156" t="s">
        <v>37</v>
      </c>
      <c r="D2346" s="156" t="s">
        <v>5865</v>
      </c>
      <c r="E2346" s="158" t="str">
        <f t="shared" si="36"/>
        <v>HH</v>
      </c>
      <c r="F2346" s="158">
        <v>6278</v>
      </c>
    </row>
    <row r="2347" spans="1:6" ht="30">
      <c r="A2347" s="156" t="s">
        <v>4757</v>
      </c>
      <c r="B2347" s="156" t="s">
        <v>4758</v>
      </c>
      <c r="C2347" s="156" t="s">
        <v>37</v>
      </c>
      <c r="D2347" s="156" t="s">
        <v>5865</v>
      </c>
      <c r="E2347" s="158" t="str">
        <f t="shared" si="36"/>
        <v>HH</v>
      </c>
      <c r="F2347" s="158">
        <v>6278</v>
      </c>
    </row>
    <row r="2348" spans="1:6">
      <c r="A2348" s="156" t="s">
        <v>4759</v>
      </c>
      <c r="B2348" s="156" t="s">
        <v>4760</v>
      </c>
      <c r="C2348" s="156" t="s">
        <v>5842</v>
      </c>
      <c r="D2348" s="156" t="s">
        <v>5867</v>
      </c>
      <c r="E2348" s="158" t="str">
        <f t="shared" si="36"/>
        <v>CCDC</v>
      </c>
      <c r="F2348" s="158">
        <v>6273</v>
      </c>
    </row>
    <row r="2349" spans="1:6" ht="30">
      <c r="A2349" s="156" t="s">
        <v>4761</v>
      </c>
      <c r="B2349" s="156" t="s">
        <v>4762</v>
      </c>
      <c r="C2349" s="156" t="s">
        <v>37</v>
      </c>
      <c r="D2349" s="156" t="s">
        <v>5865</v>
      </c>
      <c r="E2349" s="158" t="str">
        <f t="shared" si="36"/>
        <v>HH</v>
      </c>
      <c r="F2349" s="158">
        <v>6278</v>
      </c>
    </row>
    <row r="2350" spans="1:6" ht="30">
      <c r="A2350" s="156" t="s">
        <v>4763</v>
      </c>
      <c r="B2350" s="156" t="s">
        <v>4764</v>
      </c>
      <c r="C2350" s="156" t="s">
        <v>5842</v>
      </c>
      <c r="D2350" s="156" t="s">
        <v>5865</v>
      </c>
      <c r="E2350" s="158" t="str">
        <f t="shared" si="36"/>
        <v>HH</v>
      </c>
      <c r="F2350" s="158">
        <v>6278</v>
      </c>
    </row>
    <row r="2351" spans="1:6" ht="30">
      <c r="A2351" s="156" t="s">
        <v>4765</v>
      </c>
      <c r="B2351" s="156" t="s">
        <v>4766</v>
      </c>
      <c r="C2351" s="156" t="s">
        <v>5843</v>
      </c>
      <c r="D2351" s="156" t="s">
        <v>5865</v>
      </c>
      <c r="E2351" s="158" t="str">
        <f t="shared" si="36"/>
        <v>HH</v>
      </c>
      <c r="F2351" s="158">
        <v>6278</v>
      </c>
    </row>
    <row r="2352" spans="1:6">
      <c r="A2352" s="156" t="s">
        <v>4767</v>
      </c>
      <c r="B2352" s="156" t="s">
        <v>4768</v>
      </c>
      <c r="C2352" s="156" t="s">
        <v>5843</v>
      </c>
      <c r="D2352" s="156" t="s">
        <v>5877</v>
      </c>
      <c r="E2352" s="158" t="str">
        <f t="shared" si="36"/>
        <v>TP</v>
      </c>
    </row>
    <row r="2353" spans="1:6">
      <c r="A2353" s="156" t="s">
        <v>4769</v>
      </c>
      <c r="B2353" s="156" t="s">
        <v>4770</v>
      </c>
      <c r="C2353" s="156" t="s">
        <v>5843</v>
      </c>
      <c r="D2353" s="156" t="s">
        <v>5877</v>
      </c>
      <c r="E2353" s="158" t="str">
        <f t="shared" si="36"/>
        <v>TP</v>
      </c>
    </row>
    <row r="2354" spans="1:6">
      <c r="A2354" s="156" t="s">
        <v>4771</v>
      </c>
      <c r="B2354" s="156" t="s">
        <v>4772</v>
      </c>
      <c r="C2354" s="156" t="s">
        <v>5842</v>
      </c>
      <c r="D2354" s="156" t="s">
        <v>5870</v>
      </c>
      <c r="E2354" s="158" t="str">
        <f t="shared" si="36"/>
        <v>NVL</v>
      </c>
      <c r="F2354" s="158">
        <v>1548</v>
      </c>
    </row>
    <row r="2355" spans="1:6">
      <c r="A2355" s="156" t="s">
        <v>4773</v>
      </c>
      <c r="B2355" s="156" t="s">
        <v>4774</v>
      </c>
      <c r="C2355" s="156" t="s">
        <v>21</v>
      </c>
      <c r="D2355" s="156" t="s">
        <v>5866</v>
      </c>
      <c r="E2355" s="158" t="str">
        <f t="shared" si="36"/>
        <v>NVL</v>
      </c>
      <c r="F2355" s="158">
        <v>1548</v>
      </c>
    </row>
    <row r="2356" spans="1:6">
      <c r="A2356" s="156" t="s">
        <v>4775</v>
      </c>
      <c r="B2356" s="156" t="s">
        <v>4776</v>
      </c>
      <c r="C2356" s="156" t="s">
        <v>21</v>
      </c>
      <c r="D2356" s="156" t="s">
        <v>5866</v>
      </c>
      <c r="E2356" s="158" t="str">
        <f t="shared" si="36"/>
        <v>NVL</v>
      </c>
      <c r="F2356" s="158">
        <v>1548</v>
      </c>
    </row>
    <row r="2357" spans="1:6">
      <c r="A2357" s="156" t="s">
        <v>4777</v>
      </c>
      <c r="B2357" s="156" t="s">
        <v>4778</v>
      </c>
      <c r="C2357" s="156" t="s">
        <v>21</v>
      </c>
      <c r="D2357" s="156" t="s">
        <v>5865</v>
      </c>
      <c r="E2357" s="158" t="str">
        <f t="shared" si="36"/>
        <v>HH</v>
      </c>
      <c r="F2357" s="158">
        <v>6278</v>
      </c>
    </row>
    <row r="2358" spans="1:6">
      <c r="A2358" s="156" t="s">
        <v>4779</v>
      </c>
      <c r="B2358" s="156" t="s">
        <v>4780</v>
      </c>
      <c r="C2358" s="156" t="s">
        <v>21</v>
      </c>
      <c r="D2358" s="156" t="s">
        <v>5866</v>
      </c>
      <c r="E2358" s="158" t="str">
        <f t="shared" si="36"/>
        <v>NVL</v>
      </c>
      <c r="F2358" s="158">
        <v>1548</v>
      </c>
    </row>
    <row r="2359" spans="1:6">
      <c r="A2359" s="156" t="s">
        <v>4781</v>
      </c>
      <c r="B2359" s="156" t="s">
        <v>4782</v>
      </c>
      <c r="C2359" s="156" t="s">
        <v>21</v>
      </c>
      <c r="D2359" s="156" t="s">
        <v>5865</v>
      </c>
      <c r="E2359" s="158" t="str">
        <f t="shared" si="36"/>
        <v>HH</v>
      </c>
      <c r="F2359" s="158">
        <v>6278</v>
      </c>
    </row>
    <row r="2360" spans="1:6">
      <c r="A2360" s="156" t="s">
        <v>4783</v>
      </c>
      <c r="B2360" s="156" t="s">
        <v>4784</v>
      </c>
      <c r="C2360" s="156" t="s">
        <v>21</v>
      </c>
      <c r="D2360" s="156" t="s">
        <v>5866</v>
      </c>
      <c r="E2360" s="158" t="str">
        <f t="shared" si="36"/>
        <v>NVL</v>
      </c>
      <c r="F2360" s="158">
        <v>1548</v>
      </c>
    </row>
    <row r="2361" spans="1:6">
      <c r="A2361" s="156" t="s">
        <v>4785</v>
      </c>
      <c r="B2361" s="156" t="s">
        <v>4786</v>
      </c>
      <c r="C2361" s="156" t="s">
        <v>21</v>
      </c>
      <c r="D2361" s="156" t="s">
        <v>5866</v>
      </c>
      <c r="E2361" s="158" t="str">
        <f t="shared" si="36"/>
        <v>NVL</v>
      </c>
      <c r="F2361" s="158">
        <v>1548</v>
      </c>
    </row>
    <row r="2362" spans="1:6">
      <c r="A2362" s="156" t="s">
        <v>4787</v>
      </c>
      <c r="B2362" s="156" t="s">
        <v>4788</v>
      </c>
      <c r="C2362" s="156" t="s">
        <v>37</v>
      </c>
      <c r="D2362" s="156" t="s">
        <v>5865</v>
      </c>
      <c r="E2362" s="158" t="str">
        <f t="shared" si="36"/>
        <v>HH</v>
      </c>
      <c r="F2362" s="158">
        <v>6278</v>
      </c>
    </row>
    <row r="2363" spans="1:6">
      <c r="A2363" s="156" t="s">
        <v>4789</v>
      </c>
      <c r="B2363" s="156" t="s">
        <v>4790</v>
      </c>
      <c r="C2363" s="156" t="s">
        <v>21</v>
      </c>
      <c r="D2363" s="156" t="s">
        <v>5881</v>
      </c>
      <c r="E2363" s="158" t="str">
        <f t="shared" si="36"/>
        <v>NVL</v>
      </c>
      <c r="F2363" s="158">
        <v>1548</v>
      </c>
    </row>
    <row r="2364" spans="1:6">
      <c r="A2364" s="156" t="s">
        <v>4791</v>
      </c>
      <c r="B2364" s="156" t="s">
        <v>4792</v>
      </c>
      <c r="C2364" s="156" t="s">
        <v>21</v>
      </c>
      <c r="D2364" s="156" t="s">
        <v>5881</v>
      </c>
      <c r="E2364" s="158" t="str">
        <f t="shared" si="36"/>
        <v>NVL</v>
      </c>
      <c r="F2364" s="158">
        <v>1548</v>
      </c>
    </row>
    <row r="2365" spans="1:6">
      <c r="A2365" s="156" t="s">
        <v>4793</v>
      </c>
      <c r="B2365" s="156" t="s">
        <v>4794</v>
      </c>
      <c r="C2365" s="156" t="s">
        <v>21</v>
      </c>
      <c r="D2365" s="156" t="s">
        <v>5866</v>
      </c>
      <c r="E2365" s="158" t="str">
        <f t="shared" si="36"/>
        <v>NVL</v>
      </c>
      <c r="F2365" s="158">
        <v>1548</v>
      </c>
    </row>
    <row r="2366" spans="1:6">
      <c r="A2366" s="156" t="s">
        <v>4795</v>
      </c>
      <c r="B2366" s="156" t="s">
        <v>4796</v>
      </c>
      <c r="C2366" s="156" t="s">
        <v>21</v>
      </c>
      <c r="D2366" s="156" t="s">
        <v>5866</v>
      </c>
      <c r="E2366" s="158" t="str">
        <f t="shared" si="36"/>
        <v>NVL</v>
      </c>
      <c r="F2366" s="158">
        <v>1548</v>
      </c>
    </row>
    <row r="2367" spans="1:6">
      <c r="A2367" s="156" t="s">
        <v>4797</v>
      </c>
      <c r="B2367" s="156" t="s">
        <v>4798</v>
      </c>
      <c r="C2367" s="156" t="s">
        <v>21</v>
      </c>
      <c r="D2367" s="156" t="s">
        <v>5866</v>
      </c>
      <c r="E2367" s="158" t="str">
        <f t="shared" si="36"/>
        <v>NVL</v>
      </c>
      <c r="F2367" s="158">
        <v>1548</v>
      </c>
    </row>
    <row r="2368" spans="1:6">
      <c r="A2368" s="156" t="s">
        <v>4799</v>
      </c>
      <c r="B2368" s="156" t="s">
        <v>4800</v>
      </c>
      <c r="C2368" s="156" t="s">
        <v>21</v>
      </c>
      <c r="D2368" s="156" t="s">
        <v>5881</v>
      </c>
      <c r="E2368" s="158" t="str">
        <f t="shared" si="36"/>
        <v>NVL</v>
      </c>
      <c r="F2368" s="158">
        <v>1548</v>
      </c>
    </row>
    <row r="2369" spans="1:6">
      <c r="A2369" s="156" t="s">
        <v>4801</v>
      </c>
      <c r="B2369" s="156" t="s">
        <v>4802</v>
      </c>
      <c r="C2369" s="156" t="s">
        <v>21</v>
      </c>
      <c r="D2369" s="156" t="s">
        <v>5866</v>
      </c>
      <c r="E2369" s="158" t="str">
        <f t="shared" si="36"/>
        <v>NVL</v>
      </c>
      <c r="F2369" s="158">
        <v>1548</v>
      </c>
    </row>
    <row r="2370" spans="1:6">
      <c r="A2370" s="156" t="s">
        <v>4803</v>
      </c>
      <c r="B2370" s="156" t="s">
        <v>4804</v>
      </c>
      <c r="C2370" s="156" t="s">
        <v>21</v>
      </c>
      <c r="D2370" s="156" t="s">
        <v>5866</v>
      </c>
      <c r="E2370" s="158" t="str">
        <f t="shared" si="36"/>
        <v>NVL</v>
      </c>
      <c r="F2370" s="158">
        <v>1548</v>
      </c>
    </row>
    <row r="2371" spans="1:6">
      <c r="A2371" s="156" t="s">
        <v>4805</v>
      </c>
      <c r="B2371" s="156" t="s">
        <v>4806</v>
      </c>
      <c r="C2371" s="156" t="s">
        <v>21</v>
      </c>
      <c r="D2371" s="156" t="s">
        <v>5881</v>
      </c>
      <c r="E2371" s="158" t="str">
        <f t="shared" ref="E2371:E2434" si="37">IF(LEFT(D2371,3)="156","HH",IF(LEFT(D2371,3)="155","TP",IF(LEFT(D2371,3)="153","CCDC",IF(LEFT(D2371,4)="1522","VTTH","NVL"))))</f>
        <v>NVL</v>
      </c>
      <c r="F2371" s="158">
        <v>1548</v>
      </c>
    </row>
    <row r="2372" spans="1:6">
      <c r="A2372" s="156" t="s">
        <v>4807</v>
      </c>
      <c r="B2372" s="156" t="s">
        <v>4808</v>
      </c>
      <c r="C2372" s="156" t="s">
        <v>21</v>
      </c>
      <c r="D2372" s="156" t="s">
        <v>5881</v>
      </c>
      <c r="E2372" s="158" t="str">
        <f t="shared" si="37"/>
        <v>NVL</v>
      </c>
      <c r="F2372" s="158">
        <v>1548</v>
      </c>
    </row>
    <row r="2373" spans="1:6" ht="30">
      <c r="A2373" s="156" t="s">
        <v>4809</v>
      </c>
      <c r="B2373" s="156" t="s">
        <v>4810</v>
      </c>
      <c r="C2373" s="156" t="s">
        <v>21</v>
      </c>
      <c r="D2373" s="156" t="s">
        <v>5881</v>
      </c>
      <c r="E2373" s="158" t="str">
        <f t="shared" si="37"/>
        <v>NVL</v>
      </c>
      <c r="F2373" s="158">
        <v>1548</v>
      </c>
    </row>
    <row r="2374" spans="1:6" ht="30">
      <c r="A2374" s="156" t="s">
        <v>4811</v>
      </c>
      <c r="B2374" s="156" t="s">
        <v>4812</v>
      </c>
      <c r="C2374" s="156" t="s">
        <v>5853</v>
      </c>
      <c r="D2374" s="156" t="s">
        <v>5866</v>
      </c>
      <c r="E2374" s="158" t="str">
        <f t="shared" si="37"/>
        <v>NVL</v>
      </c>
      <c r="F2374" s="158">
        <v>1548</v>
      </c>
    </row>
    <row r="2375" spans="1:6">
      <c r="A2375" s="156" t="s">
        <v>4813</v>
      </c>
      <c r="B2375" s="156" t="s">
        <v>4814</v>
      </c>
      <c r="C2375" s="156" t="s">
        <v>5842</v>
      </c>
      <c r="D2375" s="156" t="s">
        <v>5881</v>
      </c>
      <c r="E2375" s="158" t="str">
        <f t="shared" si="37"/>
        <v>NVL</v>
      </c>
      <c r="F2375" s="158">
        <v>1548</v>
      </c>
    </row>
    <row r="2376" spans="1:6">
      <c r="A2376" s="156" t="s">
        <v>4815</v>
      </c>
      <c r="B2376" s="156" t="s">
        <v>4816</v>
      </c>
      <c r="C2376" s="156" t="s">
        <v>21</v>
      </c>
      <c r="D2376" s="156" t="s">
        <v>5872</v>
      </c>
      <c r="E2376" s="158" t="str">
        <f t="shared" si="37"/>
        <v>NVL</v>
      </c>
      <c r="F2376" s="158">
        <v>1548</v>
      </c>
    </row>
    <row r="2377" spans="1:6">
      <c r="A2377" s="156" t="s">
        <v>4817</v>
      </c>
      <c r="B2377" s="156" t="s">
        <v>4818</v>
      </c>
      <c r="C2377" s="156" t="s">
        <v>21</v>
      </c>
      <c r="D2377" s="156" t="s">
        <v>5866</v>
      </c>
      <c r="E2377" s="158" t="str">
        <f t="shared" si="37"/>
        <v>NVL</v>
      </c>
      <c r="F2377" s="158">
        <v>1548</v>
      </c>
    </row>
    <row r="2378" spans="1:6">
      <c r="A2378" s="156" t="s">
        <v>4819</v>
      </c>
      <c r="B2378" s="156" t="s">
        <v>4820</v>
      </c>
      <c r="C2378" s="156" t="s">
        <v>21</v>
      </c>
      <c r="D2378" s="156" t="s">
        <v>5881</v>
      </c>
      <c r="E2378" s="158" t="str">
        <f t="shared" si="37"/>
        <v>NVL</v>
      </c>
      <c r="F2378" s="158">
        <v>1548</v>
      </c>
    </row>
    <row r="2379" spans="1:6" ht="30">
      <c r="A2379" s="156" t="s">
        <v>4821</v>
      </c>
      <c r="B2379" s="156" t="s">
        <v>4822</v>
      </c>
      <c r="C2379" s="156" t="s">
        <v>21</v>
      </c>
      <c r="D2379" s="156" t="s">
        <v>5872</v>
      </c>
      <c r="E2379" s="158" t="str">
        <f t="shared" si="37"/>
        <v>NVL</v>
      </c>
      <c r="F2379" s="158">
        <v>1548</v>
      </c>
    </row>
    <row r="2380" spans="1:6">
      <c r="A2380" s="156" t="s">
        <v>4823</v>
      </c>
      <c r="B2380" s="156" t="s">
        <v>4824</v>
      </c>
      <c r="C2380" s="156" t="s">
        <v>21</v>
      </c>
      <c r="D2380" s="156" t="s">
        <v>5866</v>
      </c>
      <c r="E2380" s="158" t="str">
        <f t="shared" si="37"/>
        <v>NVL</v>
      </c>
      <c r="F2380" s="158">
        <v>1548</v>
      </c>
    </row>
    <row r="2381" spans="1:6">
      <c r="A2381" s="156" t="s">
        <v>4825</v>
      </c>
      <c r="B2381" s="156" t="s">
        <v>4826</v>
      </c>
      <c r="C2381" s="156" t="s">
        <v>21</v>
      </c>
      <c r="D2381" s="156" t="s">
        <v>5881</v>
      </c>
      <c r="E2381" s="158" t="str">
        <f t="shared" si="37"/>
        <v>NVL</v>
      </c>
      <c r="F2381" s="158">
        <v>1548</v>
      </c>
    </row>
    <row r="2382" spans="1:6">
      <c r="A2382" s="156" t="s">
        <v>4827</v>
      </c>
      <c r="B2382" s="156" t="s">
        <v>4828</v>
      </c>
      <c r="C2382" s="156" t="s">
        <v>21</v>
      </c>
      <c r="D2382" s="156" t="s">
        <v>5872</v>
      </c>
      <c r="E2382" s="158" t="str">
        <f t="shared" si="37"/>
        <v>NVL</v>
      </c>
      <c r="F2382" s="158">
        <v>1548</v>
      </c>
    </row>
    <row r="2383" spans="1:6" ht="30">
      <c r="A2383" s="156" t="s">
        <v>4829</v>
      </c>
      <c r="B2383" s="156" t="s">
        <v>4830</v>
      </c>
      <c r="C2383" s="156" t="s">
        <v>5853</v>
      </c>
      <c r="D2383" s="156" t="s">
        <v>5867</v>
      </c>
      <c r="E2383" s="158" t="str">
        <f t="shared" si="37"/>
        <v>CCDC</v>
      </c>
      <c r="F2383" s="158">
        <v>6273</v>
      </c>
    </row>
    <row r="2384" spans="1:6">
      <c r="A2384" s="156" t="s">
        <v>4831</v>
      </c>
      <c r="B2384" s="156" t="s">
        <v>4832</v>
      </c>
      <c r="C2384" s="156" t="s">
        <v>21</v>
      </c>
      <c r="D2384" s="156" t="s">
        <v>5872</v>
      </c>
      <c r="E2384" s="158" t="str">
        <f t="shared" si="37"/>
        <v>NVL</v>
      </c>
      <c r="F2384" s="158">
        <v>1548</v>
      </c>
    </row>
    <row r="2385" spans="1:6">
      <c r="A2385" s="156" t="s">
        <v>4833</v>
      </c>
      <c r="B2385" s="156" t="s">
        <v>4834</v>
      </c>
      <c r="C2385" s="156" t="s">
        <v>21</v>
      </c>
      <c r="D2385" s="156" t="s">
        <v>5881</v>
      </c>
      <c r="E2385" s="158" t="str">
        <f t="shared" si="37"/>
        <v>NVL</v>
      </c>
      <c r="F2385" s="158">
        <v>1548</v>
      </c>
    </row>
    <row r="2386" spans="1:6">
      <c r="A2386" s="156" t="s">
        <v>4835</v>
      </c>
      <c r="B2386" s="156" t="s">
        <v>4836</v>
      </c>
      <c r="C2386" s="156" t="s">
        <v>21</v>
      </c>
      <c r="D2386" s="156" t="s">
        <v>5872</v>
      </c>
      <c r="E2386" s="158" t="str">
        <f t="shared" si="37"/>
        <v>NVL</v>
      </c>
      <c r="F2386" s="158">
        <v>1548</v>
      </c>
    </row>
    <row r="2387" spans="1:6">
      <c r="A2387" s="156" t="s">
        <v>4837</v>
      </c>
      <c r="B2387" s="156" t="s">
        <v>4838</v>
      </c>
      <c r="C2387" s="156" t="s">
        <v>21</v>
      </c>
      <c r="D2387" s="156" t="s">
        <v>5872</v>
      </c>
      <c r="E2387" s="158" t="str">
        <f t="shared" si="37"/>
        <v>NVL</v>
      </c>
      <c r="F2387" s="158">
        <v>1548</v>
      </c>
    </row>
    <row r="2388" spans="1:6">
      <c r="A2388" s="156" t="s">
        <v>4839</v>
      </c>
      <c r="B2388" s="156" t="s">
        <v>4840</v>
      </c>
      <c r="C2388" s="156" t="s">
        <v>21</v>
      </c>
      <c r="D2388" s="156" t="s">
        <v>5881</v>
      </c>
      <c r="E2388" s="158" t="str">
        <f t="shared" si="37"/>
        <v>NVL</v>
      </c>
      <c r="F2388" s="158">
        <v>1548</v>
      </c>
    </row>
    <row r="2389" spans="1:6">
      <c r="A2389" s="156" t="s">
        <v>4841</v>
      </c>
      <c r="B2389" s="156" t="s">
        <v>4842</v>
      </c>
      <c r="C2389" s="156" t="s">
        <v>21</v>
      </c>
      <c r="D2389" s="156" t="s">
        <v>5866</v>
      </c>
      <c r="E2389" s="158" t="str">
        <f t="shared" si="37"/>
        <v>NVL</v>
      </c>
      <c r="F2389" s="158">
        <v>1548</v>
      </c>
    </row>
    <row r="2390" spans="1:6">
      <c r="A2390" s="156" t="s">
        <v>4843</v>
      </c>
      <c r="B2390" s="156" t="s">
        <v>4844</v>
      </c>
      <c r="C2390" s="156" t="s">
        <v>21</v>
      </c>
      <c r="D2390" s="156" t="s">
        <v>5866</v>
      </c>
      <c r="E2390" s="158" t="str">
        <f t="shared" si="37"/>
        <v>NVL</v>
      </c>
      <c r="F2390" s="158">
        <v>1548</v>
      </c>
    </row>
    <row r="2391" spans="1:6">
      <c r="A2391" s="156" t="s">
        <v>4845</v>
      </c>
      <c r="B2391" s="156" t="s">
        <v>4846</v>
      </c>
      <c r="C2391" s="156" t="s">
        <v>21</v>
      </c>
      <c r="D2391" s="156" t="s">
        <v>5866</v>
      </c>
      <c r="E2391" s="158" t="str">
        <f t="shared" si="37"/>
        <v>NVL</v>
      </c>
      <c r="F2391" s="158">
        <v>1548</v>
      </c>
    </row>
    <row r="2392" spans="1:6">
      <c r="A2392" s="156" t="s">
        <v>4847</v>
      </c>
      <c r="B2392" s="156" t="s">
        <v>4848</v>
      </c>
      <c r="C2392" s="156" t="s">
        <v>21</v>
      </c>
      <c r="D2392" s="156" t="s">
        <v>5881</v>
      </c>
      <c r="E2392" s="158" t="str">
        <f t="shared" si="37"/>
        <v>NVL</v>
      </c>
      <c r="F2392" s="158">
        <v>1548</v>
      </c>
    </row>
    <row r="2393" spans="1:6">
      <c r="A2393" s="156" t="s">
        <v>4849</v>
      </c>
      <c r="B2393" s="156" t="s">
        <v>4850</v>
      </c>
      <c r="C2393" s="156" t="s">
        <v>21</v>
      </c>
      <c r="D2393" s="156" t="s">
        <v>5866</v>
      </c>
      <c r="E2393" s="158" t="str">
        <f t="shared" si="37"/>
        <v>NVL</v>
      </c>
      <c r="F2393" s="158">
        <v>1548</v>
      </c>
    </row>
    <row r="2394" spans="1:6">
      <c r="A2394" s="156" t="s">
        <v>4851</v>
      </c>
      <c r="B2394" s="156" t="s">
        <v>4852</v>
      </c>
      <c r="C2394" s="156" t="s">
        <v>21</v>
      </c>
      <c r="D2394" s="156" t="s">
        <v>5866</v>
      </c>
      <c r="E2394" s="158" t="str">
        <f t="shared" si="37"/>
        <v>NVL</v>
      </c>
      <c r="F2394" s="158">
        <v>1548</v>
      </c>
    </row>
    <row r="2395" spans="1:6">
      <c r="A2395" s="156" t="s">
        <v>4853</v>
      </c>
      <c r="B2395" s="156" t="s">
        <v>4854</v>
      </c>
      <c r="C2395" s="156" t="s">
        <v>21</v>
      </c>
      <c r="D2395" s="156" t="s">
        <v>5866</v>
      </c>
      <c r="E2395" s="158" t="str">
        <f t="shared" si="37"/>
        <v>NVL</v>
      </c>
      <c r="F2395" s="158">
        <v>1548</v>
      </c>
    </row>
    <row r="2396" spans="1:6">
      <c r="A2396" s="156" t="s">
        <v>4855</v>
      </c>
      <c r="B2396" s="156" t="s">
        <v>4856</v>
      </c>
      <c r="C2396" s="156" t="s">
        <v>21</v>
      </c>
      <c r="D2396" s="156" t="s">
        <v>5881</v>
      </c>
      <c r="E2396" s="158" t="str">
        <f t="shared" si="37"/>
        <v>NVL</v>
      </c>
      <c r="F2396" s="158">
        <v>1548</v>
      </c>
    </row>
    <row r="2397" spans="1:6">
      <c r="A2397" s="156" t="s">
        <v>4857</v>
      </c>
      <c r="B2397" s="156" t="s">
        <v>4858</v>
      </c>
      <c r="C2397" s="156" t="s">
        <v>21</v>
      </c>
      <c r="D2397" s="156" t="s">
        <v>5866</v>
      </c>
      <c r="E2397" s="158" t="str">
        <f t="shared" si="37"/>
        <v>NVL</v>
      </c>
      <c r="F2397" s="158">
        <v>1548</v>
      </c>
    </row>
    <row r="2398" spans="1:6">
      <c r="A2398" s="156" t="s">
        <v>4859</v>
      </c>
      <c r="B2398" s="156" t="s">
        <v>4860</v>
      </c>
      <c r="C2398" s="156" t="s">
        <v>21</v>
      </c>
      <c r="D2398" s="156" t="s">
        <v>5866</v>
      </c>
      <c r="E2398" s="158" t="str">
        <f t="shared" si="37"/>
        <v>NVL</v>
      </c>
      <c r="F2398" s="158">
        <v>1548</v>
      </c>
    </row>
    <row r="2399" spans="1:6">
      <c r="A2399" s="156" t="s">
        <v>4861</v>
      </c>
      <c r="B2399" s="156" t="s">
        <v>4862</v>
      </c>
      <c r="C2399" s="156" t="s">
        <v>21</v>
      </c>
      <c r="D2399" s="156" t="s">
        <v>5866</v>
      </c>
      <c r="E2399" s="158" t="str">
        <f t="shared" si="37"/>
        <v>NVL</v>
      </c>
      <c r="F2399" s="158">
        <v>1548</v>
      </c>
    </row>
    <row r="2400" spans="1:6">
      <c r="A2400" s="156" t="s">
        <v>4863</v>
      </c>
      <c r="B2400" s="156" t="s">
        <v>4864</v>
      </c>
      <c r="C2400" s="156" t="s">
        <v>21</v>
      </c>
      <c r="D2400" s="156" t="s">
        <v>5866</v>
      </c>
      <c r="E2400" s="158" t="str">
        <f t="shared" si="37"/>
        <v>NVL</v>
      </c>
      <c r="F2400" s="158">
        <v>1548</v>
      </c>
    </row>
    <row r="2401" spans="1:6">
      <c r="A2401" s="156" t="s">
        <v>4865</v>
      </c>
      <c r="B2401" s="156" t="s">
        <v>4866</v>
      </c>
      <c r="C2401" s="156" t="s">
        <v>21</v>
      </c>
      <c r="D2401" s="156" t="s">
        <v>5866</v>
      </c>
      <c r="E2401" s="158" t="str">
        <f t="shared" si="37"/>
        <v>NVL</v>
      </c>
      <c r="F2401" s="158">
        <v>1548</v>
      </c>
    </row>
    <row r="2402" spans="1:6" ht="30">
      <c r="A2402" s="156" t="s">
        <v>4867</v>
      </c>
      <c r="B2402" s="156" t="s">
        <v>4868</v>
      </c>
      <c r="C2402" s="156" t="s">
        <v>37</v>
      </c>
      <c r="D2402" s="156" t="s">
        <v>5865</v>
      </c>
      <c r="E2402" s="158" t="str">
        <f t="shared" si="37"/>
        <v>HH</v>
      </c>
      <c r="F2402" s="158">
        <v>6278</v>
      </c>
    </row>
    <row r="2403" spans="1:6">
      <c r="A2403" s="156" t="s">
        <v>4869</v>
      </c>
      <c r="B2403" s="156" t="s">
        <v>4870</v>
      </c>
      <c r="C2403" s="156" t="s">
        <v>21</v>
      </c>
      <c r="D2403" s="156" t="s">
        <v>5867</v>
      </c>
      <c r="E2403" s="158" t="str">
        <f t="shared" si="37"/>
        <v>CCDC</v>
      </c>
      <c r="F2403" s="158">
        <v>6273</v>
      </c>
    </row>
    <row r="2404" spans="1:6">
      <c r="A2404" s="156" t="s">
        <v>4871</v>
      </c>
      <c r="B2404" s="156" t="s">
        <v>4872</v>
      </c>
      <c r="C2404" s="156" t="s">
        <v>21</v>
      </c>
      <c r="D2404" s="156" t="s">
        <v>5867</v>
      </c>
      <c r="E2404" s="158" t="str">
        <f t="shared" si="37"/>
        <v>CCDC</v>
      </c>
      <c r="F2404" s="158">
        <v>6273</v>
      </c>
    </row>
    <row r="2405" spans="1:6">
      <c r="A2405" s="156" t="s">
        <v>4873</v>
      </c>
      <c r="B2405" s="156" t="s">
        <v>4874</v>
      </c>
      <c r="C2405" s="156" t="s">
        <v>21</v>
      </c>
      <c r="D2405" s="156" t="s">
        <v>5867</v>
      </c>
      <c r="E2405" s="158" t="str">
        <f t="shared" si="37"/>
        <v>CCDC</v>
      </c>
      <c r="F2405" s="158">
        <v>6273</v>
      </c>
    </row>
    <row r="2406" spans="1:6">
      <c r="A2406" s="156" t="s">
        <v>4875</v>
      </c>
      <c r="B2406" s="156" t="s">
        <v>4876</v>
      </c>
      <c r="C2406" s="156" t="s">
        <v>21</v>
      </c>
      <c r="D2406" s="156" t="s">
        <v>5867</v>
      </c>
      <c r="E2406" s="158" t="str">
        <f t="shared" si="37"/>
        <v>CCDC</v>
      </c>
      <c r="F2406" s="158">
        <v>6273</v>
      </c>
    </row>
    <row r="2407" spans="1:6">
      <c r="A2407" s="156" t="s">
        <v>4877</v>
      </c>
      <c r="B2407" s="156" t="s">
        <v>4878</v>
      </c>
      <c r="C2407" s="156" t="s">
        <v>21</v>
      </c>
      <c r="D2407" s="156" t="s">
        <v>5867</v>
      </c>
      <c r="E2407" s="158" t="str">
        <f t="shared" si="37"/>
        <v>CCDC</v>
      </c>
      <c r="F2407" s="158">
        <v>6273</v>
      </c>
    </row>
    <row r="2408" spans="1:6">
      <c r="A2408" s="156" t="s">
        <v>4879</v>
      </c>
      <c r="B2408" s="156" t="s">
        <v>4880</v>
      </c>
      <c r="C2408" s="156" t="s">
        <v>21</v>
      </c>
      <c r="D2408" s="156" t="s">
        <v>5878</v>
      </c>
      <c r="E2408" s="158" t="str">
        <f t="shared" si="37"/>
        <v>VTTH</v>
      </c>
      <c r="F2408" s="158">
        <v>6272</v>
      </c>
    </row>
    <row r="2409" spans="1:6">
      <c r="A2409" s="156" t="s">
        <v>4881</v>
      </c>
      <c r="B2409" s="156" t="s">
        <v>4882</v>
      </c>
      <c r="C2409" s="156" t="s">
        <v>21</v>
      </c>
      <c r="D2409" s="156" t="s">
        <v>5867</v>
      </c>
      <c r="E2409" s="158" t="str">
        <f t="shared" si="37"/>
        <v>CCDC</v>
      </c>
      <c r="F2409" s="158">
        <v>6273</v>
      </c>
    </row>
    <row r="2410" spans="1:6">
      <c r="A2410" s="156" t="s">
        <v>4883</v>
      </c>
      <c r="B2410" s="156" t="s">
        <v>4884</v>
      </c>
      <c r="C2410" s="156" t="s">
        <v>21</v>
      </c>
      <c r="D2410" s="156" t="s">
        <v>5867</v>
      </c>
      <c r="E2410" s="158" t="str">
        <f t="shared" si="37"/>
        <v>CCDC</v>
      </c>
      <c r="F2410" s="158">
        <v>6273</v>
      </c>
    </row>
    <row r="2411" spans="1:6">
      <c r="A2411" s="156" t="s">
        <v>4885</v>
      </c>
      <c r="B2411" s="156" t="s">
        <v>4886</v>
      </c>
      <c r="C2411" s="156" t="s">
        <v>21</v>
      </c>
      <c r="D2411" s="156" t="s">
        <v>5867</v>
      </c>
      <c r="E2411" s="158" t="str">
        <f t="shared" si="37"/>
        <v>CCDC</v>
      </c>
      <c r="F2411" s="158">
        <v>6273</v>
      </c>
    </row>
    <row r="2412" spans="1:6">
      <c r="A2412" s="156" t="s">
        <v>4887</v>
      </c>
      <c r="B2412" s="156" t="s">
        <v>4888</v>
      </c>
      <c r="C2412" s="156" t="s">
        <v>21</v>
      </c>
      <c r="D2412" s="156" t="s">
        <v>5867</v>
      </c>
      <c r="E2412" s="158" t="str">
        <f t="shared" si="37"/>
        <v>CCDC</v>
      </c>
      <c r="F2412" s="158">
        <v>6273</v>
      </c>
    </row>
    <row r="2413" spans="1:6">
      <c r="A2413" s="156" t="s">
        <v>4889</v>
      </c>
      <c r="B2413" s="156" t="s">
        <v>4890</v>
      </c>
      <c r="C2413" s="156" t="s">
        <v>21</v>
      </c>
      <c r="D2413" s="156" t="s">
        <v>5867</v>
      </c>
      <c r="E2413" s="158" t="str">
        <f t="shared" si="37"/>
        <v>CCDC</v>
      </c>
      <c r="F2413" s="158">
        <v>6273</v>
      </c>
    </row>
    <row r="2414" spans="1:6">
      <c r="A2414" s="156" t="s">
        <v>4891</v>
      </c>
      <c r="B2414" s="156" t="s">
        <v>4892</v>
      </c>
      <c r="C2414" s="156" t="s">
        <v>21</v>
      </c>
      <c r="D2414" s="156" t="s">
        <v>5867</v>
      </c>
      <c r="E2414" s="158" t="str">
        <f t="shared" si="37"/>
        <v>CCDC</v>
      </c>
      <c r="F2414" s="158">
        <v>6273</v>
      </c>
    </row>
    <row r="2415" spans="1:6">
      <c r="A2415" s="156" t="s">
        <v>4893</v>
      </c>
      <c r="B2415" s="156" t="s">
        <v>4894</v>
      </c>
      <c r="C2415" s="156" t="s">
        <v>21</v>
      </c>
      <c r="D2415" s="156" t="s">
        <v>5867</v>
      </c>
      <c r="E2415" s="158" t="str">
        <f t="shared" si="37"/>
        <v>CCDC</v>
      </c>
      <c r="F2415" s="158">
        <v>6273</v>
      </c>
    </row>
    <row r="2416" spans="1:6">
      <c r="A2416" s="156" t="s">
        <v>4895</v>
      </c>
      <c r="B2416" s="156" t="s">
        <v>4896</v>
      </c>
      <c r="C2416" s="156" t="s">
        <v>21</v>
      </c>
      <c r="D2416" s="156" t="s">
        <v>5867</v>
      </c>
      <c r="E2416" s="158" t="str">
        <f t="shared" si="37"/>
        <v>CCDC</v>
      </c>
      <c r="F2416" s="158">
        <v>6273</v>
      </c>
    </row>
    <row r="2417" spans="1:6">
      <c r="A2417" s="156" t="s">
        <v>4897</v>
      </c>
      <c r="B2417" s="156" t="s">
        <v>4898</v>
      </c>
      <c r="C2417" s="156" t="s">
        <v>21</v>
      </c>
      <c r="D2417" s="156" t="s">
        <v>5867</v>
      </c>
      <c r="E2417" s="158" t="str">
        <f t="shared" si="37"/>
        <v>CCDC</v>
      </c>
      <c r="F2417" s="158">
        <v>6273</v>
      </c>
    </row>
    <row r="2418" spans="1:6">
      <c r="A2418" s="156" t="s">
        <v>4899</v>
      </c>
      <c r="B2418" s="156" t="s">
        <v>4900</v>
      </c>
      <c r="C2418" s="156" t="s">
        <v>21</v>
      </c>
      <c r="D2418" s="156" t="s">
        <v>5867</v>
      </c>
      <c r="E2418" s="158" t="str">
        <f t="shared" si="37"/>
        <v>CCDC</v>
      </c>
      <c r="F2418" s="158">
        <v>6273</v>
      </c>
    </row>
    <row r="2419" spans="1:6">
      <c r="A2419" s="156" t="s">
        <v>4901</v>
      </c>
      <c r="B2419" s="156" t="s">
        <v>4902</v>
      </c>
      <c r="C2419" s="156" t="s">
        <v>21</v>
      </c>
      <c r="D2419" s="156" t="s">
        <v>5867</v>
      </c>
      <c r="E2419" s="158" t="str">
        <f t="shared" si="37"/>
        <v>CCDC</v>
      </c>
      <c r="F2419" s="158">
        <v>6273</v>
      </c>
    </row>
    <row r="2420" spans="1:6">
      <c r="A2420" s="156" t="s">
        <v>4903</v>
      </c>
      <c r="B2420" s="156" t="s">
        <v>4904</v>
      </c>
      <c r="C2420" s="156" t="s">
        <v>21</v>
      </c>
      <c r="D2420" s="156" t="s">
        <v>5867</v>
      </c>
      <c r="E2420" s="158" t="str">
        <f t="shared" si="37"/>
        <v>CCDC</v>
      </c>
      <c r="F2420" s="158">
        <v>6273</v>
      </c>
    </row>
    <row r="2421" spans="1:6">
      <c r="A2421" s="156" t="s">
        <v>4905</v>
      </c>
      <c r="B2421" s="156" t="s">
        <v>4906</v>
      </c>
      <c r="C2421" s="156" t="s">
        <v>21</v>
      </c>
      <c r="D2421" s="156" t="s">
        <v>5867</v>
      </c>
      <c r="E2421" s="158" t="str">
        <f t="shared" si="37"/>
        <v>CCDC</v>
      </c>
      <c r="F2421" s="158">
        <v>6273</v>
      </c>
    </row>
    <row r="2422" spans="1:6">
      <c r="A2422" s="156" t="s">
        <v>4907</v>
      </c>
      <c r="B2422" s="156" t="s">
        <v>4908</v>
      </c>
      <c r="C2422" s="156" t="s">
        <v>37</v>
      </c>
      <c r="D2422" s="156" t="s">
        <v>5867</v>
      </c>
      <c r="E2422" s="158" t="str">
        <f t="shared" si="37"/>
        <v>CCDC</v>
      </c>
      <c r="F2422" s="158">
        <v>6273</v>
      </c>
    </row>
    <row r="2423" spans="1:6">
      <c r="A2423" s="156" t="s">
        <v>4909</v>
      </c>
      <c r="B2423" s="156" t="s">
        <v>4910</v>
      </c>
      <c r="C2423" s="156" t="s">
        <v>37</v>
      </c>
      <c r="D2423" s="156" t="s">
        <v>5867</v>
      </c>
      <c r="E2423" s="158" t="str">
        <f t="shared" si="37"/>
        <v>CCDC</v>
      </c>
      <c r="F2423" s="158">
        <v>6273</v>
      </c>
    </row>
    <row r="2424" spans="1:6">
      <c r="A2424" s="156" t="s">
        <v>4911</v>
      </c>
      <c r="B2424" s="156" t="s">
        <v>4912</v>
      </c>
      <c r="C2424" s="156" t="s">
        <v>21</v>
      </c>
      <c r="D2424" s="156" t="s">
        <v>5878</v>
      </c>
      <c r="E2424" s="158" t="str">
        <f t="shared" si="37"/>
        <v>VTTH</v>
      </c>
      <c r="F2424" s="158">
        <v>6272</v>
      </c>
    </row>
    <row r="2425" spans="1:6">
      <c r="A2425" s="156" t="s">
        <v>4913</v>
      </c>
      <c r="B2425" s="156" t="s">
        <v>4914</v>
      </c>
      <c r="C2425" s="156" t="s">
        <v>21</v>
      </c>
      <c r="D2425" s="156" t="s">
        <v>5867</v>
      </c>
      <c r="E2425" s="158" t="str">
        <f t="shared" si="37"/>
        <v>CCDC</v>
      </c>
      <c r="F2425" s="158">
        <v>6273</v>
      </c>
    </row>
    <row r="2426" spans="1:6">
      <c r="A2426" s="156" t="s">
        <v>4915</v>
      </c>
      <c r="B2426" s="156" t="s">
        <v>4916</v>
      </c>
      <c r="C2426" s="156" t="s">
        <v>21</v>
      </c>
      <c r="D2426" s="156" t="s">
        <v>5878</v>
      </c>
      <c r="E2426" s="158" t="str">
        <f t="shared" si="37"/>
        <v>VTTH</v>
      </c>
      <c r="F2426" s="158">
        <v>6272</v>
      </c>
    </row>
    <row r="2427" spans="1:6">
      <c r="A2427" s="156" t="s">
        <v>128</v>
      </c>
      <c r="B2427" s="156" t="s">
        <v>4917</v>
      </c>
      <c r="C2427" s="156" t="s">
        <v>5854</v>
      </c>
      <c r="D2427" s="156" t="s">
        <v>5883</v>
      </c>
      <c r="E2427" s="158" t="str">
        <f t="shared" si="37"/>
        <v>VTTH</v>
      </c>
      <c r="F2427" s="158">
        <v>6272</v>
      </c>
    </row>
    <row r="2428" spans="1:6">
      <c r="A2428" s="156" t="s">
        <v>4918</v>
      </c>
      <c r="B2428" s="156" t="s">
        <v>4919</v>
      </c>
      <c r="C2428" s="156" t="s">
        <v>21</v>
      </c>
      <c r="D2428" s="156" t="s">
        <v>5867</v>
      </c>
      <c r="E2428" s="158" t="str">
        <f t="shared" si="37"/>
        <v>CCDC</v>
      </c>
      <c r="F2428" s="158">
        <v>6273</v>
      </c>
    </row>
    <row r="2429" spans="1:6">
      <c r="A2429" s="156" t="s">
        <v>4920</v>
      </c>
      <c r="B2429" s="156" t="s">
        <v>4921</v>
      </c>
      <c r="C2429" s="156" t="s">
        <v>21</v>
      </c>
      <c r="D2429" s="156" t="s">
        <v>5867</v>
      </c>
      <c r="E2429" s="158" t="str">
        <f t="shared" si="37"/>
        <v>CCDC</v>
      </c>
      <c r="F2429" s="158">
        <v>6273</v>
      </c>
    </row>
    <row r="2430" spans="1:6">
      <c r="A2430" s="156" t="s">
        <v>4922</v>
      </c>
      <c r="B2430" s="156" t="s">
        <v>4923</v>
      </c>
      <c r="C2430" s="156" t="s">
        <v>21</v>
      </c>
      <c r="D2430" s="156" t="s">
        <v>5867</v>
      </c>
      <c r="E2430" s="158" t="str">
        <f t="shared" si="37"/>
        <v>CCDC</v>
      </c>
      <c r="F2430" s="158">
        <v>6273</v>
      </c>
    </row>
    <row r="2431" spans="1:6">
      <c r="A2431" s="156" t="s">
        <v>4924</v>
      </c>
      <c r="B2431" s="156" t="s">
        <v>4925</v>
      </c>
      <c r="C2431" s="156" t="s">
        <v>21</v>
      </c>
      <c r="D2431" s="156" t="s">
        <v>5867</v>
      </c>
      <c r="E2431" s="158" t="str">
        <f t="shared" si="37"/>
        <v>CCDC</v>
      </c>
      <c r="F2431" s="158">
        <v>6273</v>
      </c>
    </row>
    <row r="2432" spans="1:6">
      <c r="A2432" s="156" t="s">
        <v>4926</v>
      </c>
      <c r="B2432" s="156" t="s">
        <v>4927</v>
      </c>
      <c r="C2432" s="156" t="s">
        <v>21</v>
      </c>
      <c r="D2432" s="156" t="s">
        <v>5867</v>
      </c>
      <c r="E2432" s="158" t="str">
        <f t="shared" si="37"/>
        <v>CCDC</v>
      </c>
      <c r="F2432" s="158">
        <v>6273</v>
      </c>
    </row>
    <row r="2433" spans="1:6">
      <c r="A2433" s="156" t="s">
        <v>4928</v>
      </c>
      <c r="B2433" s="156" t="s">
        <v>4929</v>
      </c>
      <c r="C2433" s="156" t="s">
        <v>21</v>
      </c>
      <c r="D2433" s="156" t="s">
        <v>5867</v>
      </c>
      <c r="E2433" s="158" t="str">
        <f t="shared" si="37"/>
        <v>CCDC</v>
      </c>
      <c r="F2433" s="158">
        <v>6273</v>
      </c>
    </row>
    <row r="2434" spans="1:6">
      <c r="A2434" s="156" t="s">
        <v>4930</v>
      </c>
      <c r="B2434" s="156" t="s">
        <v>4931</v>
      </c>
      <c r="C2434" s="156" t="s">
        <v>21</v>
      </c>
      <c r="D2434" s="156" t="s">
        <v>5867</v>
      </c>
      <c r="E2434" s="158" t="str">
        <f t="shared" si="37"/>
        <v>CCDC</v>
      </c>
      <c r="F2434" s="158">
        <v>6273</v>
      </c>
    </row>
    <row r="2435" spans="1:6">
      <c r="A2435" s="156" t="s">
        <v>4932</v>
      </c>
      <c r="B2435" s="156" t="s">
        <v>4933</v>
      </c>
      <c r="C2435" s="156" t="s">
        <v>21</v>
      </c>
      <c r="D2435" s="156" t="s">
        <v>5878</v>
      </c>
      <c r="E2435" s="158" t="str">
        <f t="shared" ref="E2435:E2498" si="38">IF(LEFT(D2435,3)="156","HH",IF(LEFT(D2435,3)="155","TP",IF(LEFT(D2435,3)="153","CCDC",IF(LEFT(D2435,4)="1522","VTTH","NVL"))))</f>
        <v>VTTH</v>
      </c>
      <c r="F2435" s="158">
        <v>6272</v>
      </c>
    </row>
    <row r="2436" spans="1:6">
      <c r="A2436" s="156" t="s">
        <v>4934</v>
      </c>
      <c r="B2436" s="156" t="s">
        <v>4935</v>
      </c>
      <c r="C2436" s="156" t="s">
        <v>5855</v>
      </c>
      <c r="D2436" s="156" t="s">
        <v>5884</v>
      </c>
      <c r="E2436" s="158" t="str">
        <f t="shared" si="38"/>
        <v>VTTH</v>
      </c>
      <c r="F2436" s="158">
        <v>6272</v>
      </c>
    </row>
    <row r="2437" spans="1:6">
      <c r="A2437" s="156" t="s">
        <v>4936</v>
      </c>
      <c r="B2437" s="156" t="s">
        <v>4937</v>
      </c>
      <c r="C2437" s="156" t="s">
        <v>5855</v>
      </c>
      <c r="D2437" s="156" t="s">
        <v>5884</v>
      </c>
      <c r="E2437" s="158" t="str">
        <f t="shared" si="38"/>
        <v>VTTH</v>
      </c>
      <c r="F2437" s="158">
        <v>6272</v>
      </c>
    </row>
    <row r="2438" spans="1:6">
      <c r="A2438" s="156" t="s">
        <v>4938</v>
      </c>
      <c r="B2438" s="156" t="s">
        <v>4939</v>
      </c>
      <c r="C2438" s="156" t="s">
        <v>5855</v>
      </c>
      <c r="D2438" s="156" t="s">
        <v>5884</v>
      </c>
      <c r="E2438" s="158" t="str">
        <f t="shared" si="38"/>
        <v>VTTH</v>
      </c>
      <c r="F2438" s="158">
        <v>6272</v>
      </c>
    </row>
    <row r="2439" spans="1:6">
      <c r="A2439" s="156" t="s">
        <v>4940</v>
      </c>
      <c r="B2439" s="156" t="s">
        <v>4941</v>
      </c>
      <c r="C2439" s="156" t="s">
        <v>5855</v>
      </c>
      <c r="D2439" s="156" t="s">
        <v>5884</v>
      </c>
      <c r="E2439" s="158" t="str">
        <f t="shared" si="38"/>
        <v>VTTH</v>
      </c>
      <c r="F2439" s="158">
        <v>6272</v>
      </c>
    </row>
    <row r="2440" spans="1:6">
      <c r="A2440" s="156" t="s">
        <v>4942</v>
      </c>
      <c r="B2440" s="156" t="s">
        <v>4943</v>
      </c>
      <c r="C2440" s="156" t="s">
        <v>5855</v>
      </c>
      <c r="D2440" s="156" t="s">
        <v>5884</v>
      </c>
      <c r="E2440" s="158" t="str">
        <f t="shared" si="38"/>
        <v>VTTH</v>
      </c>
      <c r="F2440" s="158">
        <v>6272</v>
      </c>
    </row>
    <row r="2441" spans="1:6">
      <c r="A2441" s="156" t="s">
        <v>4944</v>
      </c>
      <c r="B2441" s="156" t="s">
        <v>4945</v>
      </c>
      <c r="C2441" s="156" t="s">
        <v>21</v>
      </c>
      <c r="D2441" s="156" t="s">
        <v>5884</v>
      </c>
      <c r="E2441" s="158" t="str">
        <f t="shared" si="38"/>
        <v>VTTH</v>
      </c>
      <c r="F2441" s="158">
        <v>6272</v>
      </c>
    </row>
    <row r="2442" spans="1:6">
      <c r="A2442" s="156" t="s">
        <v>4946</v>
      </c>
      <c r="B2442" s="156" t="s">
        <v>4947</v>
      </c>
      <c r="C2442" s="156" t="s">
        <v>21</v>
      </c>
      <c r="D2442" s="156" t="s">
        <v>5867</v>
      </c>
      <c r="E2442" s="158" t="str">
        <f t="shared" si="38"/>
        <v>CCDC</v>
      </c>
      <c r="F2442" s="158">
        <v>6273</v>
      </c>
    </row>
    <row r="2443" spans="1:6">
      <c r="A2443" s="156" t="s">
        <v>4948</v>
      </c>
      <c r="B2443" s="156" t="s">
        <v>4949</v>
      </c>
      <c r="C2443" s="156" t="s">
        <v>21</v>
      </c>
      <c r="D2443" s="156" t="s">
        <v>5867</v>
      </c>
      <c r="E2443" s="158" t="str">
        <f t="shared" si="38"/>
        <v>CCDC</v>
      </c>
      <c r="F2443" s="158">
        <v>6273</v>
      </c>
    </row>
    <row r="2444" spans="1:6">
      <c r="A2444" s="156" t="s">
        <v>4950</v>
      </c>
      <c r="B2444" s="156" t="s">
        <v>4951</v>
      </c>
      <c r="C2444" s="156" t="s">
        <v>21</v>
      </c>
      <c r="D2444" s="156" t="s">
        <v>5867</v>
      </c>
      <c r="E2444" s="158" t="str">
        <f t="shared" si="38"/>
        <v>CCDC</v>
      </c>
      <c r="F2444" s="158">
        <v>6273</v>
      </c>
    </row>
    <row r="2445" spans="1:6">
      <c r="A2445" s="156" t="s">
        <v>4952</v>
      </c>
      <c r="B2445" s="156" t="s">
        <v>4953</v>
      </c>
      <c r="C2445" s="156" t="s">
        <v>21</v>
      </c>
      <c r="D2445" s="156" t="s">
        <v>5867</v>
      </c>
      <c r="E2445" s="158" t="str">
        <f t="shared" si="38"/>
        <v>CCDC</v>
      </c>
      <c r="F2445" s="158">
        <v>6273</v>
      </c>
    </row>
    <row r="2446" spans="1:6">
      <c r="A2446" s="156" t="s">
        <v>4954</v>
      </c>
      <c r="B2446" s="156" t="s">
        <v>4955</v>
      </c>
      <c r="C2446" s="156" t="s">
        <v>21</v>
      </c>
      <c r="D2446" s="156" t="s">
        <v>5867</v>
      </c>
      <c r="E2446" s="158" t="str">
        <f t="shared" si="38"/>
        <v>CCDC</v>
      </c>
      <c r="F2446" s="158">
        <v>6273</v>
      </c>
    </row>
    <row r="2447" spans="1:6">
      <c r="A2447" s="156" t="s">
        <v>4956</v>
      </c>
      <c r="B2447" s="156" t="s">
        <v>4957</v>
      </c>
      <c r="C2447" s="156" t="s">
        <v>5856</v>
      </c>
      <c r="D2447" s="156" t="s">
        <v>5867</v>
      </c>
      <c r="E2447" s="158" t="str">
        <f t="shared" si="38"/>
        <v>CCDC</v>
      </c>
      <c r="F2447" s="158">
        <v>6273</v>
      </c>
    </row>
    <row r="2448" spans="1:6">
      <c r="A2448" s="156" t="s">
        <v>4958</v>
      </c>
      <c r="B2448" s="156" t="s">
        <v>4959</v>
      </c>
      <c r="C2448" s="156" t="s">
        <v>21</v>
      </c>
      <c r="D2448" s="156" t="s">
        <v>5867</v>
      </c>
      <c r="E2448" s="158" t="str">
        <f t="shared" si="38"/>
        <v>CCDC</v>
      </c>
      <c r="F2448" s="158">
        <v>6273</v>
      </c>
    </row>
    <row r="2449" spans="1:6">
      <c r="A2449" s="156" t="s">
        <v>4960</v>
      </c>
      <c r="B2449" s="156" t="s">
        <v>4961</v>
      </c>
      <c r="C2449" s="156" t="s">
        <v>21</v>
      </c>
      <c r="D2449" s="156" t="s">
        <v>5867</v>
      </c>
      <c r="E2449" s="158" t="str">
        <f t="shared" si="38"/>
        <v>CCDC</v>
      </c>
      <c r="F2449" s="158">
        <v>6273</v>
      </c>
    </row>
    <row r="2450" spans="1:6">
      <c r="A2450" s="156" t="s">
        <v>4962</v>
      </c>
      <c r="B2450" s="156" t="s">
        <v>4963</v>
      </c>
      <c r="C2450" s="156" t="s">
        <v>5856</v>
      </c>
      <c r="D2450" s="156" t="s">
        <v>5867</v>
      </c>
      <c r="E2450" s="158" t="str">
        <f t="shared" si="38"/>
        <v>CCDC</v>
      </c>
      <c r="F2450" s="158">
        <v>6273</v>
      </c>
    </row>
    <row r="2451" spans="1:6">
      <c r="A2451" s="156" t="s">
        <v>4964</v>
      </c>
      <c r="B2451" s="156" t="s">
        <v>4965</v>
      </c>
      <c r="C2451" s="156" t="s">
        <v>5856</v>
      </c>
      <c r="D2451" s="156" t="s">
        <v>5867</v>
      </c>
      <c r="E2451" s="158" t="str">
        <f t="shared" si="38"/>
        <v>CCDC</v>
      </c>
      <c r="F2451" s="158">
        <v>6273</v>
      </c>
    </row>
    <row r="2452" spans="1:6">
      <c r="A2452" s="156" t="s">
        <v>4966</v>
      </c>
      <c r="B2452" s="156" t="s">
        <v>4967</v>
      </c>
      <c r="C2452" s="156" t="s">
        <v>5857</v>
      </c>
      <c r="D2452" s="156" t="s">
        <v>5878</v>
      </c>
      <c r="E2452" s="158" t="str">
        <f t="shared" si="38"/>
        <v>VTTH</v>
      </c>
      <c r="F2452" s="158">
        <v>6272</v>
      </c>
    </row>
    <row r="2453" spans="1:6">
      <c r="A2453" s="156" t="s">
        <v>4968</v>
      </c>
      <c r="B2453" s="156" t="s">
        <v>4969</v>
      </c>
      <c r="C2453" s="156" t="s">
        <v>21</v>
      </c>
      <c r="D2453" s="156" t="s">
        <v>5867</v>
      </c>
      <c r="E2453" s="158" t="str">
        <f t="shared" si="38"/>
        <v>CCDC</v>
      </c>
      <c r="F2453" s="158">
        <v>6273</v>
      </c>
    </row>
    <row r="2454" spans="1:6">
      <c r="A2454" s="156" t="s">
        <v>4970</v>
      </c>
      <c r="B2454" s="156" t="s">
        <v>4971</v>
      </c>
      <c r="C2454" s="156" t="s">
        <v>21</v>
      </c>
      <c r="D2454" s="156" t="s">
        <v>5867</v>
      </c>
      <c r="E2454" s="158" t="str">
        <f t="shared" si="38"/>
        <v>CCDC</v>
      </c>
      <c r="F2454" s="158">
        <v>6273</v>
      </c>
    </row>
    <row r="2455" spans="1:6">
      <c r="A2455" s="156" t="s">
        <v>4972</v>
      </c>
      <c r="B2455" s="156" t="s">
        <v>4973</v>
      </c>
      <c r="C2455" s="156" t="s">
        <v>21</v>
      </c>
      <c r="D2455" s="156" t="s">
        <v>5867</v>
      </c>
      <c r="E2455" s="158" t="str">
        <f t="shared" si="38"/>
        <v>CCDC</v>
      </c>
      <c r="F2455" s="158">
        <v>6273</v>
      </c>
    </row>
    <row r="2456" spans="1:6">
      <c r="A2456" s="156" t="s">
        <v>4974</v>
      </c>
      <c r="B2456" s="156" t="s">
        <v>4975</v>
      </c>
      <c r="C2456" s="156" t="s">
        <v>21</v>
      </c>
      <c r="D2456" s="156" t="s">
        <v>5867</v>
      </c>
      <c r="E2456" s="158" t="str">
        <f t="shared" si="38"/>
        <v>CCDC</v>
      </c>
      <c r="F2456" s="158">
        <v>6273</v>
      </c>
    </row>
    <row r="2457" spans="1:6">
      <c r="A2457" s="156" t="s">
        <v>4976</v>
      </c>
      <c r="B2457" s="156" t="s">
        <v>4977</v>
      </c>
      <c r="C2457" s="156" t="s">
        <v>5856</v>
      </c>
      <c r="D2457" s="156" t="s">
        <v>5867</v>
      </c>
      <c r="E2457" s="158" t="str">
        <f t="shared" si="38"/>
        <v>CCDC</v>
      </c>
      <c r="F2457" s="158">
        <v>6273</v>
      </c>
    </row>
    <row r="2458" spans="1:6">
      <c r="A2458" s="156" t="s">
        <v>4978</v>
      </c>
      <c r="B2458" s="156" t="s">
        <v>4979</v>
      </c>
      <c r="C2458" s="156" t="s">
        <v>5856</v>
      </c>
      <c r="D2458" s="156" t="s">
        <v>5867</v>
      </c>
      <c r="E2458" s="158" t="str">
        <f t="shared" si="38"/>
        <v>CCDC</v>
      </c>
      <c r="F2458" s="158">
        <v>6273</v>
      </c>
    </row>
    <row r="2459" spans="1:6">
      <c r="A2459" s="156" t="s">
        <v>4980</v>
      </c>
      <c r="B2459" s="156" t="s">
        <v>4981</v>
      </c>
      <c r="C2459" s="156" t="s">
        <v>5855</v>
      </c>
      <c r="D2459" s="156" t="s">
        <v>5878</v>
      </c>
      <c r="E2459" s="158" t="str">
        <f t="shared" si="38"/>
        <v>VTTH</v>
      </c>
      <c r="F2459" s="158">
        <v>6272</v>
      </c>
    </row>
    <row r="2460" spans="1:6">
      <c r="A2460" s="156" t="s">
        <v>140</v>
      </c>
      <c r="B2460" s="156" t="s">
        <v>4982</v>
      </c>
      <c r="C2460" s="156" t="s">
        <v>5855</v>
      </c>
      <c r="D2460" s="156" t="s">
        <v>5883</v>
      </c>
      <c r="E2460" s="158" t="str">
        <f t="shared" si="38"/>
        <v>VTTH</v>
      </c>
      <c r="F2460" s="158">
        <v>6272</v>
      </c>
    </row>
    <row r="2461" spans="1:6">
      <c r="A2461" s="156" t="s">
        <v>4983</v>
      </c>
      <c r="B2461" s="156" t="s">
        <v>4984</v>
      </c>
      <c r="C2461" s="156" t="s">
        <v>5855</v>
      </c>
      <c r="D2461" s="156" t="s">
        <v>5883</v>
      </c>
      <c r="E2461" s="158" t="str">
        <f t="shared" si="38"/>
        <v>VTTH</v>
      </c>
      <c r="F2461" s="158">
        <v>6272</v>
      </c>
    </row>
    <row r="2462" spans="1:6">
      <c r="A2462" s="156" t="s">
        <v>4985</v>
      </c>
      <c r="B2462" s="156" t="s">
        <v>4986</v>
      </c>
      <c r="C2462" s="156" t="s">
        <v>21</v>
      </c>
      <c r="D2462" s="156" t="s">
        <v>5867</v>
      </c>
      <c r="E2462" s="158" t="str">
        <f t="shared" si="38"/>
        <v>CCDC</v>
      </c>
      <c r="F2462" s="158">
        <v>6273</v>
      </c>
    </row>
    <row r="2463" spans="1:6">
      <c r="A2463" s="156" t="s">
        <v>4987</v>
      </c>
      <c r="B2463" s="156" t="s">
        <v>4988</v>
      </c>
      <c r="C2463" s="156" t="s">
        <v>21</v>
      </c>
      <c r="D2463" s="156" t="s">
        <v>5867</v>
      </c>
      <c r="E2463" s="158" t="str">
        <f t="shared" si="38"/>
        <v>CCDC</v>
      </c>
      <c r="F2463" s="158">
        <v>6273</v>
      </c>
    </row>
    <row r="2464" spans="1:6">
      <c r="A2464" s="156" t="s">
        <v>4989</v>
      </c>
      <c r="B2464" s="156" t="s">
        <v>4990</v>
      </c>
      <c r="C2464" s="156" t="s">
        <v>5855</v>
      </c>
      <c r="D2464" s="156" t="s">
        <v>5878</v>
      </c>
      <c r="E2464" s="158" t="str">
        <f t="shared" si="38"/>
        <v>VTTH</v>
      </c>
      <c r="F2464" s="158">
        <v>6272</v>
      </c>
    </row>
    <row r="2465" spans="1:6">
      <c r="A2465" s="156" t="s">
        <v>4991</v>
      </c>
      <c r="B2465" s="156" t="s">
        <v>4992</v>
      </c>
      <c r="C2465" s="156" t="s">
        <v>21</v>
      </c>
      <c r="D2465" s="156" t="s">
        <v>5867</v>
      </c>
      <c r="E2465" s="158" t="str">
        <f t="shared" si="38"/>
        <v>CCDC</v>
      </c>
      <c r="F2465" s="158">
        <v>6273</v>
      </c>
    </row>
    <row r="2466" spans="1:6">
      <c r="A2466" s="156" t="s">
        <v>4993</v>
      </c>
      <c r="B2466" s="156" t="s">
        <v>4994</v>
      </c>
      <c r="C2466" s="156" t="s">
        <v>5858</v>
      </c>
      <c r="D2466" s="156" t="s">
        <v>5883</v>
      </c>
      <c r="E2466" s="158" t="str">
        <f t="shared" si="38"/>
        <v>VTTH</v>
      </c>
      <c r="F2466" s="158">
        <v>6272</v>
      </c>
    </row>
    <row r="2467" spans="1:6">
      <c r="A2467" s="156" t="s">
        <v>4995</v>
      </c>
      <c r="B2467" s="156" t="s">
        <v>4996</v>
      </c>
      <c r="C2467" s="156" t="s">
        <v>21</v>
      </c>
      <c r="D2467" s="156" t="s">
        <v>5867</v>
      </c>
      <c r="E2467" s="158" t="str">
        <f t="shared" si="38"/>
        <v>CCDC</v>
      </c>
      <c r="F2467" s="158">
        <v>6273</v>
      </c>
    </row>
    <row r="2468" spans="1:6">
      <c r="A2468" s="156" t="s">
        <v>4997</v>
      </c>
      <c r="B2468" s="156" t="s">
        <v>4998</v>
      </c>
      <c r="C2468" s="156" t="s">
        <v>21</v>
      </c>
      <c r="D2468" s="156" t="s">
        <v>5867</v>
      </c>
      <c r="E2468" s="158" t="str">
        <f t="shared" si="38"/>
        <v>CCDC</v>
      </c>
      <c r="F2468" s="158">
        <v>6273</v>
      </c>
    </row>
    <row r="2469" spans="1:6">
      <c r="A2469" s="156" t="s">
        <v>4999</v>
      </c>
      <c r="B2469" s="156" t="s">
        <v>5000</v>
      </c>
      <c r="C2469" s="156" t="s">
        <v>21</v>
      </c>
      <c r="D2469" s="156" t="s">
        <v>5867</v>
      </c>
      <c r="E2469" s="158" t="str">
        <f t="shared" si="38"/>
        <v>CCDC</v>
      </c>
      <c r="F2469" s="158">
        <v>6273</v>
      </c>
    </row>
    <row r="2470" spans="1:6">
      <c r="A2470" s="156" t="s">
        <v>5001</v>
      </c>
      <c r="B2470" s="156" t="s">
        <v>5002</v>
      </c>
      <c r="C2470" s="156" t="s">
        <v>21</v>
      </c>
      <c r="D2470" s="156" t="s">
        <v>5878</v>
      </c>
      <c r="E2470" s="158" t="str">
        <f t="shared" si="38"/>
        <v>VTTH</v>
      </c>
      <c r="F2470" s="158">
        <v>6272</v>
      </c>
    </row>
    <row r="2471" spans="1:6">
      <c r="A2471" s="156" t="s">
        <v>5003</v>
      </c>
      <c r="B2471" s="156" t="s">
        <v>5004</v>
      </c>
      <c r="C2471" s="156" t="s">
        <v>21</v>
      </c>
      <c r="D2471" s="156" t="s">
        <v>5867</v>
      </c>
      <c r="E2471" s="158" t="str">
        <f t="shared" si="38"/>
        <v>CCDC</v>
      </c>
      <c r="F2471" s="158">
        <v>6273</v>
      </c>
    </row>
    <row r="2472" spans="1:6">
      <c r="A2472" s="156" t="s">
        <v>5005</v>
      </c>
      <c r="B2472" s="156" t="s">
        <v>5006</v>
      </c>
      <c r="C2472" s="156" t="s">
        <v>5859</v>
      </c>
      <c r="D2472" s="156" t="s">
        <v>5884</v>
      </c>
      <c r="E2472" s="158" t="str">
        <f t="shared" si="38"/>
        <v>VTTH</v>
      </c>
      <c r="F2472" s="158">
        <v>6272</v>
      </c>
    </row>
    <row r="2473" spans="1:6">
      <c r="A2473" s="156" t="s">
        <v>5007</v>
      </c>
      <c r="B2473" s="156" t="s">
        <v>5008</v>
      </c>
      <c r="C2473" s="156" t="s">
        <v>21</v>
      </c>
      <c r="D2473" s="156" t="s">
        <v>5867</v>
      </c>
      <c r="E2473" s="158" t="str">
        <f t="shared" si="38"/>
        <v>CCDC</v>
      </c>
      <c r="F2473" s="158">
        <v>6273</v>
      </c>
    </row>
    <row r="2474" spans="1:6">
      <c r="A2474" s="156" t="s">
        <v>5009</v>
      </c>
      <c r="B2474" s="156" t="s">
        <v>5010</v>
      </c>
      <c r="C2474" s="156" t="s">
        <v>21</v>
      </c>
      <c r="D2474" s="156" t="s">
        <v>5867</v>
      </c>
      <c r="E2474" s="158" t="str">
        <f t="shared" si="38"/>
        <v>CCDC</v>
      </c>
      <c r="F2474" s="158">
        <v>6273</v>
      </c>
    </row>
    <row r="2475" spans="1:6">
      <c r="A2475" s="156" t="s">
        <v>5011</v>
      </c>
      <c r="B2475" s="156" t="s">
        <v>5012</v>
      </c>
      <c r="C2475" s="156" t="s">
        <v>5855</v>
      </c>
      <c r="D2475" s="156" t="s">
        <v>5878</v>
      </c>
      <c r="E2475" s="158" t="str">
        <f t="shared" si="38"/>
        <v>VTTH</v>
      </c>
      <c r="F2475" s="158">
        <v>6272</v>
      </c>
    </row>
    <row r="2476" spans="1:6">
      <c r="A2476" s="156" t="s">
        <v>5013</v>
      </c>
      <c r="B2476" s="156" t="s">
        <v>5014</v>
      </c>
      <c r="C2476" s="156" t="s">
        <v>5851</v>
      </c>
      <c r="D2476" s="156" t="s">
        <v>5884</v>
      </c>
      <c r="E2476" s="158" t="str">
        <f t="shared" si="38"/>
        <v>VTTH</v>
      </c>
      <c r="F2476" s="158">
        <v>6272</v>
      </c>
    </row>
    <row r="2477" spans="1:6">
      <c r="A2477" s="156" t="s">
        <v>5015</v>
      </c>
      <c r="B2477" s="156" t="s">
        <v>5016</v>
      </c>
      <c r="C2477" s="156" t="s">
        <v>5851</v>
      </c>
      <c r="D2477" s="156" t="s">
        <v>5884</v>
      </c>
      <c r="E2477" s="158" t="str">
        <f t="shared" si="38"/>
        <v>VTTH</v>
      </c>
      <c r="F2477" s="158">
        <v>6272</v>
      </c>
    </row>
    <row r="2478" spans="1:6">
      <c r="A2478" s="156" t="s">
        <v>5017</v>
      </c>
      <c r="B2478" s="156" t="s">
        <v>5018</v>
      </c>
      <c r="C2478" s="156" t="s">
        <v>21</v>
      </c>
      <c r="D2478" s="156" t="s">
        <v>5867</v>
      </c>
      <c r="E2478" s="158" t="str">
        <f t="shared" si="38"/>
        <v>CCDC</v>
      </c>
      <c r="F2478" s="158">
        <v>6273</v>
      </c>
    </row>
    <row r="2479" spans="1:6">
      <c r="A2479" s="156" t="s">
        <v>5019</v>
      </c>
      <c r="B2479" s="156" t="s">
        <v>5020</v>
      </c>
      <c r="C2479" s="156" t="s">
        <v>5851</v>
      </c>
      <c r="D2479" s="156" t="s">
        <v>5884</v>
      </c>
      <c r="E2479" s="158" t="str">
        <f t="shared" si="38"/>
        <v>VTTH</v>
      </c>
      <c r="F2479" s="158">
        <v>6272</v>
      </c>
    </row>
    <row r="2480" spans="1:6">
      <c r="A2480" s="156" t="s">
        <v>5021</v>
      </c>
      <c r="B2480" s="156" t="s">
        <v>5022</v>
      </c>
      <c r="C2480" s="156" t="s">
        <v>5855</v>
      </c>
      <c r="D2480" s="156" t="s">
        <v>5878</v>
      </c>
      <c r="E2480" s="158" t="str">
        <f t="shared" si="38"/>
        <v>VTTH</v>
      </c>
      <c r="F2480" s="158">
        <v>6272</v>
      </c>
    </row>
    <row r="2481" spans="1:6">
      <c r="A2481" s="156" t="s">
        <v>5023</v>
      </c>
      <c r="B2481" s="156" t="s">
        <v>5024</v>
      </c>
      <c r="C2481" s="156" t="s">
        <v>21</v>
      </c>
      <c r="D2481" s="156" t="s">
        <v>5867</v>
      </c>
      <c r="E2481" s="158" t="str">
        <f t="shared" si="38"/>
        <v>CCDC</v>
      </c>
      <c r="F2481" s="158">
        <v>6273</v>
      </c>
    </row>
    <row r="2482" spans="1:6">
      <c r="A2482" s="156" t="s">
        <v>5025</v>
      </c>
      <c r="B2482" s="156" t="s">
        <v>5026</v>
      </c>
      <c r="C2482" s="156" t="s">
        <v>21</v>
      </c>
      <c r="D2482" s="156" t="s">
        <v>5867</v>
      </c>
      <c r="E2482" s="158" t="str">
        <f t="shared" si="38"/>
        <v>CCDC</v>
      </c>
      <c r="F2482" s="158">
        <v>6273</v>
      </c>
    </row>
    <row r="2483" spans="1:6" ht="30">
      <c r="A2483" s="156" t="s">
        <v>5027</v>
      </c>
      <c r="B2483" s="156" t="s">
        <v>5028</v>
      </c>
      <c r="C2483" s="156" t="s">
        <v>5860</v>
      </c>
      <c r="D2483" s="156" t="s">
        <v>5883</v>
      </c>
      <c r="E2483" s="158" t="str">
        <f t="shared" si="38"/>
        <v>VTTH</v>
      </c>
      <c r="F2483" s="158">
        <v>6272</v>
      </c>
    </row>
    <row r="2484" spans="1:6" ht="30">
      <c r="A2484" s="156" t="s">
        <v>5029</v>
      </c>
      <c r="B2484" s="156" t="s">
        <v>5030</v>
      </c>
      <c r="C2484" s="156" t="s">
        <v>21</v>
      </c>
      <c r="D2484" s="156" t="s">
        <v>5867</v>
      </c>
      <c r="E2484" s="158" t="str">
        <f t="shared" si="38"/>
        <v>CCDC</v>
      </c>
      <c r="F2484" s="158">
        <v>6273</v>
      </c>
    </row>
    <row r="2485" spans="1:6">
      <c r="A2485" s="156" t="s">
        <v>5031</v>
      </c>
      <c r="B2485" s="156" t="s">
        <v>5032</v>
      </c>
      <c r="C2485" s="156" t="s">
        <v>21</v>
      </c>
      <c r="D2485" s="156" t="s">
        <v>5867</v>
      </c>
      <c r="E2485" s="158" t="str">
        <f t="shared" si="38"/>
        <v>CCDC</v>
      </c>
      <c r="F2485" s="158">
        <v>6273</v>
      </c>
    </row>
    <row r="2486" spans="1:6">
      <c r="A2486" s="156" t="s">
        <v>5033</v>
      </c>
      <c r="B2486" s="156" t="s">
        <v>5034</v>
      </c>
      <c r="C2486" s="156" t="s">
        <v>21</v>
      </c>
      <c r="D2486" s="156" t="s">
        <v>5878</v>
      </c>
      <c r="E2486" s="158" t="str">
        <f t="shared" si="38"/>
        <v>VTTH</v>
      </c>
      <c r="F2486" s="158">
        <v>6272</v>
      </c>
    </row>
    <row r="2487" spans="1:6">
      <c r="A2487" s="156" t="s">
        <v>5035</v>
      </c>
      <c r="B2487" s="156" t="s">
        <v>5036</v>
      </c>
      <c r="C2487" s="156" t="s">
        <v>5844</v>
      </c>
      <c r="D2487" s="156" t="s">
        <v>5878</v>
      </c>
      <c r="E2487" s="158" t="str">
        <f t="shared" si="38"/>
        <v>VTTH</v>
      </c>
      <c r="F2487" s="158">
        <v>6272</v>
      </c>
    </row>
    <row r="2488" spans="1:6">
      <c r="A2488" s="156" t="s">
        <v>5037</v>
      </c>
      <c r="B2488" s="156" t="s">
        <v>5038</v>
      </c>
      <c r="C2488" s="156" t="s">
        <v>5847</v>
      </c>
      <c r="D2488" s="156" t="s">
        <v>5878</v>
      </c>
      <c r="E2488" s="158" t="str">
        <f t="shared" si="38"/>
        <v>VTTH</v>
      </c>
      <c r="F2488" s="158">
        <v>6272</v>
      </c>
    </row>
    <row r="2489" spans="1:6">
      <c r="A2489" s="156" t="s">
        <v>5039</v>
      </c>
      <c r="B2489" s="156" t="s">
        <v>5040</v>
      </c>
      <c r="C2489" s="156" t="s">
        <v>21</v>
      </c>
      <c r="D2489" s="156" t="s">
        <v>5867</v>
      </c>
      <c r="E2489" s="158" t="str">
        <f t="shared" si="38"/>
        <v>CCDC</v>
      </c>
      <c r="F2489" s="158">
        <v>6273</v>
      </c>
    </row>
    <row r="2490" spans="1:6">
      <c r="A2490" s="156" t="s">
        <v>5041</v>
      </c>
      <c r="B2490" s="156" t="s">
        <v>5042</v>
      </c>
      <c r="C2490" s="156" t="s">
        <v>21</v>
      </c>
      <c r="D2490" s="156" t="s">
        <v>5867</v>
      </c>
      <c r="E2490" s="158" t="str">
        <f t="shared" si="38"/>
        <v>CCDC</v>
      </c>
      <c r="F2490" s="158">
        <v>6273</v>
      </c>
    </row>
    <row r="2491" spans="1:6">
      <c r="A2491" s="156" t="s">
        <v>5043</v>
      </c>
      <c r="B2491" s="156" t="s">
        <v>5044</v>
      </c>
      <c r="C2491" s="156" t="s">
        <v>21</v>
      </c>
      <c r="D2491" s="156" t="s">
        <v>5867</v>
      </c>
      <c r="E2491" s="158" t="str">
        <f t="shared" si="38"/>
        <v>CCDC</v>
      </c>
      <c r="F2491" s="158">
        <v>6273</v>
      </c>
    </row>
    <row r="2492" spans="1:6">
      <c r="A2492" s="156" t="s">
        <v>5045</v>
      </c>
      <c r="B2492" s="156" t="s">
        <v>5046</v>
      </c>
      <c r="C2492" s="156" t="s">
        <v>5842</v>
      </c>
      <c r="D2492" s="156" t="s">
        <v>5867</v>
      </c>
      <c r="E2492" s="158" t="str">
        <f t="shared" si="38"/>
        <v>CCDC</v>
      </c>
      <c r="F2492" s="158">
        <v>6273</v>
      </c>
    </row>
    <row r="2493" spans="1:6">
      <c r="A2493" s="156" t="s">
        <v>5047</v>
      </c>
      <c r="B2493" s="156" t="s">
        <v>5048</v>
      </c>
      <c r="C2493" s="156" t="s">
        <v>21</v>
      </c>
      <c r="D2493" s="156" t="s">
        <v>5867</v>
      </c>
      <c r="E2493" s="158" t="str">
        <f t="shared" si="38"/>
        <v>CCDC</v>
      </c>
      <c r="F2493" s="158">
        <v>6273</v>
      </c>
    </row>
    <row r="2494" spans="1:6">
      <c r="A2494" s="156" t="s">
        <v>5049</v>
      </c>
      <c r="B2494" s="156" t="s">
        <v>5050</v>
      </c>
      <c r="C2494" s="156" t="s">
        <v>21</v>
      </c>
      <c r="D2494" s="156" t="s">
        <v>5867</v>
      </c>
      <c r="E2494" s="158" t="str">
        <f t="shared" si="38"/>
        <v>CCDC</v>
      </c>
      <c r="F2494" s="158">
        <v>6273</v>
      </c>
    </row>
    <row r="2495" spans="1:6">
      <c r="A2495" s="156" t="s">
        <v>5051</v>
      </c>
      <c r="B2495" s="156" t="s">
        <v>5052</v>
      </c>
      <c r="C2495" s="156" t="s">
        <v>21</v>
      </c>
      <c r="D2495" s="156" t="s">
        <v>5867</v>
      </c>
      <c r="E2495" s="158" t="str">
        <f t="shared" si="38"/>
        <v>CCDC</v>
      </c>
      <c r="F2495" s="158">
        <v>6273</v>
      </c>
    </row>
    <row r="2496" spans="1:6">
      <c r="A2496" s="156" t="s">
        <v>5053</v>
      </c>
      <c r="B2496" s="156" t="s">
        <v>5054</v>
      </c>
      <c r="C2496" s="156" t="s">
        <v>21</v>
      </c>
      <c r="D2496" s="156" t="s">
        <v>5867</v>
      </c>
      <c r="E2496" s="158" t="str">
        <f t="shared" si="38"/>
        <v>CCDC</v>
      </c>
      <c r="F2496" s="158">
        <v>6273</v>
      </c>
    </row>
    <row r="2497" spans="1:6">
      <c r="A2497" s="156" t="s">
        <v>5055</v>
      </c>
      <c r="B2497" s="156" t="s">
        <v>5056</v>
      </c>
      <c r="C2497" s="156" t="s">
        <v>21</v>
      </c>
      <c r="D2497" s="156" t="s">
        <v>5867</v>
      </c>
      <c r="E2497" s="158" t="str">
        <f t="shared" si="38"/>
        <v>CCDC</v>
      </c>
      <c r="F2497" s="158">
        <v>6273</v>
      </c>
    </row>
    <row r="2498" spans="1:6">
      <c r="A2498" s="156" t="s">
        <v>5057</v>
      </c>
      <c r="B2498" s="156" t="s">
        <v>5058</v>
      </c>
      <c r="C2498" s="156" t="s">
        <v>21</v>
      </c>
      <c r="D2498" s="156" t="s">
        <v>5867</v>
      </c>
      <c r="E2498" s="158" t="str">
        <f t="shared" si="38"/>
        <v>CCDC</v>
      </c>
      <c r="F2498" s="158">
        <v>6273</v>
      </c>
    </row>
    <row r="2499" spans="1:6">
      <c r="A2499" s="156" t="s">
        <v>5059</v>
      </c>
      <c r="B2499" s="156" t="s">
        <v>5060</v>
      </c>
      <c r="C2499" s="156" t="s">
        <v>21</v>
      </c>
      <c r="D2499" s="156" t="s">
        <v>5867</v>
      </c>
      <c r="E2499" s="158" t="str">
        <f t="shared" ref="E2499:E2562" si="39">IF(LEFT(D2499,3)="156","HH",IF(LEFT(D2499,3)="155","TP",IF(LEFT(D2499,3)="153","CCDC",IF(LEFT(D2499,4)="1522","VTTH","NVL"))))</f>
        <v>CCDC</v>
      </c>
      <c r="F2499" s="158">
        <v>6273</v>
      </c>
    </row>
    <row r="2500" spans="1:6">
      <c r="A2500" s="156" t="s">
        <v>5061</v>
      </c>
      <c r="B2500" s="156" t="s">
        <v>5062</v>
      </c>
      <c r="C2500" s="156" t="s">
        <v>21</v>
      </c>
      <c r="D2500" s="156" t="s">
        <v>5867</v>
      </c>
      <c r="E2500" s="158" t="str">
        <f t="shared" si="39"/>
        <v>CCDC</v>
      </c>
      <c r="F2500" s="158">
        <v>6273</v>
      </c>
    </row>
    <row r="2501" spans="1:6">
      <c r="A2501" s="156" t="s">
        <v>5063</v>
      </c>
      <c r="B2501" s="156" t="s">
        <v>5064</v>
      </c>
      <c r="C2501" s="156" t="s">
        <v>5842</v>
      </c>
      <c r="D2501" s="156" t="s">
        <v>5867</v>
      </c>
      <c r="E2501" s="158" t="str">
        <f t="shared" si="39"/>
        <v>CCDC</v>
      </c>
      <c r="F2501" s="158">
        <v>6273</v>
      </c>
    </row>
    <row r="2502" spans="1:6">
      <c r="A2502" s="156" t="s">
        <v>5065</v>
      </c>
      <c r="B2502" s="156" t="s">
        <v>5066</v>
      </c>
      <c r="C2502" s="156" t="s">
        <v>5842</v>
      </c>
      <c r="D2502" s="156" t="s">
        <v>5867</v>
      </c>
      <c r="E2502" s="158" t="str">
        <f t="shared" si="39"/>
        <v>CCDC</v>
      </c>
      <c r="F2502" s="158">
        <v>6273</v>
      </c>
    </row>
    <row r="2503" spans="1:6">
      <c r="A2503" s="156" t="s">
        <v>5067</v>
      </c>
      <c r="B2503" s="156" t="s">
        <v>5068</v>
      </c>
      <c r="C2503" s="156" t="s">
        <v>5855</v>
      </c>
      <c r="D2503" s="156" t="s">
        <v>5878</v>
      </c>
      <c r="E2503" s="158" t="str">
        <f t="shared" si="39"/>
        <v>VTTH</v>
      </c>
      <c r="F2503" s="158">
        <v>6272</v>
      </c>
    </row>
    <row r="2504" spans="1:6">
      <c r="A2504" s="156" t="s">
        <v>5069</v>
      </c>
      <c r="B2504" s="156" t="s">
        <v>5070</v>
      </c>
      <c r="C2504" s="156" t="s">
        <v>5855</v>
      </c>
      <c r="D2504" s="156" t="s">
        <v>5883</v>
      </c>
      <c r="E2504" s="158" t="str">
        <f t="shared" si="39"/>
        <v>VTTH</v>
      </c>
      <c r="F2504" s="158">
        <v>6272</v>
      </c>
    </row>
    <row r="2505" spans="1:6">
      <c r="A2505" s="156" t="s">
        <v>5071</v>
      </c>
      <c r="B2505" s="156" t="s">
        <v>5072</v>
      </c>
      <c r="C2505" s="156" t="s">
        <v>5855</v>
      </c>
      <c r="D2505" s="156" t="s">
        <v>5883</v>
      </c>
      <c r="E2505" s="158" t="str">
        <f t="shared" si="39"/>
        <v>VTTH</v>
      </c>
      <c r="F2505" s="158">
        <v>6272</v>
      </c>
    </row>
    <row r="2506" spans="1:6">
      <c r="A2506" s="156" t="s">
        <v>5073</v>
      </c>
      <c r="B2506" s="156" t="s">
        <v>5074</v>
      </c>
      <c r="C2506" s="156" t="s">
        <v>5851</v>
      </c>
      <c r="D2506" s="156" t="s">
        <v>5883</v>
      </c>
      <c r="E2506" s="158" t="str">
        <f t="shared" si="39"/>
        <v>VTTH</v>
      </c>
      <c r="F2506" s="158">
        <v>6272</v>
      </c>
    </row>
    <row r="2507" spans="1:6">
      <c r="A2507" s="156" t="s">
        <v>5075</v>
      </c>
      <c r="B2507" s="156" t="s">
        <v>5076</v>
      </c>
      <c r="C2507" s="156" t="s">
        <v>5851</v>
      </c>
      <c r="D2507" s="156" t="s">
        <v>5878</v>
      </c>
      <c r="E2507" s="158" t="str">
        <f t="shared" si="39"/>
        <v>VTTH</v>
      </c>
      <c r="F2507" s="158">
        <v>6272</v>
      </c>
    </row>
    <row r="2508" spans="1:6">
      <c r="A2508" s="156" t="s">
        <v>5077</v>
      </c>
      <c r="B2508" s="156" t="s">
        <v>5078</v>
      </c>
      <c r="C2508" s="156" t="s">
        <v>5856</v>
      </c>
      <c r="D2508" s="156" t="s">
        <v>5867</v>
      </c>
      <c r="E2508" s="158" t="str">
        <f t="shared" si="39"/>
        <v>CCDC</v>
      </c>
      <c r="F2508" s="158">
        <v>6273</v>
      </c>
    </row>
    <row r="2509" spans="1:6">
      <c r="A2509" s="156" t="s">
        <v>5079</v>
      </c>
      <c r="B2509" s="156" t="s">
        <v>5080</v>
      </c>
      <c r="C2509" s="156" t="s">
        <v>5856</v>
      </c>
      <c r="D2509" s="156" t="s">
        <v>5867</v>
      </c>
      <c r="E2509" s="158" t="str">
        <f t="shared" si="39"/>
        <v>CCDC</v>
      </c>
      <c r="F2509" s="158">
        <v>6273</v>
      </c>
    </row>
    <row r="2510" spans="1:6">
      <c r="A2510" s="156" t="s">
        <v>5081</v>
      </c>
      <c r="B2510" s="156" t="s">
        <v>5082</v>
      </c>
      <c r="C2510" s="156" t="s">
        <v>21</v>
      </c>
      <c r="D2510" s="156" t="s">
        <v>5867</v>
      </c>
      <c r="E2510" s="158" t="str">
        <f t="shared" si="39"/>
        <v>CCDC</v>
      </c>
      <c r="F2510" s="158">
        <v>6273</v>
      </c>
    </row>
    <row r="2511" spans="1:6">
      <c r="A2511" s="156" t="s">
        <v>5083</v>
      </c>
      <c r="B2511" s="156" t="s">
        <v>5084</v>
      </c>
      <c r="C2511" s="156" t="s">
        <v>5847</v>
      </c>
      <c r="D2511" s="156" t="s">
        <v>5880</v>
      </c>
      <c r="E2511" s="158" t="str">
        <f t="shared" si="39"/>
        <v>VTTH</v>
      </c>
      <c r="F2511" s="158">
        <v>6272</v>
      </c>
    </row>
    <row r="2512" spans="1:6">
      <c r="A2512" s="156" t="s">
        <v>5085</v>
      </c>
      <c r="B2512" s="156" t="s">
        <v>5086</v>
      </c>
      <c r="C2512" s="156" t="s">
        <v>21</v>
      </c>
      <c r="D2512" s="156" t="s">
        <v>5867</v>
      </c>
      <c r="E2512" s="158" t="str">
        <f t="shared" si="39"/>
        <v>CCDC</v>
      </c>
      <c r="F2512" s="158">
        <v>6273</v>
      </c>
    </row>
    <row r="2513" spans="1:6">
      <c r="A2513" s="156" t="s">
        <v>5087</v>
      </c>
      <c r="B2513" s="156" t="s">
        <v>5088</v>
      </c>
      <c r="C2513" s="156" t="s">
        <v>21</v>
      </c>
      <c r="D2513" s="156" t="s">
        <v>5867</v>
      </c>
      <c r="E2513" s="158" t="str">
        <f t="shared" si="39"/>
        <v>CCDC</v>
      </c>
      <c r="F2513" s="158">
        <v>6273</v>
      </c>
    </row>
    <row r="2514" spans="1:6">
      <c r="A2514" s="156" t="s">
        <v>5089</v>
      </c>
      <c r="B2514" s="156" t="s">
        <v>5090</v>
      </c>
      <c r="C2514" s="156" t="s">
        <v>5844</v>
      </c>
      <c r="D2514" s="156" t="s">
        <v>5880</v>
      </c>
      <c r="E2514" s="158" t="str">
        <f t="shared" si="39"/>
        <v>VTTH</v>
      </c>
      <c r="F2514" s="158">
        <v>6272</v>
      </c>
    </row>
    <row r="2515" spans="1:6">
      <c r="A2515" s="156" t="s">
        <v>5091</v>
      </c>
      <c r="B2515" s="156" t="s">
        <v>5092</v>
      </c>
      <c r="C2515" s="156" t="s">
        <v>21</v>
      </c>
      <c r="D2515" s="156" t="s">
        <v>5878</v>
      </c>
      <c r="E2515" s="158" t="str">
        <f t="shared" si="39"/>
        <v>VTTH</v>
      </c>
      <c r="F2515" s="158">
        <v>6272</v>
      </c>
    </row>
    <row r="2516" spans="1:6">
      <c r="A2516" s="156" t="s">
        <v>5093</v>
      </c>
      <c r="B2516" s="156" t="s">
        <v>5094</v>
      </c>
      <c r="C2516" s="156" t="s">
        <v>21</v>
      </c>
      <c r="D2516" s="156" t="s">
        <v>5867</v>
      </c>
      <c r="E2516" s="158" t="str">
        <f t="shared" si="39"/>
        <v>CCDC</v>
      </c>
      <c r="F2516" s="158">
        <v>6273</v>
      </c>
    </row>
    <row r="2517" spans="1:6">
      <c r="A2517" s="156" t="s">
        <v>5095</v>
      </c>
      <c r="B2517" s="156" t="s">
        <v>5096</v>
      </c>
      <c r="C2517" s="156" t="s">
        <v>21</v>
      </c>
      <c r="D2517" s="156" t="s">
        <v>5867</v>
      </c>
      <c r="E2517" s="158" t="str">
        <f t="shared" si="39"/>
        <v>CCDC</v>
      </c>
      <c r="F2517" s="158">
        <v>6273</v>
      </c>
    </row>
    <row r="2518" spans="1:6">
      <c r="A2518" s="156" t="s">
        <v>5097</v>
      </c>
      <c r="B2518" s="156" t="s">
        <v>5098</v>
      </c>
      <c r="C2518" s="156" t="s">
        <v>21</v>
      </c>
      <c r="D2518" s="156" t="s">
        <v>5867</v>
      </c>
      <c r="E2518" s="158" t="str">
        <f t="shared" si="39"/>
        <v>CCDC</v>
      </c>
      <c r="F2518" s="158">
        <v>6273</v>
      </c>
    </row>
    <row r="2519" spans="1:6">
      <c r="A2519" s="156" t="s">
        <v>5099</v>
      </c>
      <c r="B2519" s="156" t="s">
        <v>5100</v>
      </c>
      <c r="C2519" s="156" t="s">
        <v>21</v>
      </c>
      <c r="D2519" s="156" t="s">
        <v>5867</v>
      </c>
      <c r="E2519" s="158" t="str">
        <f t="shared" si="39"/>
        <v>CCDC</v>
      </c>
      <c r="F2519" s="158">
        <v>6273</v>
      </c>
    </row>
    <row r="2520" spans="1:6">
      <c r="A2520" s="156" t="s">
        <v>5101</v>
      </c>
      <c r="B2520" s="156" t="s">
        <v>5102</v>
      </c>
      <c r="C2520" s="156" t="s">
        <v>21</v>
      </c>
      <c r="D2520" s="156" t="s">
        <v>5867</v>
      </c>
      <c r="E2520" s="158" t="str">
        <f t="shared" si="39"/>
        <v>CCDC</v>
      </c>
      <c r="F2520" s="158">
        <v>6273</v>
      </c>
    </row>
    <row r="2521" spans="1:6">
      <c r="A2521" s="156" t="s">
        <v>5103</v>
      </c>
      <c r="B2521" s="156" t="s">
        <v>5104</v>
      </c>
      <c r="C2521" s="156" t="s">
        <v>21</v>
      </c>
      <c r="D2521" s="156" t="s">
        <v>5867</v>
      </c>
      <c r="E2521" s="158" t="str">
        <f t="shared" si="39"/>
        <v>CCDC</v>
      </c>
      <c r="F2521" s="158">
        <v>6273</v>
      </c>
    </row>
    <row r="2522" spans="1:6">
      <c r="A2522" s="156" t="s">
        <v>5105</v>
      </c>
      <c r="B2522" s="156" t="s">
        <v>5106</v>
      </c>
      <c r="C2522" s="156" t="s">
        <v>21</v>
      </c>
      <c r="D2522" s="156" t="s">
        <v>5867</v>
      </c>
      <c r="E2522" s="158" t="str">
        <f t="shared" si="39"/>
        <v>CCDC</v>
      </c>
      <c r="F2522" s="158">
        <v>6273</v>
      </c>
    </row>
    <row r="2523" spans="1:6">
      <c r="A2523" s="156" t="s">
        <v>5107</v>
      </c>
      <c r="B2523" s="156" t="s">
        <v>5108</v>
      </c>
      <c r="C2523" s="156" t="s">
        <v>5842</v>
      </c>
      <c r="D2523" s="156" t="s">
        <v>5880</v>
      </c>
      <c r="E2523" s="158" t="str">
        <f t="shared" si="39"/>
        <v>VTTH</v>
      </c>
      <c r="F2523" s="158">
        <v>6272</v>
      </c>
    </row>
    <row r="2524" spans="1:6">
      <c r="A2524" s="156" t="s">
        <v>5109</v>
      </c>
      <c r="B2524" s="156" t="s">
        <v>5110</v>
      </c>
      <c r="C2524" s="156" t="s">
        <v>5842</v>
      </c>
      <c r="D2524" s="156" t="s">
        <v>5880</v>
      </c>
      <c r="E2524" s="158" t="str">
        <f t="shared" si="39"/>
        <v>VTTH</v>
      </c>
      <c r="F2524" s="158">
        <v>6272</v>
      </c>
    </row>
    <row r="2525" spans="1:6">
      <c r="A2525" s="156" t="s">
        <v>5111</v>
      </c>
      <c r="B2525" s="156" t="s">
        <v>5112</v>
      </c>
      <c r="C2525" s="156" t="s">
        <v>5842</v>
      </c>
      <c r="D2525" s="156" t="s">
        <v>5880</v>
      </c>
      <c r="E2525" s="158" t="str">
        <f t="shared" si="39"/>
        <v>VTTH</v>
      </c>
      <c r="F2525" s="158">
        <v>6272</v>
      </c>
    </row>
    <row r="2526" spans="1:6">
      <c r="A2526" s="156" t="s">
        <v>5113</v>
      </c>
      <c r="B2526" s="156" t="s">
        <v>5114</v>
      </c>
      <c r="C2526" s="156" t="s">
        <v>5842</v>
      </c>
      <c r="D2526" s="156" t="s">
        <v>5878</v>
      </c>
      <c r="E2526" s="158" t="str">
        <f t="shared" si="39"/>
        <v>VTTH</v>
      </c>
      <c r="F2526" s="158">
        <v>6272</v>
      </c>
    </row>
    <row r="2527" spans="1:6">
      <c r="A2527" s="156" t="s">
        <v>5115</v>
      </c>
      <c r="B2527" s="156" t="s">
        <v>5116</v>
      </c>
      <c r="C2527" s="156" t="s">
        <v>5842</v>
      </c>
      <c r="D2527" s="156" t="s">
        <v>5878</v>
      </c>
      <c r="E2527" s="158" t="str">
        <f t="shared" si="39"/>
        <v>VTTH</v>
      </c>
      <c r="F2527" s="158">
        <v>6272</v>
      </c>
    </row>
    <row r="2528" spans="1:6">
      <c r="A2528" s="156" t="s">
        <v>5117</v>
      </c>
      <c r="B2528" s="156" t="s">
        <v>5118</v>
      </c>
      <c r="C2528" s="156" t="s">
        <v>5842</v>
      </c>
      <c r="D2528" s="156" t="s">
        <v>5878</v>
      </c>
      <c r="E2528" s="158" t="str">
        <f t="shared" si="39"/>
        <v>VTTH</v>
      </c>
      <c r="F2528" s="158">
        <v>6272</v>
      </c>
    </row>
    <row r="2529" spans="1:6">
      <c r="A2529" s="156" t="s">
        <v>5119</v>
      </c>
      <c r="B2529" s="156" t="s">
        <v>5120</v>
      </c>
      <c r="C2529" s="156" t="s">
        <v>5842</v>
      </c>
      <c r="D2529" s="156" t="s">
        <v>5878</v>
      </c>
      <c r="E2529" s="158" t="str">
        <f t="shared" si="39"/>
        <v>VTTH</v>
      </c>
      <c r="F2529" s="158">
        <v>6272</v>
      </c>
    </row>
    <row r="2530" spans="1:6">
      <c r="A2530" s="156" t="s">
        <v>5121</v>
      </c>
      <c r="B2530" s="156" t="s">
        <v>5122</v>
      </c>
      <c r="C2530" s="156" t="s">
        <v>21</v>
      </c>
      <c r="D2530" s="156" t="s">
        <v>5867</v>
      </c>
      <c r="E2530" s="158" t="str">
        <f t="shared" si="39"/>
        <v>CCDC</v>
      </c>
      <c r="F2530" s="158">
        <v>6273</v>
      </c>
    </row>
    <row r="2531" spans="1:6">
      <c r="A2531" s="156" t="s">
        <v>5123</v>
      </c>
      <c r="B2531" s="156" t="s">
        <v>5124</v>
      </c>
      <c r="C2531" s="156" t="s">
        <v>21</v>
      </c>
      <c r="D2531" s="156" t="s">
        <v>5867</v>
      </c>
      <c r="E2531" s="158" t="str">
        <f t="shared" si="39"/>
        <v>CCDC</v>
      </c>
      <c r="F2531" s="158">
        <v>6273</v>
      </c>
    </row>
    <row r="2532" spans="1:6">
      <c r="A2532" s="156" t="s">
        <v>5125</v>
      </c>
      <c r="B2532" s="156" t="s">
        <v>5126</v>
      </c>
      <c r="C2532" s="156" t="s">
        <v>5855</v>
      </c>
      <c r="D2532" s="156" t="s">
        <v>5878</v>
      </c>
      <c r="E2532" s="158" t="str">
        <f t="shared" si="39"/>
        <v>VTTH</v>
      </c>
      <c r="F2532" s="158">
        <v>6272</v>
      </c>
    </row>
    <row r="2533" spans="1:6">
      <c r="A2533" s="156" t="s">
        <v>5127</v>
      </c>
      <c r="B2533" s="156" t="s">
        <v>5128</v>
      </c>
      <c r="C2533" s="156" t="s">
        <v>5842</v>
      </c>
      <c r="D2533" s="156" t="s">
        <v>5878</v>
      </c>
      <c r="E2533" s="158" t="str">
        <f t="shared" si="39"/>
        <v>VTTH</v>
      </c>
      <c r="F2533" s="158">
        <v>6272</v>
      </c>
    </row>
    <row r="2534" spans="1:6">
      <c r="A2534" s="156" t="s">
        <v>5129</v>
      </c>
      <c r="B2534" s="156" t="s">
        <v>5130</v>
      </c>
      <c r="C2534" s="156" t="s">
        <v>21</v>
      </c>
      <c r="D2534" s="156" t="s">
        <v>5867</v>
      </c>
      <c r="E2534" s="158" t="str">
        <f t="shared" si="39"/>
        <v>CCDC</v>
      </c>
      <c r="F2534" s="158">
        <v>6273</v>
      </c>
    </row>
    <row r="2535" spans="1:6">
      <c r="A2535" s="156" t="s">
        <v>5131</v>
      </c>
      <c r="B2535" s="156" t="s">
        <v>5132</v>
      </c>
      <c r="C2535" s="156" t="s">
        <v>21</v>
      </c>
      <c r="D2535" s="156" t="s">
        <v>5867</v>
      </c>
      <c r="E2535" s="158" t="str">
        <f t="shared" si="39"/>
        <v>CCDC</v>
      </c>
      <c r="F2535" s="158">
        <v>6273</v>
      </c>
    </row>
    <row r="2536" spans="1:6">
      <c r="A2536" s="156" t="s">
        <v>5133</v>
      </c>
      <c r="B2536" s="156" t="s">
        <v>5134</v>
      </c>
      <c r="C2536" s="156" t="s">
        <v>5847</v>
      </c>
      <c r="D2536" s="156" t="s">
        <v>5878</v>
      </c>
      <c r="E2536" s="158" t="str">
        <f t="shared" si="39"/>
        <v>VTTH</v>
      </c>
      <c r="F2536" s="158">
        <v>6272</v>
      </c>
    </row>
    <row r="2537" spans="1:6">
      <c r="A2537" s="156" t="s">
        <v>5135</v>
      </c>
      <c r="B2537" s="156" t="s">
        <v>5136</v>
      </c>
      <c r="C2537" s="156" t="s">
        <v>21</v>
      </c>
      <c r="D2537" s="156" t="s">
        <v>5867</v>
      </c>
      <c r="E2537" s="158" t="str">
        <f t="shared" si="39"/>
        <v>CCDC</v>
      </c>
      <c r="F2537" s="158">
        <v>6273</v>
      </c>
    </row>
    <row r="2538" spans="1:6">
      <c r="A2538" s="156" t="s">
        <v>5137</v>
      </c>
      <c r="B2538" s="156" t="s">
        <v>5138</v>
      </c>
      <c r="C2538" s="156" t="s">
        <v>5851</v>
      </c>
      <c r="D2538" s="156" t="s">
        <v>5880</v>
      </c>
      <c r="E2538" s="158" t="str">
        <f t="shared" si="39"/>
        <v>VTTH</v>
      </c>
      <c r="F2538" s="158">
        <v>6272</v>
      </c>
    </row>
    <row r="2539" spans="1:6">
      <c r="A2539" s="156" t="s">
        <v>5139</v>
      </c>
      <c r="B2539" s="156" t="s">
        <v>5140</v>
      </c>
      <c r="C2539" s="156" t="s">
        <v>21</v>
      </c>
      <c r="D2539" s="156" t="s">
        <v>5867</v>
      </c>
      <c r="E2539" s="158" t="str">
        <f t="shared" si="39"/>
        <v>CCDC</v>
      </c>
      <c r="F2539" s="158">
        <v>6273</v>
      </c>
    </row>
    <row r="2540" spans="1:6">
      <c r="A2540" s="156" t="s">
        <v>5141</v>
      </c>
      <c r="B2540" s="156" t="s">
        <v>5142</v>
      </c>
      <c r="C2540" s="156" t="s">
        <v>21</v>
      </c>
      <c r="D2540" s="156" t="s">
        <v>5867</v>
      </c>
      <c r="E2540" s="158" t="str">
        <f t="shared" si="39"/>
        <v>CCDC</v>
      </c>
      <c r="F2540" s="158">
        <v>6273</v>
      </c>
    </row>
    <row r="2541" spans="1:6">
      <c r="A2541" s="156" t="s">
        <v>5143</v>
      </c>
      <c r="B2541" s="156" t="s">
        <v>5144</v>
      </c>
      <c r="C2541" s="156" t="s">
        <v>21</v>
      </c>
      <c r="D2541" s="156" t="s">
        <v>5867</v>
      </c>
      <c r="E2541" s="158" t="str">
        <f t="shared" si="39"/>
        <v>CCDC</v>
      </c>
      <c r="F2541" s="158">
        <v>6273</v>
      </c>
    </row>
    <row r="2542" spans="1:6">
      <c r="A2542" s="156" t="s">
        <v>5145</v>
      </c>
      <c r="B2542" s="156" t="s">
        <v>5146</v>
      </c>
      <c r="C2542" s="156" t="s">
        <v>21</v>
      </c>
      <c r="D2542" s="156" t="s">
        <v>5867</v>
      </c>
      <c r="E2542" s="158" t="str">
        <f t="shared" si="39"/>
        <v>CCDC</v>
      </c>
      <c r="F2542" s="158">
        <v>6273</v>
      </c>
    </row>
    <row r="2543" spans="1:6">
      <c r="A2543" s="156" t="s">
        <v>5147</v>
      </c>
      <c r="B2543" s="156" t="s">
        <v>5148</v>
      </c>
      <c r="C2543" s="156" t="s">
        <v>21</v>
      </c>
      <c r="D2543" s="156" t="s">
        <v>5867</v>
      </c>
      <c r="E2543" s="158" t="str">
        <f t="shared" si="39"/>
        <v>CCDC</v>
      </c>
      <c r="F2543" s="158">
        <v>6273</v>
      </c>
    </row>
    <row r="2544" spans="1:6">
      <c r="A2544" s="156" t="s">
        <v>5149</v>
      </c>
      <c r="B2544" s="156" t="s">
        <v>5150</v>
      </c>
      <c r="C2544" s="156" t="s">
        <v>21</v>
      </c>
      <c r="D2544" s="156" t="s">
        <v>5867</v>
      </c>
      <c r="E2544" s="158" t="str">
        <f t="shared" si="39"/>
        <v>CCDC</v>
      </c>
      <c r="F2544" s="158">
        <v>6273</v>
      </c>
    </row>
    <row r="2545" spans="1:6">
      <c r="A2545" s="156" t="s">
        <v>5151</v>
      </c>
      <c r="B2545" s="156" t="s">
        <v>5152</v>
      </c>
      <c r="C2545" s="156" t="s">
        <v>21</v>
      </c>
      <c r="D2545" s="156" t="s">
        <v>5867</v>
      </c>
      <c r="E2545" s="158" t="str">
        <f t="shared" si="39"/>
        <v>CCDC</v>
      </c>
      <c r="F2545" s="158">
        <v>6273</v>
      </c>
    </row>
    <row r="2546" spans="1:6">
      <c r="A2546" s="156" t="s">
        <v>5153</v>
      </c>
      <c r="B2546" s="156" t="s">
        <v>5154</v>
      </c>
      <c r="C2546" s="156" t="s">
        <v>21</v>
      </c>
      <c r="D2546" s="156" t="s">
        <v>5867</v>
      </c>
      <c r="E2546" s="158" t="str">
        <f t="shared" si="39"/>
        <v>CCDC</v>
      </c>
      <c r="F2546" s="158">
        <v>6273</v>
      </c>
    </row>
    <row r="2547" spans="1:6">
      <c r="A2547" s="156" t="s">
        <v>5155</v>
      </c>
      <c r="B2547" s="156" t="s">
        <v>5156</v>
      </c>
      <c r="C2547" s="156" t="s">
        <v>21</v>
      </c>
      <c r="D2547" s="156" t="s">
        <v>5867</v>
      </c>
      <c r="E2547" s="158" t="str">
        <f t="shared" si="39"/>
        <v>CCDC</v>
      </c>
      <c r="F2547" s="158">
        <v>6273</v>
      </c>
    </row>
    <row r="2548" spans="1:6">
      <c r="A2548" s="156" t="s">
        <v>5157</v>
      </c>
      <c r="B2548" s="156" t="s">
        <v>5158</v>
      </c>
      <c r="C2548" s="156" t="s">
        <v>21</v>
      </c>
      <c r="D2548" s="156" t="s">
        <v>5867</v>
      </c>
      <c r="E2548" s="158" t="str">
        <f t="shared" si="39"/>
        <v>CCDC</v>
      </c>
      <c r="F2548" s="158">
        <v>6273</v>
      </c>
    </row>
    <row r="2549" spans="1:6" ht="30">
      <c r="A2549" s="156" t="s">
        <v>5159</v>
      </c>
      <c r="B2549" s="156" t="s">
        <v>5160</v>
      </c>
      <c r="C2549" s="156" t="s">
        <v>5861</v>
      </c>
      <c r="D2549" s="156" t="s">
        <v>5885</v>
      </c>
      <c r="E2549" s="158" t="str">
        <f t="shared" si="39"/>
        <v>NVL</v>
      </c>
      <c r="F2549" s="158">
        <v>1548</v>
      </c>
    </row>
    <row r="2550" spans="1:6" ht="30">
      <c r="A2550" s="156" t="s">
        <v>5161</v>
      </c>
      <c r="B2550" s="156" t="s">
        <v>5162</v>
      </c>
      <c r="C2550" s="156" t="s">
        <v>5861</v>
      </c>
      <c r="D2550" s="156" t="s">
        <v>5878</v>
      </c>
      <c r="E2550" s="158" t="str">
        <f t="shared" si="39"/>
        <v>VTTH</v>
      </c>
      <c r="F2550" s="158">
        <v>6272</v>
      </c>
    </row>
    <row r="2551" spans="1:6">
      <c r="A2551" s="156" t="s">
        <v>5163</v>
      </c>
      <c r="B2551" s="156" t="s">
        <v>5164</v>
      </c>
      <c r="C2551" s="156" t="s">
        <v>5842</v>
      </c>
      <c r="D2551" s="156" t="s">
        <v>5880</v>
      </c>
      <c r="E2551" s="158" t="str">
        <f t="shared" si="39"/>
        <v>VTTH</v>
      </c>
      <c r="F2551" s="158">
        <v>6272</v>
      </c>
    </row>
    <row r="2552" spans="1:6">
      <c r="A2552" s="156" t="s">
        <v>5165</v>
      </c>
      <c r="B2552" s="156" t="s">
        <v>5166</v>
      </c>
      <c r="C2552" s="156" t="s">
        <v>5842</v>
      </c>
      <c r="D2552" s="156" t="s">
        <v>5880</v>
      </c>
      <c r="E2552" s="158" t="str">
        <f t="shared" si="39"/>
        <v>VTTH</v>
      </c>
      <c r="F2552" s="158">
        <v>6272</v>
      </c>
    </row>
    <row r="2553" spans="1:6">
      <c r="A2553" s="156" t="s">
        <v>5167</v>
      </c>
      <c r="B2553" s="156" t="s">
        <v>5168</v>
      </c>
      <c r="C2553" s="156" t="s">
        <v>5842</v>
      </c>
      <c r="D2553" s="156" t="s">
        <v>5880</v>
      </c>
      <c r="E2553" s="158" t="str">
        <f t="shared" si="39"/>
        <v>VTTH</v>
      </c>
      <c r="F2553" s="158">
        <v>6272</v>
      </c>
    </row>
    <row r="2554" spans="1:6">
      <c r="A2554" s="156" t="s">
        <v>5169</v>
      </c>
      <c r="B2554" s="156" t="s">
        <v>5170</v>
      </c>
      <c r="C2554" s="156" t="s">
        <v>5842</v>
      </c>
      <c r="D2554" s="156" t="s">
        <v>5880</v>
      </c>
      <c r="E2554" s="158" t="str">
        <f t="shared" si="39"/>
        <v>VTTH</v>
      </c>
      <c r="F2554" s="158">
        <v>6272</v>
      </c>
    </row>
    <row r="2555" spans="1:6">
      <c r="A2555" s="156" t="s">
        <v>5171</v>
      </c>
      <c r="B2555" s="156" t="s">
        <v>5172</v>
      </c>
      <c r="C2555" s="156" t="s">
        <v>5842</v>
      </c>
      <c r="D2555" s="156" t="s">
        <v>5880</v>
      </c>
      <c r="E2555" s="158" t="str">
        <f t="shared" si="39"/>
        <v>VTTH</v>
      </c>
      <c r="F2555" s="158">
        <v>6272</v>
      </c>
    </row>
    <row r="2556" spans="1:6">
      <c r="A2556" s="156" t="s">
        <v>5173</v>
      </c>
      <c r="B2556" s="156" t="s">
        <v>5174</v>
      </c>
      <c r="C2556" s="156" t="s">
        <v>5842</v>
      </c>
      <c r="D2556" s="156" t="s">
        <v>5880</v>
      </c>
      <c r="E2556" s="158" t="str">
        <f t="shared" si="39"/>
        <v>VTTH</v>
      </c>
      <c r="F2556" s="158">
        <v>6272</v>
      </c>
    </row>
    <row r="2557" spans="1:6">
      <c r="A2557" s="156" t="s">
        <v>5175</v>
      </c>
      <c r="B2557" s="156" t="s">
        <v>5176</v>
      </c>
      <c r="C2557" s="156" t="s">
        <v>5842</v>
      </c>
      <c r="D2557" s="156" t="s">
        <v>5880</v>
      </c>
      <c r="E2557" s="158" t="str">
        <f t="shared" si="39"/>
        <v>VTTH</v>
      </c>
      <c r="F2557" s="158">
        <v>6272</v>
      </c>
    </row>
    <row r="2558" spans="1:6">
      <c r="A2558" s="156" t="s">
        <v>5177</v>
      </c>
      <c r="B2558" s="156" t="s">
        <v>5178</v>
      </c>
      <c r="C2558" s="156" t="s">
        <v>5842</v>
      </c>
      <c r="D2558" s="156" t="s">
        <v>5880</v>
      </c>
      <c r="E2558" s="158" t="str">
        <f t="shared" si="39"/>
        <v>VTTH</v>
      </c>
      <c r="F2558" s="158">
        <v>6272</v>
      </c>
    </row>
    <row r="2559" spans="1:6">
      <c r="A2559" s="156" t="s">
        <v>5179</v>
      </c>
      <c r="B2559" s="156" t="s">
        <v>5180</v>
      </c>
      <c r="C2559" s="156" t="s">
        <v>5842</v>
      </c>
      <c r="D2559" s="156" t="s">
        <v>5880</v>
      </c>
      <c r="E2559" s="158" t="str">
        <f t="shared" si="39"/>
        <v>VTTH</v>
      </c>
      <c r="F2559" s="158">
        <v>6272</v>
      </c>
    </row>
    <row r="2560" spans="1:6">
      <c r="A2560" s="156" t="s">
        <v>5181</v>
      </c>
      <c r="B2560" s="156" t="s">
        <v>5182</v>
      </c>
      <c r="C2560" s="156" t="s">
        <v>5842</v>
      </c>
      <c r="D2560" s="156" t="s">
        <v>5880</v>
      </c>
      <c r="E2560" s="158" t="str">
        <f t="shared" si="39"/>
        <v>VTTH</v>
      </c>
      <c r="F2560" s="158">
        <v>6272</v>
      </c>
    </row>
    <row r="2561" spans="1:6">
      <c r="A2561" s="156" t="s">
        <v>5183</v>
      </c>
      <c r="B2561" s="156" t="s">
        <v>5184</v>
      </c>
      <c r="C2561" s="156" t="s">
        <v>5842</v>
      </c>
      <c r="D2561" s="156" t="s">
        <v>5880</v>
      </c>
      <c r="E2561" s="158" t="str">
        <f t="shared" si="39"/>
        <v>VTTH</v>
      </c>
      <c r="F2561" s="158">
        <v>6272</v>
      </c>
    </row>
    <row r="2562" spans="1:6">
      <c r="A2562" s="156" t="s">
        <v>5185</v>
      </c>
      <c r="B2562" s="156" t="s">
        <v>5186</v>
      </c>
      <c r="C2562" s="156" t="s">
        <v>5842</v>
      </c>
      <c r="D2562" s="156" t="s">
        <v>5880</v>
      </c>
      <c r="E2562" s="158" t="str">
        <f t="shared" si="39"/>
        <v>VTTH</v>
      </c>
      <c r="F2562" s="158">
        <v>6272</v>
      </c>
    </row>
    <row r="2563" spans="1:6">
      <c r="A2563" s="156" t="s">
        <v>5187</v>
      </c>
      <c r="B2563" s="156" t="s">
        <v>5188</v>
      </c>
      <c r="C2563" s="156" t="s">
        <v>5842</v>
      </c>
      <c r="D2563" s="156" t="s">
        <v>5880</v>
      </c>
      <c r="E2563" s="158" t="str">
        <f t="shared" ref="E2563:E2626" si="40">IF(LEFT(D2563,3)="156","HH",IF(LEFT(D2563,3)="155","TP",IF(LEFT(D2563,3)="153","CCDC",IF(LEFT(D2563,4)="1522","VTTH","NVL"))))</f>
        <v>VTTH</v>
      </c>
      <c r="F2563" s="158">
        <v>6272</v>
      </c>
    </row>
    <row r="2564" spans="1:6">
      <c r="A2564" s="156" t="s">
        <v>5189</v>
      </c>
      <c r="B2564" s="156" t="s">
        <v>5190</v>
      </c>
      <c r="C2564" s="156" t="s">
        <v>5842</v>
      </c>
      <c r="D2564" s="156" t="s">
        <v>5880</v>
      </c>
      <c r="E2564" s="158" t="str">
        <f t="shared" si="40"/>
        <v>VTTH</v>
      </c>
      <c r="F2564" s="158">
        <v>6272</v>
      </c>
    </row>
    <row r="2565" spans="1:6">
      <c r="A2565" s="156" t="s">
        <v>5191</v>
      </c>
      <c r="B2565" s="156" t="s">
        <v>5192</v>
      </c>
      <c r="C2565" s="156" t="s">
        <v>5842</v>
      </c>
      <c r="D2565" s="156" t="s">
        <v>5880</v>
      </c>
      <c r="E2565" s="158" t="str">
        <f t="shared" si="40"/>
        <v>VTTH</v>
      </c>
      <c r="F2565" s="158">
        <v>6272</v>
      </c>
    </row>
    <row r="2566" spans="1:6">
      <c r="A2566" s="156" t="s">
        <v>5193</v>
      </c>
      <c r="B2566" s="156" t="s">
        <v>5194</v>
      </c>
      <c r="C2566" s="156" t="s">
        <v>21</v>
      </c>
      <c r="D2566" s="156" t="s">
        <v>5867</v>
      </c>
      <c r="E2566" s="158" t="str">
        <f t="shared" si="40"/>
        <v>CCDC</v>
      </c>
      <c r="F2566" s="158">
        <v>6273</v>
      </c>
    </row>
    <row r="2567" spans="1:6">
      <c r="A2567" s="156" t="s">
        <v>5195</v>
      </c>
      <c r="B2567" s="156" t="s">
        <v>5196</v>
      </c>
      <c r="C2567" s="156" t="s">
        <v>21</v>
      </c>
      <c r="D2567" s="156" t="s">
        <v>5867</v>
      </c>
      <c r="E2567" s="158" t="str">
        <f t="shared" si="40"/>
        <v>CCDC</v>
      </c>
      <c r="F2567" s="158">
        <v>6273</v>
      </c>
    </row>
    <row r="2568" spans="1:6">
      <c r="A2568" s="156" t="s">
        <v>5197</v>
      </c>
      <c r="B2568" s="156" t="s">
        <v>5198</v>
      </c>
      <c r="C2568" s="156" t="s">
        <v>5844</v>
      </c>
      <c r="D2568" s="156" t="s">
        <v>5878</v>
      </c>
      <c r="E2568" s="158" t="str">
        <f t="shared" si="40"/>
        <v>VTTH</v>
      </c>
      <c r="F2568" s="158">
        <v>6272</v>
      </c>
    </row>
    <row r="2569" spans="1:6">
      <c r="A2569" s="156" t="s">
        <v>130</v>
      </c>
      <c r="B2569" s="156" t="s">
        <v>5199</v>
      </c>
      <c r="C2569" s="156" t="s">
        <v>5862</v>
      </c>
      <c r="D2569" s="156" t="s">
        <v>5867</v>
      </c>
      <c r="E2569" s="158" t="str">
        <f t="shared" si="40"/>
        <v>CCDC</v>
      </c>
      <c r="F2569" s="158">
        <v>6273</v>
      </c>
    </row>
    <row r="2570" spans="1:6">
      <c r="A2570" s="156" t="s">
        <v>5200</v>
      </c>
      <c r="B2570" s="156" t="s">
        <v>5201</v>
      </c>
      <c r="C2570" s="156" t="s">
        <v>5842</v>
      </c>
      <c r="D2570" s="156" t="s">
        <v>5867</v>
      </c>
      <c r="E2570" s="158" t="str">
        <f t="shared" si="40"/>
        <v>CCDC</v>
      </c>
      <c r="F2570" s="158">
        <v>6273</v>
      </c>
    </row>
    <row r="2571" spans="1:6">
      <c r="A2571" s="156" t="s">
        <v>5202</v>
      </c>
      <c r="B2571" s="156" t="s">
        <v>5203</v>
      </c>
      <c r="C2571" s="156" t="s">
        <v>5842</v>
      </c>
      <c r="D2571" s="156" t="s">
        <v>5867</v>
      </c>
      <c r="E2571" s="158" t="str">
        <f t="shared" si="40"/>
        <v>CCDC</v>
      </c>
      <c r="F2571" s="158">
        <v>6273</v>
      </c>
    </row>
    <row r="2572" spans="1:6">
      <c r="A2572" s="156" t="s">
        <v>5204</v>
      </c>
      <c r="B2572" s="156" t="s">
        <v>5205</v>
      </c>
      <c r="C2572" s="156" t="s">
        <v>5842</v>
      </c>
      <c r="D2572" s="156" t="s">
        <v>5867</v>
      </c>
      <c r="E2572" s="158" t="str">
        <f t="shared" si="40"/>
        <v>CCDC</v>
      </c>
      <c r="F2572" s="158">
        <v>6273</v>
      </c>
    </row>
    <row r="2573" spans="1:6">
      <c r="A2573" s="156" t="s">
        <v>5206</v>
      </c>
      <c r="B2573" s="156" t="s">
        <v>5207</v>
      </c>
      <c r="C2573" s="156" t="s">
        <v>5842</v>
      </c>
      <c r="D2573" s="156" t="s">
        <v>5867</v>
      </c>
      <c r="E2573" s="158" t="str">
        <f t="shared" si="40"/>
        <v>CCDC</v>
      </c>
      <c r="F2573" s="158">
        <v>6273</v>
      </c>
    </row>
    <row r="2574" spans="1:6">
      <c r="A2574" s="156" t="s">
        <v>5208</v>
      </c>
      <c r="B2574" s="156" t="s">
        <v>5209</v>
      </c>
      <c r="C2574" s="156" t="s">
        <v>5842</v>
      </c>
      <c r="D2574" s="156" t="s">
        <v>5867</v>
      </c>
      <c r="E2574" s="158" t="str">
        <f t="shared" si="40"/>
        <v>CCDC</v>
      </c>
      <c r="F2574" s="158">
        <v>6273</v>
      </c>
    </row>
    <row r="2575" spans="1:6">
      <c r="A2575" s="156" t="s">
        <v>5210</v>
      </c>
      <c r="B2575" s="156" t="s">
        <v>5211</v>
      </c>
      <c r="C2575" s="156" t="s">
        <v>5842</v>
      </c>
      <c r="D2575" s="156" t="s">
        <v>5867</v>
      </c>
      <c r="E2575" s="158" t="str">
        <f t="shared" si="40"/>
        <v>CCDC</v>
      </c>
      <c r="F2575" s="158">
        <v>6273</v>
      </c>
    </row>
    <row r="2576" spans="1:6">
      <c r="A2576" s="156" t="s">
        <v>5212</v>
      </c>
      <c r="B2576" s="156" t="s">
        <v>5213</v>
      </c>
      <c r="C2576" s="156" t="s">
        <v>5842</v>
      </c>
      <c r="D2576" s="156" t="s">
        <v>5867</v>
      </c>
      <c r="E2576" s="158" t="str">
        <f t="shared" si="40"/>
        <v>CCDC</v>
      </c>
      <c r="F2576" s="158">
        <v>6273</v>
      </c>
    </row>
    <row r="2577" spans="1:6">
      <c r="A2577" s="156" t="s">
        <v>5214</v>
      </c>
      <c r="B2577" s="156" t="s">
        <v>5215</v>
      </c>
      <c r="C2577" s="156" t="s">
        <v>5842</v>
      </c>
      <c r="D2577" s="156" t="s">
        <v>5867</v>
      </c>
      <c r="E2577" s="158" t="str">
        <f t="shared" si="40"/>
        <v>CCDC</v>
      </c>
      <c r="F2577" s="158">
        <v>6273</v>
      </c>
    </row>
    <row r="2578" spans="1:6">
      <c r="A2578" s="156" t="s">
        <v>5216</v>
      </c>
      <c r="B2578" s="156" t="s">
        <v>5217</v>
      </c>
      <c r="C2578" s="156" t="s">
        <v>5842</v>
      </c>
      <c r="D2578" s="156" t="s">
        <v>5867</v>
      </c>
      <c r="E2578" s="158" t="str">
        <f t="shared" si="40"/>
        <v>CCDC</v>
      </c>
      <c r="F2578" s="158">
        <v>6273</v>
      </c>
    </row>
    <row r="2579" spans="1:6">
      <c r="A2579" s="156" t="s">
        <v>5218</v>
      </c>
      <c r="B2579" s="156" t="s">
        <v>5219</v>
      </c>
      <c r="C2579" s="156" t="s">
        <v>5842</v>
      </c>
      <c r="D2579" s="156" t="s">
        <v>5867</v>
      </c>
      <c r="E2579" s="158" t="str">
        <f t="shared" si="40"/>
        <v>CCDC</v>
      </c>
      <c r="F2579" s="158">
        <v>6273</v>
      </c>
    </row>
    <row r="2580" spans="1:6">
      <c r="A2580" s="156" t="s">
        <v>5220</v>
      </c>
      <c r="B2580" s="156" t="s">
        <v>5221</v>
      </c>
      <c r="C2580" s="156" t="s">
        <v>5842</v>
      </c>
      <c r="D2580" s="156" t="s">
        <v>5867</v>
      </c>
      <c r="E2580" s="158" t="str">
        <f t="shared" si="40"/>
        <v>CCDC</v>
      </c>
      <c r="F2580" s="158">
        <v>6273</v>
      </c>
    </row>
    <row r="2581" spans="1:6">
      <c r="A2581" s="156" t="s">
        <v>5222</v>
      </c>
      <c r="B2581" s="156" t="s">
        <v>5223</v>
      </c>
      <c r="C2581" s="156" t="s">
        <v>5842</v>
      </c>
      <c r="D2581" s="156" t="s">
        <v>5867</v>
      </c>
      <c r="E2581" s="158" t="str">
        <f t="shared" si="40"/>
        <v>CCDC</v>
      </c>
      <c r="F2581" s="158">
        <v>6273</v>
      </c>
    </row>
    <row r="2582" spans="1:6">
      <c r="A2582" s="156" t="s">
        <v>5224</v>
      </c>
      <c r="B2582" s="156" t="s">
        <v>5225</v>
      </c>
      <c r="C2582" s="156" t="s">
        <v>5842</v>
      </c>
      <c r="D2582" s="156" t="s">
        <v>5867</v>
      </c>
      <c r="E2582" s="158" t="str">
        <f t="shared" si="40"/>
        <v>CCDC</v>
      </c>
      <c r="F2582" s="158">
        <v>6273</v>
      </c>
    </row>
    <row r="2583" spans="1:6">
      <c r="A2583" s="156" t="s">
        <v>5226</v>
      </c>
      <c r="B2583" s="156" t="s">
        <v>5227</v>
      </c>
      <c r="C2583" s="156" t="s">
        <v>5842</v>
      </c>
      <c r="D2583" s="156" t="s">
        <v>5867</v>
      </c>
      <c r="E2583" s="158" t="str">
        <f t="shared" si="40"/>
        <v>CCDC</v>
      </c>
      <c r="F2583" s="158">
        <v>6273</v>
      </c>
    </row>
    <row r="2584" spans="1:6">
      <c r="A2584" s="156" t="s">
        <v>5228</v>
      </c>
      <c r="B2584" s="156" t="s">
        <v>5229</v>
      </c>
      <c r="C2584" s="156" t="s">
        <v>5842</v>
      </c>
      <c r="D2584" s="156" t="s">
        <v>5867</v>
      </c>
      <c r="E2584" s="158" t="str">
        <f t="shared" si="40"/>
        <v>CCDC</v>
      </c>
      <c r="F2584" s="158">
        <v>6273</v>
      </c>
    </row>
    <row r="2585" spans="1:6">
      <c r="A2585" s="156" t="s">
        <v>5230</v>
      </c>
      <c r="B2585" s="156" t="s">
        <v>5231</v>
      </c>
      <c r="C2585" s="156" t="s">
        <v>21</v>
      </c>
      <c r="D2585" s="156" t="s">
        <v>5867</v>
      </c>
      <c r="E2585" s="158" t="str">
        <f t="shared" si="40"/>
        <v>CCDC</v>
      </c>
      <c r="F2585" s="158">
        <v>6273</v>
      </c>
    </row>
    <row r="2586" spans="1:6">
      <c r="A2586" s="156" t="s">
        <v>5232</v>
      </c>
      <c r="B2586" s="156" t="s">
        <v>5233</v>
      </c>
      <c r="C2586" s="156" t="s">
        <v>5842</v>
      </c>
      <c r="D2586" s="156" t="s">
        <v>5880</v>
      </c>
      <c r="E2586" s="158" t="str">
        <f t="shared" si="40"/>
        <v>VTTH</v>
      </c>
      <c r="F2586" s="158">
        <v>6272</v>
      </c>
    </row>
    <row r="2587" spans="1:6">
      <c r="A2587" s="156" t="s">
        <v>5234</v>
      </c>
      <c r="B2587" s="156" t="s">
        <v>5235</v>
      </c>
      <c r="C2587" s="156" t="s">
        <v>5842</v>
      </c>
      <c r="D2587" s="156" t="s">
        <v>5880</v>
      </c>
      <c r="E2587" s="158" t="str">
        <f t="shared" si="40"/>
        <v>VTTH</v>
      </c>
      <c r="F2587" s="158">
        <v>6272</v>
      </c>
    </row>
    <row r="2588" spans="1:6">
      <c r="A2588" s="156" t="s">
        <v>5236</v>
      </c>
      <c r="B2588" s="156" t="s">
        <v>5237</v>
      </c>
      <c r="C2588" s="156" t="s">
        <v>21</v>
      </c>
      <c r="D2588" s="156" t="s">
        <v>5867</v>
      </c>
      <c r="E2588" s="158" t="str">
        <f t="shared" si="40"/>
        <v>CCDC</v>
      </c>
      <c r="F2588" s="158">
        <v>6273</v>
      </c>
    </row>
    <row r="2589" spans="1:6">
      <c r="A2589" s="156" t="s">
        <v>5238</v>
      </c>
      <c r="B2589" s="156" t="s">
        <v>5239</v>
      </c>
      <c r="C2589" s="156" t="s">
        <v>21</v>
      </c>
      <c r="D2589" s="156" t="s">
        <v>5886</v>
      </c>
      <c r="E2589" s="158" t="str">
        <f t="shared" si="40"/>
        <v>NVL</v>
      </c>
      <c r="F2589" s="158">
        <v>1548</v>
      </c>
    </row>
    <row r="2590" spans="1:6">
      <c r="A2590" s="156" t="s">
        <v>5240</v>
      </c>
      <c r="B2590" s="156" t="s">
        <v>5241</v>
      </c>
      <c r="C2590" s="156" t="s">
        <v>21</v>
      </c>
      <c r="D2590" s="156" t="s">
        <v>5886</v>
      </c>
      <c r="E2590" s="158" t="str">
        <f t="shared" si="40"/>
        <v>NVL</v>
      </c>
      <c r="F2590" s="158">
        <v>1548</v>
      </c>
    </row>
    <row r="2591" spans="1:6">
      <c r="A2591" s="156" t="s">
        <v>5242</v>
      </c>
      <c r="B2591" s="156" t="s">
        <v>5243</v>
      </c>
      <c r="C2591" s="156" t="s">
        <v>21</v>
      </c>
      <c r="D2591" s="156" t="s">
        <v>5886</v>
      </c>
      <c r="E2591" s="158" t="str">
        <f t="shared" si="40"/>
        <v>NVL</v>
      </c>
      <c r="F2591" s="158">
        <v>1548</v>
      </c>
    </row>
    <row r="2592" spans="1:6">
      <c r="A2592" s="156" t="s">
        <v>5244</v>
      </c>
      <c r="B2592" s="156" t="s">
        <v>5245</v>
      </c>
      <c r="C2592" s="156" t="s">
        <v>21</v>
      </c>
      <c r="D2592" s="156" t="s">
        <v>5886</v>
      </c>
      <c r="E2592" s="158" t="str">
        <f t="shared" si="40"/>
        <v>NVL</v>
      </c>
      <c r="F2592" s="158">
        <v>1548</v>
      </c>
    </row>
    <row r="2593" spans="1:6">
      <c r="A2593" s="156" t="s">
        <v>5246</v>
      </c>
      <c r="B2593" s="156" t="s">
        <v>5247</v>
      </c>
      <c r="C2593" s="156" t="s">
        <v>21</v>
      </c>
      <c r="D2593" s="156" t="s">
        <v>5886</v>
      </c>
      <c r="E2593" s="158" t="str">
        <f t="shared" si="40"/>
        <v>NVL</v>
      </c>
      <c r="F2593" s="158">
        <v>1548</v>
      </c>
    </row>
    <row r="2594" spans="1:6">
      <c r="A2594" s="156" t="s">
        <v>5248</v>
      </c>
      <c r="B2594" s="156" t="s">
        <v>5249</v>
      </c>
      <c r="C2594" s="156" t="s">
        <v>21</v>
      </c>
      <c r="D2594" s="156" t="s">
        <v>5886</v>
      </c>
      <c r="E2594" s="158" t="str">
        <f t="shared" si="40"/>
        <v>NVL</v>
      </c>
      <c r="F2594" s="158">
        <v>1548</v>
      </c>
    </row>
    <row r="2595" spans="1:6">
      <c r="A2595" s="156" t="s">
        <v>5250</v>
      </c>
      <c r="B2595" s="156" t="s">
        <v>5251</v>
      </c>
      <c r="C2595" s="156" t="s">
        <v>21</v>
      </c>
      <c r="D2595" s="156" t="s">
        <v>5886</v>
      </c>
      <c r="E2595" s="158" t="str">
        <f t="shared" si="40"/>
        <v>NVL</v>
      </c>
      <c r="F2595" s="158">
        <v>1548</v>
      </c>
    </row>
    <row r="2596" spans="1:6">
      <c r="A2596" s="156" t="s">
        <v>5252</v>
      </c>
      <c r="B2596" s="156" t="s">
        <v>5253</v>
      </c>
      <c r="C2596" s="156" t="s">
        <v>21</v>
      </c>
      <c r="D2596" s="156" t="s">
        <v>5886</v>
      </c>
      <c r="E2596" s="158" t="str">
        <f t="shared" si="40"/>
        <v>NVL</v>
      </c>
      <c r="F2596" s="158">
        <v>1548</v>
      </c>
    </row>
    <row r="2597" spans="1:6">
      <c r="A2597" s="156" t="s">
        <v>5254</v>
      </c>
      <c r="B2597" s="156" t="s">
        <v>5255</v>
      </c>
      <c r="C2597" s="156" t="s">
        <v>21</v>
      </c>
      <c r="D2597" s="156" t="s">
        <v>5886</v>
      </c>
      <c r="E2597" s="158" t="str">
        <f t="shared" si="40"/>
        <v>NVL</v>
      </c>
      <c r="F2597" s="158">
        <v>1548</v>
      </c>
    </row>
    <row r="2598" spans="1:6">
      <c r="A2598" s="156" t="s">
        <v>5256</v>
      </c>
      <c r="B2598" s="156" t="s">
        <v>5257</v>
      </c>
      <c r="C2598" s="156" t="s">
        <v>21</v>
      </c>
      <c r="D2598" s="156" t="s">
        <v>5886</v>
      </c>
      <c r="E2598" s="158" t="str">
        <f t="shared" si="40"/>
        <v>NVL</v>
      </c>
      <c r="F2598" s="158">
        <v>1548</v>
      </c>
    </row>
    <row r="2599" spans="1:6">
      <c r="A2599" s="156" t="s">
        <v>5258</v>
      </c>
      <c r="B2599" s="156" t="s">
        <v>5259</v>
      </c>
      <c r="C2599" s="156" t="s">
        <v>21</v>
      </c>
      <c r="D2599" s="156" t="s">
        <v>5886</v>
      </c>
      <c r="E2599" s="158" t="str">
        <f t="shared" si="40"/>
        <v>NVL</v>
      </c>
      <c r="F2599" s="158">
        <v>1548</v>
      </c>
    </row>
    <row r="2600" spans="1:6">
      <c r="A2600" s="156" t="s">
        <v>5260</v>
      </c>
      <c r="B2600" s="156" t="s">
        <v>5261</v>
      </c>
      <c r="C2600" s="156" t="s">
        <v>21</v>
      </c>
      <c r="D2600" s="156" t="s">
        <v>5886</v>
      </c>
      <c r="E2600" s="158" t="str">
        <f t="shared" si="40"/>
        <v>NVL</v>
      </c>
      <c r="F2600" s="158">
        <v>1548</v>
      </c>
    </row>
    <row r="2601" spans="1:6">
      <c r="A2601" s="156" t="s">
        <v>5262</v>
      </c>
      <c r="B2601" s="156" t="s">
        <v>5263</v>
      </c>
      <c r="C2601" s="156" t="s">
        <v>21</v>
      </c>
      <c r="D2601" s="156" t="s">
        <v>5886</v>
      </c>
      <c r="E2601" s="158" t="str">
        <f t="shared" si="40"/>
        <v>NVL</v>
      </c>
      <c r="F2601" s="158">
        <v>1548</v>
      </c>
    </row>
    <row r="2602" spans="1:6">
      <c r="A2602" s="156" t="s">
        <v>5264</v>
      </c>
      <c r="B2602" s="156" t="s">
        <v>5265</v>
      </c>
      <c r="C2602" s="156" t="s">
        <v>21</v>
      </c>
      <c r="D2602" s="156" t="s">
        <v>5886</v>
      </c>
      <c r="E2602" s="158" t="str">
        <f t="shared" si="40"/>
        <v>NVL</v>
      </c>
      <c r="F2602" s="158">
        <v>1548</v>
      </c>
    </row>
    <row r="2603" spans="1:6">
      <c r="A2603" s="156" t="s">
        <v>5266</v>
      </c>
      <c r="B2603" s="156" t="s">
        <v>5267</v>
      </c>
      <c r="C2603" s="156" t="s">
        <v>21</v>
      </c>
      <c r="D2603" s="156" t="s">
        <v>5886</v>
      </c>
      <c r="E2603" s="158" t="str">
        <f t="shared" si="40"/>
        <v>NVL</v>
      </c>
      <c r="F2603" s="158">
        <v>1548</v>
      </c>
    </row>
    <row r="2604" spans="1:6">
      <c r="A2604" s="156" t="s">
        <v>5268</v>
      </c>
      <c r="B2604" s="156" t="s">
        <v>5269</v>
      </c>
      <c r="C2604" s="156" t="s">
        <v>21</v>
      </c>
      <c r="D2604" s="156" t="s">
        <v>5886</v>
      </c>
      <c r="E2604" s="158" t="str">
        <f t="shared" si="40"/>
        <v>NVL</v>
      </c>
      <c r="F2604" s="158">
        <v>1548</v>
      </c>
    </row>
    <row r="2605" spans="1:6">
      <c r="A2605" s="156" t="s">
        <v>5270</v>
      </c>
      <c r="B2605" s="156" t="s">
        <v>5271</v>
      </c>
      <c r="C2605" s="156" t="s">
        <v>21</v>
      </c>
      <c r="D2605" s="156" t="s">
        <v>5886</v>
      </c>
      <c r="E2605" s="158" t="str">
        <f t="shared" si="40"/>
        <v>NVL</v>
      </c>
      <c r="F2605" s="158">
        <v>1548</v>
      </c>
    </row>
    <row r="2606" spans="1:6">
      <c r="A2606" s="156" t="s">
        <v>5272</v>
      </c>
      <c r="B2606" s="156" t="s">
        <v>5273</v>
      </c>
      <c r="C2606" s="156" t="s">
        <v>21</v>
      </c>
      <c r="D2606" s="156" t="s">
        <v>5886</v>
      </c>
      <c r="E2606" s="158" t="str">
        <f t="shared" si="40"/>
        <v>NVL</v>
      </c>
      <c r="F2606" s="158">
        <v>1548</v>
      </c>
    </row>
    <row r="2607" spans="1:6">
      <c r="A2607" s="156" t="s">
        <v>5274</v>
      </c>
      <c r="B2607" s="156" t="s">
        <v>5275</v>
      </c>
      <c r="C2607" s="156" t="s">
        <v>21</v>
      </c>
      <c r="D2607" s="156" t="s">
        <v>5886</v>
      </c>
      <c r="E2607" s="158" t="str">
        <f t="shared" si="40"/>
        <v>NVL</v>
      </c>
      <c r="F2607" s="158">
        <v>1548</v>
      </c>
    </row>
    <row r="2608" spans="1:6">
      <c r="A2608" s="156" t="s">
        <v>5276</v>
      </c>
      <c r="B2608" s="156" t="s">
        <v>5277</v>
      </c>
      <c r="C2608" s="156" t="s">
        <v>21</v>
      </c>
      <c r="D2608" s="156" t="s">
        <v>5886</v>
      </c>
      <c r="E2608" s="158" t="str">
        <f t="shared" si="40"/>
        <v>NVL</v>
      </c>
      <c r="F2608" s="158">
        <v>1548</v>
      </c>
    </row>
    <row r="2609" spans="1:6">
      <c r="A2609" s="156" t="s">
        <v>5278</v>
      </c>
      <c r="B2609" s="156" t="s">
        <v>5279</v>
      </c>
      <c r="C2609" s="156" t="s">
        <v>21</v>
      </c>
      <c r="D2609" s="156" t="s">
        <v>5886</v>
      </c>
      <c r="E2609" s="158" t="str">
        <f t="shared" si="40"/>
        <v>NVL</v>
      </c>
      <c r="F2609" s="158">
        <v>1548</v>
      </c>
    </row>
    <row r="2610" spans="1:6">
      <c r="A2610" s="156" t="s">
        <v>5280</v>
      </c>
      <c r="B2610" s="156" t="s">
        <v>5281</v>
      </c>
      <c r="C2610" s="156" t="s">
        <v>21</v>
      </c>
      <c r="D2610" s="156" t="s">
        <v>5886</v>
      </c>
      <c r="E2610" s="158" t="str">
        <f t="shared" si="40"/>
        <v>NVL</v>
      </c>
      <c r="F2610" s="158">
        <v>1548</v>
      </c>
    </row>
    <row r="2611" spans="1:6" ht="30">
      <c r="A2611" s="156" t="s">
        <v>5282</v>
      </c>
      <c r="B2611" s="156" t="s">
        <v>5283</v>
      </c>
      <c r="C2611" s="156" t="s">
        <v>21</v>
      </c>
      <c r="D2611" s="156" t="s">
        <v>5886</v>
      </c>
      <c r="E2611" s="158" t="str">
        <f t="shared" si="40"/>
        <v>NVL</v>
      </c>
      <c r="F2611" s="158">
        <v>1548</v>
      </c>
    </row>
    <row r="2612" spans="1:6">
      <c r="A2612" s="156" t="s">
        <v>5284</v>
      </c>
      <c r="B2612" s="156" t="s">
        <v>5285</v>
      </c>
      <c r="C2612" s="156" t="s">
        <v>21</v>
      </c>
      <c r="D2612" s="156" t="s">
        <v>5886</v>
      </c>
      <c r="E2612" s="158" t="str">
        <f t="shared" si="40"/>
        <v>NVL</v>
      </c>
      <c r="F2612" s="158">
        <v>1548</v>
      </c>
    </row>
    <row r="2613" spans="1:6">
      <c r="A2613" s="156" t="s">
        <v>5286</v>
      </c>
      <c r="B2613" s="156" t="s">
        <v>5287</v>
      </c>
      <c r="C2613" s="156" t="s">
        <v>21</v>
      </c>
      <c r="D2613" s="156" t="s">
        <v>5886</v>
      </c>
      <c r="E2613" s="158" t="str">
        <f t="shared" si="40"/>
        <v>NVL</v>
      </c>
      <c r="F2613" s="158">
        <v>1548</v>
      </c>
    </row>
    <row r="2614" spans="1:6">
      <c r="A2614" s="156" t="s">
        <v>5288</v>
      </c>
      <c r="B2614" s="156" t="s">
        <v>5289</v>
      </c>
      <c r="C2614" s="156" t="s">
        <v>21</v>
      </c>
      <c r="D2614" s="156" t="s">
        <v>5886</v>
      </c>
      <c r="E2614" s="158" t="str">
        <f t="shared" si="40"/>
        <v>NVL</v>
      </c>
      <c r="F2614" s="158">
        <v>1548</v>
      </c>
    </row>
    <row r="2615" spans="1:6">
      <c r="A2615" s="156" t="s">
        <v>5290</v>
      </c>
      <c r="B2615" s="156" t="s">
        <v>5291</v>
      </c>
      <c r="C2615" s="156" t="s">
        <v>21</v>
      </c>
      <c r="D2615" s="156" t="s">
        <v>5886</v>
      </c>
      <c r="E2615" s="158" t="str">
        <f t="shared" si="40"/>
        <v>NVL</v>
      </c>
      <c r="F2615" s="158">
        <v>1548</v>
      </c>
    </row>
    <row r="2616" spans="1:6">
      <c r="A2616" s="156" t="s">
        <v>5292</v>
      </c>
      <c r="B2616" s="156" t="s">
        <v>5293</v>
      </c>
      <c r="C2616" s="156" t="s">
        <v>21</v>
      </c>
      <c r="D2616" s="156" t="s">
        <v>5886</v>
      </c>
      <c r="E2616" s="158" t="str">
        <f t="shared" si="40"/>
        <v>NVL</v>
      </c>
      <c r="F2616" s="158">
        <v>1548</v>
      </c>
    </row>
    <row r="2617" spans="1:6">
      <c r="A2617" s="156" t="s">
        <v>5294</v>
      </c>
      <c r="B2617" s="156" t="s">
        <v>5295</v>
      </c>
      <c r="C2617" s="156" t="s">
        <v>21</v>
      </c>
      <c r="D2617" s="156" t="s">
        <v>5886</v>
      </c>
      <c r="E2617" s="158" t="str">
        <f t="shared" si="40"/>
        <v>NVL</v>
      </c>
      <c r="F2617" s="158">
        <v>1548</v>
      </c>
    </row>
    <row r="2618" spans="1:6" ht="30">
      <c r="A2618" s="156" t="s">
        <v>5296</v>
      </c>
      <c r="B2618" s="156" t="s">
        <v>5297</v>
      </c>
      <c r="C2618" s="156" t="s">
        <v>5842</v>
      </c>
      <c r="D2618" s="156" t="s">
        <v>5880</v>
      </c>
      <c r="E2618" s="158" t="str">
        <f t="shared" si="40"/>
        <v>VTTH</v>
      </c>
      <c r="F2618" s="158">
        <v>6272</v>
      </c>
    </row>
    <row r="2619" spans="1:6">
      <c r="A2619" s="156" t="s">
        <v>5298</v>
      </c>
      <c r="B2619" s="156" t="s">
        <v>5299</v>
      </c>
      <c r="C2619" s="156" t="s">
        <v>5842</v>
      </c>
      <c r="D2619" s="156" t="s">
        <v>5886</v>
      </c>
      <c r="E2619" s="158" t="str">
        <f t="shared" si="40"/>
        <v>NVL</v>
      </c>
      <c r="F2619" s="158">
        <v>1548</v>
      </c>
    </row>
    <row r="2620" spans="1:6">
      <c r="A2620" s="156" t="s">
        <v>5300</v>
      </c>
      <c r="B2620" s="156" t="s">
        <v>5301</v>
      </c>
      <c r="C2620" s="156" t="s">
        <v>5842</v>
      </c>
      <c r="D2620" s="156" t="s">
        <v>5886</v>
      </c>
      <c r="E2620" s="158" t="str">
        <f t="shared" si="40"/>
        <v>NVL</v>
      </c>
      <c r="F2620" s="158">
        <v>1548</v>
      </c>
    </row>
    <row r="2621" spans="1:6">
      <c r="A2621" s="156" t="s">
        <v>5302</v>
      </c>
      <c r="B2621" s="156" t="s">
        <v>5303</v>
      </c>
      <c r="C2621" s="156" t="s">
        <v>21</v>
      </c>
      <c r="D2621" s="156" t="s">
        <v>5867</v>
      </c>
      <c r="E2621" s="158" t="str">
        <f t="shared" si="40"/>
        <v>CCDC</v>
      </c>
      <c r="F2621" s="158">
        <v>6273</v>
      </c>
    </row>
    <row r="2622" spans="1:6">
      <c r="A2622" s="156" t="s">
        <v>5304</v>
      </c>
      <c r="B2622" s="156" t="s">
        <v>5305</v>
      </c>
      <c r="C2622" s="156" t="s">
        <v>21</v>
      </c>
      <c r="D2622" s="156" t="s">
        <v>5867</v>
      </c>
      <c r="E2622" s="158" t="str">
        <f t="shared" si="40"/>
        <v>CCDC</v>
      </c>
      <c r="F2622" s="158">
        <v>6273</v>
      </c>
    </row>
    <row r="2623" spans="1:6" ht="30">
      <c r="A2623" s="156" t="s">
        <v>5306</v>
      </c>
      <c r="B2623" s="156" t="s">
        <v>5307</v>
      </c>
      <c r="C2623" s="156" t="s">
        <v>21</v>
      </c>
      <c r="D2623" s="156" t="s">
        <v>5867</v>
      </c>
      <c r="E2623" s="158" t="str">
        <f t="shared" si="40"/>
        <v>CCDC</v>
      </c>
      <c r="F2623" s="158">
        <v>6273</v>
      </c>
    </row>
    <row r="2624" spans="1:6">
      <c r="A2624" s="156" t="s">
        <v>5308</v>
      </c>
      <c r="B2624" s="156" t="s">
        <v>5309</v>
      </c>
      <c r="C2624" s="156" t="s">
        <v>21</v>
      </c>
      <c r="D2624" s="156" t="s">
        <v>5867</v>
      </c>
      <c r="E2624" s="158" t="str">
        <f t="shared" si="40"/>
        <v>CCDC</v>
      </c>
      <c r="F2624" s="158">
        <v>6273</v>
      </c>
    </row>
    <row r="2625" spans="1:6">
      <c r="A2625" s="156" t="s">
        <v>5310</v>
      </c>
      <c r="B2625" s="156" t="s">
        <v>5311</v>
      </c>
      <c r="C2625" s="156" t="s">
        <v>21</v>
      </c>
      <c r="D2625" s="156" t="s">
        <v>5867</v>
      </c>
      <c r="E2625" s="158" t="str">
        <f t="shared" si="40"/>
        <v>CCDC</v>
      </c>
      <c r="F2625" s="158">
        <v>6273</v>
      </c>
    </row>
    <row r="2626" spans="1:6">
      <c r="A2626" s="156" t="s">
        <v>5312</v>
      </c>
      <c r="B2626" s="156" t="s">
        <v>5313</v>
      </c>
      <c r="C2626" s="156" t="s">
        <v>21</v>
      </c>
      <c r="D2626" s="156" t="s">
        <v>5867</v>
      </c>
      <c r="E2626" s="158" t="str">
        <f t="shared" si="40"/>
        <v>CCDC</v>
      </c>
      <c r="F2626" s="158">
        <v>6273</v>
      </c>
    </row>
    <row r="2627" spans="1:6">
      <c r="A2627" s="156" t="s">
        <v>5314</v>
      </c>
      <c r="B2627" s="156" t="s">
        <v>5315</v>
      </c>
      <c r="C2627" s="156" t="s">
        <v>21</v>
      </c>
      <c r="D2627" s="156" t="s">
        <v>5867</v>
      </c>
      <c r="E2627" s="158" t="str">
        <f t="shared" ref="E2627:E2690" si="41">IF(LEFT(D2627,3)="156","HH",IF(LEFT(D2627,3)="155","TP",IF(LEFT(D2627,3)="153","CCDC",IF(LEFT(D2627,4)="1522","VTTH","NVL"))))</f>
        <v>CCDC</v>
      </c>
      <c r="F2627" s="158">
        <v>6273</v>
      </c>
    </row>
    <row r="2628" spans="1:6">
      <c r="A2628" s="156" t="s">
        <v>5316</v>
      </c>
      <c r="B2628" s="156" t="s">
        <v>5317</v>
      </c>
      <c r="C2628" s="156" t="s">
        <v>5843</v>
      </c>
      <c r="D2628" s="156" t="s">
        <v>5886</v>
      </c>
      <c r="E2628" s="158" t="str">
        <f t="shared" si="41"/>
        <v>NVL</v>
      </c>
      <c r="F2628" s="158">
        <v>1548</v>
      </c>
    </row>
    <row r="2629" spans="1:6">
      <c r="A2629" s="156" t="s">
        <v>5318</v>
      </c>
      <c r="B2629" s="156" t="s">
        <v>5319</v>
      </c>
      <c r="C2629" s="156" t="s">
        <v>5843</v>
      </c>
      <c r="D2629" s="156" t="s">
        <v>5886</v>
      </c>
      <c r="E2629" s="158" t="str">
        <f t="shared" si="41"/>
        <v>NVL</v>
      </c>
      <c r="F2629" s="158">
        <v>1548</v>
      </c>
    </row>
    <row r="2630" spans="1:6">
      <c r="A2630" s="156" t="s">
        <v>5320</v>
      </c>
      <c r="B2630" s="156" t="s">
        <v>5321</v>
      </c>
      <c r="C2630" s="156" t="s">
        <v>5855</v>
      </c>
      <c r="D2630" s="156" t="s">
        <v>5878</v>
      </c>
      <c r="E2630" s="158" t="str">
        <f t="shared" si="41"/>
        <v>VTTH</v>
      </c>
      <c r="F2630" s="158">
        <v>6272</v>
      </c>
    </row>
    <row r="2631" spans="1:6">
      <c r="A2631" s="156" t="s">
        <v>5322</v>
      </c>
      <c r="B2631" s="156" t="s">
        <v>5323</v>
      </c>
      <c r="C2631" s="156" t="s">
        <v>5842</v>
      </c>
      <c r="D2631" s="156" t="s">
        <v>5878</v>
      </c>
      <c r="E2631" s="158" t="str">
        <f t="shared" si="41"/>
        <v>VTTH</v>
      </c>
      <c r="F2631" s="158">
        <v>6272</v>
      </c>
    </row>
    <row r="2632" spans="1:6">
      <c r="A2632" s="156" t="s">
        <v>5324</v>
      </c>
      <c r="B2632" s="156" t="s">
        <v>5325</v>
      </c>
      <c r="C2632" s="156" t="s">
        <v>21</v>
      </c>
      <c r="D2632" s="156" t="s">
        <v>5867</v>
      </c>
      <c r="E2632" s="158" t="str">
        <f t="shared" si="41"/>
        <v>CCDC</v>
      </c>
      <c r="F2632" s="158">
        <v>6273</v>
      </c>
    </row>
    <row r="2633" spans="1:6">
      <c r="A2633" s="156" t="s">
        <v>5326</v>
      </c>
      <c r="B2633" s="156" t="s">
        <v>5327</v>
      </c>
      <c r="C2633" s="156" t="s">
        <v>21</v>
      </c>
      <c r="D2633" s="156" t="s">
        <v>5867</v>
      </c>
      <c r="E2633" s="158" t="str">
        <f t="shared" si="41"/>
        <v>CCDC</v>
      </c>
      <c r="F2633" s="158">
        <v>6273</v>
      </c>
    </row>
    <row r="2634" spans="1:6">
      <c r="A2634" s="156" t="s">
        <v>5328</v>
      </c>
      <c r="B2634" s="156" t="s">
        <v>5329</v>
      </c>
      <c r="C2634" s="156" t="s">
        <v>5842</v>
      </c>
      <c r="D2634" s="156" t="s">
        <v>5867</v>
      </c>
      <c r="E2634" s="158" t="str">
        <f t="shared" si="41"/>
        <v>CCDC</v>
      </c>
      <c r="F2634" s="158">
        <v>6273</v>
      </c>
    </row>
    <row r="2635" spans="1:6">
      <c r="A2635" s="156" t="s">
        <v>5330</v>
      </c>
      <c r="B2635" s="156" t="s">
        <v>5331</v>
      </c>
      <c r="C2635" s="156" t="s">
        <v>5842</v>
      </c>
      <c r="D2635" s="156" t="s">
        <v>5878</v>
      </c>
      <c r="E2635" s="158" t="str">
        <f t="shared" si="41"/>
        <v>VTTH</v>
      </c>
      <c r="F2635" s="158">
        <v>6272</v>
      </c>
    </row>
    <row r="2636" spans="1:6">
      <c r="A2636" s="156" t="s">
        <v>5332</v>
      </c>
      <c r="B2636" s="156" t="s">
        <v>5333</v>
      </c>
      <c r="C2636" s="156" t="s">
        <v>5842</v>
      </c>
      <c r="D2636" s="156" t="s">
        <v>5865</v>
      </c>
      <c r="E2636" s="158" t="str">
        <f t="shared" si="41"/>
        <v>HH</v>
      </c>
      <c r="F2636" s="158">
        <v>6278</v>
      </c>
    </row>
    <row r="2637" spans="1:6">
      <c r="A2637" s="156" t="s">
        <v>5334</v>
      </c>
      <c r="B2637" s="156" t="s">
        <v>5335</v>
      </c>
      <c r="C2637" s="156" t="s">
        <v>5856</v>
      </c>
      <c r="D2637" s="156" t="s">
        <v>5867</v>
      </c>
      <c r="E2637" s="158" t="str">
        <f t="shared" si="41"/>
        <v>CCDC</v>
      </c>
      <c r="F2637" s="158">
        <v>6273</v>
      </c>
    </row>
    <row r="2638" spans="1:6">
      <c r="A2638" s="156" t="s">
        <v>5336</v>
      </c>
      <c r="B2638" s="156" t="s">
        <v>5337</v>
      </c>
      <c r="C2638" s="156" t="s">
        <v>5856</v>
      </c>
      <c r="D2638" s="156" t="s">
        <v>5867</v>
      </c>
      <c r="E2638" s="158" t="str">
        <f t="shared" si="41"/>
        <v>CCDC</v>
      </c>
      <c r="F2638" s="158">
        <v>6273</v>
      </c>
    </row>
    <row r="2639" spans="1:6">
      <c r="A2639" s="156" t="s">
        <v>5338</v>
      </c>
      <c r="B2639" s="156" t="s">
        <v>5339</v>
      </c>
      <c r="C2639" s="156" t="s">
        <v>21</v>
      </c>
      <c r="D2639" s="156" t="s">
        <v>5867</v>
      </c>
      <c r="E2639" s="158" t="str">
        <f t="shared" si="41"/>
        <v>CCDC</v>
      </c>
      <c r="F2639" s="158">
        <v>6273</v>
      </c>
    </row>
    <row r="2640" spans="1:6">
      <c r="A2640" s="156" t="s">
        <v>5340</v>
      </c>
      <c r="B2640" s="156" t="s">
        <v>5341</v>
      </c>
      <c r="C2640" s="156" t="s">
        <v>5842</v>
      </c>
      <c r="D2640" s="156" t="s">
        <v>5865</v>
      </c>
      <c r="E2640" s="158" t="str">
        <f t="shared" si="41"/>
        <v>HH</v>
      </c>
      <c r="F2640" s="158">
        <v>6278</v>
      </c>
    </row>
    <row r="2641" spans="1:6">
      <c r="A2641" s="156" t="s">
        <v>5342</v>
      </c>
      <c r="B2641" s="156" t="s">
        <v>5343</v>
      </c>
      <c r="C2641" s="156" t="s">
        <v>21</v>
      </c>
      <c r="D2641" s="156" t="s">
        <v>5867</v>
      </c>
      <c r="E2641" s="158" t="str">
        <f t="shared" si="41"/>
        <v>CCDC</v>
      </c>
      <c r="F2641" s="158">
        <v>6273</v>
      </c>
    </row>
    <row r="2642" spans="1:6">
      <c r="A2642" s="156" t="s">
        <v>5344</v>
      </c>
      <c r="B2642" s="156" t="s">
        <v>5345</v>
      </c>
      <c r="C2642" s="156" t="s">
        <v>5855</v>
      </c>
      <c r="D2642" s="156" t="s">
        <v>5883</v>
      </c>
      <c r="E2642" s="158" t="str">
        <f t="shared" si="41"/>
        <v>VTTH</v>
      </c>
      <c r="F2642" s="158">
        <v>6272</v>
      </c>
    </row>
    <row r="2643" spans="1:6">
      <c r="A2643" s="156" t="s">
        <v>5346</v>
      </c>
      <c r="B2643" s="156" t="s">
        <v>5347</v>
      </c>
      <c r="C2643" s="156" t="s">
        <v>21</v>
      </c>
      <c r="D2643" s="156" t="s">
        <v>5867</v>
      </c>
      <c r="E2643" s="158" t="str">
        <f t="shared" si="41"/>
        <v>CCDC</v>
      </c>
      <c r="F2643" s="158">
        <v>6273</v>
      </c>
    </row>
    <row r="2644" spans="1:6">
      <c r="A2644" s="156" t="s">
        <v>5348</v>
      </c>
      <c r="B2644" s="156" t="s">
        <v>5349</v>
      </c>
      <c r="C2644" s="156" t="s">
        <v>21</v>
      </c>
      <c r="D2644" s="156" t="s">
        <v>5867</v>
      </c>
      <c r="E2644" s="158" t="str">
        <f t="shared" si="41"/>
        <v>CCDC</v>
      </c>
      <c r="F2644" s="158">
        <v>6273</v>
      </c>
    </row>
    <row r="2645" spans="1:6">
      <c r="A2645" s="156" t="s">
        <v>5350</v>
      </c>
      <c r="B2645" s="156" t="s">
        <v>5351</v>
      </c>
      <c r="C2645" s="156" t="s">
        <v>21</v>
      </c>
      <c r="D2645" s="156" t="s">
        <v>5867</v>
      </c>
      <c r="E2645" s="158" t="str">
        <f t="shared" si="41"/>
        <v>CCDC</v>
      </c>
      <c r="F2645" s="158">
        <v>6273</v>
      </c>
    </row>
    <row r="2646" spans="1:6">
      <c r="A2646" s="156" t="s">
        <v>5352</v>
      </c>
      <c r="B2646" s="156" t="s">
        <v>5353</v>
      </c>
      <c r="C2646" s="156" t="s">
        <v>21</v>
      </c>
      <c r="D2646" s="156" t="s">
        <v>5867</v>
      </c>
      <c r="E2646" s="158" t="str">
        <f t="shared" si="41"/>
        <v>CCDC</v>
      </c>
      <c r="F2646" s="158">
        <v>6273</v>
      </c>
    </row>
    <row r="2647" spans="1:6">
      <c r="A2647" s="156" t="s">
        <v>5354</v>
      </c>
      <c r="B2647" s="156" t="s">
        <v>5355</v>
      </c>
      <c r="C2647" s="156" t="s">
        <v>5842</v>
      </c>
      <c r="D2647" s="156" t="s">
        <v>5867</v>
      </c>
      <c r="E2647" s="158" t="str">
        <f t="shared" si="41"/>
        <v>CCDC</v>
      </c>
      <c r="F2647" s="158">
        <v>6273</v>
      </c>
    </row>
    <row r="2648" spans="1:6">
      <c r="A2648" s="156" t="s">
        <v>5356</v>
      </c>
      <c r="B2648" s="156" t="s">
        <v>5357</v>
      </c>
      <c r="C2648" s="156" t="s">
        <v>5842</v>
      </c>
      <c r="D2648" s="156" t="s">
        <v>5867</v>
      </c>
      <c r="E2648" s="158" t="str">
        <f t="shared" si="41"/>
        <v>CCDC</v>
      </c>
      <c r="F2648" s="158">
        <v>6273</v>
      </c>
    </row>
    <row r="2649" spans="1:6">
      <c r="A2649" s="156" t="s">
        <v>5358</v>
      </c>
      <c r="B2649" s="156" t="s">
        <v>5359</v>
      </c>
      <c r="C2649" s="156" t="s">
        <v>5842</v>
      </c>
      <c r="D2649" s="156" t="s">
        <v>5867</v>
      </c>
      <c r="E2649" s="158" t="str">
        <f t="shared" si="41"/>
        <v>CCDC</v>
      </c>
      <c r="F2649" s="158">
        <v>6273</v>
      </c>
    </row>
    <row r="2650" spans="1:6">
      <c r="A2650" s="156" t="s">
        <v>5360</v>
      </c>
      <c r="B2650" s="156" t="s">
        <v>5361</v>
      </c>
      <c r="C2650" s="156" t="s">
        <v>5842</v>
      </c>
      <c r="D2650" s="156" t="s">
        <v>5879</v>
      </c>
      <c r="E2650" s="158" t="str">
        <f t="shared" si="41"/>
        <v>VTTH</v>
      </c>
      <c r="F2650" s="158">
        <v>6272</v>
      </c>
    </row>
    <row r="2651" spans="1:6">
      <c r="A2651" s="156" t="s">
        <v>5362</v>
      </c>
      <c r="B2651" s="156" t="s">
        <v>5363</v>
      </c>
      <c r="C2651" s="156" t="s">
        <v>5842</v>
      </c>
      <c r="D2651" s="156" t="s">
        <v>5879</v>
      </c>
      <c r="E2651" s="158" t="str">
        <f t="shared" si="41"/>
        <v>VTTH</v>
      </c>
      <c r="F2651" s="158">
        <v>6272</v>
      </c>
    </row>
    <row r="2652" spans="1:6">
      <c r="A2652" s="156" t="s">
        <v>5364</v>
      </c>
      <c r="B2652" s="156" t="s">
        <v>5365</v>
      </c>
      <c r="C2652" s="156" t="s">
        <v>5842</v>
      </c>
      <c r="D2652" s="156" t="s">
        <v>5878</v>
      </c>
      <c r="E2652" s="158" t="str">
        <f t="shared" si="41"/>
        <v>VTTH</v>
      </c>
      <c r="F2652" s="158">
        <v>6272</v>
      </c>
    </row>
    <row r="2653" spans="1:6">
      <c r="A2653" s="156" t="s">
        <v>5366</v>
      </c>
      <c r="B2653" s="156" t="s">
        <v>5367</v>
      </c>
      <c r="C2653" s="156" t="s">
        <v>5843</v>
      </c>
      <c r="D2653" s="156" t="s">
        <v>5867</v>
      </c>
      <c r="E2653" s="158" t="str">
        <f t="shared" si="41"/>
        <v>CCDC</v>
      </c>
      <c r="F2653" s="158">
        <v>6273</v>
      </c>
    </row>
    <row r="2654" spans="1:6">
      <c r="A2654" s="156" t="s">
        <v>5368</v>
      </c>
      <c r="B2654" s="156" t="s">
        <v>5369</v>
      </c>
      <c r="C2654" s="156" t="s">
        <v>5843</v>
      </c>
      <c r="D2654" s="156" t="s">
        <v>5867</v>
      </c>
      <c r="E2654" s="158" t="str">
        <f t="shared" si="41"/>
        <v>CCDC</v>
      </c>
      <c r="F2654" s="158">
        <v>6273</v>
      </c>
    </row>
    <row r="2655" spans="1:6">
      <c r="A2655" s="156" t="s">
        <v>5370</v>
      </c>
      <c r="B2655" s="156" t="s">
        <v>5371</v>
      </c>
      <c r="C2655" s="156" t="s">
        <v>5843</v>
      </c>
      <c r="D2655" s="156" t="s">
        <v>5867</v>
      </c>
      <c r="E2655" s="158" t="str">
        <f t="shared" si="41"/>
        <v>CCDC</v>
      </c>
      <c r="F2655" s="158">
        <v>6273</v>
      </c>
    </row>
    <row r="2656" spans="1:6">
      <c r="A2656" s="156" t="s">
        <v>5372</v>
      </c>
      <c r="B2656" s="156" t="s">
        <v>5373</v>
      </c>
      <c r="C2656" s="156" t="s">
        <v>5842</v>
      </c>
      <c r="D2656" s="156" t="s">
        <v>5867</v>
      </c>
      <c r="E2656" s="158" t="str">
        <f t="shared" si="41"/>
        <v>CCDC</v>
      </c>
      <c r="F2656" s="158">
        <v>6273</v>
      </c>
    </row>
    <row r="2657" spans="1:6">
      <c r="A2657" s="156" t="s">
        <v>5374</v>
      </c>
      <c r="B2657" s="156" t="s">
        <v>5375</v>
      </c>
      <c r="C2657" s="156" t="s">
        <v>5842</v>
      </c>
      <c r="D2657" s="156" t="s">
        <v>5867</v>
      </c>
      <c r="E2657" s="158" t="str">
        <f t="shared" si="41"/>
        <v>CCDC</v>
      </c>
      <c r="F2657" s="158">
        <v>6273</v>
      </c>
    </row>
    <row r="2658" spans="1:6">
      <c r="A2658" s="156" t="s">
        <v>5376</v>
      </c>
      <c r="B2658" s="156" t="s">
        <v>5377</v>
      </c>
      <c r="C2658" s="156" t="s">
        <v>5842</v>
      </c>
      <c r="D2658" s="156" t="s">
        <v>5867</v>
      </c>
      <c r="E2658" s="158" t="str">
        <f t="shared" si="41"/>
        <v>CCDC</v>
      </c>
      <c r="F2658" s="158">
        <v>6273</v>
      </c>
    </row>
    <row r="2659" spans="1:6">
      <c r="A2659" s="156" t="s">
        <v>5378</v>
      </c>
      <c r="B2659" s="156" t="s">
        <v>5379</v>
      </c>
      <c r="C2659" s="156" t="s">
        <v>5842</v>
      </c>
      <c r="D2659" s="156" t="s">
        <v>5867</v>
      </c>
      <c r="E2659" s="158" t="str">
        <f t="shared" si="41"/>
        <v>CCDC</v>
      </c>
      <c r="F2659" s="158">
        <v>6273</v>
      </c>
    </row>
    <row r="2660" spans="1:6">
      <c r="A2660" s="156" t="s">
        <v>5380</v>
      </c>
      <c r="B2660" s="156" t="s">
        <v>5381</v>
      </c>
      <c r="C2660" s="156" t="s">
        <v>5842</v>
      </c>
      <c r="D2660" s="156" t="s">
        <v>5867</v>
      </c>
      <c r="E2660" s="158" t="str">
        <f t="shared" si="41"/>
        <v>CCDC</v>
      </c>
      <c r="F2660" s="158">
        <v>6273</v>
      </c>
    </row>
    <row r="2661" spans="1:6">
      <c r="A2661" s="156" t="s">
        <v>5382</v>
      </c>
      <c r="B2661" s="156" t="s">
        <v>5383</v>
      </c>
      <c r="C2661" s="156" t="s">
        <v>5842</v>
      </c>
      <c r="D2661" s="156" t="s">
        <v>5867</v>
      </c>
      <c r="E2661" s="158" t="str">
        <f t="shared" si="41"/>
        <v>CCDC</v>
      </c>
      <c r="F2661" s="158">
        <v>6273</v>
      </c>
    </row>
    <row r="2662" spans="1:6">
      <c r="A2662" s="156" t="s">
        <v>5384</v>
      </c>
      <c r="B2662" s="156" t="s">
        <v>5385</v>
      </c>
      <c r="C2662" s="156" t="s">
        <v>5842</v>
      </c>
      <c r="D2662" s="156" t="s">
        <v>5867</v>
      </c>
      <c r="E2662" s="158" t="str">
        <f t="shared" si="41"/>
        <v>CCDC</v>
      </c>
      <c r="F2662" s="158">
        <v>6273</v>
      </c>
    </row>
    <row r="2663" spans="1:6">
      <c r="A2663" s="156" t="s">
        <v>5386</v>
      </c>
      <c r="B2663" s="156" t="s">
        <v>5387</v>
      </c>
      <c r="C2663" s="156" t="s">
        <v>5842</v>
      </c>
      <c r="D2663" s="156" t="s">
        <v>5867</v>
      </c>
      <c r="E2663" s="158" t="str">
        <f t="shared" si="41"/>
        <v>CCDC</v>
      </c>
      <c r="F2663" s="158">
        <v>6273</v>
      </c>
    </row>
    <row r="2664" spans="1:6" ht="30">
      <c r="A2664" s="156" t="s">
        <v>5388</v>
      </c>
      <c r="B2664" s="156" t="s">
        <v>5389</v>
      </c>
      <c r="C2664" s="156" t="s">
        <v>5842</v>
      </c>
      <c r="D2664" s="156" t="s">
        <v>5867</v>
      </c>
      <c r="E2664" s="158" t="str">
        <f t="shared" si="41"/>
        <v>CCDC</v>
      </c>
      <c r="F2664" s="158">
        <v>6273</v>
      </c>
    </row>
    <row r="2665" spans="1:6">
      <c r="A2665" s="156" t="s">
        <v>5390</v>
      </c>
      <c r="B2665" s="156" t="s">
        <v>5391</v>
      </c>
      <c r="C2665" s="156" t="s">
        <v>5842</v>
      </c>
      <c r="D2665" s="156" t="s">
        <v>5867</v>
      </c>
      <c r="E2665" s="158" t="str">
        <f t="shared" si="41"/>
        <v>CCDC</v>
      </c>
      <c r="F2665" s="158">
        <v>6273</v>
      </c>
    </row>
    <row r="2666" spans="1:6">
      <c r="A2666" s="156" t="s">
        <v>5392</v>
      </c>
      <c r="B2666" s="156" t="s">
        <v>5393</v>
      </c>
      <c r="C2666" s="156" t="s">
        <v>21</v>
      </c>
      <c r="D2666" s="156" t="s">
        <v>5867</v>
      </c>
      <c r="E2666" s="158" t="str">
        <f t="shared" si="41"/>
        <v>CCDC</v>
      </c>
      <c r="F2666" s="158">
        <v>6273</v>
      </c>
    </row>
    <row r="2667" spans="1:6">
      <c r="A2667" s="156" t="s">
        <v>5394</v>
      </c>
      <c r="B2667" s="156" t="s">
        <v>5395</v>
      </c>
      <c r="C2667" s="156" t="s">
        <v>21</v>
      </c>
      <c r="D2667" s="156" t="s">
        <v>5867</v>
      </c>
      <c r="E2667" s="158" t="str">
        <f t="shared" si="41"/>
        <v>CCDC</v>
      </c>
      <c r="F2667" s="158">
        <v>6273</v>
      </c>
    </row>
    <row r="2668" spans="1:6">
      <c r="A2668" s="156" t="s">
        <v>5396</v>
      </c>
      <c r="B2668" s="156" t="s">
        <v>5397</v>
      </c>
      <c r="C2668" s="156" t="s">
        <v>5842</v>
      </c>
      <c r="D2668" s="156" t="s">
        <v>5878</v>
      </c>
      <c r="E2668" s="158" t="str">
        <f t="shared" si="41"/>
        <v>VTTH</v>
      </c>
      <c r="F2668" s="158">
        <v>6272</v>
      </c>
    </row>
    <row r="2669" spans="1:6">
      <c r="A2669" s="156" t="s">
        <v>5398</v>
      </c>
      <c r="B2669" s="156" t="s">
        <v>5399</v>
      </c>
      <c r="C2669" s="156" t="s">
        <v>21</v>
      </c>
      <c r="D2669" s="156" t="s">
        <v>5878</v>
      </c>
      <c r="E2669" s="158" t="str">
        <f t="shared" si="41"/>
        <v>VTTH</v>
      </c>
      <c r="F2669" s="158">
        <v>6272</v>
      </c>
    </row>
    <row r="2670" spans="1:6">
      <c r="A2670" s="156" t="s">
        <v>5400</v>
      </c>
      <c r="B2670" s="156" t="s">
        <v>5401</v>
      </c>
      <c r="C2670" s="156" t="s">
        <v>21</v>
      </c>
      <c r="D2670" s="156" t="s">
        <v>5867</v>
      </c>
      <c r="E2670" s="158" t="str">
        <f t="shared" si="41"/>
        <v>CCDC</v>
      </c>
      <c r="F2670" s="158">
        <v>6273</v>
      </c>
    </row>
    <row r="2671" spans="1:6">
      <c r="A2671" s="156" t="s">
        <v>5402</v>
      </c>
      <c r="B2671" s="156" t="s">
        <v>5403</v>
      </c>
      <c r="C2671" s="156" t="s">
        <v>5842</v>
      </c>
      <c r="D2671" s="156" t="s">
        <v>5887</v>
      </c>
      <c r="E2671" s="158" t="str">
        <f t="shared" si="41"/>
        <v>VTTH</v>
      </c>
      <c r="F2671" s="158">
        <v>6272</v>
      </c>
    </row>
    <row r="2672" spans="1:6">
      <c r="A2672" s="156" t="s">
        <v>5404</v>
      </c>
      <c r="B2672" s="156" t="s">
        <v>5405</v>
      </c>
      <c r="C2672" s="156" t="s">
        <v>5842</v>
      </c>
      <c r="D2672" s="156" t="s">
        <v>5887</v>
      </c>
      <c r="E2672" s="158" t="str">
        <f t="shared" si="41"/>
        <v>VTTH</v>
      </c>
      <c r="F2672" s="158">
        <v>6272</v>
      </c>
    </row>
    <row r="2673" spans="1:6">
      <c r="A2673" s="156" t="s">
        <v>5406</v>
      </c>
      <c r="B2673" s="156" t="s">
        <v>5407</v>
      </c>
      <c r="C2673" s="156" t="s">
        <v>5847</v>
      </c>
      <c r="D2673" s="156" t="s">
        <v>5878</v>
      </c>
      <c r="E2673" s="158" t="str">
        <f t="shared" si="41"/>
        <v>VTTH</v>
      </c>
      <c r="F2673" s="158">
        <v>6272</v>
      </c>
    </row>
    <row r="2674" spans="1:6">
      <c r="A2674" s="156" t="s">
        <v>5408</v>
      </c>
      <c r="B2674" s="156" t="s">
        <v>5409</v>
      </c>
      <c r="C2674" s="156" t="s">
        <v>5842</v>
      </c>
      <c r="D2674" s="156" t="s">
        <v>5867</v>
      </c>
      <c r="E2674" s="158" t="str">
        <f t="shared" si="41"/>
        <v>CCDC</v>
      </c>
      <c r="F2674" s="158">
        <v>6273</v>
      </c>
    </row>
    <row r="2675" spans="1:6">
      <c r="A2675" s="156" t="s">
        <v>5410</v>
      </c>
      <c r="B2675" s="156" t="s">
        <v>5411</v>
      </c>
      <c r="C2675" s="156" t="s">
        <v>5842</v>
      </c>
      <c r="D2675" s="156" t="s">
        <v>5878</v>
      </c>
      <c r="E2675" s="158" t="str">
        <f t="shared" si="41"/>
        <v>VTTH</v>
      </c>
      <c r="F2675" s="158">
        <v>6272</v>
      </c>
    </row>
    <row r="2676" spans="1:6">
      <c r="A2676" s="156" t="s">
        <v>5412</v>
      </c>
      <c r="B2676" s="156" t="s">
        <v>5413</v>
      </c>
      <c r="C2676" s="156" t="s">
        <v>5842</v>
      </c>
      <c r="D2676" s="156" t="s">
        <v>5878</v>
      </c>
      <c r="E2676" s="158" t="str">
        <f t="shared" si="41"/>
        <v>VTTH</v>
      </c>
      <c r="F2676" s="158">
        <v>6272</v>
      </c>
    </row>
    <row r="2677" spans="1:6">
      <c r="A2677" s="156" t="s">
        <v>5414</v>
      </c>
      <c r="B2677" s="156" t="s">
        <v>5415</v>
      </c>
      <c r="C2677" s="156" t="s">
        <v>5851</v>
      </c>
      <c r="D2677" s="156" t="s">
        <v>5878</v>
      </c>
      <c r="E2677" s="158" t="str">
        <f t="shared" si="41"/>
        <v>VTTH</v>
      </c>
      <c r="F2677" s="158">
        <v>6272</v>
      </c>
    </row>
    <row r="2678" spans="1:6" ht="30">
      <c r="A2678" s="156" t="s">
        <v>5416</v>
      </c>
      <c r="B2678" s="156" t="s">
        <v>5417</v>
      </c>
      <c r="C2678" s="156" t="s">
        <v>5851</v>
      </c>
      <c r="D2678" s="156" t="s">
        <v>5878</v>
      </c>
      <c r="E2678" s="158" t="str">
        <f t="shared" si="41"/>
        <v>VTTH</v>
      </c>
      <c r="F2678" s="158">
        <v>6272</v>
      </c>
    </row>
    <row r="2679" spans="1:6">
      <c r="A2679" s="156" t="s">
        <v>5418</v>
      </c>
      <c r="B2679" s="156" t="s">
        <v>5419</v>
      </c>
      <c r="C2679" s="156" t="s">
        <v>21</v>
      </c>
      <c r="D2679" s="156" t="s">
        <v>5867</v>
      </c>
      <c r="E2679" s="158" t="str">
        <f t="shared" si="41"/>
        <v>CCDC</v>
      </c>
      <c r="F2679" s="158">
        <v>6273</v>
      </c>
    </row>
    <row r="2680" spans="1:6">
      <c r="A2680" s="156" t="s">
        <v>5420</v>
      </c>
      <c r="B2680" s="156" t="s">
        <v>5421</v>
      </c>
      <c r="C2680" s="156" t="s">
        <v>21</v>
      </c>
      <c r="D2680" s="156" t="s">
        <v>5878</v>
      </c>
      <c r="E2680" s="158" t="str">
        <f t="shared" si="41"/>
        <v>VTTH</v>
      </c>
      <c r="F2680" s="158">
        <v>6272</v>
      </c>
    </row>
    <row r="2681" spans="1:6">
      <c r="A2681" s="156" t="s">
        <v>5422</v>
      </c>
      <c r="B2681" s="156" t="s">
        <v>5423</v>
      </c>
      <c r="C2681" s="156" t="s">
        <v>21</v>
      </c>
      <c r="D2681" s="156" t="s">
        <v>5867</v>
      </c>
      <c r="E2681" s="158" t="str">
        <f t="shared" si="41"/>
        <v>CCDC</v>
      </c>
      <c r="F2681" s="158">
        <v>6273</v>
      </c>
    </row>
    <row r="2682" spans="1:6">
      <c r="A2682" s="156" t="s">
        <v>5424</v>
      </c>
      <c r="B2682" s="156" t="s">
        <v>5425</v>
      </c>
      <c r="C2682" s="156" t="s">
        <v>21</v>
      </c>
      <c r="D2682" s="156" t="s">
        <v>5878</v>
      </c>
      <c r="E2682" s="158" t="str">
        <f t="shared" si="41"/>
        <v>VTTH</v>
      </c>
      <c r="F2682" s="158">
        <v>6272</v>
      </c>
    </row>
    <row r="2683" spans="1:6">
      <c r="A2683" s="156" t="s">
        <v>5426</v>
      </c>
      <c r="B2683" s="156" t="s">
        <v>5427</v>
      </c>
      <c r="C2683" s="156" t="s">
        <v>5842</v>
      </c>
      <c r="D2683" s="156" t="s">
        <v>5867</v>
      </c>
      <c r="E2683" s="158" t="str">
        <f t="shared" si="41"/>
        <v>CCDC</v>
      </c>
      <c r="F2683" s="158">
        <v>6273</v>
      </c>
    </row>
    <row r="2684" spans="1:6">
      <c r="A2684" s="156" t="s">
        <v>5428</v>
      </c>
      <c r="B2684" s="156" t="s">
        <v>5429</v>
      </c>
      <c r="C2684" s="156" t="s">
        <v>5842</v>
      </c>
      <c r="D2684" s="156" t="s">
        <v>5867</v>
      </c>
      <c r="E2684" s="158" t="str">
        <f t="shared" si="41"/>
        <v>CCDC</v>
      </c>
      <c r="F2684" s="158">
        <v>6273</v>
      </c>
    </row>
    <row r="2685" spans="1:6">
      <c r="A2685" s="156" t="s">
        <v>5430</v>
      </c>
      <c r="B2685" s="156" t="s">
        <v>5431</v>
      </c>
      <c r="C2685" s="156" t="s">
        <v>21</v>
      </c>
      <c r="D2685" s="156" t="s">
        <v>5878</v>
      </c>
      <c r="E2685" s="158" t="str">
        <f t="shared" si="41"/>
        <v>VTTH</v>
      </c>
      <c r="F2685" s="158">
        <v>6272</v>
      </c>
    </row>
    <row r="2686" spans="1:6" ht="30">
      <c r="A2686" s="156" t="s">
        <v>5432</v>
      </c>
      <c r="B2686" s="156" t="s">
        <v>5433</v>
      </c>
      <c r="C2686" s="156" t="s">
        <v>21</v>
      </c>
      <c r="D2686" s="156" t="s">
        <v>5867</v>
      </c>
      <c r="E2686" s="158" t="str">
        <f t="shared" si="41"/>
        <v>CCDC</v>
      </c>
      <c r="F2686" s="158">
        <v>6273</v>
      </c>
    </row>
    <row r="2687" spans="1:6">
      <c r="A2687" s="156" t="s">
        <v>5434</v>
      </c>
      <c r="B2687" s="156" t="s">
        <v>5435</v>
      </c>
      <c r="C2687" s="156" t="s">
        <v>21</v>
      </c>
      <c r="D2687" s="156" t="s">
        <v>5867</v>
      </c>
      <c r="E2687" s="158" t="str">
        <f t="shared" si="41"/>
        <v>CCDC</v>
      </c>
      <c r="F2687" s="158">
        <v>6273</v>
      </c>
    </row>
    <row r="2688" spans="1:6">
      <c r="A2688" s="156" t="s">
        <v>5436</v>
      </c>
      <c r="B2688" s="156" t="s">
        <v>5437</v>
      </c>
      <c r="C2688" s="156" t="s">
        <v>21</v>
      </c>
      <c r="D2688" s="156" t="s">
        <v>5867</v>
      </c>
      <c r="E2688" s="158" t="str">
        <f t="shared" si="41"/>
        <v>CCDC</v>
      </c>
      <c r="F2688" s="158">
        <v>6273</v>
      </c>
    </row>
    <row r="2689" spans="1:6">
      <c r="A2689" s="156" t="s">
        <v>5438</v>
      </c>
      <c r="B2689" s="156" t="s">
        <v>5439</v>
      </c>
      <c r="C2689" s="156" t="s">
        <v>21</v>
      </c>
      <c r="D2689" s="156" t="s">
        <v>5867</v>
      </c>
      <c r="E2689" s="158" t="str">
        <f t="shared" si="41"/>
        <v>CCDC</v>
      </c>
      <c r="F2689" s="158">
        <v>6273</v>
      </c>
    </row>
    <row r="2690" spans="1:6">
      <c r="A2690" s="156" t="s">
        <v>5440</v>
      </c>
      <c r="B2690" s="156" t="s">
        <v>5441</v>
      </c>
      <c r="C2690" s="156" t="s">
        <v>21</v>
      </c>
      <c r="D2690" s="156" t="s">
        <v>5867</v>
      </c>
      <c r="E2690" s="158" t="str">
        <f t="shared" si="41"/>
        <v>CCDC</v>
      </c>
      <c r="F2690" s="158">
        <v>6273</v>
      </c>
    </row>
    <row r="2691" spans="1:6">
      <c r="A2691" s="156" t="s">
        <v>5442</v>
      </c>
      <c r="B2691" s="156" t="s">
        <v>5443</v>
      </c>
      <c r="C2691" s="156" t="s">
        <v>21</v>
      </c>
      <c r="D2691" s="156" t="s">
        <v>5867</v>
      </c>
      <c r="E2691" s="158" t="str">
        <f t="shared" ref="E2691:E2754" si="42">IF(LEFT(D2691,3)="156","HH",IF(LEFT(D2691,3)="155","TP",IF(LEFT(D2691,3)="153","CCDC",IF(LEFT(D2691,4)="1522","VTTH","NVL"))))</f>
        <v>CCDC</v>
      </c>
      <c r="F2691" s="158">
        <v>6273</v>
      </c>
    </row>
    <row r="2692" spans="1:6">
      <c r="A2692" s="156" t="s">
        <v>5444</v>
      </c>
      <c r="B2692" s="156" t="s">
        <v>5445</v>
      </c>
      <c r="C2692" s="156" t="s">
        <v>21</v>
      </c>
      <c r="D2692" s="156" t="s">
        <v>5867</v>
      </c>
      <c r="E2692" s="158" t="str">
        <f t="shared" si="42"/>
        <v>CCDC</v>
      </c>
      <c r="F2692" s="158">
        <v>6273</v>
      </c>
    </row>
    <row r="2693" spans="1:6">
      <c r="A2693" s="156" t="s">
        <v>5446</v>
      </c>
      <c r="B2693" s="156" t="s">
        <v>5447</v>
      </c>
      <c r="C2693" s="156" t="s">
        <v>5846</v>
      </c>
      <c r="D2693" s="156" t="s">
        <v>5867</v>
      </c>
      <c r="E2693" s="158" t="str">
        <f t="shared" si="42"/>
        <v>CCDC</v>
      </c>
      <c r="F2693" s="158">
        <v>6273</v>
      </c>
    </row>
    <row r="2694" spans="1:6">
      <c r="A2694" s="156" t="s">
        <v>5448</v>
      </c>
      <c r="B2694" s="156" t="s">
        <v>5449</v>
      </c>
      <c r="C2694" s="156" t="s">
        <v>21</v>
      </c>
      <c r="D2694" s="156" t="s">
        <v>5878</v>
      </c>
      <c r="E2694" s="158" t="str">
        <f t="shared" si="42"/>
        <v>VTTH</v>
      </c>
      <c r="F2694" s="158">
        <v>6272</v>
      </c>
    </row>
    <row r="2695" spans="1:6">
      <c r="A2695" s="156" t="s">
        <v>5450</v>
      </c>
      <c r="B2695" s="156" t="s">
        <v>5451</v>
      </c>
      <c r="C2695" s="156" t="s">
        <v>5842</v>
      </c>
      <c r="D2695" s="156" t="s">
        <v>5867</v>
      </c>
      <c r="E2695" s="158" t="str">
        <f t="shared" si="42"/>
        <v>CCDC</v>
      </c>
      <c r="F2695" s="158">
        <v>6273</v>
      </c>
    </row>
    <row r="2696" spans="1:6" ht="30">
      <c r="A2696" s="156" t="s">
        <v>5452</v>
      </c>
      <c r="B2696" s="156" t="s">
        <v>5453</v>
      </c>
      <c r="C2696" s="156" t="s">
        <v>21</v>
      </c>
      <c r="D2696" s="156" t="s">
        <v>5867</v>
      </c>
      <c r="E2696" s="158" t="str">
        <f t="shared" si="42"/>
        <v>CCDC</v>
      </c>
      <c r="F2696" s="158">
        <v>6273</v>
      </c>
    </row>
    <row r="2697" spans="1:6">
      <c r="A2697" s="156" t="s">
        <v>5454</v>
      </c>
      <c r="B2697" s="156" t="s">
        <v>5455</v>
      </c>
      <c r="C2697" s="156" t="s">
        <v>21</v>
      </c>
      <c r="D2697" s="156" t="s">
        <v>5867</v>
      </c>
      <c r="E2697" s="158" t="str">
        <f t="shared" si="42"/>
        <v>CCDC</v>
      </c>
      <c r="F2697" s="158">
        <v>6273</v>
      </c>
    </row>
    <row r="2698" spans="1:6">
      <c r="A2698" s="156" t="s">
        <v>5456</v>
      </c>
      <c r="B2698" s="156" t="s">
        <v>5457</v>
      </c>
      <c r="C2698" s="156" t="s">
        <v>21</v>
      </c>
      <c r="D2698" s="156" t="s">
        <v>5878</v>
      </c>
      <c r="E2698" s="158" t="str">
        <f t="shared" si="42"/>
        <v>VTTH</v>
      </c>
      <c r="F2698" s="158">
        <v>6272</v>
      </c>
    </row>
    <row r="2699" spans="1:6">
      <c r="A2699" s="156" t="s">
        <v>5458</v>
      </c>
      <c r="B2699" s="156" t="s">
        <v>5459</v>
      </c>
      <c r="C2699" s="156" t="s">
        <v>21</v>
      </c>
      <c r="D2699" s="156" t="s">
        <v>5867</v>
      </c>
      <c r="E2699" s="158" t="str">
        <f t="shared" si="42"/>
        <v>CCDC</v>
      </c>
      <c r="F2699" s="158">
        <v>6273</v>
      </c>
    </row>
    <row r="2700" spans="1:6">
      <c r="A2700" s="156" t="s">
        <v>5460</v>
      </c>
      <c r="B2700" s="156" t="s">
        <v>5461</v>
      </c>
      <c r="C2700" s="156" t="s">
        <v>5842</v>
      </c>
      <c r="D2700" s="156" t="s">
        <v>5867</v>
      </c>
      <c r="E2700" s="158" t="str">
        <f t="shared" si="42"/>
        <v>CCDC</v>
      </c>
      <c r="F2700" s="158">
        <v>6273</v>
      </c>
    </row>
    <row r="2701" spans="1:6">
      <c r="A2701" s="156" t="s">
        <v>5462</v>
      </c>
      <c r="B2701" s="156" t="s">
        <v>5463</v>
      </c>
      <c r="C2701" s="156" t="s">
        <v>5842</v>
      </c>
      <c r="D2701" s="156" t="s">
        <v>5867</v>
      </c>
      <c r="E2701" s="158" t="str">
        <f t="shared" si="42"/>
        <v>CCDC</v>
      </c>
      <c r="F2701" s="158">
        <v>6273</v>
      </c>
    </row>
    <row r="2702" spans="1:6">
      <c r="A2702" s="156" t="s">
        <v>5464</v>
      </c>
      <c r="B2702" s="156" t="s">
        <v>5465</v>
      </c>
      <c r="C2702" s="156" t="s">
        <v>21</v>
      </c>
      <c r="D2702" s="156" t="s">
        <v>5867</v>
      </c>
      <c r="E2702" s="158" t="str">
        <f t="shared" si="42"/>
        <v>CCDC</v>
      </c>
      <c r="F2702" s="158">
        <v>6273</v>
      </c>
    </row>
    <row r="2703" spans="1:6">
      <c r="A2703" s="156" t="s">
        <v>5466</v>
      </c>
      <c r="B2703" s="156" t="s">
        <v>5467</v>
      </c>
      <c r="C2703" s="156" t="s">
        <v>21</v>
      </c>
      <c r="D2703" s="156" t="s">
        <v>5867</v>
      </c>
      <c r="E2703" s="158" t="str">
        <f t="shared" si="42"/>
        <v>CCDC</v>
      </c>
      <c r="F2703" s="158">
        <v>6273</v>
      </c>
    </row>
    <row r="2704" spans="1:6">
      <c r="A2704" s="156" t="s">
        <v>127</v>
      </c>
      <c r="B2704" s="156" t="s">
        <v>5468</v>
      </c>
      <c r="C2704" s="156" t="s">
        <v>21</v>
      </c>
      <c r="D2704" s="156" t="s">
        <v>5867</v>
      </c>
      <c r="E2704" s="158" t="str">
        <f t="shared" si="42"/>
        <v>CCDC</v>
      </c>
      <c r="F2704" s="158">
        <v>6273</v>
      </c>
    </row>
    <row r="2705" spans="1:6">
      <c r="A2705" s="156" t="s">
        <v>5469</v>
      </c>
      <c r="B2705" s="156" t="s">
        <v>5470</v>
      </c>
      <c r="C2705" s="156" t="s">
        <v>21</v>
      </c>
      <c r="D2705" s="156" t="s">
        <v>5867</v>
      </c>
      <c r="E2705" s="158" t="str">
        <f t="shared" si="42"/>
        <v>CCDC</v>
      </c>
      <c r="F2705" s="158">
        <v>6273</v>
      </c>
    </row>
    <row r="2706" spans="1:6">
      <c r="A2706" s="156" t="s">
        <v>5471</v>
      </c>
      <c r="B2706" s="156" t="s">
        <v>5472</v>
      </c>
      <c r="C2706" s="156" t="s">
        <v>5847</v>
      </c>
      <c r="D2706" s="156" t="s">
        <v>5878</v>
      </c>
      <c r="E2706" s="158" t="str">
        <f t="shared" si="42"/>
        <v>VTTH</v>
      </c>
      <c r="F2706" s="158">
        <v>6272</v>
      </c>
    </row>
    <row r="2707" spans="1:6">
      <c r="A2707" s="156" t="s">
        <v>5473</v>
      </c>
      <c r="B2707" s="156" t="s">
        <v>5474</v>
      </c>
      <c r="C2707" s="156" t="s">
        <v>5842</v>
      </c>
      <c r="D2707" s="156" t="s">
        <v>5867</v>
      </c>
      <c r="E2707" s="158" t="str">
        <f t="shared" si="42"/>
        <v>CCDC</v>
      </c>
      <c r="F2707" s="158">
        <v>6273</v>
      </c>
    </row>
    <row r="2708" spans="1:6">
      <c r="A2708" s="156" t="s">
        <v>5475</v>
      </c>
      <c r="B2708" s="156" t="s">
        <v>5476</v>
      </c>
      <c r="C2708" s="156" t="s">
        <v>5851</v>
      </c>
      <c r="D2708" s="156" t="s">
        <v>5878</v>
      </c>
      <c r="E2708" s="158" t="str">
        <f t="shared" si="42"/>
        <v>VTTH</v>
      </c>
      <c r="F2708" s="158">
        <v>6272</v>
      </c>
    </row>
    <row r="2709" spans="1:6" ht="30">
      <c r="A2709" s="156" t="s">
        <v>5477</v>
      </c>
      <c r="B2709" s="156" t="s">
        <v>5478</v>
      </c>
      <c r="C2709" s="156" t="s">
        <v>5851</v>
      </c>
      <c r="D2709" s="156" t="s">
        <v>5878</v>
      </c>
      <c r="E2709" s="158" t="str">
        <f t="shared" si="42"/>
        <v>VTTH</v>
      </c>
      <c r="F2709" s="158">
        <v>6272</v>
      </c>
    </row>
    <row r="2710" spans="1:6">
      <c r="A2710" s="156" t="s">
        <v>5479</v>
      </c>
      <c r="B2710" s="156" t="s">
        <v>5480</v>
      </c>
      <c r="C2710" s="156" t="s">
        <v>21</v>
      </c>
      <c r="D2710" s="156" t="s">
        <v>5867</v>
      </c>
      <c r="E2710" s="158" t="str">
        <f t="shared" si="42"/>
        <v>CCDC</v>
      </c>
      <c r="F2710" s="158">
        <v>6273</v>
      </c>
    </row>
    <row r="2711" spans="1:6">
      <c r="A2711" s="156" t="s">
        <v>5481</v>
      </c>
      <c r="B2711" s="156" t="s">
        <v>5482</v>
      </c>
      <c r="C2711" s="156" t="s">
        <v>21</v>
      </c>
      <c r="D2711" s="156" t="s">
        <v>5867</v>
      </c>
      <c r="E2711" s="158" t="str">
        <f t="shared" si="42"/>
        <v>CCDC</v>
      </c>
      <c r="F2711" s="158">
        <v>6273</v>
      </c>
    </row>
    <row r="2712" spans="1:6">
      <c r="A2712" s="156" t="s">
        <v>131</v>
      </c>
      <c r="B2712" s="156" t="s">
        <v>5483</v>
      </c>
      <c r="C2712" s="156" t="s">
        <v>5842</v>
      </c>
      <c r="D2712" s="156" t="s">
        <v>5867</v>
      </c>
      <c r="E2712" s="158" t="str">
        <f t="shared" si="42"/>
        <v>CCDC</v>
      </c>
      <c r="F2712" s="158">
        <v>6273</v>
      </c>
    </row>
    <row r="2713" spans="1:6">
      <c r="A2713" s="156" t="s">
        <v>5484</v>
      </c>
      <c r="B2713" s="156" t="s">
        <v>5485</v>
      </c>
      <c r="C2713" s="156" t="s">
        <v>5842</v>
      </c>
      <c r="D2713" s="156" t="s">
        <v>5867</v>
      </c>
      <c r="E2713" s="158" t="str">
        <f t="shared" si="42"/>
        <v>CCDC</v>
      </c>
      <c r="F2713" s="158">
        <v>6273</v>
      </c>
    </row>
    <row r="2714" spans="1:6">
      <c r="A2714" s="156" t="s">
        <v>5486</v>
      </c>
      <c r="B2714" s="156" t="s">
        <v>5487</v>
      </c>
      <c r="C2714" s="156" t="s">
        <v>5842</v>
      </c>
      <c r="D2714" s="156" t="s">
        <v>5878</v>
      </c>
      <c r="E2714" s="158" t="str">
        <f t="shared" si="42"/>
        <v>VTTH</v>
      </c>
      <c r="F2714" s="158">
        <v>6272</v>
      </c>
    </row>
    <row r="2715" spans="1:6">
      <c r="A2715" s="156" t="s">
        <v>5488</v>
      </c>
      <c r="B2715" s="156" t="s">
        <v>5489</v>
      </c>
      <c r="C2715" s="156" t="s">
        <v>5842</v>
      </c>
      <c r="D2715" s="156" t="s">
        <v>5878</v>
      </c>
      <c r="E2715" s="158" t="str">
        <f t="shared" si="42"/>
        <v>VTTH</v>
      </c>
      <c r="F2715" s="158">
        <v>6272</v>
      </c>
    </row>
    <row r="2716" spans="1:6">
      <c r="A2716" s="156" t="s">
        <v>5490</v>
      </c>
      <c r="B2716" s="156" t="s">
        <v>5491</v>
      </c>
      <c r="C2716" s="156" t="s">
        <v>21</v>
      </c>
      <c r="D2716" s="156" t="s">
        <v>5867</v>
      </c>
      <c r="E2716" s="158" t="str">
        <f t="shared" si="42"/>
        <v>CCDC</v>
      </c>
      <c r="F2716" s="158">
        <v>6273</v>
      </c>
    </row>
    <row r="2717" spans="1:6">
      <c r="A2717" s="156" t="s">
        <v>5492</v>
      </c>
      <c r="B2717" s="156" t="s">
        <v>5493</v>
      </c>
      <c r="C2717" s="156" t="s">
        <v>21</v>
      </c>
      <c r="D2717" s="156" t="s">
        <v>5867</v>
      </c>
      <c r="E2717" s="158" t="str">
        <f t="shared" si="42"/>
        <v>CCDC</v>
      </c>
      <c r="F2717" s="158">
        <v>6273</v>
      </c>
    </row>
    <row r="2718" spans="1:6">
      <c r="A2718" s="156" t="s">
        <v>5494</v>
      </c>
      <c r="B2718" s="156" t="s">
        <v>5495</v>
      </c>
      <c r="C2718" s="156" t="s">
        <v>21</v>
      </c>
      <c r="D2718" s="156" t="s">
        <v>5867</v>
      </c>
      <c r="E2718" s="158" t="str">
        <f t="shared" si="42"/>
        <v>CCDC</v>
      </c>
      <c r="F2718" s="158">
        <v>6273</v>
      </c>
    </row>
    <row r="2719" spans="1:6" ht="45">
      <c r="A2719" s="156" t="s">
        <v>5496</v>
      </c>
      <c r="B2719" s="156" t="s">
        <v>5497</v>
      </c>
      <c r="C2719" s="156" t="s">
        <v>21</v>
      </c>
      <c r="D2719" s="156" t="s">
        <v>5867</v>
      </c>
      <c r="E2719" s="158" t="str">
        <f t="shared" si="42"/>
        <v>CCDC</v>
      </c>
      <c r="F2719" s="158">
        <v>6273</v>
      </c>
    </row>
    <row r="2720" spans="1:6" ht="30">
      <c r="A2720" s="156" t="s">
        <v>5498</v>
      </c>
      <c r="B2720" s="156" t="s">
        <v>5499</v>
      </c>
      <c r="C2720" s="156" t="s">
        <v>21</v>
      </c>
      <c r="D2720" s="156" t="s">
        <v>5867</v>
      </c>
      <c r="E2720" s="158" t="str">
        <f t="shared" si="42"/>
        <v>CCDC</v>
      </c>
      <c r="F2720" s="158">
        <v>6273</v>
      </c>
    </row>
    <row r="2721" spans="1:6">
      <c r="A2721" s="156" t="s">
        <v>5500</v>
      </c>
      <c r="B2721" s="156" t="s">
        <v>5501</v>
      </c>
      <c r="C2721" s="156" t="s">
        <v>21</v>
      </c>
      <c r="D2721" s="156" t="s">
        <v>5867</v>
      </c>
      <c r="E2721" s="158" t="str">
        <f t="shared" si="42"/>
        <v>CCDC</v>
      </c>
      <c r="F2721" s="158">
        <v>6273</v>
      </c>
    </row>
    <row r="2722" spans="1:6">
      <c r="A2722" s="156" t="s">
        <v>5502</v>
      </c>
      <c r="B2722" s="156" t="s">
        <v>5503</v>
      </c>
      <c r="C2722" s="156" t="s">
        <v>21</v>
      </c>
      <c r="D2722" s="156" t="s">
        <v>5867</v>
      </c>
      <c r="E2722" s="158" t="str">
        <f t="shared" si="42"/>
        <v>CCDC</v>
      </c>
      <c r="F2722" s="158">
        <v>6273</v>
      </c>
    </row>
    <row r="2723" spans="1:6">
      <c r="A2723" s="156" t="s">
        <v>5504</v>
      </c>
      <c r="B2723" s="156" t="s">
        <v>5505</v>
      </c>
      <c r="C2723" s="156" t="s">
        <v>21</v>
      </c>
      <c r="D2723" s="156" t="s">
        <v>5867</v>
      </c>
      <c r="E2723" s="158" t="str">
        <f t="shared" si="42"/>
        <v>CCDC</v>
      </c>
      <c r="F2723" s="158">
        <v>6273</v>
      </c>
    </row>
    <row r="2724" spans="1:6">
      <c r="A2724" s="156" t="s">
        <v>5506</v>
      </c>
      <c r="B2724" s="156" t="s">
        <v>5507</v>
      </c>
      <c r="C2724" s="156" t="s">
        <v>21</v>
      </c>
      <c r="D2724" s="156" t="s">
        <v>5867</v>
      </c>
      <c r="E2724" s="158" t="str">
        <f t="shared" si="42"/>
        <v>CCDC</v>
      </c>
      <c r="F2724" s="158">
        <v>6273</v>
      </c>
    </row>
    <row r="2725" spans="1:6">
      <c r="A2725" s="156" t="s">
        <v>5508</v>
      </c>
      <c r="B2725" s="156" t="s">
        <v>5509</v>
      </c>
      <c r="C2725" s="156" t="s">
        <v>21</v>
      </c>
      <c r="D2725" s="156" t="s">
        <v>5867</v>
      </c>
      <c r="E2725" s="158" t="str">
        <f t="shared" si="42"/>
        <v>CCDC</v>
      </c>
      <c r="F2725" s="158">
        <v>6273</v>
      </c>
    </row>
    <row r="2726" spans="1:6">
      <c r="A2726" s="156" t="s">
        <v>5510</v>
      </c>
      <c r="B2726" s="156" t="s">
        <v>5511</v>
      </c>
      <c r="C2726" s="156" t="s">
        <v>21</v>
      </c>
      <c r="D2726" s="156" t="s">
        <v>5878</v>
      </c>
      <c r="E2726" s="158" t="str">
        <f t="shared" si="42"/>
        <v>VTTH</v>
      </c>
      <c r="F2726" s="158">
        <v>6272</v>
      </c>
    </row>
    <row r="2727" spans="1:6">
      <c r="A2727" s="156" t="s">
        <v>5512</v>
      </c>
      <c r="B2727" s="156" t="s">
        <v>5513</v>
      </c>
      <c r="C2727" s="156" t="s">
        <v>21</v>
      </c>
      <c r="D2727" s="156" t="s">
        <v>5867</v>
      </c>
      <c r="E2727" s="158" t="str">
        <f t="shared" si="42"/>
        <v>CCDC</v>
      </c>
      <c r="F2727" s="158">
        <v>6273</v>
      </c>
    </row>
    <row r="2728" spans="1:6">
      <c r="A2728" s="156" t="s">
        <v>5514</v>
      </c>
      <c r="B2728" s="156" t="s">
        <v>5515</v>
      </c>
      <c r="C2728" s="156" t="s">
        <v>21</v>
      </c>
      <c r="D2728" s="156" t="s">
        <v>5867</v>
      </c>
      <c r="E2728" s="158" t="str">
        <f t="shared" si="42"/>
        <v>CCDC</v>
      </c>
      <c r="F2728" s="158">
        <v>6273</v>
      </c>
    </row>
    <row r="2729" spans="1:6">
      <c r="A2729" s="156" t="s">
        <v>5516</v>
      </c>
      <c r="B2729" s="156" t="s">
        <v>5517</v>
      </c>
      <c r="C2729" s="156" t="s">
        <v>37</v>
      </c>
      <c r="D2729" s="156" t="s">
        <v>5867</v>
      </c>
      <c r="E2729" s="158" t="str">
        <f t="shared" si="42"/>
        <v>CCDC</v>
      </c>
      <c r="F2729" s="158">
        <v>6273</v>
      </c>
    </row>
    <row r="2730" spans="1:6">
      <c r="A2730" s="156" t="s">
        <v>5518</v>
      </c>
      <c r="B2730" s="156" t="s">
        <v>5519</v>
      </c>
      <c r="C2730" s="156" t="s">
        <v>5842</v>
      </c>
      <c r="D2730" s="156" t="s">
        <v>5867</v>
      </c>
      <c r="E2730" s="158" t="str">
        <f t="shared" si="42"/>
        <v>CCDC</v>
      </c>
      <c r="F2730" s="158">
        <v>6273</v>
      </c>
    </row>
    <row r="2731" spans="1:6">
      <c r="A2731" s="156" t="s">
        <v>5520</v>
      </c>
      <c r="B2731" s="156" t="s">
        <v>5521</v>
      </c>
      <c r="C2731" s="156" t="s">
        <v>5842</v>
      </c>
      <c r="D2731" s="156" t="s">
        <v>5867</v>
      </c>
      <c r="E2731" s="158" t="str">
        <f t="shared" si="42"/>
        <v>CCDC</v>
      </c>
      <c r="F2731" s="158">
        <v>6273</v>
      </c>
    </row>
    <row r="2732" spans="1:6">
      <c r="A2732" s="156" t="s">
        <v>5522</v>
      </c>
      <c r="B2732" s="156" t="s">
        <v>5523</v>
      </c>
      <c r="C2732" s="156" t="s">
        <v>5842</v>
      </c>
      <c r="D2732" s="156" t="s">
        <v>5878</v>
      </c>
      <c r="E2732" s="158" t="str">
        <f t="shared" si="42"/>
        <v>VTTH</v>
      </c>
      <c r="F2732" s="158">
        <v>6272</v>
      </c>
    </row>
    <row r="2733" spans="1:6">
      <c r="A2733" s="156" t="s">
        <v>5524</v>
      </c>
      <c r="B2733" s="156" t="s">
        <v>5525</v>
      </c>
      <c r="C2733" s="156" t="s">
        <v>5842</v>
      </c>
      <c r="D2733" s="156" t="s">
        <v>5867</v>
      </c>
      <c r="E2733" s="158" t="str">
        <f t="shared" si="42"/>
        <v>CCDC</v>
      </c>
      <c r="F2733" s="158">
        <v>6273</v>
      </c>
    </row>
    <row r="2734" spans="1:6">
      <c r="A2734" s="156" t="s">
        <v>5526</v>
      </c>
      <c r="B2734" s="156" t="s">
        <v>5527</v>
      </c>
      <c r="C2734" s="156" t="s">
        <v>21</v>
      </c>
      <c r="D2734" s="156" t="s">
        <v>5867</v>
      </c>
      <c r="E2734" s="158" t="str">
        <f t="shared" si="42"/>
        <v>CCDC</v>
      </c>
      <c r="F2734" s="158">
        <v>6273</v>
      </c>
    </row>
    <row r="2735" spans="1:6">
      <c r="A2735" s="156" t="s">
        <v>5528</v>
      </c>
      <c r="B2735" s="156" t="s">
        <v>5529</v>
      </c>
      <c r="C2735" s="156" t="s">
        <v>21</v>
      </c>
      <c r="D2735" s="156" t="s">
        <v>5867</v>
      </c>
      <c r="E2735" s="158" t="str">
        <f t="shared" si="42"/>
        <v>CCDC</v>
      </c>
      <c r="F2735" s="158">
        <v>6273</v>
      </c>
    </row>
    <row r="2736" spans="1:6">
      <c r="A2736" s="156" t="s">
        <v>5530</v>
      </c>
      <c r="B2736" s="156" t="s">
        <v>5531</v>
      </c>
      <c r="C2736" s="156" t="s">
        <v>21</v>
      </c>
      <c r="D2736" s="156" t="s">
        <v>5867</v>
      </c>
      <c r="E2736" s="158" t="str">
        <f t="shared" si="42"/>
        <v>CCDC</v>
      </c>
      <c r="F2736" s="158">
        <v>6273</v>
      </c>
    </row>
    <row r="2737" spans="1:6">
      <c r="A2737" s="156" t="s">
        <v>5532</v>
      </c>
      <c r="B2737" s="156" t="s">
        <v>5533</v>
      </c>
      <c r="C2737" s="156" t="s">
        <v>21</v>
      </c>
      <c r="D2737" s="156" t="s">
        <v>5867</v>
      </c>
      <c r="E2737" s="158" t="str">
        <f t="shared" si="42"/>
        <v>CCDC</v>
      </c>
      <c r="F2737" s="158">
        <v>6273</v>
      </c>
    </row>
    <row r="2738" spans="1:6">
      <c r="A2738" s="156" t="s">
        <v>5534</v>
      </c>
      <c r="B2738" s="156" t="s">
        <v>5535</v>
      </c>
      <c r="C2738" s="156" t="s">
        <v>21</v>
      </c>
      <c r="D2738" s="156" t="s">
        <v>5867</v>
      </c>
      <c r="E2738" s="158" t="str">
        <f t="shared" si="42"/>
        <v>CCDC</v>
      </c>
      <c r="F2738" s="158">
        <v>6273</v>
      </c>
    </row>
    <row r="2739" spans="1:6">
      <c r="A2739" s="156" t="s">
        <v>5536</v>
      </c>
      <c r="B2739" s="156" t="s">
        <v>5537</v>
      </c>
      <c r="C2739" s="156" t="s">
        <v>21</v>
      </c>
      <c r="D2739" s="156" t="s">
        <v>5867</v>
      </c>
      <c r="E2739" s="158" t="str">
        <f t="shared" si="42"/>
        <v>CCDC</v>
      </c>
      <c r="F2739" s="158">
        <v>6273</v>
      </c>
    </row>
    <row r="2740" spans="1:6">
      <c r="A2740" s="156" t="s">
        <v>5538</v>
      </c>
      <c r="B2740" s="156" t="s">
        <v>5539</v>
      </c>
      <c r="C2740" s="156" t="s">
        <v>5862</v>
      </c>
      <c r="D2740" s="156" t="s">
        <v>5867</v>
      </c>
      <c r="E2740" s="158" t="str">
        <f t="shared" si="42"/>
        <v>CCDC</v>
      </c>
      <c r="F2740" s="158">
        <v>6273</v>
      </c>
    </row>
    <row r="2741" spans="1:6">
      <c r="A2741" s="156" t="s">
        <v>5540</v>
      </c>
      <c r="B2741" s="156" t="s">
        <v>5541</v>
      </c>
      <c r="C2741" s="156" t="s">
        <v>5842</v>
      </c>
      <c r="D2741" s="156" t="s">
        <v>5867</v>
      </c>
      <c r="E2741" s="158" t="str">
        <f t="shared" si="42"/>
        <v>CCDC</v>
      </c>
      <c r="F2741" s="158">
        <v>6273</v>
      </c>
    </row>
    <row r="2742" spans="1:6">
      <c r="A2742" s="156" t="s">
        <v>5542</v>
      </c>
      <c r="B2742" s="156" t="s">
        <v>5543</v>
      </c>
      <c r="C2742" s="156" t="s">
        <v>5842</v>
      </c>
      <c r="D2742" s="156" t="s">
        <v>5867</v>
      </c>
      <c r="E2742" s="158" t="str">
        <f t="shared" si="42"/>
        <v>CCDC</v>
      </c>
      <c r="F2742" s="158">
        <v>6273</v>
      </c>
    </row>
    <row r="2743" spans="1:6">
      <c r="A2743" s="156" t="s">
        <v>5544</v>
      </c>
      <c r="B2743" s="156" t="s">
        <v>5545</v>
      </c>
      <c r="C2743" s="156" t="s">
        <v>5842</v>
      </c>
      <c r="D2743" s="156" t="s">
        <v>5878</v>
      </c>
      <c r="E2743" s="158" t="str">
        <f t="shared" si="42"/>
        <v>VTTH</v>
      </c>
      <c r="F2743" s="158">
        <v>6272</v>
      </c>
    </row>
    <row r="2744" spans="1:6">
      <c r="A2744" s="156" t="s">
        <v>5546</v>
      </c>
      <c r="B2744" s="156" t="s">
        <v>5547</v>
      </c>
      <c r="C2744" s="156" t="s">
        <v>5842</v>
      </c>
      <c r="D2744" s="156" t="s">
        <v>5867</v>
      </c>
      <c r="E2744" s="158" t="str">
        <f t="shared" si="42"/>
        <v>CCDC</v>
      </c>
      <c r="F2744" s="158">
        <v>6273</v>
      </c>
    </row>
    <row r="2745" spans="1:6">
      <c r="A2745" s="156" t="s">
        <v>5548</v>
      </c>
      <c r="B2745" s="156" t="s">
        <v>5549</v>
      </c>
      <c r="C2745" s="156" t="s">
        <v>5842</v>
      </c>
      <c r="D2745" s="156" t="s">
        <v>5867</v>
      </c>
      <c r="E2745" s="158" t="str">
        <f t="shared" si="42"/>
        <v>CCDC</v>
      </c>
      <c r="F2745" s="158">
        <v>6273</v>
      </c>
    </row>
    <row r="2746" spans="1:6">
      <c r="A2746" s="156" t="s">
        <v>5550</v>
      </c>
      <c r="B2746" s="156" t="s">
        <v>5551</v>
      </c>
      <c r="C2746" s="156" t="s">
        <v>21</v>
      </c>
      <c r="D2746" s="156" t="s">
        <v>5867</v>
      </c>
      <c r="E2746" s="158" t="str">
        <f t="shared" si="42"/>
        <v>CCDC</v>
      </c>
      <c r="F2746" s="158">
        <v>6273</v>
      </c>
    </row>
    <row r="2747" spans="1:6">
      <c r="A2747" s="156" t="s">
        <v>5552</v>
      </c>
      <c r="B2747" s="156" t="s">
        <v>5553</v>
      </c>
      <c r="C2747" s="156" t="s">
        <v>5842</v>
      </c>
      <c r="D2747" s="156" t="s">
        <v>5867</v>
      </c>
      <c r="E2747" s="158" t="str">
        <f t="shared" si="42"/>
        <v>CCDC</v>
      </c>
      <c r="F2747" s="158">
        <v>6273</v>
      </c>
    </row>
    <row r="2748" spans="1:6">
      <c r="A2748" s="156" t="s">
        <v>5554</v>
      </c>
      <c r="B2748" s="156" t="s">
        <v>5555</v>
      </c>
      <c r="C2748" s="156" t="s">
        <v>5842</v>
      </c>
      <c r="D2748" s="156" t="s">
        <v>5878</v>
      </c>
      <c r="E2748" s="158" t="str">
        <f t="shared" si="42"/>
        <v>VTTH</v>
      </c>
      <c r="F2748" s="158">
        <v>6272</v>
      </c>
    </row>
    <row r="2749" spans="1:6">
      <c r="A2749" s="156" t="s">
        <v>5556</v>
      </c>
      <c r="B2749" s="156" t="s">
        <v>5555</v>
      </c>
      <c r="C2749" s="156" t="s">
        <v>5842</v>
      </c>
      <c r="D2749" s="156" t="s">
        <v>5867</v>
      </c>
      <c r="E2749" s="158" t="str">
        <f t="shared" si="42"/>
        <v>CCDC</v>
      </c>
      <c r="F2749" s="158">
        <v>6273</v>
      </c>
    </row>
    <row r="2750" spans="1:6">
      <c r="A2750" s="156" t="s">
        <v>5557</v>
      </c>
      <c r="B2750" s="156" t="s">
        <v>5558</v>
      </c>
      <c r="C2750" s="156" t="s">
        <v>21</v>
      </c>
      <c r="D2750" s="156" t="s">
        <v>5878</v>
      </c>
      <c r="E2750" s="158" t="str">
        <f t="shared" si="42"/>
        <v>VTTH</v>
      </c>
      <c r="F2750" s="158">
        <v>6272</v>
      </c>
    </row>
    <row r="2751" spans="1:6">
      <c r="A2751" s="156" t="s">
        <v>5559</v>
      </c>
      <c r="B2751" s="156" t="s">
        <v>5560</v>
      </c>
      <c r="C2751" s="156" t="s">
        <v>5842</v>
      </c>
      <c r="D2751" s="156" t="s">
        <v>5867</v>
      </c>
      <c r="E2751" s="158" t="str">
        <f t="shared" si="42"/>
        <v>CCDC</v>
      </c>
      <c r="F2751" s="158">
        <v>6273</v>
      </c>
    </row>
    <row r="2752" spans="1:6">
      <c r="A2752" s="156" t="s">
        <v>5561</v>
      </c>
      <c r="B2752" s="156" t="s">
        <v>5562</v>
      </c>
      <c r="C2752" s="156" t="s">
        <v>21</v>
      </c>
      <c r="D2752" s="156" t="s">
        <v>5867</v>
      </c>
      <c r="E2752" s="158" t="str">
        <f t="shared" si="42"/>
        <v>CCDC</v>
      </c>
      <c r="F2752" s="158">
        <v>6273</v>
      </c>
    </row>
    <row r="2753" spans="1:6">
      <c r="A2753" s="156" t="s">
        <v>5563</v>
      </c>
      <c r="B2753" s="156" t="s">
        <v>5564</v>
      </c>
      <c r="C2753" s="156" t="s">
        <v>21</v>
      </c>
      <c r="D2753" s="156" t="s">
        <v>5878</v>
      </c>
      <c r="E2753" s="158" t="str">
        <f t="shared" si="42"/>
        <v>VTTH</v>
      </c>
      <c r="F2753" s="158">
        <v>6272</v>
      </c>
    </row>
    <row r="2754" spans="1:6">
      <c r="A2754" s="156" t="s">
        <v>5565</v>
      </c>
      <c r="B2754" s="156" t="s">
        <v>5566</v>
      </c>
      <c r="C2754" s="156" t="s">
        <v>21</v>
      </c>
      <c r="D2754" s="156" t="s">
        <v>5867</v>
      </c>
      <c r="E2754" s="158" t="str">
        <f t="shared" si="42"/>
        <v>CCDC</v>
      </c>
      <c r="F2754" s="158">
        <v>6273</v>
      </c>
    </row>
    <row r="2755" spans="1:6">
      <c r="A2755" s="156" t="s">
        <v>5567</v>
      </c>
      <c r="B2755" s="156" t="s">
        <v>5568</v>
      </c>
      <c r="C2755" s="156" t="s">
        <v>21</v>
      </c>
      <c r="D2755" s="156" t="s">
        <v>5865</v>
      </c>
      <c r="E2755" s="158" t="str">
        <f t="shared" ref="E2755:E2818" si="43">IF(LEFT(D2755,3)="156","HH",IF(LEFT(D2755,3)="155","TP",IF(LEFT(D2755,3)="153","CCDC",IF(LEFT(D2755,4)="1522","VTTH","NVL"))))</f>
        <v>HH</v>
      </c>
      <c r="F2755" s="158">
        <v>6278</v>
      </c>
    </row>
    <row r="2756" spans="1:6">
      <c r="A2756" s="156" t="s">
        <v>5569</v>
      </c>
      <c r="B2756" s="156" t="s">
        <v>5570</v>
      </c>
      <c r="C2756" s="156" t="s">
        <v>21</v>
      </c>
      <c r="D2756" s="156" t="s">
        <v>5878</v>
      </c>
      <c r="E2756" s="158" t="str">
        <f t="shared" si="43"/>
        <v>VTTH</v>
      </c>
      <c r="F2756" s="158">
        <v>6272</v>
      </c>
    </row>
    <row r="2757" spans="1:6">
      <c r="A2757" s="156" t="s">
        <v>5571</v>
      </c>
      <c r="B2757" s="156" t="s">
        <v>5572</v>
      </c>
      <c r="C2757" s="156" t="s">
        <v>21</v>
      </c>
      <c r="D2757" s="156" t="s">
        <v>5867</v>
      </c>
      <c r="E2757" s="158" t="str">
        <f t="shared" si="43"/>
        <v>CCDC</v>
      </c>
      <c r="F2757" s="158">
        <v>6273</v>
      </c>
    </row>
    <row r="2758" spans="1:6">
      <c r="A2758" s="156" t="s">
        <v>5573</v>
      </c>
      <c r="B2758" s="156" t="s">
        <v>5574</v>
      </c>
      <c r="C2758" s="156" t="s">
        <v>21</v>
      </c>
      <c r="D2758" s="156" t="s">
        <v>5878</v>
      </c>
      <c r="E2758" s="158" t="str">
        <f t="shared" si="43"/>
        <v>VTTH</v>
      </c>
      <c r="F2758" s="158">
        <v>6272</v>
      </c>
    </row>
    <row r="2759" spans="1:6">
      <c r="A2759" s="156" t="s">
        <v>5575</v>
      </c>
      <c r="B2759" s="156" t="s">
        <v>5576</v>
      </c>
      <c r="C2759" s="156" t="s">
        <v>21</v>
      </c>
      <c r="D2759" s="156" t="s">
        <v>5867</v>
      </c>
      <c r="E2759" s="158" t="str">
        <f t="shared" si="43"/>
        <v>CCDC</v>
      </c>
      <c r="F2759" s="158">
        <v>6273</v>
      </c>
    </row>
    <row r="2760" spans="1:6">
      <c r="A2760" s="156" t="s">
        <v>5577</v>
      </c>
      <c r="B2760" s="156" t="s">
        <v>5578</v>
      </c>
      <c r="C2760" s="156" t="s">
        <v>21</v>
      </c>
      <c r="D2760" s="156" t="s">
        <v>5867</v>
      </c>
      <c r="E2760" s="158" t="str">
        <f t="shared" si="43"/>
        <v>CCDC</v>
      </c>
      <c r="F2760" s="158">
        <v>6273</v>
      </c>
    </row>
    <row r="2761" spans="1:6">
      <c r="A2761" s="156" t="s">
        <v>5579</v>
      </c>
      <c r="B2761" s="156" t="s">
        <v>5580</v>
      </c>
      <c r="C2761" s="156" t="s">
        <v>21</v>
      </c>
      <c r="D2761" s="156" t="s">
        <v>5867</v>
      </c>
      <c r="E2761" s="158" t="str">
        <f t="shared" si="43"/>
        <v>CCDC</v>
      </c>
      <c r="F2761" s="158">
        <v>6273</v>
      </c>
    </row>
    <row r="2762" spans="1:6">
      <c r="A2762" s="156" t="s">
        <v>5581</v>
      </c>
      <c r="B2762" s="156" t="s">
        <v>5582</v>
      </c>
      <c r="C2762" s="156" t="s">
        <v>21</v>
      </c>
      <c r="D2762" s="156" t="s">
        <v>5867</v>
      </c>
      <c r="E2762" s="158" t="str">
        <f t="shared" si="43"/>
        <v>CCDC</v>
      </c>
      <c r="F2762" s="158">
        <v>6273</v>
      </c>
    </row>
    <row r="2763" spans="1:6">
      <c r="A2763" s="156" t="s">
        <v>5583</v>
      </c>
      <c r="B2763" s="156" t="s">
        <v>5584</v>
      </c>
      <c r="C2763" s="156" t="s">
        <v>21</v>
      </c>
      <c r="D2763" s="156" t="s">
        <v>5867</v>
      </c>
      <c r="E2763" s="158" t="str">
        <f t="shared" si="43"/>
        <v>CCDC</v>
      </c>
      <c r="F2763" s="158">
        <v>6273</v>
      </c>
    </row>
    <row r="2764" spans="1:6">
      <c r="A2764" s="156" t="s">
        <v>5585</v>
      </c>
      <c r="B2764" s="156" t="s">
        <v>5586</v>
      </c>
      <c r="C2764" s="156" t="s">
        <v>21</v>
      </c>
      <c r="D2764" s="156" t="s">
        <v>5878</v>
      </c>
      <c r="E2764" s="158" t="str">
        <f t="shared" si="43"/>
        <v>VTTH</v>
      </c>
      <c r="F2764" s="158">
        <v>6272</v>
      </c>
    </row>
    <row r="2765" spans="1:6">
      <c r="A2765" s="156" t="s">
        <v>5587</v>
      </c>
      <c r="B2765" s="156" t="s">
        <v>5588</v>
      </c>
      <c r="C2765" s="156" t="s">
        <v>21</v>
      </c>
      <c r="D2765" s="156" t="s">
        <v>5867</v>
      </c>
      <c r="E2765" s="158" t="str">
        <f t="shared" si="43"/>
        <v>CCDC</v>
      </c>
      <c r="F2765" s="158">
        <v>6273</v>
      </c>
    </row>
    <row r="2766" spans="1:6">
      <c r="A2766" s="156" t="s">
        <v>5589</v>
      </c>
      <c r="B2766" s="156" t="s">
        <v>5590</v>
      </c>
      <c r="C2766" s="156" t="s">
        <v>21</v>
      </c>
      <c r="D2766" s="156" t="s">
        <v>5867</v>
      </c>
      <c r="E2766" s="158" t="str">
        <f t="shared" si="43"/>
        <v>CCDC</v>
      </c>
      <c r="F2766" s="158">
        <v>6273</v>
      </c>
    </row>
    <row r="2767" spans="1:6">
      <c r="A2767" s="156" t="s">
        <v>135</v>
      </c>
      <c r="B2767" s="156" t="s">
        <v>5591</v>
      </c>
      <c r="C2767" s="156" t="s">
        <v>5847</v>
      </c>
      <c r="D2767" s="156" t="s">
        <v>5878</v>
      </c>
      <c r="E2767" s="158" t="str">
        <f t="shared" si="43"/>
        <v>VTTH</v>
      </c>
      <c r="F2767" s="158">
        <v>6272</v>
      </c>
    </row>
    <row r="2768" spans="1:6">
      <c r="A2768" s="156" t="s">
        <v>5592</v>
      </c>
      <c r="B2768" s="156" t="s">
        <v>5593</v>
      </c>
      <c r="C2768" s="156" t="s">
        <v>21</v>
      </c>
      <c r="D2768" s="156" t="s">
        <v>5867</v>
      </c>
      <c r="E2768" s="158" t="str">
        <f t="shared" si="43"/>
        <v>CCDC</v>
      </c>
      <c r="F2768" s="158">
        <v>6273</v>
      </c>
    </row>
    <row r="2769" spans="1:6">
      <c r="A2769" s="156" t="s">
        <v>5594</v>
      </c>
      <c r="B2769" s="156" t="s">
        <v>5595</v>
      </c>
      <c r="C2769" s="156" t="s">
        <v>21</v>
      </c>
      <c r="D2769" s="156" t="s">
        <v>5878</v>
      </c>
      <c r="E2769" s="158" t="str">
        <f t="shared" si="43"/>
        <v>VTTH</v>
      </c>
      <c r="F2769" s="158">
        <v>6272</v>
      </c>
    </row>
    <row r="2770" spans="1:6">
      <c r="A2770" s="156" t="s">
        <v>5596</v>
      </c>
      <c r="B2770" s="156" t="s">
        <v>5597</v>
      </c>
      <c r="C2770" s="156" t="s">
        <v>21</v>
      </c>
      <c r="D2770" s="156" t="s">
        <v>5878</v>
      </c>
      <c r="E2770" s="158" t="str">
        <f t="shared" si="43"/>
        <v>VTTH</v>
      </c>
      <c r="F2770" s="158">
        <v>6272</v>
      </c>
    </row>
    <row r="2771" spans="1:6">
      <c r="A2771" s="156" t="s">
        <v>5598</v>
      </c>
      <c r="B2771" s="156" t="s">
        <v>5599</v>
      </c>
      <c r="C2771" s="156" t="s">
        <v>21</v>
      </c>
      <c r="D2771" s="156" t="s">
        <v>5878</v>
      </c>
      <c r="E2771" s="158" t="str">
        <f t="shared" si="43"/>
        <v>VTTH</v>
      </c>
      <c r="F2771" s="158">
        <v>6272</v>
      </c>
    </row>
    <row r="2772" spans="1:6">
      <c r="A2772" s="156" t="s">
        <v>5600</v>
      </c>
      <c r="B2772" s="156" t="s">
        <v>5601</v>
      </c>
      <c r="C2772" s="156" t="s">
        <v>21</v>
      </c>
      <c r="D2772" s="156" t="s">
        <v>5878</v>
      </c>
      <c r="E2772" s="158" t="str">
        <f t="shared" si="43"/>
        <v>VTTH</v>
      </c>
      <c r="F2772" s="158">
        <v>6272</v>
      </c>
    </row>
    <row r="2773" spans="1:6">
      <c r="A2773" s="156" t="s">
        <v>137</v>
      </c>
      <c r="B2773" s="156" t="s">
        <v>5602</v>
      </c>
      <c r="C2773" s="156" t="s">
        <v>21</v>
      </c>
      <c r="D2773" s="156" t="s">
        <v>5878</v>
      </c>
      <c r="E2773" s="158" t="str">
        <f t="shared" si="43"/>
        <v>VTTH</v>
      </c>
      <c r="F2773" s="158">
        <v>6272</v>
      </c>
    </row>
    <row r="2774" spans="1:6">
      <c r="A2774" s="156" t="s">
        <v>5603</v>
      </c>
      <c r="B2774" s="156" t="s">
        <v>5604</v>
      </c>
      <c r="C2774" s="156" t="s">
        <v>21</v>
      </c>
      <c r="D2774" s="156" t="s">
        <v>5878</v>
      </c>
      <c r="E2774" s="158" t="str">
        <f t="shared" si="43"/>
        <v>VTTH</v>
      </c>
      <c r="F2774" s="158">
        <v>6272</v>
      </c>
    </row>
    <row r="2775" spans="1:6">
      <c r="A2775" s="156" t="s">
        <v>5605</v>
      </c>
      <c r="B2775" s="156" t="s">
        <v>5606</v>
      </c>
      <c r="C2775" s="156" t="s">
        <v>21</v>
      </c>
      <c r="D2775" s="156" t="s">
        <v>5867</v>
      </c>
      <c r="E2775" s="158" t="str">
        <f t="shared" si="43"/>
        <v>CCDC</v>
      </c>
      <c r="F2775" s="158">
        <v>6273</v>
      </c>
    </row>
    <row r="2776" spans="1:6">
      <c r="A2776" s="156" t="s">
        <v>5607</v>
      </c>
      <c r="B2776" s="156" t="s">
        <v>5608</v>
      </c>
      <c r="C2776" s="156" t="s">
        <v>21</v>
      </c>
      <c r="D2776" s="156" t="s">
        <v>5867</v>
      </c>
      <c r="E2776" s="158" t="str">
        <f t="shared" si="43"/>
        <v>CCDC</v>
      </c>
      <c r="F2776" s="158">
        <v>6273</v>
      </c>
    </row>
    <row r="2777" spans="1:6">
      <c r="A2777" s="156" t="s">
        <v>5609</v>
      </c>
      <c r="B2777" s="156" t="s">
        <v>5610</v>
      </c>
      <c r="C2777" s="156" t="s">
        <v>21</v>
      </c>
      <c r="D2777" s="156" t="s">
        <v>5867</v>
      </c>
      <c r="E2777" s="158" t="str">
        <f t="shared" si="43"/>
        <v>CCDC</v>
      </c>
      <c r="F2777" s="158">
        <v>6273</v>
      </c>
    </row>
    <row r="2778" spans="1:6">
      <c r="A2778" s="156" t="s">
        <v>5611</v>
      </c>
      <c r="B2778" s="156" t="s">
        <v>5612</v>
      </c>
      <c r="C2778" s="156" t="s">
        <v>5843</v>
      </c>
      <c r="D2778" s="156" t="s">
        <v>5865</v>
      </c>
      <c r="E2778" s="158" t="str">
        <f t="shared" si="43"/>
        <v>HH</v>
      </c>
      <c r="F2778" s="158">
        <v>6278</v>
      </c>
    </row>
    <row r="2779" spans="1:6">
      <c r="A2779" s="156" t="s">
        <v>5613</v>
      </c>
      <c r="B2779" s="156" t="s">
        <v>5614</v>
      </c>
      <c r="C2779" s="156" t="s">
        <v>5842</v>
      </c>
      <c r="D2779" s="156" t="s">
        <v>5867</v>
      </c>
      <c r="E2779" s="158" t="str">
        <f t="shared" si="43"/>
        <v>CCDC</v>
      </c>
      <c r="F2779" s="158">
        <v>6273</v>
      </c>
    </row>
    <row r="2780" spans="1:6">
      <c r="A2780" s="156" t="s">
        <v>5615</v>
      </c>
      <c r="B2780" s="156" t="s">
        <v>5616</v>
      </c>
      <c r="C2780" s="156" t="s">
        <v>21</v>
      </c>
      <c r="D2780" s="156" t="s">
        <v>5867</v>
      </c>
      <c r="E2780" s="158" t="str">
        <f t="shared" si="43"/>
        <v>CCDC</v>
      </c>
      <c r="F2780" s="158">
        <v>6273</v>
      </c>
    </row>
    <row r="2781" spans="1:6">
      <c r="A2781" s="156" t="s">
        <v>5617</v>
      </c>
      <c r="B2781" s="156" t="s">
        <v>5618</v>
      </c>
      <c r="C2781" s="156" t="s">
        <v>5842</v>
      </c>
      <c r="D2781" s="156" t="s">
        <v>5878</v>
      </c>
      <c r="E2781" s="158" t="str">
        <f t="shared" si="43"/>
        <v>VTTH</v>
      </c>
      <c r="F2781" s="158">
        <v>6272</v>
      </c>
    </row>
    <row r="2782" spans="1:6">
      <c r="A2782" s="156" t="s">
        <v>5619</v>
      </c>
      <c r="B2782" s="156" t="s">
        <v>5620</v>
      </c>
      <c r="C2782" s="156" t="s">
        <v>21</v>
      </c>
      <c r="D2782" s="156" t="s">
        <v>5867</v>
      </c>
      <c r="E2782" s="158" t="str">
        <f t="shared" si="43"/>
        <v>CCDC</v>
      </c>
      <c r="F2782" s="158">
        <v>6273</v>
      </c>
    </row>
    <row r="2783" spans="1:6">
      <c r="A2783" s="156" t="s">
        <v>5621</v>
      </c>
      <c r="B2783" s="156" t="s">
        <v>5622</v>
      </c>
      <c r="C2783" s="156" t="s">
        <v>21</v>
      </c>
      <c r="D2783" s="156" t="s">
        <v>5867</v>
      </c>
      <c r="E2783" s="158" t="str">
        <f t="shared" si="43"/>
        <v>CCDC</v>
      </c>
      <c r="F2783" s="158">
        <v>6273</v>
      </c>
    </row>
    <row r="2784" spans="1:6">
      <c r="A2784" s="156" t="s">
        <v>5623</v>
      </c>
      <c r="B2784" s="156" t="s">
        <v>5624</v>
      </c>
      <c r="C2784" s="156" t="s">
        <v>21</v>
      </c>
      <c r="D2784" s="156" t="s">
        <v>5867</v>
      </c>
      <c r="E2784" s="158" t="str">
        <f t="shared" si="43"/>
        <v>CCDC</v>
      </c>
      <c r="F2784" s="158">
        <v>6273</v>
      </c>
    </row>
    <row r="2785" spans="1:6">
      <c r="A2785" s="156" t="s">
        <v>5625</v>
      </c>
      <c r="B2785" s="156" t="s">
        <v>5626</v>
      </c>
      <c r="C2785" s="156" t="s">
        <v>5842</v>
      </c>
      <c r="D2785" s="156" t="s">
        <v>5865</v>
      </c>
      <c r="E2785" s="158" t="str">
        <f t="shared" si="43"/>
        <v>HH</v>
      </c>
      <c r="F2785" s="158">
        <v>6278</v>
      </c>
    </row>
    <row r="2786" spans="1:6">
      <c r="A2786" s="156" t="s">
        <v>5627</v>
      </c>
      <c r="B2786" s="156" t="s">
        <v>5628</v>
      </c>
      <c r="C2786" s="156" t="s">
        <v>5842</v>
      </c>
      <c r="D2786" s="156" t="s">
        <v>5865</v>
      </c>
      <c r="E2786" s="158" t="str">
        <f t="shared" si="43"/>
        <v>HH</v>
      </c>
      <c r="F2786" s="158">
        <v>6278</v>
      </c>
    </row>
    <row r="2787" spans="1:6" ht="30">
      <c r="A2787" s="156" t="s">
        <v>5629</v>
      </c>
      <c r="B2787" s="156" t="s">
        <v>5630</v>
      </c>
      <c r="C2787" s="156" t="s">
        <v>5842</v>
      </c>
      <c r="D2787" s="156" t="s">
        <v>5865</v>
      </c>
      <c r="E2787" s="158" t="str">
        <f t="shared" si="43"/>
        <v>HH</v>
      </c>
      <c r="F2787" s="158">
        <v>6278</v>
      </c>
    </row>
    <row r="2788" spans="1:6">
      <c r="A2788" s="156" t="s">
        <v>5631</v>
      </c>
      <c r="B2788" s="156" t="s">
        <v>5632</v>
      </c>
      <c r="C2788" s="156" t="s">
        <v>21</v>
      </c>
      <c r="D2788" s="156" t="s">
        <v>5866</v>
      </c>
      <c r="E2788" s="158" t="str">
        <f t="shared" si="43"/>
        <v>NVL</v>
      </c>
      <c r="F2788" s="158">
        <v>1548</v>
      </c>
    </row>
    <row r="2789" spans="1:6">
      <c r="A2789" s="156" t="s">
        <v>5633</v>
      </c>
      <c r="B2789" s="156" t="s">
        <v>5634</v>
      </c>
      <c r="C2789" s="156" t="s">
        <v>21</v>
      </c>
      <c r="D2789" s="156" t="s">
        <v>5866</v>
      </c>
      <c r="E2789" s="158" t="str">
        <f t="shared" si="43"/>
        <v>NVL</v>
      </c>
      <c r="F2789" s="158">
        <v>1548</v>
      </c>
    </row>
    <row r="2790" spans="1:6" ht="30">
      <c r="A2790" s="156" t="s">
        <v>5635</v>
      </c>
      <c r="B2790" s="156" t="s">
        <v>5636</v>
      </c>
      <c r="C2790" s="156" t="s">
        <v>5842</v>
      </c>
      <c r="D2790" s="156" t="s">
        <v>5867</v>
      </c>
      <c r="E2790" s="158" t="str">
        <f t="shared" si="43"/>
        <v>CCDC</v>
      </c>
      <c r="F2790" s="158">
        <v>6273</v>
      </c>
    </row>
    <row r="2791" spans="1:6">
      <c r="A2791" s="156" t="s">
        <v>5637</v>
      </c>
      <c r="B2791" s="156" t="s">
        <v>5638</v>
      </c>
      <c r="C2791" s="156" t="s">
        <v>5842</v>
      </c>
      <c r="D2791" s="156" t="s">
        <v>5865</v>
      </c>
      <c r="E2791" s="158" t="str">
        <f t="shared" si="43"/>
        <v>HH</v>
      </c>
      <c r="F2791" s="158">
        <v>6278</v>
      </c>
    </row>
    <row r="2792" spans="1:6">
      <c r="A2792" s="156" t="s">
        <v>5639</v>
      </c>
      <c r="B2792" s="156" t="s">
        <v>5640</v>
      </c>
      <c r="C2792" s="156" t="s">
        <v>5846</v>
      </c>
      <c r="D2792" s="156" t="s">
        <v>5865</v>
      </c>
      <c r="E2792" s="158" t="str">
        <f t="shared" si="43"/>
        <v>HH</v>
      </c>
      <c r="F2792" s="158">
        <v>6278</v>
      </c>
    </row>
    <row r="2793" spans="1:6">
      <c r="A2793" s="156" t="s">
        <v>5641</v>
      </c>
      <c r="B2793" s="156" t="s">
        <v>5642</v>
      </c>
      <c r="C2793" s="156" t="s">
        <v>5842</v>
      </c>
      <c r="D2793" s="156" t="s">
        <v>5865</v>
      </c>
      <c r="E2793" s="158" t="str">
        <f t="shared" si="43"/>
        <v>HH</v>
      </c>
      <c r="F2793" s="158">
        <v>6278</v>
      </c>
    </row>
    <row r="2794" spans="1:6" ht="30">
      <c r="A2794" s="156" t="s">
        <v>5643</v>
      </c>
      <c r="B2794" s="156" t="s">
        <v>5644</v>
      </c>
      <c r="C2794" s="156" t="s">
        <v>5842</v>
      </c>
      <c r="D2794" s="156" t="s">
        <v>5865</v>
      </c>
      <c r="E2794" s="158" t="str">
        <f t="shared" si="43"/>
        <v>HH</v>
      </c>
      <c r="F2794" s="158">
        <v>6278</v>
      </c>
    </row>
    <row r="2795" spans="1:6">
      <c r="A2795" s="156" t="s">
        <v>5645</v>
      </c>
      <c r="B2795" s="156" t="s">
        <v>5646</v>
      </c>
      <c r="C2795" s="156" t="s">
        <v>5863</v>
      </c>
      <c r="D2795" s="156" t="s">
        <v>5865</v>
      </c>
      <c r="E2795" s="158" t="str">
        <f t="shared" si="43"/>
        <v>HH</v>
      </c>
      <c r="F2795" s="158">
        <v>6278</v>
      </c>
    </row>
    <row r="2796" spans="1:6" ht="30">
      <c r="A2796" s="156" t="s">
        <v>5647</v>
      </c>
      <c r="B2796" s="156" t="s">
        <v>5648</v>
      </c>
      <c r="C2796" s="156" t="s">
        <v>21</v>
      </c>
      <c r="D2796" s="156" t="s">
        <v>5878</v>
      </c>
      <c r="E2796" s="158" t="str">
        <f t="shared" si="43"/>
        <v>VTTH</v>
      </c>
      <c r="F2796" s="158">
        <v>6272</v>
      </c>
    </row>
    <row r="2797" spans="1:6" ht="30">
      <c r="A2797" s="156" t="s">
        <v>5649</v>
      </c>
      <c r="B2797" s="156" t="s">
        <v>5650</v>
      </c>
      <c r="C2797" s="156" t="s">
        <v>21</v>
      </c>
      <c r="D2797" s="156" t="s">
        <v>5878</v>
      </c>
      <c r="E2797" s="158" t="str">
        <f t="shared" si="43"/>
        <v>VTTH</v>
      </c>
      <c r="F2797" s="158">
        <v>6272</v>
      </c>
    </row>
    <row r="2798" spans="1:6" ht="30">
      <c r="A2798" s="156" t="s">
        <v>5651</v>
      </c>
      <c r="B2798" s="156" t="s">
        <v>5652</v>
      </c>
      <c r="C2798" s="156" t="s">
        <v>37</v>
      </c>
      <c r="D2798" s="156" t="s">
        <v>5865</v>
      </c>
      <c r="E2798" s="158" t="str">
        <f t="shared" si="43"/>
        <v>HH</v>
      </c>
      <c r="F2798" s="158">
        <v>6278</v>
      </c>
    </row>
    <row r="2799" spans="1:6" ht="30">
      <c r="A2799" s="156" t="s">
        <v>5653</v>
      </c>
      <c r="B2799" s="156" t="s">
        <v>5654</v>
      </c>
      <c r="C2799" s="156" t="s">
        <v>5842</v>
      </c>
      <c r="D2799" s="156" t="s">
        <v>5865</v>
      </c>
      <c r="E2799" s="158" t="str">
        <f t="shared" si="43"/>
        <v>HH</v>
      </c>
      <c r="F2799" s="158">
        <v>6278</v>
      </c>
    </row>
    <row r="2800" spans="1:6">
      <c r="A2800" s="156" t="s">
        <v>5655</v>
      </c>
      <c r="B2800" s="156" t="s">
        <v>5656</v>
      </c>
      <c r="C2800" s="156" t="s">
        <v>5842</v>
      </c>
      <c r="D2800" s="156" t="s">
        <v>5865</v>
      </c>
      <c r="E2800" s="158" t="str">
        <f t="shared" si="43"/>
        <v>HH</v>
      </c>
      <c r="F2800" s="158">
        <v>6278</v>
      </c>
    </row>
    <row r="2801" spans="1:6" ht="30">
      <c r="A2801" s="156" t="s">
        <v>5657</v>
      </c>
      <c r="B2801" s="156" t="s">
        <v>5658</v>
      </c>
      <c r="C2801" s="156" t="s">
        <v>5842</v>
      </c>
      <c r="D2801" s="156" t="s">
        <v>5865</v>
      </c>
      <c r="E2801" s="158" t="str">
        <f t="shared" si="43"/>
        <v>HH</v>
      </c>
      <c r="F2801" s="158">
        <v>6278</v>
      </c>
    </row>
    <row r="2802" spans="1:6">
      <c r="A2802" s="156" t="s">
        <v>5659</v>
      </c>
      <c r="B2802" s="156" t="s">
        <v>5660</v>
      </c>
      <c r="C2802" s="156" t="s">
        <v>5842</v>
      </c>
      <c r="D2802" s="156" t="s">
        <v>5865</v>
      </c>
      <c r="E2802" s="158" t="str">
        <f t="shared" si="43"/>
        <v>HH</v>
      </c>
      <c r="F2802" s="158">
        <v>6278</v>
      </c>
    </row>
    <row r="2803" spans="1:6">
      <c r="A2803" s="156" t="s">
        <v>5661</v>
      </c>
      <c r="B2803" s="156" t="s">
        <v>5662</v>
      </c>
      <c r="C2803" s="156" t="s">
        <v>21</v>
      </c>
      <c r="D2803" s="156" t="s">
        <v>5865</v>
      </c>
      <c r="E2803" s="158" t="str">
        <f t="shared" si="43"/>
        <v>HH</v>
      </c>
      <c r="F2803" s="158">
        <v>6278</v>
      </c>
    </row>
    <row r="2804" spans="1:6" ht="30">
      <c r="A2804" s="156" t="s">
        <v>5663</v>
      </c>
      <c r="B2804" s="156" t="s">
        <v>5664</v>
      </c>
      <c r="C2804" s="156" t="s">
        <v>5842</v>
      </c>
      <c r="D2804" s="156" t="s">
        <v>5865</v>
      </c>
      <c r="E2804" s="158" t="str">
        <f t="shared" si="43"/>
        <v>HH</v>
      </c>
      <c r="F2804" s="158">
        <v>6278</v>
      </c>
    </row>
    <row r="2805" spans="1:6">
      <c r="A2805" s="156" t="s">
        <v>5665</v>
      </c>
      <c r="B2805" s="156" t="s">
        <v>194</v>
      </c>
      <c r="C2805" s="156" t="s">
        <v>21</v>
      </c>
      <c r="D2805" s="156" t="s">
        <v>5865</v>
      </c>
      <c r="E2805" s="158" t="str">
        <f t="shared" si="43"/>
        <v>HH</v>
      </c>
      <c r="F2805" s="158">
        <v>6278</v>
      </c>
    </row>
    <row r="2806" spans="1:6" ht="30">
      <c r="A2806" s="156" t="s">
        <v>5666</v>
      </c>
      <c r="B2806" s="156" t="s">
        <v>5667</v>
      </c>
      <c r="C2806" s="156" t="s">
        <v>5846</v>
      </c>
      <c r="D2806" s="156" t="s">
        <v>5865</v>
      </c>
      <c r="E2806" s="158" t="str">
        <f t="shared" si="43"/>
        <v>HH</v>
      </c>
      <c r="F2806" s="158">
        <v>6278</v>
      </c>
    </row>
    <row r="2807" spans="1:6">
      <c r="A2807" s="156" t="s">
        <v>5668</v>
      </c>
      <c r="B2807" s="156" t="s">
        <v>5669</v>
      </c>
      <c r="C2807" s="156" t="s">
        <v>5847</v>
      </c>
      <c r="D2807" s="156" t="s">
        <v>5865</v>
      </c>
      <c r="E2807" s="158" t="str">
        <f t="shared" si="43"/>
        <v>HH</v>
      </c>
      <c r="F2807" s="158">
        <v>6278</v>
      </c>
    </row>
    <row r="2808" spans="1:6">
      <c r="A2808" s="156" t="s">
        <v>5670</v>
      </c>
      <c r="B2808" s="156" t="s">
        <v>5671</v>
      </c>
      <c r="C2808" s="156" t="s">
        <v>21</v>
      </c>
      <c r="D2808" s="156" t="s">
        <v>5877</v>
      </c>
      <c r="E2808" s="158" t="str">
        <f t="shared" si="43"/>
        <v>TP</v>
      </c>
    </row>
    <row r="2809" spans="1:6" ht="30">
      <c r="A2809" s="156" t="s">
        <v>5672</v>
      </c>
      <c r="B2809" s="156" t="s">
        <v>5673</v>
      </c>
      <c r="C2809" s="156" t="s">
        <v>21</v>
      </c>
      <c r="D2809" s="156" t="s">
        <v>5877</v>
      </c>
      <c r="E2809" s="158" t="str">
        <f t="shared" si="43"/>
        <v>TP</v>
      </c>
    </row>
    <row r="2810" spans="1:6" ht="30">
      <c r="A2810" s="156" t="s">
        <v>5674</v>
      </c>
      <c r="B2810" s="156" t="s">
        <v>5675</v>
      </c>
      <c r="C2810" s="156" t="s">
        <v>5843</v>
      </c>
      <c r="D2810" s="156" t="s">
        <v>5877</v>
      </c>
      <c r="E2810" s="158" t="str">
        <f t="shared" si="43"/>
        <v>TP</v>
      </c>
    </row>
    <row r="2811" spans="1:6" ht="30">
      <c r="A2811" s="156" t="s">
        <v>5676</v>
      </c>
      <c r="B2811" s="156" t="s">
        <v>5677</v>
      </c>
      <c r="C2811" s="156" t="s">
        <v>5843</v>
      </c>
      <c r="D2811" s="156" t="s">
        <v>5877</v>
      </c>
      <c r="E2811" s="158" t="str">
        <f t="shared" si="43"/>
        <v>TP</v>
      </c>
    </row>
    <row r="2812" spans="1:6" ht="30">
      <c r="A2812" s="156" t="s">
        <v>5678</v>
      </c>
      <c r="B2812" s="156" t="s">
        <v>5679</v>
      </c>
      <c r="C2812" s="156" t="s">
        <v>5843</v>
      </c>
      <c r="D2812" s="156" t="s">
        <v>5877</v>
      </c>
      <c r="E2812" s="158" t="str">
        <f t="shared" si="43"/>
        <v>TP</v>
      </c>
    </row>
    <row r="2813" spans="1:6" ht="30">
      <c r="A2813" s="156" t="s">
        <v>5680</v>
      </c>
      <c r="B2813" s="156" t="s">
        <v>5681</v>
      </c>
      <c r="C2813" s="156" t="s">
        <v>5843</v>
      </c>
      <c r="D2813" s="156" t="s">
        <v>5877</v>
      </c>
      <c r="E2813" s="158" t="str">
        <f t="shared" si="43"/>
        <v>TP</v>
      </c>
    </row>
    <row r="2814" spans="1:6" ht="30">
      <c r="A2814" s="156" t="s">
        <v>5682</v>
      </c>
      <c r="B2814" s="156" t="s">
        <v>5683</v>
      </c>
      <c r="C2814" s="156" t="s">
        <v>5843</v>
      </c>
      <c r="D2814" s="156" t="s">
        <v>5877</v>
      </c>
      <c r="E2814" s="158" t="str">
        <f t="shared" si="43"/>
        <v>TP</v>
      </c>
    </row>
    <row r="2815" spans="1:6">
      <c r="A2815" s="156" t="s">
        <v>5684</v>
      </c>
      <c r="B2815" s="156" t="s">
        <v>5685</v>
      </c>
      <c r="C2815" s="156" t="s">
        <v>5843</v>
      </c>
      <c r="D2815" s="156" t="s">
        <v>5877</v>
      </c>
      <c r="E2815" s="158" t="str">
        <f t="shared" si="43"/>
        <v>TP</v>
      </c>
    </row>
    <row r="2816" spans="1:6" ht="30">
      <c r="A2816" s="156" t="s">
        <v>5686</v>
      </c>
      <c r="B2816" s="156" t="s">
        <v>5687</v>
      </c>
      <c r="C2816" s="156" t="s">
        <v>5843</v>
      </c>
      <c r="D2816" s="156" t="s">
        <v>5877</v>
      </c>
      <c r="E2816" s="158" t="str">
        <f t="shared" si="43"/>
        <v>TP</v>
      </c>
    </row>
    <row r="2817" spans="1:5">
      <c r="A2817" s="156" t="s">
        <v>5688</v>
      </c>
      <c r="B2817" s="156" t="s">
        <v>5689</v>
      </c>
      <c r="C2817" s="156" t="s">
        <v>5843</v>
      </c>
      <c r="D2817" s="156" t="s">
        <v>5877</v>
      </c>
      <c r="E2817" s="158" t="str">
        <f t="shared" si="43"/>
        <v>TP</v>
      </c>
    </row>
    <row r="2818" spans="1:5" ht="30">
      <c r="A2818" s="156" t="s">
        <v>5690</v>
      </c>
      <c r="B2818" s="156" t="s">
        <v>5691</v>
      </c>
      <c r="C2818" s="156" t="s">
        <v>5843</v>
      </c>
      <c r="D2818" s="156" t="s">
        <v>5877</v>
      </c>
      <c r="E2818" s="158" t="str">
        <f t="shared" si="43"/>
        <v>TP</v>
      </c>
    </row>
    <row r="2819" spans="1:5" ht="30">
      <c r="A2819" s="156" t="s">
        <v>5692</v>
      </c>
      <c r="B2819" s="156" t="s">
        <v>5693</v>
      </c>
      <c r="C2819" s="156" t="s">
        <v>5843</v>
      </c>
      <c r="D2819" s="156" t="s">
        <v>5877</v>
      </c>
      <c r="E2819" s="158" t="str">
        <f t="shared" ref="E2819:E2882" si="44">IF(LEFT(D2819,3)="156","HH",IF(LEFT(D2819,3)="155","TP",IF(LEFT(D2819,3)="153","CCDC",IF(LEFT(D2819,4)="1522","VTTH","NVL"))))</f>
        <v>TP</v>
      </c>
    </row>
    <row r="2820" spans="1:5" ht="30">
      <c r="A2820" s="156" t="s">
        <v>5694</v>
      </c>
      <c r="B2820" s="156" t="s">
        <v>5695</v>
      </c>
      <c r="C2820" s="156" t="s">
        <v>5843</v>
      </c>
      <c r="D2820" s="156" t="s">
        <v>5877</v>
      </c>
      <c r="E2820" s="158" t="str">
        <f t="shared" si="44"/>
        <v>TP</v>
      </c>
    </row>
    <row r="2821" spans="1:5" ht="30">
      <c r="A2821" s="156" t="s">
        <v>5696</v>
      </c>
      <c r="B2821" s="156" t="s">
        <v>5697</v>
      </c>
      <c r="C2821" s="156" t="s">
        <v>5843</v>
      </c>
      <c r="D2821" s="156" t="s">
        <v>5877</v>
      </c>
      <c r="E2821" s="158" t="str">
        <f t="shared" si="44"/>
        <v>TP</v>
      </c>
    </row>
    <row r="2822" spans="1:5" ht="30">
      <c r="A2822" s="156" t="s">
        <v>5698</v>
      </c>
      <c r="B2822" s="156" t="s">
        <v>5699</v>
      </c>
      <c r="C2822" s="156" t="s">
        <v>5843</v>
      </c>
      <c r="D2822" s="156" t="s">
        <v>5877</v>
      </c>
      <c r="E2822" s="158" t="str">
        <f t="shared" si="44"/>
        <v>TP</v>
      </c>
    </row>
    <row r="2823" spans="1:5" ht="30">
      <c r="A2823" s="156" t="s">
        <v>5700</v>
      </c>
      <c r="B2823" s="156" t="s">
        <v>5701</v>
      </c>
      <c r="C2823" s="156" t="s">
        <v>5843</v>
      </c>
      <c r="D2823" s="156" t="s">
        <v>5877</v>
      </c>
      <c r="E2823" s="158" t="str">
        <f t="shared" si="44"/>
        <v>TP</v>
      </c>
    </row>
    <row r="2824" spans="1:5" ht="30">
      <c r="A2824" s="156" t="s">
        <v>5702</v>
      </c>
      <c r="B2824" s="156" t="s">
        <v>5703</v>
      </c>
      <c r="C2824" s="156" t="s">
        <v>5843</v>
      </c>
      <c r="D2824" s="156" t="s">
        <v>5877</v>
      </c>
      <c r="E2824" s="158" t="str">
        <f t="shared" si="44"/>
        <v>TP</v>
      </c>
    </row>
    <row r="2825" spans="1:5" ht="30">
      <c r="A2825" s="156" t="s">
        <v>5704</v>
      </c>
      <c r="B2825" s="156" t="s">
        <v>5705</v>
      </c>
      <c r="C2825" s="156" t="s">
        <v>5843</v>
      </c>
      <c r="D2825" s="156" t="s">
        <v>5877</v>
      </c>
      <c r="E2825" s="158" t="str">
        <f t="shared" si="44"/>
        <v>TP</v>
      </c>
    </row>
    <row r="2826" spans="1:5" ht="30">
      <c r="A2826" s="156" t="s">
        <v>5706</v>
      </c>
      <c r="B2826" s="156" t="s">
        <v>5707</v>
      </c>
      <c r="C2826" s="156" t="s">
        <v>5843</v>
      </c>
      <c r="D2826" s="156" t="s">
        <v>5877</v>
      </c>
      <c r="E2826" s="158" t="str">
        <f t="shared" si="44"/>
        <v>TP</v>
      </c>
    </row>
    <row r="2827" spans="1:5" ht="30">
      <c r="A2827" s="156" t="s">
        <v>5708</v>
      </c>
      <c r="B2827" s="156" t="s">
        <v>5709</v>
      </c>
      <c r="C2827" s="156" t="s">
        <v>5843</v>
      </c>
      <c r="D2827" s="156" t="s">
        <v>5877</v>
      </c>
      <c r="E2827" s="158" t="str">
        <f t="shared" si="44"/>
        <v>TP</v>
      </c>
    </row>
    <row r="2828" spans="1:5" ht="30">
      <c r="A2828" s="156" t="s">
        <v>5710</v>
      </c>
      <c r="B2828" s="156" t="s">
        <v>5711</v>
      </c>
      <c r="C2828" s="156" t="s">
        <v>5843</v>
      </c>
      <c r="D2828" s="156" t="s">
        <v>5877</v>
      </c>
      <c r="E2828" s="158" t="str">
        <f t="shared" si="44"/>
        <v>TP</v>
      </c>
    </row>
    <row r="2829" spans="1:5" ht="30">
      <c r="A2829" s="156" t="s">
        <v>5712</v>
      </c>
      <c r="B2829" s="156" t="s">
        <v>5713</v>
      </c>
      <c r="C2829" s="156" t="s">
        <v>5843</v>
      </c>
      <c r="D2829" s="156" t="s">
        <v>5877</v>
      </c>
      <c r="E2829" s="158" t="str">
        <f t="shared" si="44"/>
        <v>TP</v>
      </c>
    </row>
    <row r="2830" spans="1:5" ht="30">
      <c r="A2830" s="156" t="s">
        <v>35</v>
      </c>
      <c r="B2830" s="156" t="s">
        <v>5714</v>
      </c>
      <c r="C2830" s="156" t="s">
        <v>5843</v>
      </c>
      <c r="D2830" s="156" t="s">
        <v>5877</v>
      </c>
      <c r="E2830" s="158" t="str">
        <f t="shared" si="44"/>
        <v>TP</v>
      </c>
    </row>
    <row r="2831" spans="1:5" ht="30">
      <c r="A2831" s="156" t="s">
        <v>5715</v>
      </c>
      <c r="B2831" s="156" t="s">
        <v>5716</v>
      </c>
      <c r="C2831" s="156" t="s">
        <v>5843</v>
      </c>
      <c r="D2831" s="156" t="s">
        <v>5877</v>
      </c>
      <c r="E2831" s="158" t="str">
        <f t="shared" si="44"/>
        <v>TP</v>
      </c>
    </row>
    <row r="2832" spans="1:5" ht="30">
      <c r="A2832" s="156" t="s">
        <v>36</v>
      </c>
      <c r="B2832" s="156" t="s">
        <v>5717</v>
      </c>
      <c r="C2832" s="156" t="s">
        <v>5843</v>
      </c>
      <c r="D2832" s="156" t="s">
        <v>5877</v>
      </c>
      <c r="E2832" s="158" t="str">
        <f t="shared" si="44"/>
        <v>TP</v>
      </c>
    </row>
    <row r="2833" spans="1:6">
      <c r="A2833" s="156" t="s">
        <v>5718</v>
      </c>
      <c r="B2833" s="156" t="s">
        <v>5719</v>
      </c>
      <c r="C2833" s="156" t="s">
        <v>21</v>
      </c>
      <c r="D2833" s="156" t="s">
        <v>5877</v>
      </c>
      <c r="E2833" s="158" t="str">
        <f t="shared" si="44"/>
        <v>TP</v>
      </c>
    </row>
    <row r="2834" spans="1:6" ht="30">
      <c r="A2834" s="156" t="s">
        <v>47</v>
      </c>
      <c r="B2834" s="156" t="s">
        <v>5720</v>
      </c>
      <c r="C2834" s="156" t="s">
        <v>5843</v>
      </c>
      <c r="D2834" s="156" t="s">
        <v>5877</v>
      </c>
      <c r="E2834" s="158" t="str">
        <f t="shared" si="44"/>
        <v>TP</v>
      </c>
    </row>
    <row r="2835" spans="1:6">
      <c r="A2835" s="156" t="s">
        <v>5721</v>
      </c>
      <c r="B2835" s="156" t="s">
        <v>5722</v>
      </c>
      <c r="C2835" s="156" t="s">
        <v>5843</v>
      </c>
      <c r="D2835" s="156" t="s">
        <v>5877</v>
      </c>
      <c r="E2835" s="158" t="str">
        <f t="shared" si="44"/>
        <v>TP</v>
      </c>
    </row>
    <row r="2836" spans="1:6" ht="30">
      <c r="A2836" s="156" t="s">
        <v>5723</v>
      </c>
      <c r="B2836" s="156" t="s">
        <v>5724</v>
      </c>
      <c r="C2836" s="156" t="s">
        <v>5843</v>
      </c>
      <c r="D2836" s="156" t="s">
        <v>5877</v>
      </c>
      <c r="E2836" s="158" t="str">
        <f t="shared" si="44"/>
        <v>TP</v>
      </c>
    </row>
    <row r="2837" spans="1:6" ht="30">
      <c r="A2837" s="156" t="s">
        <v>5725</v>
      </c>
      <c r="B2837" s="156" t="s">
        <v>5726</v>
      </c>
      <c r="C2837" s="156" t="s">
        <v>5843</v>
      </c>
      <c r="D2837" s="156" t="s">
        <v>5877</v>
      </c>
      <c r="E2837" s="158" t="str">
        <f t="shared" si="44"/>
        <v>TP</v>
      </c>
    </row>
    <row r="2838" spans="1:6" ht="30">
      <c r="A2838" s="156" t="s">
        <v>5727</v>
      </c>
      <c r="B2838" s="156" t="s">
        <v>5728</v>
      </c>
      <c r="C2838" s="156" t="s">
        <v>5843</v>
      </c>
      <c r="D2838" s="156" t="s">
        <v>5877</v>
      </c>
      <c r="E2838" s="158" t="str">
        <f t="shared" si="44"/>
        <v>TP</v>
      </c>
    </row>
    <row r="2839" spans="1:6" ht="30">
      <c r="A2839" s="156" t="s">
        <v>48</v>
      </c>
      <c r="B2839" s="156" t="s">
        <v>5729</v>
      </c>
      <c r="C2839" s="156" t="s">
        <v>5843</v>
      </c>
      <c r="D2839" s="156" t="s">
        <v>5877</v>
      </c>
      <c r="E2839" s="158" t="str">
        <f t="shared" si="44"/>
        <v>TP</v>
      </c>
    </row>
    <row r="2840" spans="1:6" ht="30">
      <c r="A2840" s="156" t="s">
        <v>5730</v>
      </c>
      <c r="B2840" s="156" t="s">
        <v>5731</v>
      </c>
      <c r="C2840" s="156" t="s">
        <v>5843</v>
      </c>
      <c r="D2840" s="156" t="s">
        <v>5877</v>
      </c>
      <c r="E2840" s="158" t="str">
        <f t="shared" si="44"/>
        <v>TP</v>
      </c>
    </row>
    <row r="2841" spans="1:6" ht="30">
      <c r="A2841" s="156" t="s">
        <v>5732</v>
      </c>
      <c r="B2841" s="156" t="s">
        <v>5733</v>
      </c>
      <c r="C2841" s="156" t="s">
        <v>5843</v>
      </c>
      <c r="D2841" s="156" t="s">
        <v>5877</v>
      </c>
      <c r="E2841" s="158" t="str">
        <f t="shared" si="44"/>
        <v>TP</v>
      </c>
    </row>
    <row r="2842" spans="1:6" ht="30">
      <c r="A2842" s="156" t="s">
        <v>5734</v>
      </c>
      <c r="B2842" s="156" t="s">
        <v>5735</v>
      </c>
      <c r="C2842" s="156" t="s">
        <v>5843</v>
      </c>
      <c r="D2842" s="156" t="s">
        <v>5877</v>
      </c>
      <c r="E2842" s="158" t="str">
        <f t="shared" si="44"/>
        <v>TP</v>
      </c>
    </row>
    <row r="2843" spans="1:6" ht="30">
      <c r="A2843" s="156" t="s">
        <v>5736</v>
      </c>
      <c r="B2843" s="156" t="s">
        <v>5737</v>
      </c>
      <c r="C2843" s="156" t="s">
        <v>5843</v>
      </c>
      <c r="D2843" s="156" t="s">
        <v>5877</v>
      </c>
      <c r="E2843" s="158" t="str">
        <f t="shared" si="44"/>
        <v>TP</v>
      </c>
    </row>
    <row r="2844" spans="1:6" ht="30">
      <c r="A2844" s="156" t="s">
        <v>5738</v>
      </c>
      <c r="B2844" s="156" t="s">
        <v>5739</v>
      </c>
      <c r="C2844" s="156" t="s">
        <v>5843</v>
      </c>
      <c r="D2844" s="156" t="s">
        <v>5877</v>
      </c>
      <c r="E2844" s="158" t="str">
        <f t="shared" si="44"/>
        <v>TP</v>
      </c>
    </row>
    <row r="2845" spans="1:6">
      <c r="A2845" s="156" t="s">
        <v>5740</v>
      </c>
      <c r="B2845" s="156" t="s">
        <v>5741</v>
      </c>
      <c r="C2845" s="156" t="s">
        <v>21</v>
      </c>
      <c r="D2845" s="156" t="s">
        <v>5888</v>
      </c>
      <c r="E2845" s="158" t="str">
        <f t="shared" si="44"/>
        <v>NVL</v>
      </c>
      <c r="F2845" s="158">
        <v>1548</v>
      </c>
    </row>
    <row r="2846" spans="1:6">
      <c r="A2846" s="156" t="s">
        <v>5742</v>
      </c>
      <c r="B2846" s="156" t="s">
        <v>5743</v>
      </c>
      <c r="C2846" s="156" t="s">
        <v>21</v>
      </c>
      <c r="D2846" s="156" t="s">
        <v>5877</v>
      </c>
      <c r="E2846" s="158" t="str">
        <f t="shared" si="44"/>
        <v>TP</v>
      </c>
    </row>
    <row r="2847" spans="1:6">
      <c r="A2847" s="156" t="s">
        <v>5744</v>
      </c>
      <c r="B2847" s="156" t="s">
        <v>5745</v>
      </c>
      <c r="C2847" s="156" t="s">
        <v>21</v>
      </c>
      <c r="D2847" s="156" t="s">
        <v>5877</v>
      </c>
      <c r="E2847" s="158" t="str">
        <f t="shared" si="44"/>
        <v>TP</v>
      </c>
    </row>
    <row r="2848" spans="1:6">
      <c r="A2848" s="156" t="s">
        <v>5746</v>
      </c>
      <c r="B2848" s="156" t="s">
        <v>5747</v>
      </c>
      <c r="C2848" s="156" t="s">
        <v>21</v>
      </c>
      <c r="D2848" s="156" t="s">
        <v>5866</v>
      </c>
      <c r="E2848" s="158" t="str">
        <f t="shared" si="44"/>
        <v>NVL</v>
      </c>
      <c r="F2848" s="158">
        <v>1548</v>
      </c>
    </row>
    <row r="2849" spans="1:6">
      <c r="A2849" s="156" t="s">
        <v>5748</v>
      </c>
      <c r="B2849" s="156" t="s">
        <v>5749</v>
      </c>
      <c r="C2849" s="156" t="s">
        <v>5842</v>
      </c>
      <c r="D2849" s="156" t="s">
        <v>5877</v>
      </c>
      <c r="E2849" s="158" t="str">
        <f t="shared" si="44"/>
        <v>TP</v>
      </c>
    </row>
    <row r="2850" spans="1:6" ht="45">
      <c r="A2850" s="156" t="s">
        <v>5750</v>
      </c>
      <c r="B2850" s="156" t="s">
        <v>4139</v>
      </c>
      <c r="C2850" s="156" t="s">
        <v>21</v>
      </c>
      <c r="D2850" s="156" t="s">
        <v>5865</v>
      </c>
      <c r="E2850" s="158" t="str">
        <f t="shared" si="44"/>
        <v>HH</v>
      </c>
      <c r="F2850" s="158">
        <v>6278</v>
      </c>
    </row>
    <row r="2851" spans="1:6" ht="45">
      <c r="A2851" s="156" t="s">
        <v>5751</v>
      </c>
      <c r="B2851" s="156" t="s">
        <v>4141</v>
      </c>
      <c r="C2851" s="156" t="s">
        <v>21</v>
      </c>
      <c r="D2851" s="156" t="s">
        <v>5865</v>
      </c>
      <c r="E2851" s="158" t="str">
        <f t="shared" si="44"/>
        <v>HH</v>
      </c>
      <c r="F2851" s="158">
        <v>6278</v>
      </c>
    </row>
    <row r="2852" spans="1:6">
      <c r="A2852" s="156" t="s">
        <v>5752</v>
      </c>
      <c r="B2852" s="156" t="s">
        <v>5753</v>
      </c>
      <c r="C2852" s="156" t="s">
        <v>21</v>
      </c>
      <c r="D2852" s="156" t="s">
        <v>5865</v>
      </c>
      <c r="E2852" s="158" t="str">
        <f t="shared" si="44"/>
        <v>HH</v>
      </c>
      <c r="F2852" s="158">
        <v>6278</v>
      </c>
    </row>
    <row r="2853" spans="1:6">
      <c r="A2853" s="156" t="s">
        <v>5754</v>
      </c>
      <c r="B2853" s="156" t="s">
        <v>5755</v>
      </c>
      <c r="C2853" s="156" t="s">
        <v>21</v>
      </c>
      <c r="D2853" s="156" t="s">
        <v>5865</v>
      </c>
      <c r="E2853" s="158" t="str">
        <f t="shared" si="44"/>
        <v>HH</v>
      </c>
      <c r="F2853" s="158">
        <v>6278</v>
      </c>
    </row>
    <row r="2854" spans="1:6">
      <c r="A2854" s="156" t="s">
        <v>5756</v>
      </c>
      <c r="B2854" s="156" t="s">
        <v>5757</v>
      </c>
      <c r="C2854" s="156" t="s">
        <v>21</v>
      </c>
      <c r="D2854" s="156" t="s">
        <v>5865</v>
      </c>
      <c r="E2854" s="158" t="str">
        <f t="shared" si="44"/>
        <v>HH</v>
      </c>
      <c r="F2854" s="158">
        <v>6278</v>
      </c>
    </row>
    <row r="2855" spans="1:6">
      <c r="A2855" s="156" t="s">
        <v>5758</v>
      </c>
      <c r="B2855" s="156" t="s">
        <v>5759</v>
      </c>
      <c r="C2855" s="156" t="s">
        <v>21</v>
      </c>
      <c r="D2855" s="156" t="s">
        <v>5865</v>
      </c>
      <c r="E2855" s="158" t="str">
        <f t="shared" si="44"/>
        <v>HH</v>
      </c>
      <c r="F2855" s="158">
        <v>6278</v>
      </c>
    </row>
    <row r="2856" spans="1:6">
      <c r="A2856" s="156" t="s">
        <v>5760</v>
      </c>
      <c r="B2856" s="156" t="s">
        <v>4754</v>
      </c>
      <c r="C2856" s="156" t="s">
        <v>21</v>
      </c>
      <c r="D2856" s="156" t="s">
        <v>5865</v>
      </c>
      <c r="E2856" s="158" t="str">
        <f t="shared" si="44"/>
        <v>HH</v>
      </c>
      <c r="F2856" s="158">
        <v>6278</v>
      </c>
    </row>
    <row r="2857" spans="1:6" ht="30">
      <c r="A2857" s="156" t="s">
        <v>5761</v>
      </c>
      <c r="B2857" s="156" t="s">
        <v>5762</v>
      </c>
      <c r="C2857" s="156" t="s">
        <v>21</v>
      </c>
      <c r="D2857" s="156" t="s">
        <v>5865</v>
      </c>
      <c r="E2857" s="158" t="str">
        <f t="shared" si="44"/>
        <v>HH</v>
      </c>
      <c r="F2857" s="158">
        <v>6278</v>
      </c>
    </row>
    <row r="2858" spans="1:6">
      <c r="A2858" s="156" t="s">
        <v>5763</v>
      </c>
      <c r="B2858" s="156" t="s">
        <v>5764</v>
      </c>
      <c r="C2858" s="156" t="s">
        <v>21</v>
      </c>
      <c r="D2858" s="156" t="s">
        <v>5865</v>
      </c>
      <c r="E2858" s="158" t="str">
        <f t="shared" si="44"/>
        <v>HH</v>
      </c>
      <c r="F2858" s="158">
        <v>6278</v>
      </c>
    </row>
    <row r="2859" spans="1:6" ht="30">
      <c r="A2859" s="156" t="s">
        <v>5765</v>
      </c>
      <c r="B2859" s="156" t="s">
        <v>5766</v>
      </c>
      <c r="C2859" s="156" t="s">
        <v>21</v>
      </c>
      <c r="D2859" s="156" t="s">
        <v>5865</v>
      </c>
      <c r="E2859" s="158" t="str">
        <f t="shared" si="44"/>
        <v>HH</v>
      </c>
      <c r="F2859" s="158">
        <v>6278</v>
      </c>
    </row>
    <row r="2860" spans="1:6" ht="30">
      <c r="A2860" s="156" t="s">
        <v>5767</v>
      </c>
      <c r="B2860" s="156" t="s">
        <v>5768</v>
      </c>
      <c r="C2860" s="156" t="s">
        <v>21</v>
      </c>
      <c r="D2860" s="156" t="s">
        <v>5865</v>
      </c>
      <c r="E2860" s="158" t="str">
        <f t="shared" si="44"/>
        <v>HH</v>
      </c>
      <c r="F2860" s="158">
        <v>6278</v>
      </c>
    </row>
    <row r="2861" spans="1:6">
      <c r="A2861" s="156" t="s">
        <v>5769</v>
      </c>
      <c r="B2861" s="156" t="s">
        <v>218</v>
      </c>
      <c r="C2861" s="156" t="s">
        <v>21</v>
      </c>
      <c r="D2861" s="156" t="s">
        <v>5865</v>
      </c>
      <c r="E2861" s="158" t="str">
        <f t="shared" si="44"/>
        <v>HH</v>
      </c>
      <c r="F2861" s="158">
        <v>6278</v>
      </c>
    </row>
    <row r="2862" spans="1:6">
      <c r="A2862" s="156" t="s">
        <v>5770</v>
      </c>
      <c r="B2862" s="156" t="s">
        <v>5771</v>
      </c>
      <c r="C2862" s="156" t="s">
        <v>21</v>
      </c>
      <c r="D2862" s="156" t="s">
        <v>5865</v>
      </c>
      <c r="E2862" s="158" t="str">
        <f t="shared" si="44"/>
        <v>HH</v>
      </c>
      <c r="F2862" s="158">
        <v>6278</v>
      </c>
    </row>
    <row r="2863" spans="1:6" ht="30">
      <c r="A2863" s="156" t="s">
        <v>5772</v>
      </c>
      <c r="B2863" s="156" t="s">
        <v>5773</v>
      </c>
      <c r="C2863" s="156" t="s">
        <v>21</v>
      </c>
      <c r="D2863" s="156" t="s">
        <v>5865</v>
      </c>
      <c r="E2863" s="158" t="str">
        <f t="shared" si="44"/>
        <v>HH</v>
      </c>
      <c r="F2863" s="158">
        <v>6278</v>
      </c>
    </row>
    <row r="2864" spans="1:6">
      <c r="A2864" s="156" t="s">
        <v>5774</v>
      </c>
      <c r="B2864" s="156" t="s">
        <v>260</v>
      </c>
      <c r="C2864" s="156" t="s">
        <v>21</v>
      </c>
      <c r="D2864" s="156" t="s">
        <v>5865</v>
      </c>
      <c r="E2864" s="158" t="str">
        <f t="shared" si="44"/>
        <v>HH</v>
      </c>
      <c r="F2864" s="158">
        <v>6278</v>
      </c>
    </row>
    <row r="2865" spans="1:6" ht="30">
      <c r="A2865" s="156" t="s">
        <v>5775</v>
      </c>
      <c r="B2865" s="156" t="s">
        <v>5776</v>
      </c>
      <c r="C2865" s="156" t="s">
        <v>5852</v>
      </c>
      <c r="D2865" s="156" t="s">
        <v>5865</v>
      </c>
      <c r="E2865" s="158" t="str">
        <f t="shared" si="44"/>
        <v>HH</v>
      </c>
      <c r="F2865" s="158">
        <v>6278</v>
      </c>
    </row>
    <row r="2866" spans="1:6" ht="45">
      <c r="A2866" s="156" t="s">
        <v>5777</v>
      </c>
      <c r="B2866" s="156" t="s">
        <v>5778</v>
      </c>
      <c r="C2866" s="156" t="s">
        <v>5843</v>
      </c>
      <c r="D2866" s="156" t="s">
        <v>5865</v>
      </c>
      <c r="E2866" s="158" t="str">
        <f t="shared" si="44"/>
        <v>HH</v>
      </c>
      <c r="F2866" s="158">
        <v>6278</v>
      </c>
    </row>
    <row r="2867" spans="1:6">
      <c r="A2867" s="156" t="s">
        <v>5779</v>
      </c>
      <c r="B2867" s="156" t="s">
        <v>5780</v>
      </c>
      <c r="C2867" s="156" t="s">
        <v>5843</v>
      </c>
      <c r="D2867" s="156" t="s">
        <v>5865</v>
      </c>
      <c r="E2867" s="158" t="str">
        <f t="shared" si="44"/>
        <v>HH</v>
      </c>
      <c r="F2867" s="158">
        <v>6278</v>
      </c>
    </row>
    <row r="2868" spans="1:6">
      <c r="A2868" s="156" t="s">
        <v>5781</v>
      </c>
      <c r="B2868" s="156" t="s">
        <v>5782</v>
      </c>
      <c r="C2868" s="156" t="s">
        <v>5843</v>
      </c>
      <c r="D2868" s="156" t="s">
        <v>5865</v>
      </c>
      <c r="E2868" s="158" t="str">
        <f t="shared" si="44"/>
        <v>HH</v>
      </c>
      <c r="F2868" s="158">
        <v>6278</v>
      </c>
    </row>
    <row r="2869" spans="1:6">
      <c r="A2869" s="156" t="s">
        <v>5783</v>
      </c>
      <c r="B2869" s="156" t="s">
        <v>5784</v>
      </c>
      <c r="C2869" s="156" t="s">
        <v>5842</v>
      </c>
      <c r="D2869" s="156" t="s">
        <v>5865</v>
      </c>
      <c r="E2869" s="158" t="str">
        <f t="shared" si="44"/>
        <v>HH</v>
      </c>
      <c r="F2869" s="158">
        <v>6278</v>
      </c>
    </row>
    <row r="2870" spans="1:6">
      <c r="A2870" s="156" t="s">
        <v>5785</v>
      </c>
      <c r="B2870" s="156" t="s">
        <v>5786</v>
      </c>
      <c r="C2870" s="156" t="s">
        <v>5843</v>
      </c>
      <c r="D2870" s="156" t="s">
        <v>5865</v>
      </c>
      <c r="E2870" s="158" t="str">
        <f t="shared" si="44"/>
        <v>HH</v>
      </c>
      <c r="F2870" s="158">
        <v>6278</v>
      </c>
    </row>
    <row r="2871" spans="1:6">
      <c r="A2871" s="156" t="s">
        <v>5787</v>
      </c>
      <c r="B2871" s="156" t="s">
        <v>5788</v>
      </c>
      <c r="C2871" s="156" t="s">
        <v>5842</v>
      </c>
      <c r="D2871" s="156" t="s">
        <v>5878</v>
      </c>
      <c r="E2871" s="158" t="str">
        <f t="shared" si="44"/>
        <v>VTTH</v>
      </c>
      <c r="F2871" s="158">
        <v>6272</v>
      </c>
    </row>
    <row r="2872" spans="1:6">
      <c r="A2872" s="156" t="s">
        <v>133</v>
      </c>
      <c r="B2872" s="156" t="s">
        <v>5789</v>
      </c>
      <c r="C2872" s="156" t="s">
        <v>21</v>
      </c>
      <c r="D2872" s="156" t="s">
        <v>5865</v>
      </c>
      <c r="E2872" s="158" t="str">
        <f t="shared" si="44"/>
        <v>HH</v>
      </c>
      <c r="F2872" s="158">
        <v>6278</v>
      </c>
    </row>
    <row r="2873" spans="1:6">
      <c r="A2873" s="156" t="s">
        <v>5790</v>
      </c>
      <c r="B2873" s="156" t="s">
        <v>5791</v>
      </c>
      <c r="C2873" s="156" t="s">
        <v>5842</v>
      </c>
      <c r="D2873" s="156" t="s">
        <v>5865</v>
      </c>
      <c r="E2873" s="158" t="str">
        <f t="shared" si="44"/>
        <v>HH</v>
      </c>
      <c r="F2873" s="158">
        <v>6278</v>
      </c>
    </row>
    <row r="2874" spans="1:6">
      <c r="A2874" s="156" t="s">
        <v>5792</v>
      </c>
      <c r="B2874" s="156" t="s">
        <v>5793</v>
      </c>
      <c r="C2874" s="156" t="s">
        <v>5843</v>
      </c>
      <c r="D2874" s="156" t="s">
        <v>5865</v>
      </c>
      <c r="E2874" s="158" t="str">
        <f t="shared" si="44"/>
        <v>HH</v>
      </c>
      <c r="F2874" s="158">
        <v>6278</v>
      </c>
    </row>
    <row r="2875" spans="1:6">
      <c r="A2875" s="156" t="s">
        <v>5794</v>
      </c>
      <c r="B2875" s="156" t="s">
        <v>5795</v>
      </c>
      <c r="C2875" s="156" t="s">
        <v>5842</v>
      </c>
      <c r="D2875" s="156" t="s">
        <v>5865</v>
      </c>
      <c r="E2875" s="158" t="str">
        <f t="shared" si="44"/>
        <v>HH</v>
      </c>
      <c r="F2875" s="158">
        <v>6278</v>
      </c>
    </row>
    <row r="2876" spans="1:6">
      <c r="A2876" s="156" t="s">
        <v>5796</v>
      </c>
      <c r="B2876" s="156" t="s">
        <v>5797</v>
      </c>
      <c r="C2876" s="156" t="s">
        <v>5842</v>
      </c>
      <c r="D2876" s="156" t="s">
        <v>5865</v>
      </c>
      <c r="E2876" s="158" t="str">
        <f t="shared" si="44"/>
        <v>HH</v>
      </c>
      <c r="F2876" s="158">
        <v>6278</v>
      </c>
    </row>
    <row r="2877" spans="1:6">
      <c r="A2877" s="156" t="s">
        <v>5798</v>
      </c>
      <c r="B2877" s="156" t="s">
        <v>5799</v>
      </c>
      <c r="C2877" s="156" t="s">
        <v>5842</v>
      </c>
      <c r="D2877" s="156" t="s">
        <v>5865</v>
      </c>
      <c r="E2877" s="158" t="str">
        <f t="shared" si="44"/>
        <v>HH</v>
      </c>
      <c r="F2877" s="158">
        <v>6278</v>
      </c>
    </row>
    <row r="2878" spans="1:6">
      <c r="A2878" s="156" t="s">
        <v>5800</v>
      </c>
      <c r="B2878" s="156" t="s">
        <v>5801</v>
      </c>
      <c r="C2878" s="156" t="s">
        <v>5843</v>
      </c>
      <c r="D2878" s="156" t="s">
        <v>5872</v>
      </c>
      <c r="E2878" s="158" t="str">
        <f t="shared" si="44"/>
        <v>NVL</v>
      </c>
      <c r="F2878" s="158">
        <v>1548</v>
      </c>
    </row>
    <row r="2879" spans="1:6">
      <c r="A2879" s="156" t="s">
        <v>5802</v>
      </c>
      <c r="B2879" s="156" t="s">
        <v>5803</v>
      </c>
      <c r="C2879" s="156" t="s">
        <v>5843</v>
      </c>
      <c r="D2879" s="156" t="s">
        <v>5872</v>
      </c>
      <c r="E2879" s="158" t="str">
        <f t="shared" si="44"/>
        <v>NVL</v>
      </c>
      <c r="F2879" s="158">
        <v>1548</v>
      </c>
    </row>
    <row r="2880" spans="1:6">
      <c r="A2880" s="156" t="s">
        <v>5804</v>
      </c>
      <c r="B2880" s="156" t="s">
        <v>5805</v>
      </c>
      <c r="C2880" s="156" t="s">
        <v>5843</v>
      </c>
      <c r="D2880" s="156" t="s">
        <v>5872</v>
      </c>
      <c r="E2880" s="158" t="str">
        <f t="shared" si="44"/>
        <v>NVL</v>
      </c>
      <c r="F2880" s="158">
        <v>1548</v>
      </c>
    </row>
    <row r="2881" spans="1:6">
      <c r="A2881" s="156" t="s">
        <v>5806</v>
      </c>
      <c r="B2881" s="156" t="s">
        <v>5807</v>
      </c>
      <c r="C2881" s="156" t="s">
        <v>5843</v>
      </c>
      <c r="D2881" s="156" t="s">
        <v>5872</v>
      </c>
      <c r="E2881" s="158" t="str">
        <f t="shared" si="44"/>
        <v>NVL</v>
      </c>
      <c r="F2881" s="158">
        <v>1548</v>
      </c>
    </row>
    <row r="2882" spans="1:6">
      <c r="A2882" s="156" t="s">
        <v>5808</v>
      </c>
      <c r="B2882" s="156" t="s">
        <v>5809</v>
      </c>
      <c r="C2882" s="156" t="s">
        <v>5843</v>
      </c>
      <c r="D2882" s="156" t="s">
        <v>5872</v>
      </c>
      <c r="E2882" s="158" t="str">
        <f t="shared" si="44"/>
        <v>NVL</v>
      </c>
      <c r="F2882" s="158">
        <v>1548</v>
      </c>
    </row>
    <row r="2883" spans="1:6">
      <c r="A2883" s="156" t="s">
        <v>5810</v>
      </c>
      <c r="B2883" s="156" t="s">
        <v>5811</v>
      </c>
      <c r="C2883" s="156" t="s">
        <v>5843</v>
      </c>
      <c r="D2883" s="156" t="s">
        <v>5872</v>
      </c>
      <c r="E2883" s="158" t="str">
        <f t="shared" ref="E2883:E2898" si="45">IF(LEFT(D2883,3)="156","HH",IF(LEFT(D2883,3)="155","TP",IF(LEFT(D2883,3)="153","CCDC",IF(LEFT(D2883,4)="1522","VTTH","NVL"))))</f>
        <v>NVL</v>
      </c>
      <c r="F2883" s="158">
        <v>1548</v>
      </c>
    </row>
    <row r="2884" spans="1:6">
      <c r="A2884" s="156" t="s">
        <v>5812</v>
      </c>
      <c r="B2884" s="156" t="s">
        <v>5813</v>
      </c>
      <c r="C2884" s="156" t="s">
        <v>5843</v>
      </c>
      <c r="D2884" s="156" t="s">
        <v>5872</v>
      </c>
      <c r="E2884" s="158" t="str">
        <f t="shared" si="45"/>
        <v>NVL</v>
      </c>
      <c r="F2884" s="158">
        <v>1548</v>
      </c>
    </row>
    <row r="2885" spans="1:6">
      <c r="A2885" s="156" t="s">
        <v>5814</v>
      </c>
      <c r="B2885" s="156" t="s">
        <v>5815</v>
      </c>
      <c r="C2885" s="156" t="s">
        <v>5843</v>
      </c>
      <c r="D2885" s="156" t="s">
        <v>5872</v>
      </c>
      <c r="E2885" s="158" t="str">
        <f t="shared" si="45"/>
        <v>NVL</v>
      </c>
      <c r="F2885" s="158">
        <v>1548</v>
      </c>
    </row>
    <row r="2886" spans="1:6">
      <c r="A2886" s="156" t="s">
        <v>5816</v>
      </c>
      <c r="B2886" s="156" t="s">
        <v>5817</v>
      </c>
      <c r="C2886" s="156" t="s">
        <v>5843</v>
      </c>
      <c r="D2886" s="156" t="s">
        <v>5872</v>
      </c>
      <c r="E2886" s="158" t="str">
        <f t="shared" si="45"/>
        <v>NVL</v>
      </c>
      <c r="F2886" s="158">
        <v>1548</v>
      </c>
    </row>
    <row r="2887" spans="1:6">
      <c r="A2887" s="156" t="s">
        <v>5818</v>
      </c>
      <c r="B2887" s="156" t="s">
        <v>5819</v>
      </c>
      <c r="C2887" s="156" t="s">
        <v>5843</v>
      </c>
      <c r="D2887" s="156" t="s">
        <v>5872</v>
      </c>
      <c r="E2887" s="158" t="str">
        <f t="shared" si="45"/>
        <v>NVL</v>
      </c>
      <c r="F2887" s="158">
        <v>1548</v>
      </c>
    </row>
    <row r="2888" spans="1:6">
      <c r="A2888" s="156" t="s">
        <v>5820</v>
      </c>
      <c r="B2888" s="156" t="s">
        <v>5821</v>
      </c>
      <c r="C2888" s="156" t="s">
        <v>5843</v>
      </c>
      <c r="D2888" s="156" t="s">
        <v>5872</v>
      </c>
      <c r="E2888" s="158" t="str">
        <f t="shared" si="45"/>
        <v>NVL</v>
      </c>
      <c r="F2888" s="158">
        <v>1548</v>
      </c>
    </row>
    <row r="2889" spans="1:6">
      <c r="A2889" s="156" t="s">
        <v>5822</v>
      </c>
      <c r="B2889" s="156" t="s">
        <v>5823</v>
      </c>
      <c r="C2889" s="156" t="s">
        <v>5843</v>
      </c>
      <c r="D2889" s="156" t="s">
        <v>5865</v>
      </c>
      <c r="E2889" s="158" t="str">
        <f t="shared" si="45"/>
        <v>HH</v>
      </c>
      <c r="F2889" s="158">
        <v>6278</v>
      </c>
    </row>
    <row r="2890" spans="1:6" ht="30">
      <c r="A2890" s="156" t="s">
        <v>5824</v>
      </c>
      <c r="B2890" s="156" t="s">
        <v>5825</v>
      </c>
      <c r="C2890" s="156" t="s">
        <v>5842</v>
      </c>
      <c r="D2890" s="156" t="s">
        <v>5870</v>
      </c>
      <c r="E2890" s="158" t="str">
        <f t="shared" si="45"/>
        <v>NVL</v>
      </c>
      <c r="F2890" s="158">
        <v>1548</v>
      </c>
    </row>
    <row r="2891" spans="1:6">
      <c r="A2891" s="156" t="s">
        <v>5826</v>
      </c>
      <c r="B2891" s="156" t="s">
        <v>5827</v>
      </c>
      <c r="C2891" s="156" t="s">
        <v>21</v>
      </c>
      <c r="D2891" s="156" t="s">
        <v>5870</v>
      </c>
      <c r="E2891" s="158" t="str">
        <f t="shared" si="45"/>
        <v>NVL</v>
      </c>
      <c r="F2891" s="158">
        <v>1548</v>
      </c>
    </row>
    <row r="2892" spans="1:6">
      <c r="A2892" s="156" t="s">
        <v>5828</v>
      </c>
      <c r="B2892" s="156" t="s">
        <v>5829</v>
      </c>
      <c r="C2892" s="156" t="s">
        <v>21</v>
      </c>
      <c r="D2892" s="156" t="s">
        <v>5878</v>
      </c>
      <c r="E2892" s="158" t="str">
        <f t="shared" si="45"/>
        <v>VTTH</v>
      </c>
      <c r="F2892" s="158">
        <v>6272</v>
      </c>
    </row>
    <row r="2893" spans="1:6">
      <c r="A2893" s="156" t="s">
        <v>5830</v>
      </c>
      <c r="B2893" s="156" t="s">
        <v>1602</v>
      </c>
      <c r="C2893" s="156" t="s">
        <v>21</v>
      </c>
      <c r="D2893" s="156" t="s">
        <v>5871</v>
      </c>
      <c r="E2893" s="158" t="str">
        <f t="shared" si="45"/>
        <v>NVL</v>
      </c>
      <c r="F2893" s="158">
        <v>1548</v>
      </c>
    </row>
    <row r="2894" spans="1:6" ht="45">
      <c r="A2894" s="156" t="s">
        <v>5831</v>
      </c>
      <c r="B2894" s="156" t="s">
        <v>5832</v>
      </c>
      <c r="C2894" s="156" t="s">
        <v>5843</v>
      </c>
      <c r="D2894" s="156" t="s">
        <v>5877</v>
      </c>
      <c r="E2894" s="158" t="str">
        <f t="shared" si="45"/>
        <v>TP</v>
      </c>
    </row>
    <row r="2895" spans="1:6">
      <c r="A2895" s="156" t="s">
        <v>5833</v>
      </c>
      <c r="B2895" s="156" t="s">
        <v>5834</v>
      </c>
      <c r="C2895" s="156" t="s">
        <v>5843</v>
      </c>
      <c r="D2895" s="156" t="s">
        <v>5877</v>
      </c>
      <c r="E2895" s="158" t="str">
        <f t="shared" si="45"/>
        <v>TP</v>
      </c>
    </row>
    <row r="2896" spans="1:6">
      <c r="A2896" s="156" t="s">
        <v>5835</v>
      </c>
      <c r="B2896" s="156" t="s">
        <v>5836</v>
      </c>
      <c r="C2896" s="156" t="s">
        <v>5843</v>
      </c>
      <c r="D2896" s="156" t="s">
        <v>5877</v>
      </c>
      <c r="E2896" s="158" t="str">
        <f t="shared" si="45"/>
        <v>TP</v>
      </c>
    </row>
    <row r="2897" spans="1:6">
      <c r="A2897" s="156" t="s">
        <v>5837</v>
      </c>
      <c r="B2897" s="156" t="s">
        <v>5838</v>
      </c>
      <c r="C2897" s="156" t="s">
        <v>21</v>
      </c>
      <c r="D2897" s="156" t="s">
        <v>5871</v>
      </c>
      <c r="E2897" s="158" t="str">
        <f t="shared" si="45"/>
        <v>NVL</v>
      </c>
      <c r="F2897" s="158">
        <v>1548</v>
      </c>
    </row>
    <row r="2898" spans="1:6">
      <c r="A2898" s="156" t="s">
        <v>5839</v>
      </c>
      <c r="B2898" s="156" t="s">
        <v>5840</v>
      </c>
      <c r="C2898" s="156" t="s">
        <v>5842</v>
      </c>
      <c r="D2898" s="156" t="s">
        <v>5867</v>
      </c>
      <c r="E2898" s="158" t="str">
        <f t="shared" si="45"/>
        <v>CCDC</v>
      </c>
      <c r="F2898" s="158">
        <v>6273</v>
      </c>
    </row>
  </sheetData>
  <autoFilter ref="A1:E289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R36"/>
  <sheetViews>
    <sheetView zoomScaleNormal="100" workbookViewId="0">
      <selection activeCell="G19" sqref="G19"/>
    </sheetView>
  </sheetViews>
  <sheetFormatPr defaultColWidth="9.140625" defaultRowHeight="12.75" outlineLevelCol="1"/>
  <cols>
    <col min="1" max="1" width="5.5703125" style="1" customWidth="1"/>
    <col min="2" max="2" width="5.5703125" style="2" hidden="1" customWidth="1" outlineLevel="1"/>
    <col min="3" max="3" width="18.5703125" style="2" customWidth="1" collapsed="1"/>
    <col min="4" max="4" width="24.140625" style="2" customWidth="1"/>
    <col min="5" max="5" width="6.7109375" style="2" customWidth="1"/>
    <col min="6" max="6" width="8.5703125" style="56" customWidth="1"/>
    <col min="7" max="7" width="8.285156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56"/>
      <c r="G1" s="5"/>
      <c r="H1" s="6"/>
      <c r="I1" s="6"/>
      <c r="J1" s="6"/>
      <c r="K1" s="6"/>
      <c r="L1" s="6"/>
      <c r="M1" s="7"/>
    </row>
    <row r="2" spans="1:13" s="8" customFormat="1">
      <c r="A2" s="1" t="s">
        <v>1</v>
      </c>
      <c r="B2" s="2"/>
      <c r="C2" s="3"/>
      <c r="D2" s="3"/>
      <c r="E2" s="2"/>
      <c r="F2" s="56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56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49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52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13" t="s">
        <v>44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45</v>
      </c>
      <c r="B10" s="15"/>
      <c r="C10" s="2"/>
      <c r="D10" s="16"/>
      <c r="E10" s="11" t="s">
        <v>6</v>
      </c>
      <c r="F10" s="56"/>
      <c r="G10" s="17" t="s">
        <v>50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46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56" customFormat="1" ht="13.15" customHeight="1">
      <c r="A14" s="23" t="s">
        <v>11</v>
      </c>
      <c r="B14" s="25" t="s">
        <v>12</v>
      </c>
      <c r="C14" s="2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30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41.25" customHeight="1">
      <c r="A16" s="27">
        <v>1</v>
      </c>
      <c r="B16" s="30"/>
      <c r="C16" s="34" t="s">
        <v>47</v>
      </c>
      <c r="D16" s="35" t="str">
        <f>VLOOKUP(C16,'[1]Tài khoản'!$A:$B,2,0)</f>
        <v>Smartphone Lotus S2 ULC 3G900 không có logo VNPT màu đen</v>
      </c>
      <c r="E16" s="36" t="s">
        <v>37</v>
      </c>
      <c r="F16" s="37">
        <v>30</v>
      </c>
      <c r="G16" s="38"/>
      <c r="H16" s="58"/>
      <c r="I16" s="39">
        <v>1</v>
      </c>
      <c r="J16" s="40">
        <v>9254</v>
      </c>
      <c r="K16" s="40" t="e">
        <f>VLOOKUP($C16,[2]Vtech!A$5:G$1805,7,FALSE)</f>
        <v>#N/A</v>
      </c>
      <c r="L16" s="6">
        <v>17640</v>
      </c>
      <c r="M16" s="7"/>
    </row>
    <row r="17" spans="1:18" s="8" customFormat="1" ht="36.75" customHeight="1">
      <c r="A17" s="27">
        <v>2</v>
      </c>
      <c r="B17" s="30"/>
      <c r="C17" s="34" t="s">
        <v>48</v>
      </c>
      <c r="D17" s="35" t="str">
        <f>VLOOKUP(C17,'[1]Tài khoản'!$A:$B,2,0)</f>
        <v>Smartphone Lotus S2 ULC 3G900 không có logo VNPT màu trắng</v>
      </c>
      <c r="E17" s="36" t="s">
        <v>37</v>
      </c>
      <c r="F17" s="37">
        <v>30</v>
      </c>
      <c r="G17" s="38"/>
      <c r="H17" s="58"/>
      <c r="I17" s="39"/>
      <c r="J17" s="40"/>
      <c r="K17" s="40"/>
      <c r="L17" s="6"/>
      <c r="M17" s="7"/>
    </row>
    <row r="18" spans="1:18" s="8" customFormat="1">
      <c r="A18" s="27"/>
      <c r="B18" s="30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 ht="31.15" customHeight="1">
      <c r="A19" s="27"/>
      <c r="B19" s="30"/>
      <c r="C19" s="41"/>
      <c r="D19" s="35" t="s">
        <v>49</v>
      </c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30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30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30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30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30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>
      <c r="A25" s="27"/>
      <c r="B25" s="30"/>
      <c r="C25" s="41"/>
      <c r="D25" s="35"/>
      <c r="E25" s="36"/>
      <c r="F25" s="37"/>
      <c r="G25" s="38"/>
      <c r="H25" s="58"/>
      <c r="I25" s="39"/>
      <c r="J25" s="40"/>
      <c r="K25" s="40"/>
      <c r="L25" s="6"/>
      <c r="M25" s="7"/>
    </row>
    <row r="26" spans="1:18" s="8" customFormat="1">
      <c r="A26" s="27"/>
      <c r="B26" s="30"/>
      <c r="C26" s="34"/>
      <c r="D26" s="35"/>
      <c r="E26" s="36"/>
      <c r="F26" s="37"/>
      <c r="G26" s="38"/>
      <c r="H26" s="58"/>
      <c r="I26" s="39"/>
      <c r="J26" s="40"/>
      <c r="K26" s="40"/>
      <c r="L26" s="6"/>
      <c r="M26" s="42"/>
      <c r="N26" s="42"/>
      <c r="O26" s="42"/>
      <c r="P26" s="42"/>
      <c r="Q26" s="42"/>
      <c r="R26" s="42"/>
    </row>
    <row r="27" spans="1:18" s="8" customFormat="1" ht="6.2" customHeight="1">
      <c r="A27" s="43"/>
      <c r="B27" s="44"/>
      <c r="C27" s="45"/>
      <c r="D27" s="45"/>
      <c r="E27" s="44"/>
      <c r="F27" s="44"/>
      <c r="G27" s="43"/>
      <c r="H27" s="6"/>
      <c r="I27" s="6"/>
      <c r="J27" s="6"/>
      <c r="K27" s="6"/>
      <c r="L27" s="6"/>
      <c r="M27" s="7"/>
    </row>
    <row r="28" spans="1:18" ht="13.5" customHeight="1">
      <c r="A28" s="14" t="s">
        <v>22</v>
      </c>
      <c r="B28" s="18"/>
      <c r="D28" s="11"/>
      <c r="E28" s="46"/>
      <c r="F28" s="46"/>
      <c r="G28" s="47"/>
      <c r="M28" s="48"/>
      <c r="N28" s="2"/>
      <c r="O28" s="2"/>
    </row>
    <row r="29" spans="1:18">
      <c r="E29" s="53" t="s">
        <v>23</v>
      </c>
      <c r="F29" s="53"/>
      <c r="G29" s="53"/>
      <c r="M29" s="48"/>
      <c r="N29" s="2"/>
      <c r="O29" s="2"/>
    </row>
    <row r="30" spans="1:18">
      <c r="A30" s="420" t="s">
        <v>24</v>
      </c>
      <c r="B30" s="420"/>
      <c r="C30" s="420"/>
      <c r="D30" s="50" t="s">
        <v>25</v>
      </c>
      <c r="E30" s="49" t="s">
        <v>26</v>
      </c>
      <c r="F30" s="51"/>
      <c r="G30" s="17" t="s">
        <v>27</v>
      </c>
      <c r="M30" s="48"/>
      <c r="N30" s="2"/>
      <c r="O30" s="2"/>
    </row>
    <row r="31" spans="1:18" s="56" customFormat="1">
      <c r="A31" s="421" t="s">
        <v>28</v>
      </c>
      <c r="B31" s="421"/>
      <c r="C31" s="421"/>
      <c r="D31" s="52" t="s">
        <v>28</v>
      </c>
      <c r="E31" s="53" t="s">
        <v>28</v>
      </c>
      <c r="F31" s="54"/>
      <c r="G31" s="55"/>
      <c r="H31" s="6"/>
      <c r="I31" s="6"/>
      <c r="J31" s="6"/>
      <c r="K31" s="6"/>
      <c r="L31" s="6"/>
      <c r="M31" s="26"/>
    </row>
    <row r="32" spans="1:18" s="8" customFormat="1">
      <c r="A32" s="1"/>
      <c r="B32" s="2"/>
      <c r="C32" s="2"/>
      <c r="D32" s="56"/>
      <c r="E32" s="56"/>
      <c r="F32" s="2"/>
      <c r="G32" s="5"/>
      <c r="H32" s="6"/>
      <c r="I32" s="6"/>
      <c r="J32" s="6"/>
      <c r="K32" s="6"/>
      <c r="L32" s="6"/>
      <c r="M32" s="7"/>
    </row>
    <row r="33" spans="1:13" s="8" customFormat="1" ht="25.5" customHeight="1">
      <c r="A33" s="1"/>
      <c r="B33" s="2"/>
      <c r="C33" s="2"/>
      <c r="D33" s="56"/>
      <c r="E33" s="56"/>
      <c r="F33" s="2"/>
      <c r="G33" s="5"/>
      <c r="H33" s="6"/>
      <c r="I33" s="6"/>
      <c r="J33" s="6"/>
      <c r="K33" s="6"/>
      <c r="L33" s="6"/>
      <c r="M33" s="7"/>
    </row>
    <row r="34" spans="1:13" s="8" customFormat="1" hidden="1">
      <c r="A34" s="1"/>
      <c r="B34" s="2"/>
      <c r="C34" s="2"/>
      <c r="D34" s="56"/>
      <c r="E34" s="56"/>
      <c r="F34" s="2"/>
      <c r="G34" s="5"/>
      <c r="H34" s="6"/>
      <c r="I34" s="6"/>
      <c r="J34" s="6"/>
      <c r="K34" s="6"/>
      <c r="L34" s="6"/>
      <c r="M34" s="7"/>
    </row>
    <row r="35" spans="1:13" s="8" customFormat="1">
      <c r="A35" s="1"/>
      <c r="B35" s="2"/>
      <c r="C35" s="2"/>
      <c r="D35" s="56"/>
      <c r="E35" s="56"/>
      <c r="F35" s="2"/>
      <c r="G35" s="5"/>
      <c r="H35" s="6"/>
      <c r="I35" s="6"/>
      <c r="J35" s="6"/>
      <c r="K35" s="6"/>
      <c r="L35" s="6"/>
      <c r="M35" s="7"/>
    </row>
    <row r="36" spans="1:13" s="57" customFormat="1">
      <c r="A36" s="422" t="s">
        <v>38</v>
      </c>
      <c r="B36" s="422"/>
      <c r="C36" s="422"/>
      <c r="D36" s="49" t="s">
        <v>51</v>
      </c>
      <c r="E36" s="2" t="s">
        <v>29</v>
      </c>
      <c r="F36" s="2"/>
      <c r="G36" s="5"/>
      <c r="H36" s="6"/>
      <c r="I36" s="6"/>
      <c r="J36" s="6"/>
      <c r="K36" s="6"/>
      <c r="L36" s="6"/>
      <c r="M36" s="26"/>
    </row>
  </sheetData>
  <autoFilter ref="A15:K26"/>
  <mergeCells count="9">
    <mergeCell ref="H14:H15"/>
    <mergeCell ref="A30:C30"/>
    <mergeCell ref="A31:C31"/>
    <mergeCell ref="A36:C36"/>
    <mergeCell ref="A4:G4"/>
    <mergeCell ref="A5:G5"/>
    <mergeCell ref="D14:D15"/>
    <mergeCell ref="E14:E15"/>
    <mergeCell ref="F14:G14"/>
  </mergeCells>
  <conditionalFormatting sqref="C16:C17">
    <cfRule type="duplicateValues" dxfId="122" priority="4"/>
  </conditionalFormatting>
  <conditionalFormatting sqref="C20">
    <cfRule type="duplicateValues" dxfId="121" priority="3"/>
  </conditionalFormatting>
  <conditionalFormatting sqref="C21">
    <cfRule type="duplicateValues" dxfId="120" priority="2"/>
  </conditionalFormatting>
  <conditionalFormatting sqref="C23">
    <cfRule type="duplicateValues" dxfId="119" priority="1"/>
  </conditionalFormatting>
  <printOptions horizontalCentered="1"/>
  <pageMargins left="0.4" right="0.23622047244094491" top="1.299212598425197" bottom="0.31496062992125984" header="0.59055118110236227" footer="0.23622047244094491"/>
  <pageSetup paperSize="9" fitToHeight="0" orientation="portrait" r:id="rId1"/>
  <headerFooter alignWithMargins="0">
    <oddHeader>&amp;C&amp;G</oddHeader>
    <oddFooter>&amp;CTrang &amp;P/&amp;N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R36"/>
  <sheetViews>
    <sheetView zoomScaleNormal="100" workbookViewId="0">
      <selection activeCell="E14" sqref="E14:E15"/>
    </sheetView>
  </sheetViews>
  <sheetFormatPr defaultColWidth="9.140625" defaultRowHeight="12.75" outlineLevelCol="1"/>
  <cols>
    <col min="1" max="1" width="5.5703125" style="1" customWidth="1"/>
    <col min="2" max="2" width="5.5703125" style="2" hidden="1" customWidth="1" outlineLevel="1"/>
    <col min="3" max="3" width="18.5703125" style="2" customWidth="1" collapsed="1"/>
    <col min="4" max="4" width="24.140625" style="2" customWidth="1"/>
    <col min="5" max="5" width="6.7109375" style="2" customWidth="1"/>
    <col min="6" max="6" width="8.5703125" style="4" customWidth="1"/>
    <col min="7" max="7" width="8.285156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4"/>
      <c r="G1" s="5"/>
      <c r="H1" s="6"/>
      <c r="I1" s="6"/>
      <c r="J1" s="6"/>
      <c r="K1" s="6"/>
      <c r="L1" s="6"/>
      <c r="M1" s="7"/>
    </row>
    <row r="2" spans="1:13" s="8" customFormat="1">
      <c r="A2" s="1" t="s">
        <v>1</v>
      </c>
      <c r="B2" s="2"/>
      <c r="C2" s="3"/>
      <c r="D2" s="3"/>
      <c r="E2" s="2"/>
      <c r="F2" s="4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4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10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31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13" t="s">
        <v>40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16" t="s">
        <v>32</v>
      </c>
      <c r="E10" s="11" t="s">
        <v>6</v>
      </c>
      <c r="F10" s="4"/>
      <c r="G10" s="17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42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4" customFormat="1" ht="13.15" customHeight="1">
      <c r="A14" s="23" t="s">
        <v>11</v>
      </c>
      <c r="B14" s="24" t="s">
        <v>12</v>
      </c>
      <c r="C14" s="24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28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41.25" customHeight="1">
      <c r="A16" s="27">
        <v>1</v>
      </c>
      <c r="B16" s="28"/>
      <c r="C16" s="34" t="s">
        <v>41</v>
      </c>
      <c r="D16" s="35" t="str">
        <f>VLOOKUP(C16,'[1]Tài khoản'!$A:$B,2,0)</f>
        <v>Flip cover black</v>
      </c>
      <c r="E16" s="36" t="s">
        <v>21</v>
      </c>
      <c r="F16" s="37">
        <v>20</v>
      </c>
      <c r="G16" s="38"/>
      <c r="H16" s="58"/>
      <c r="I16" s="39">
        <v>1</v>
      </c>
      <c r="J16" s="40">
        <v>9254</v>
      </c>
      <c r="K16" s="40" t="e">
        <f>VLOOKUP($C16,[2]Vtech!A$5:G$1805,7,FALSE)</f>
        <v>#N/A</v>
      </c>
      <c r="L16" s="6">
        <v>17640</v>
      </c>
      <c r="M16" s="7"/>
    </row>
    <row r="17" spans="1:18" s="8" customFormat="1" ht="36.75" customHeight="1">
      <c r="A17" s="27">
        <v>2</v>
      </c>
      <c r="B17" s="28"/>
      <c r="C17" s="34" t="s">
        <v>43</v>
      </c>
      <c r="D17" s="35" t="str">
        <f>VLOOKUP(C17,'[1]Tài khoản'!$A:$B,2,0)</f>
        <v>Flip cover white</v>
      </c>
      <c r="E17" s="36" t="s">
        <v>21</v>
      </c>
      <c r="F17" s="37">
        <v>20</v>
      </c>
      <c r="G17" s="38"/>
      <c r="H17" s="58"/>
      <c r="I17" s="39"/>
      <c r="J17" s="40"/>
      <c r="K17" s="40"/>
      <c r="L17" s="6"/>
      <c r="M17" s="7"/>
    </row>
    <row r="18" spans="1:18" s="8" customFormat="1">
      <c r="A18" s="27"/>
      <c r="B18" s="28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>
      <c r="A19" s="27"/>
      <c r="B19" s="28"/>
      <c r="C19" s="41"/>
      <c r="D19" s="35"/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28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8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8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28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28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>
      <c r="A25" s="27"/>
      <c r="B25" s="28"/>
      <c r="C25" s="41"/>
      <c r="D25" s="35"/>
      <c r="E25" s="36"/>
      <c r="F25" s="37"/>
      <c r="G25" s="38"/>
      <c r="H25" s="58"/>
      <c r="I25" s="39"/>
      <c r="J25" s="40"/>
      <c r="K25" s="40"/>
      <c r="L25" s="6"/>
      <c r="M25" s="7"/>
    </row>
    <row r="26" spans="1:18" s="8" customFormat="1">
      <c r="A26" s="27"/>
      <c r="B26" s="28"/>
      <c r="C26" s="34"/>
      <c r="D26" s="35"/>
      <c r="E26" s="36"/>
      <c r="F26" s="37"/>
      <c r="G26" s="38"/>
      <c r="H26" s="58"/>
      <c r="I26" s="39"/>
      <c r="J26" s="40"/>
      <c r="K26" s="40"/>
      <c r="L26" s="6"/>
      <c r="M26" s="42"/>
      <c r="N26" s="42"/>
      <c r="O26" s="42"/>
      <c r="P26" s="42"/>
      <c r="Q26" s="42"/>
      <c r="R26" s="42"/>
    </row>
    <row r="27" spans="1:18" s="8" customFormat="1" ht="6.2" customHeight="1">
      <c r="A27" s="43"/>
      <c r="B27" s="44"/>
      <c r="C27" s="45"/>
      <c r="D27" s="45"/>
      <c r="E27" s="44"/>
      <c r="F27" s="44"/>
      <c r="G27" s="43"/>
      <c r="H27" s="6"/>
      <c r="I27" s="6"/>
      <c r="J27" s="6"/>
      <c r="K27" s="6"/>
      <c r="L27" s="6"/>
      <c r="M27" s="7"/>
    </row>
    <row r="28" spans="1:18" ht="13.5" customHeight="1">
      <c r="A28" s="14" t="s">
        <v>22</v>
      </c>
      <c r="B28" s="18"/>
      <c r="D28" s="11" t="s">
        <v>39</v>
      </c>
      <c r="E28" s="46"/>
      <c r="F28" s="46"/>
      <c r="G28" s="47"/>
      <c r="M28" s="48"/>
      <c r="N28" s="2"/>
      <c r="O28" s="2"/>
    </row>
    <row r="29" spans="1:18">
      <c r="E29" s="429" t="s">
        <v>23</v>
      </c>
      <c r="F29" s="429"/>
      <c r="G29" s="429"/>
      <c r="M29" s="48"/>
      <c r="N29" s="2"/>
      <c r="O29" s="2"/>
    </row>
    <row r="30" spans="1:18">
      <c r="A30" s="420" t="s">
        <v>24</v>
      </c>
      <c r="B30" s="420"/>
      <c r="C30" s="420"/>
      <c r="D30" s="50" t="s">
        <v>25</v>
      </c>
      <c r="E30" s="10" t="s">
        <v>26</v>
      </c>
      <c r="F30" s="51"/>
      <c r="G30" s="17" t="s">
        <v>27</v>
      </c>
      <c r="M30" s="48"/>
      <c r="N30" s="2"/>
      <c r="O30" s="2"/>
    </row>
    <row r="31" spans="1:18" s="4" customFormat="1">
      <c r="A31" s="421" t="s">
        <v>28</v>
      </c>
      <c r="B31" s="421"/>
      <c r="C31" s="421"/>
      <c r="D31" s="52" t="s">
        <v>28</v>
      </c>
      <c r="E31" s="53" t="s">
        <v>28</v>
      </c>
      <c r="F31" s="54"/>
      <c r="G31" s="55"/>
      <c r="H31" s="6"/>
      <c r="I31" s="6"/>
      <c r="J31" s="6"/>
      <c r="K31" s="6"/>
      <c r="L31" s="6"/>
      <c r="M31" s="26"/>
    </row>
    <row r="32" spans="1:18" s="8" customFormat="1">
      <c r="A32" s="1"/>
      <c r="B32" s="2"/>
      <c r="C32" s="2"/>
      <c r="D32" s="4"/>
      <c r="E32" s="4"/>
      <c r="F32" s="2"/>
      <c r="G32" s="5"/>
      <c r="H32" s="6"/>
      <c r="I32" s="6"/>
      <c r="J32" s="6"/>
      <c r="K32" s="6"/>
      <c r="L32" s="6"/>
      <c r="M32" s="7"/>
    </row>
    <row r="33" spans="1:13" s="8" customFormat="1" ht="25.5" customHeight="1">
      <c r="A33" s="1"/>
      <c r="B33" s="2"/>
      <c r="C33" s="2"/>
      <c r="D33" s="4"/>
      <c r="E33" s="4"/>
      <c r="F33" s="2"/>
      <c r="G33" s="5"/>
      <c r="H33" s="6"/>
      <c r="I33" s="6"/>
      <c r="J33" s="6"/>
      <c r="K33" s="6"/>
      <c r="L33" s="6"/>
      <c r="M33" s="7"/>
    </row>
    <row r="34" spans="1:13" s="8" customFormat="1" hidden="1">
      <c r="A34" s="1"/>
      <c r="B34" s="2"/>
      <c r="C34" s="2"/>
      <c r="D34" s="4"/>
      <c r="E34" s="4"/>
      <c r="F34" s="2"/>
      <c r="G34" s="5"/>
      <c r="H34" s="6"/>
      <c r="I34" s="6"/>
      <c r="J34" s="6"/>
      <c r="K34" s="6"/>
      <c r="L34" s="6"/>
      <c r="M34" s="7"/>
    </row>
    <row r="35" spans="1:13" s="8" customFormat="1">
      <c r="A35" s="1"/>
      <c r="B35" s="2"/>
      <c r="C35" s="2"/>
      <c r="D35" s="4"/>
      <c r="E35" s="4"/>
      <c r="F35" s="2"/>
      <c r="G35" s="5"/>
      <c r="H35" s="6"/>
      <c r="I35" s="6"/>
      <c r="J35" s="6"/>
      <c r="K35" s="6"/>
      <c r="L35" s="6"/>
      <c r="M35" s="7"/>
    </row>
    <row r="36" spans="1:13" s="57" customFormat="1">
      <c r="A36" s="422" t="s">
        <v>38</v>
      </c>
      <c r="B36" s="422"/>
      <c r="C36" s="422"/>
      <c r="D36" s="10" t="str">
        <f>D10</f>
        <v>HOÀNG THỊ DOAN</v>
      </c>
      <c r="E36" s="2" t="s">
        <v>29</v>
      </c>
      <c r="F36" s="2"/>
      <c r="G36" s="5"/>
      <c r="H36" s="6"/>
      <c r="I36" s="6"/>
      <c r="J36" s="6"/>
      <c r="K36" s="6"/>
      <c r="L36" s="6"/>
      <c r="M36" s="26"/>
    </row>
  </sheetData>
  <autoFilter ref="A15:K26"/>
  <mergeCells count="10">
    <mergeCell ref="A4:G4"/>
    <mergeCell ref="A5:G5"/>
    <mergeCell ref="D14:D15"/>
    <mergeCell ref="E14:E15"/>
    <mergeCell ref="F14:G14"/>
    <mergeCell ref="H14:H15"/>
    <mergeCell ref="E29:G29"/>
    <mergeCell ref="A30:C30"/>
    <mergeCell ref="A31:C31"/>
    <mergeCell ref="A36:C36"/>
  </mergeCells>
  <conditionalFormatting sqref="C16:C17">
    <cfRule type="duplicateValues" dxfId="118" priority="4"/>
  </conditionalFormatting>
  <conditionalFormatting sqref="C20">
    <cfRule type="duplicateValues" dxfId="117" priority="3"/>
  </conditionalFormatting>
  <conditionalFormatting sqref="C21">
    <cfRule type="duplicateValues" dxfId="116" priority="2"/>
  </conditionalFormatting>
  <conditionalFormatting sqref="C23">
    <cfRule type="duplicateValues" dxfId="115" priority="1"/>
  </conditionalFormatting>
  <printOptions horizontalCentered="1"/>
  <pageMargins left="0.4" right="0.23622047244094491" top="1.299212598425197" bottom="0.31496062992125984" header="0.59055118110236227" footer="0.23622047244094491"/>
  <pageSetup paperSize="9" fitToHeight="0" orientation="portrait" r:id="rId1"/>
  <headerFooter alignWithMargins="0">
    <oddHeader>&amp;C&amp;G</oddHeader>
    <oddFooter>&amp;CTrang &amp;P/&amp;N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R36"/>
  <sheetViews>
    <sheetView zoomScaleNormal="100" workbookViewId="0">
      <selection sqref="A1:XFD1048576"/>
    </sheetView>
  </sheetViews>
  <sheetFormatPr defaultColWidth="9.140625" defaultRowHeight="12.75" outlineLevelCol="1"/>
  <cols>
    <col min="1" max="1" width="5.5703125" style="1" customWidth="1"/>
    <col min="2" max="2" width="5.5703125" style="2" hidden="1" customWidth="1" outlineLevel="1"/>
    <col min="3" max="3" width="18.5703125" style="2" customWidth="1" collapsed="1"/>
    <col min="4" max="4" width="29.28515625" style="2" customWidth="1"/>
    <col min="5" max="5" width="8.7109375" style="2" customWidth="1"/>
    <col min="6" max="6" width="10.5703125" style="4" customWidth="1"/>
    <col min="7" max="7" width="10.1406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4"/>
      <c r="G1" s="5"/>
      <c r="H1" s="6"/>
      <c r="I1" s="6"/>
      <c r="J1" s="6"/>
      <c r="K1" s="6"/>
      <c r="L1" s="6"/>
      <c r="M1" s="7"/>
    </row>
    <row r="2" spans="1:13" s="8" customFormat="1">
      <c r="A2" s="1" t="s">
        <v>1</v>
      </c>
      <c r="B2" s="2"/>
      <c r="C2" s="3"/>
      <c r="D2" s="3"/>
      <c r="E2" s="2"/>
      <c r="F2" s="4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4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10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31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13" t="s">
        <v>30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16" t="s">
        <v>32</v>
      </c>
      <c r="E10" s="11" t="s">
        <v>6</v>
      </c>
      <c r="F10" s="4"/>
      <c r="G10" s="17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33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4" customFormat="1" ht="13.15" customHeight="1">
      <c r="A14" s="23" t="s">
        <v>11</v>
      </c>
      <c r="B14" s="24" t="s">
        <v>12</v>
      </c>
      <c r="C14" s="24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28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41.25" customHeight="1">
      <c r="A16" s="27">
        <v>1</v>
      </c>
      <c r="B16" s="28"/>
      <c r="C16" s="34" t="s">
        <v>35</v>
      </c>
      <c r="D16" s="35" t="str">
        <f>VLOOKUP($C16,'[2]Tài khoản'!A$2:D$2746,2,FALSE)</f>
        <v>Smartphone Lotus S2 PRO 3G900 không có logo VNPT màu đen</v>
      </c>
      <c r="E16" s="36" t="s">
        <v>37</v>
      </c>
      <c r="F16" s="37">
        <v>30</v>
      </c>
      <c r="G16" s="38"/>
      <c r="H16" s="58"/>
      <c r="I16" s="39">
        <v>1</v>
      </c>
      <c r="J16" s="40">
        <v>9254</v>
      </c>
      <c r="K16" s="40" t="e">
        <f>VLOOKUP($C16,[2]Vtech!A$5:G$1805,7,FALSE)</f>
        <v>#N/A</v>
      </c>
      <c r="L16" s="6">
        <v>17640</v>
      </c>
      <c r="M16" s="7"/>
    </row>
    <row r="17" spans="1:18" s="8" customFormat="1" ht="36.75" customHeight="1">
      <c r="A17" s="27">
        <v>2</v>
      </c>
      <c r="B17" s="28"/>
      <c r="C17" s="34" t="s">
        <v>36</v>
      </c>
      <c r="D17" s="35" t="str">
        <f>VLOOKUP($C17,'[2]Tài khoản'!A$2:D$2746,2,FALSE)</f>
        <v>Smartphone Lotus S2 PRO 3G900 không có logo VNPT màu trắng</v>
      </c>
      <c r="E17" s="36" t="s">
        <v>37</v>
      </c>
      <c r="F17" s="37">
        <v>10</v>
      </c>
      <c r="G17" s="38"/>
      <c r="H17" s="58"/>
      <c r="I17" s="39"/>
      <c r="J17" s="40"/>
      <c r="K17" s="40"/>
      <c r="L17" s="6"/>
      <c r="M17" s="7"/>
    </row>
    <row r="18" spans="1:18" s="8" customFormat="1">
      <c r="A18" s="27"/>
      <c r="B18" s="28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>
      <c r="A19" s="27"/>
      <c r="B19" s="28"/>
      <c r="C19" s="41"/>
      <c r="D19" s="35"/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28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8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8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28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28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>
      <c r="A25" s="27"/>
      <c r="B25" s="28"/>
      <c r="C25" s="41"/>
      <c r="D25" s="35"/>
      <c r="E25" s="36"/>
      <c r="F25" s="37"/>
      <c r="G25" s="38"/>
      <c r="H25" s="58"/>
      <c r="I25" s="39"/>
      <c r="J25" s="40"/>
      <c r="K25" s="40"/>
      <c r="L25" s="6"/>
      <c r="M25" s="7"/>
    </row>
    <row r="26" spans="1:18" s="8" customFormat="1">
      <c r="A26" s="27"/>
      <c r="B26" s="28"/>
      <c r="C26" s="34"/>
      <c r="D26" s="35"/>
      <c r="E26" s="36"/>
      <c r="F26" s="37"/>
      <c r="G26" s="38"/>
      <c r="H26" s="58"/>
      <c r="I26" s="39"/>
      <c r="J26" s="40"/>
      <c r="K26" s="40"/>
      <c r="L26" s="6"/>
      <c r="M26" s="42"/>
      <c r="N26" s="42"/>
      <c r="O26" s="42"/>
      <c r="P26" s="42"/>
      <c r="Q26" s="42"/>
      <c r="R26" s="42"/>
    </row>
    <row r="27" spans="1:18" s="8" customFormat="1" ht="6.2" customHeight="1">
      <c r="A27" s="43"/>
      <c r="B27" s="44"/>
      <c r="C27" s="45"/>
      <c r="D27" s="45"/>
      <c r="E27" s="44"/>
      <c r="F27" s="44"/>
      <c r="G27" s="43"/>
      <c r="H27" s="6"/>
      <c r="I27" s="6"/>
      <c r="J27" s="6"/>
      <c r="K27" s="6"/>
      <c r="L27" s="6"/>
      <c r="M27" s="7"/>
    </row>
    <row r="28" spans="1:18" ht="13.5" customHeight="1">
      <c r="A28" s="14" t="s">
        <v>22</v>
      </c>
      <c r="B28" s="18"/>
      <c r="D28" s="11" t="s">
        <v>39</v>
      </c>
      <c r="E28" s="46"/>
      <c r="F28" s="46"/>
      <c r="G28" s="47"/>
      <c r="M28" s="48"/>
      <c r="N28" s="2"/>
      <c r="O28" s="2"/>
    </row>
    <row r="29" spans="1:18">
      <c r="E29" s="429" t="s">
        <v>23</v>
      </c>
      <c r="F29" s="429"/>
      <c r="G29" s="429"/>
      <c r="M29" s="48"/>
      <c r="N29" s="2"/>
      <c r="O29" s="2"/>
    </row>
    <row r="30" spans="1:18">
      <c r="A30" s="420" t="s">
        <v>24</v>
      </c>
      <c r="B30" s="420"/>
      <c r="C30" s="420"/>
      <c r="D30" s="50" t="s">
        <v>25</v>
      </c>
      <c r="E30" s="10" t="s">
        <v>26</v>
      </c>
      <c r="F30" s="51"/>
      <c r="G30" s="17" t="s">
        <v>27</v>
      </c>
      <c r="M30" s="48"/>
      <c r="N30" s="2"/>
      <c r="O30" s="2"/>
    </row>
    <row r="31" spans="1:18" s="4" customFormat="1">
      <c r="A31" s="421" t="s">
        <v>28</v>
      </c>
      <c r="B31" s="421"/>
      <c r="C31" s="421"/>
      <c r="D31" s="52" t="s">
        <v>28</v>
      </c>
      <c r="E31" s="53" t="s">
        <v>28</v>
      </c>
      <c r="F31" s="54"/>
      <c r="G31" s="55"/>
      <c r="H31" s="6"/>
      <c r="I31" s="6"/>
      <c r="J31" s="6"/>
      <c r="K31" s="6"/>
      <c r="L31" s="6"/>
      <c r="M31" s="26"/>
    </row>
    <row r="32" spans="1:18" s="8" customFormat="1">
      <c r="A32" s="1"/>
      <c r="B32" s="2"/>
      <c r="C32" s="2"/>
      <c r="D32" s="4"/>
      <c r="E32" s="4"/>
      <c r="F32" s="2"/>
      <c r="G32" s="5"/>
      <c r="H32" s="6"/>
      <c r="I32" s="6"/>
      <c r="J32" s="6"/>
      <c r="K32" s="6"/>
      <c r="L32" s="6"/>
      <c r="M32" s="7"/>
    </row>
    <row r="33" spans="1:13" s="8" customFormat="1" ht="25.5" customHeight="1">
      <c r="A33" s="1"/>
      <c r="B33" s="2"/>
      <c r="C33" s="2"/>
      <c r="D33" s="4"/>
      <c r="E33" s="4"/>
      <c r="F33" s="2"/>
      <c r="G33" s="5"/>
      <c r="H33" s="6"/>
      <c r="I33" s="6"/>
      <c r="J33" s="6"/>
      <c r="K33" s="6"/>
      <c r="L33" s="6"/>
      <c r="M33" s="7"/>
    </row>
    <row r="34" spans="1:13" s="8" customFormat="1" hidden="1">
      <c r="A34" s="1"/>
      <c r="B34" s="2"/>
      <c r="C34" s="2"/>
      <c r="D34" s="4"/>
      <c r="E34" s="4"/>
      <c r="F34" s="2"/>
      <c r="G34" s="5"/>
      <c r="H34" s="6"/>
      <c r="I34" s="6"/>
      <c r="J34" s="6"/>
      <c r="K34" s="6"/>
      <c r="L34" s="6"/>
      <c r="M34" s="7"/>
    </row>
    <row r="35" spans="1:13" s="8" customFormat="1">
      <c r="A35" s="1"/>
      <c r="B35" s="2"/>
      <c r="C35" s="2"/>
      <c r="D35" s="4"/>
      <c r="E35" s="4"/>
      <c r="F35" s="2"/>
      <c r="G35" s="5"/>
      <c r="H35" s="6"/>
      <c r="I35" s="6"/>
      <c r="J35" s="6"/>
      <c r="K35" s="6"/>
      <c r="L35" s="6"/>
      <c r="M35" s="7"/>
    </row>
    <row r="36" spans="1:13" s="57" customFormat="1">
      <c r="A36" s="422" t="s">
        <v>38</v>
      </c>
      <c r="B36" s="422"/>
      <c r="C36" s="422"/>
      <c r="D36" s="10" t="str">
        <f>D10</f>
        <v>HOÀNG THỊ DOAN</v>
      </c>
      <c r="E36" s="2" t="s">
        <v>29</v>
      </c>
      <c r="F36" s="2"/>
      <c r="G36" s="5"/>
      <c r="H36" s="6"/>
      <c r="I36" s="6"/>
      <c r="J36" s="6"/>
      <c r="K36" s="6"/>
      <c r="L36" s="6"/>
      <c r="M36" s="26"/>
    </row>
  </sheetData>
  <autoFilter ref="A15:K26"/>
  <mergeCells count="10">
    <mergeCell ref="A30:C30"/>
    <mergeCell ref="A31:C31"/>
    <mergeCell ref="A36:C36"/>
    <mergeCell ref="H14:H15"/>
    <mergeCell ref="A4:G4"/>
    <mergeCell ref="A5:G5"/>
    <mergeCell ref="D14:D15"/>
    <mergeCell ref="E14:E15"/>
    <mergeCell ref="F14:G14"/>
    <mergeCell ref="E29:G29"/>
  </mergeCells>
  <conditionalFormatting sqref="C16:C17">
    <cfRule type="duplicateValues" dxfId="114" priority="7"/>
  </conditionalFormatting>
  <conditionalFormatting sqref="C20">
    <cfRule type="duplicateValues" dxfId="113" priority="6"/>
  </conditionalFormatting>
  <conditionalFormatting sqref="C21">
    <cfRule type="duplicateValues" dxfId="112" priority="5"/>
  </conditionalFormatting>
  <conditionalFormatting sqref="C23">
    <cfRule type="duplicateValues" dxfId="111" priority="4"/>
  </conditionalFormatting>
  <printOptions horizontalCentered="1"/>
  <pageMargins left="0.4" right="0.23622047244094491" top="1.299212598425197" bottom="0.31496062992125984" header="0.59055118110236227" footer="0.23622047244094491"/>
  <pageSetup paperSize="9" fitToHeight="0" orientation="portrait" r:id="rId1"/>
  <headerFooter alignWithMargins="0">
    <oddHeader>&amp;C&amp;G</oddHeader>
    <oddFooter>&amp;CTrang &amp;P/&amp;N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60" customWidth="1"/>
    <col min="7" max="7" width="10.42578125" style="60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60"/>
      <c r="G1" s="60"/>
      <c r="H1" s="5"/>
      <c r="I1" s="63"/>
      <c r="J1" s="63"/>
      <c r="K1" s="63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60"/>
      <c r="G2" s="60"/>
      <c r="H2" s="5"/>
      <c r="I2" s="63"/>
      <c r="J2" s="63"/>
      <c r="K2" s="63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60"/>
      <c r="G3" s="60"/>
      <c r="H3" s="5"/>
      <c r="I3" s="63"/>
      <c r="J3" s="63"/>
      <c r="K3" s="63"/>
      <c r="L3" s="63"/>
      <c r="M3" s="63"/>
      <c r="N3" s="64"/>
    </row>
    <row r="4" spans="1:14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4"/>
    </row>
    <row r="5" spans="1:14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5908</v>
      </c>
      <c r="J5" s="63"/>
      <c r="K5" s="63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59"/>
      <c r="G6" s="59"/>
      <c r="H6" s="5"/>
      <c r="I6" s="63"/>
      <c r="J6" s="63"/>
      <c r="K6" s="63"/>
      <c r="L6" s="63"/>
      <c r="M6" s="63"/>
      <c r="N6" s="64"/>
    </row>
    <row r="7" spans="1:14" s="65" customFormat="1">
      <c r="A7" s="1"/>
      <c r="B7" s="2"/>
      <c r="C7" s="2"/>
      <c r="D7" s="11"/>
      <c r="E7" s="11" t="s">
        <v>31</v>
      </c>
      <c r="F7" s="12"/>
      <c r="G7" s="12"/>
      <c r="H7" s="5"/>
      <c r="I7" s="63"/>
      <c r="J7" s="63"/>
      <c r="K7" s="63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 t="s">
        <v>91</v>
      </c>
      <c r="G8" s="13"/>
      <c r="H8" s="5"/>
      <c r="I8" s="63"/>
      <c r="J8" s="63"/>
      <c r="K8" s="63"/>
      <c r="L8" s="63"/>
      <c r="M8" s="63"/>
      <c r="N8" s="64"/>
    </row>
    <row r="10" spans="1:14" s="65" customFormat="1">
      <c r="A10" s="14" t="s">
        <v>5</v>
      </c>
      <c r="B10" s="15"/>
      <c r="C10" s="2"/>
      <c r="D10" s="94" t="s">
        <v>85</v>
      </c>
      <c r="E10" s="11" t="s">
        <v>6</v>
      </c>
      <c r="F10" s="60"/>
      <c r="G10" s="66"/>
      <c r="H10" s="17"/>
      <c r="I10" s="63"/>
      <c r="J10" s="63"/>
      <c r="K10" s="63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92</v>
      </c>
      <c r="E11" s="20"/>
      <c r="F11" s="2"/>
      <c r="G11" s="2"/>
      <c r="H11" s="5"/>
      <c r="I11" s="63"/>
      <c r="J11" s="63"/>
      <c r="K11" s="63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4"/>
    </row>
    <row r="13" spans="1:14" s="2" customFormat="1" ht="6.2" customHeight="1">
      <c r="A13" s="1"/>
      <c r="F13" s="60"/>
      <c r="G13" s="60"/>
      <c r="H13" s="5"/>
      <c r="I13" s="63"/>
      <c r="J13" s="63"/>
      <c r="K13" s="63"/>
      <c r="L13" s="63"/>
      <c r="M13" s="63"/>
      <c r="N13" s="64"/>
    </row>
    <row r="14" spans="1:14" s="60" customFormat="1" ht="13.15" customHeight="1">
      <c r="A14" s="23" t="s">
        <v>11</v>
      </c>
      <c r="B14" s="61" t="s">
        <v>12</v>
      </c>
      <c r="C14" s="61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63"/>
      <c r="N14" s="26"/>
    </row>
    <row r="15" spans="1:14" s="65" customFormat="1" ht="31.15" customHeight="1">
      <c r="A15" s="27"/>
      <c r="B15" s="62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69" t="s">
        <v>20</v>
      </c>
      <c r="N15" s="64"/>
    </row>
    <row r="16" spans="1:14" s="92" customFormat="1">
      <c r="A16" s="27">
        <v>1</v>
      </c>
      <c r="B16" s="62"/>
      <c r="C16" s="29" t="s">
        <v>56</v>
      </c>
      <c r="D16" s="35" t="str">
        <f>VLOOKUP($C16,'[2]Tài khoản'!A$2:D$2746,2,FALSE)</f>
        <v>ĐẦU NỐI F, INOX</v>
      </c>
      <c r="E16" s="36" t="s">
        <v>55</v>
      </c>
      <c r="F16" s="70">
        <f>1800*J16</f>
        <v>2786400</v>
      </c>
      <c r="G16" s="71">
        <f>1800+1800</f>
        <v>3600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72">
        <v>15214</v>
      </c>
      <c r="N16" s="91"/>
    </row>
    <row r="17" spans="1:14" s="92" customFormat="1">
      <c r="A17" s="27">
        <v>2</v>
      </c>
      <c r="B17" s="62"/>
      <c r="C17" s="29" t="s">
        <v>57</v>
      </c>
      <c r="D17" s="35" t="str">
        <f>VLOOKUP($C17,'[2]Tài khoản'!A$2:D$2746,2,FALSE)</f>
        <v>VÒNG ĐỆM CỦA ĐẦU NỐI</v>
      </c>
      <c r="E17" s="36" t="s">
        <v>55</v>
      </c>
      <c r="F17" s="70">
        <f t="shared" ref="F17:F33" si="0">1800*J17</f>
        <v>2786400</v>
      </c>
      <c r="G17" s="71">
        <v>1800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15216E</v>
      </c>
      <c r="L17" s="183" t="s">
        <v>5905</v>
      </c>
      <c r="M17" s="72">
        <v>15214</v>
      </c>
      <c r="N17" s="91"/>
    </row>
    <row r="18" spans="1:14" s="65" customFormat="1">
      <c r="A18" s="27">
        <v>3</v>
      </c>
      <c r="B18" s="62"/>
      <c r="C18" s="29" t="s">
        <v>58</v>
      </c>
      <c r="D18" s="35" t="str">
        <f>VLOOKUP($C18,'[2]Tài khoản'!A$2:D$2746,2,FALSE)</f>
        <v>ĐAI ỐC CỦA ĐẦU NỐI</v>
      </c>
      <c r="E18" s="36" t="s">
        <v>55</v>
      </c>
      <c r="F18" s="70">
        <f t="shared" si="0"/>
        <v>2786400</v>
      </c>
      <c r="G18" s="71">
        <v>1800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15216E</v>
      </c>
      <c r="L18" s="183" t="s">
        <v>5905</v>
      </c>
      <c r="M18" s="72">
        <v>15214</v>
      </c>
      <c r="N18" s="64"/>
    </row>
    <row r="19" spans="1:14" s="65" customFormat="1" ht="25.5">
      <c r="A19" s="27">
        <v>4</v>
      </c>
      <c r="B19" s="62"/>
      <c r="C19" s="29" t="s">
        <v>59</v>
      </c>
      <c r="D19" s="35" t="str">
        <f>VLOOKUP($C19,'[2]Tài khoản'!A$2:D$2746,2,FALSE)</f>
        <v>TÚI NILONG CÓ MÉP DÍNH 140 X 85 mm</v>
      </c>
      <c r="E19" s="36" t="s">
        <v>55</v>
      </c>
      <c r="F19" s="70">
        <f t="shared" si="0"/>
        <v>2786400</v>
      </c>
      <c r="G19" s="71">
        <v>1800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15216E</v>
      </c>
      <c r="L19" s="183" t="s">
        <v>5905</v>
      </c>
      <c r="M19" s="72">
        <v>15214</v>
      </c>
      <c r="N19" s="64"/>
    </row>
    <row r="20" spans="1:14" s="65" customFormat="1" ht="25.5">
      <c r="A20" s="27">
        <v>5</v>
      </c>
      <c r="B20" s="62"/>
      <c r="C20" s="29" t="s">
        <v>60</v>
      </c>
      <c r="D20" s="35" t="str">
        <f>VLOOKUP($C20,'[2]Tài khoản'!A$2:D$2746,2,FALSE)</f>
        <v>VỎ NHỰA DƯỚI, NHỰA ABS NGUYÊN SINH, NÂU</v>
      </c>
      <c r="E20" s="36" t="s">
        <v>55</v>
      </c>
      <c r="F20" s="70">
        <f t="shared" si="0"/>
        <v>2786400</v>
      </c>
      <c r="G20" s="71">
        <v>1800</v>
      </c>
      <c r="H20" s="68"/>
      <c r="I20" s="159" t="s">
        <v>86</v>
      </c>
      <c r="J20" s="181">
        <f>VLOOKUP(C20,'Danh mục VT'!A$2:F$2898,6,FALSE)</f>
        <v>1548</v>
      </c>
      <c r="K20" s="181" t="s">
        <v>5918</v>
      </c>
      <c r="L20" s="183" t="s">
        <v>5905</v>
      </c>
      <c r="M20" s="72">
        <v>15214</v>
      </c>
      <c r="N20" s="64"/>
    </row>
    <row r="21" spans="1:14" s="65" customFormat="1" ht="25.5">
      <c r="A21" s="27">
        <v>6</v>
      </c>
      <c r="B21" s="62"/>
      <c r="C21" s="29" t="s">
        <v>61</v>
      </c>
      <c r="D21" s="35" t="str">
        <f>VLOOKUP($C21,'[2]Tài khoản'!A$2:D$2746,2,FALSE)</f>
        <v>VỎ NHỰA TRÊN, NHỰA ABS NGUYÊN SINH, NÂU</v>
      </c>
      <c r="E21" s="36" t="s">
        <v>55</v>
      </c>
      <c r="F21" s="70">
        <f t="shared" si="0"/>
        <v>2786400</v>
      </c>
      <c r="G21" s="71">
        <v>1800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15216E</v>
      </c>
      <c r="L21" s="183" t="s">
        <v>5905</v>
      </c>
      <c r="M21" s="72">
        <v>15214</v>
      </c>
      <c r="N21" s="64"/>
    </row>
    <row r="22" spans="1:14" s="65" customFormat="1" ht="38.25">
      <c r="A22" s="27">
        <v>7</v>
      </c>
      <c r="B22" s="62"/>
      <c r="C22" s="29" t="s">
        <v>62</v>
      </c>
      <c r="D22" s="35" t="str">
        <f>VLOOKUP($C22,'[2]Tài khoản'!A$2:D$2746,2,FALSE)</f>
        <v>THANH GÁ ANTEN (SẮT MẠ KẼM), ĐỘT DẬP, THEO MẤU</v>
      </c>
      <c r="E22" s="36" t="s">
        <v>55</v>
      </c>
      <c r="F22" s="70">
        <f t="shared" si="0"/>
        <v>2786400</v>
      </c>
      <c r="G22" s="71">
        <v>1800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15216E</v>
      </c>
      <c r="L22" s="183" t="s">
        <v>5905</v>
      </c>
      <c r="M22" s="72">
        <v>15214</v>
      </c>
      <c r="N22" s="64"/>
    </row>
    <row r="23" spans="1:14" s="65" customFormat="1" ht="25.5">
      <c r="A23" s="27">
        <v>8</v>
      </c>
      <c r="B23" s="62"/>
      <c r="C23" s="29" t="s">
        <v>63</v>
      </c>
      <c r="D23" s="35" t="str">
        <f>VLOOKUP($C23,'[2]Tài khoản'!A$2:D$2746,2,FALSE)</f>
        <v>HỘP GiẤY 230 x 180 x 30 mm</v>
      </c>
      <c r="E23" s="36" t="s">
        <v>55</v>
      </c>
      <c r="F23" s="70">
        <f t="shared" si="0"/>
        <v>2786400</v>
      </c>
      <c r="G23" s="71">
        <v>1800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15216E</v>
      </c>
      <c r="L23" s="183" t="s">
        <v>5905</v>
      </c>
      <c r="M23" s="74"/>
      <c r="N23" s="64"/>
    </row>
    <row r="24" spans="1:14" s="65" customFormat="1" ht="38.25">
      <c r="A24" s="27">
        <v>9</v>
      </c>
      <c r="B24" s="62"/>
      <c r="C24" s="29" t="s">
        <v>64</v>
      </c>
      <c r="D24" s="35" t="str">
        <f>VLOOKUP($C24,'[2]Tài khoản'!A$2:D$2746,2,FALSE)</f>
        <v>HỘP MASTER ĐỰNG 40 HỘP NHỎ 380 x 320  x 480 mm</v>
      </c>
      <c r="E24" s="36" t="s">
        <v>55</v>
      </c>
      <c r="F24" s="70">
        <f t="shared" si="0"/>
        <v>2786400</v>
      </c>
      <c r="G24" s="71">
        <v>45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15216E</v>
      </c>
      <c r="L24" s="183" t="s">
        <v>5905</v>
      </c>
      <c r="M24" s="74"/>
      <c r="N24" s="64"/>
    </row>
    <row r="25" spans="1:14" s="65" customFormat="1">
      <c r="A25" s="27">
        <v>10</v>
      </c>
      <c r="B25" s="62"/>
      <c r="C25" s="29" t="s">
        <v>65</v>
      </c>
      <c r="D25" s="35" t="str">
        <f>VLOOKUP($C25,'[2]Tài khoản'!A$2:D$2746,2,FALSE)</f>
        <v>KHAY GiẤY 260 x 180 mm</v>
      </c>
      <c r="E25" s="36" t="s">
        <v>55</v>
      </c>
      <c r="F25" s="70">
        <f t="shared" si="0"/>
        <v>2786400</v>
      </c>
      <c r="G25" s="71">
        <v>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15216E</v>
      </c>
      <c r="L25" s="183" t="s">
        <v>5905</v>
      </c>
      <c r="M25" s="74"/>
      <c r="N25" s="64"/>
    </row>
    <row r="26" spans="1:14" s="65" customFormat="1" ht="25.5">
      <c r="A26" s="27">
        <v>11</v>
      </c>
      <c r="B26" s="62"/>
      <c r="C26" s="29" t="s">
        <v>66</v>
      </c>
      <c r="D26" s="35" t="str">
        <f>VLOOKUP($C26,'[2]Tài khoản'!A$2:D$2746,2,FALSE)</f>
        <v>LẠT NHỰA 4 x 200 mm hoặc 4 x 250</v>
      </c>
      <c r="E26" s="36" t="s">
        <v>55</v>
      </c>
      <c r="F26" s="70">
        <f t="shared" si="0"/>
        <v>2786400</v>
      </c>
      <c r="G26" s="71">
        <v>3600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15216E</v>
      </c>
      <c r="L26" s="183" t="s">
        <v>5905</v>
      </c>
      <c r="M26" s="74"/>
      <c r="N26" s="64"/>
    </row>
    <row r="27" spans="1:14" s="65" customFormat="1">
      <c r="A27" s="27">
        <v>12</v>
      </c>
      <c r="B27" s="62"/>
      <c r="C27" s="29" t="s">
        <v>67</v>
      </c>
      <c r="D27" s="35" t="str">
        <f>VLOOKUP($C27,'[2]Tài khoản'!A$2:D$2746,2,FALSE)</f>
        <v>VÍT NỞ NHỰA 30MM</v>
      </c>
      <c r="E27" s="36" t="s">
        <v>55</v>
      </c>
      <c r="F27" s="70">
        <f t="shared" si="0"/>
        <v>2786400</v>
      </c>
      <c r="G27" s="71">
        <v>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15216E</v>
      </c>
      <c r="L27" s="183" t="s">
        <v>5905</v>
      </c>
      <c r="M27" s="74"/>
      <c r="N27" s="64"/>
    </row>
    <row r="28" spans="1:14" s="65" customFormat="1" ht="25.5">
      <c r="A28" s="27">
        <v>13</v>
      </c>
      <c r="B28" s="62"/>
      <c r="C28" s="29" t="s">
        <v>68</v>
      </c>
      <c r="D28" s="35" t="str">
        <f>VLOOKUP($C28,'[2]Tài khoản'!A$2:D$2746,2,FALSE)</f>
        <v>VÍT TỰ KHOAN 2 X 8, ĐẦU MŨ VÁT, 4 CẠNH, ĐEN</v>
      </c>
      <c r="E28" s="36" t="s">
        <v>55</v>
      </c>
      <c r="F28" s="70">
        <f t="shared" si="0"/>
        <v>2786400</v>
      </c>
      <c r="G28" s="71">
        <v>3600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15216E</v>
      </c>
      <c r="L28" s="183" t="s">
        <v>5905</v>
      </c>
      <c r="M28" s="74"/>
      <c r="N28" s="64"/>
    </row>
    <row r="29" spans="1:14" s="65" customFormat="1" ht="25.5">
      <c r="A29" s="27">
        <v>14</v>
      </c>
      <c r="B29" s="62"/>
      <c r="C29" s="29" t="s">
        <v>69</v>
      </c>
      <c r="D29" s="35" t="str">
        <f>VLOOKUP($C29,'[2]Tài khoản'!A$2:D$2746,2,FALSE)</f>
        <v>VÍT TỰ KHOAN 3 X 8, ĐẦU MŨ VÁT, 4 CẠNH, ĐEN</v>
      </c>
      <c r="E29" s="36" t="s">
        <v>55</v>
      </c>
      <c r="F29" s="70">
        <f t="shared" si="0"/>
        <v>2786400</v>
      </c>
      <c r="G29" s="71">
        <v>3600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15216E</v>
      </c>
      <c r="L29" s="183" t="s">
        <v>5905</v>
      </c>
      <c r="M29" s="74"/>
      <c r="N29" s="64"/>
    </row>
    <row r="30" spans="1:14" s="65" customFormat="1">
      <c r="A30" s="27">
        <v>15</v>
      </c>
      <c r="B30" s="62"/>
      <c r="C30" s="29" t="s">
        <v>70</v>
      </c>
      <c r="D30" s="35" t="str">
        <f>VLOOKUP($C30,'[2]Tài khoản'!A$2:D$2746,2,FALSE)</f>
        <v>ĐINH BÊ TÔNG 3 x 20 mm</v>
      </c>
      <c r="E30" s="36" t="s">
        <v>55</v>
      </c>
      <c r="F30" s="70">
        <f t="shared" si="0"/>
        <v>2786400</v>
      </c>
      <c r="G30" s="71">
        <v>9000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15216E</v>
      </c>
      <c r="L30" s="183" t="s">
        <v>5905</v>
      </c>
      <c r="M30" s="74"/>
      <c r="N30" s="64"/>
    </row>
    <row r="31" spans="1:14" s="65" customFormat="1" ht="25.5">
      <c r="A31" s="27">
        <v>16</v>
      </c>
      <c r="B31" s="62"/>
      <c r="C31" s="29" t="s">
        <v>71</v>
      </c>
      <c r="D31" s="35" t="str">
        <f>VLOOKUP($C31,'[2]Tài khoản'!A$2:D$2746,2,FALSE)</f>
        <v xml:space="preserve">NHÃN SERIAL 10 X 40 MM, POLYESTER </v>
      </c>
      <c r="E31" s="36" t="s">
        <v>55</v>
      </c>
      <c r="F31" s="70">
        <f t="shared" si="0"/>
        <v>2786400</v>
      </c>
      <c r="G31" s="71">
        <v>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15216E</v>
      </c>
      <c r="L31" s="183" t="s">
        <v>5905</v>
      </c>
      <c r="M31" s="74"/>
      <c r="N31" s="64"/>
    </row>
    <row r="32" spans="1:14" s="65" customFormat="1" ht="38.25">
      <c r="A32" s="27">
        <v>17</v>
      </c>
      <c r="B32" s="62"/>
      <c r="C32" s="29" t="s">
        <v>72</v>
      </c>
      <c r="D32" s="35" t="str">
        <f>VLOOKUP($C32,'[2]Tài khoản'!A$2:D$2746,2,FALSE)</f>
        <v>NHÃN HỘP MASTER, Nhãn polyester 82 x 140 mm TRẮNG</v>
      </c>
      <c r="E32" s="36" t="s">
        <v>55</v>
      </c>
      <c r="F32" s="70">
        <f t="shared" si="0"/>
        <v>2786400</v>
      </c>
      <c r="G32" s="71">
        <v>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15216E</v>
      </c>
      <c r="L32" s="183" t="s">
        <v>5905</v>
      </c>
      <c r="M32" s="74"/>
      <c r="N32" s="64"/>
    </row>
    <row r="33" spans="1:14" s="65" customFormat="1" ht="25.5">
      <c r="A33" s="27">
        <v>18</v>
      </c>
      <c r="B33" s="62"/>
      <c r="C33" s="29" t="s">
        <v>73</v>
      </c>
      <c r="D33" s="35" t="str">
        <f>VLOOKUP($C33,'[2]Tài khoản'!A$2:D$2746,2,FALSE)</f>
        <v>VÍT BẮT GỖ REN TO 4 X 25 mm</v>
      </c>
      <c r="E33" s="36" t="s">
        <v>55</v>
      </c>
      <c r="F33" s="70">
        <f t="shared" si="0"/>
        <v>2786400</v>
      </c>
      <c r="G33" s="71">
        <v>3600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15216E</v>
      </c>
      <c r="L33" s="183" t="s">
        <v>5905</v>
      </c>
      <c r="M33" s="74"/>
      <c r="N33" s="64"/>
    </row>
    <row r="34" spans="1:14" s="77" customFormat="1" ht="13.5" customHeight="1">
      <c r="A34" s="75" t="s">
        <v>22</v>
      </c>
      <c r="B34" s="76"/>
      <c r="D34" s="78" t="s">
        <v>93</v>
      </c>
      <c r="E34" s="79"/>
      <c r="F34" s="79"/>
      <c r="G34" s="79"/>
      <c r="H34" s="80"/>
      <c r="I34" s="63"/>
      <c r="J34" s="63"/>
      <c r="K34" s="63"/>
      <c r="L34" s="63"/>
      <c r="M34" s="63"/>
      <c r="N34" s="81"/>
    </row>
    <row r="35" spans="1:14" s="77" customFormat="1">
      <c r="A35" s="82"/>
      <c r="E35" s="430" t="s">
        <v>23</v>
      </c>
      <c r="F35" s="430"/>
      <c r="G35" s="430"/>
      <c r="H35" s="430"/>
      <c r="I35" s="63"/>
      <c r="J35" s="63"/>
      <c r="K35" s="63"/>
      <c r="L35" s="63"/>
      <c r="M35" s="63"/>
      <c r="N35" s="81"/>
    </row>
    <row r="36" spans="1:14" s="77" customFormat="1" ht="15" customHeight="1">
      <c r="A36" s="433" t="s">
        <v>24</v>
      </c>
      <c r="B36" s="433"/>
      <c r="C36" s="433"/>
      <c r="D36" s="83" t="s">
        <v>25</v>
      </c>
      <c r="E36" s="433" t="s">
        <v>26</v>
      </c>
      <c r="F36" s="433"/>
      <c r="G36" s="435" t="s">
        <v>27</v>
      </c>
      <c r="H36" s="435"/>
      <c r="I36" s="63"/>
      <c r="J36" s="63"/>
      <c r="K36" s="63"/>
      <c r="L36" s="63"/>
      <c r="M36" s="63"/>
      <c r="N36" s="81"/>
    </row>
    <row r="37" spans="1:14" s="89" customFormat="1">
      <c r="A37" s="434" t="s">
        <v>28</v>
      </c>
      <c r="B37" s="434"/>
      <c r="C37" s="434"/>
      <c r="D37" s="84" t="s">
        <v>28</v>
      </c>
      <c r="E37" s="85" t="s">
        <v>28</v>
      </c>
      <c r="F37" s="86"/>
      <c r="G37" s="86"/>
      <c r="H37" s="87"/>
      <c r="I37" s="63"/>
      <c r="J37" s="63"/>
      <c r="K37" s="63"/>
      <c r="L37" s="63"/>
      <c r="M37" s="63"/>
      <c r="N37" s="88"/>
    </row>
    <row r="38" spans="1:14" s="65" customFormat="1" ht="38.450000000000003" customHeight="1">
      <c r="A38" s="1"/>
      <c r="B38" s="2"/>
      <c r="C38" s="2"/>
      <c r="D38" s="60"/>
      <c r="E38" s="60"/>
      <c r="F38" s="2"/>
      <c r="G38" s="2"/>
      <c r="H38" s="5"/>
      <c r="I38" s="63"/>
      <c r="J38" s="63"/>
      <c r="K38" s="63"/>
      <c r="L38" s="63"/>
      <c r="M38" s="63"/>
      <c r="N38" s="64"/>
    </row>
    <row r="39" spans="1:14" s="65" customFormat="1" ht="25.5" hidden="1" customHeight="1">
      <c r="A39" s="1"/>
      <c r="B39" s="2"/>
      <c r="C39" s="2"/>
      <c r="D39" s="60"/>
      <c r="E39" s="60"/>
      <c r="F39" s="2"/>
      <c r="G39" s="2"/>
      <c r="H39" s="5"/>
      <c r="I39" s="63"/>
      <c r="J39" s="63"/>
      <c r="K39" s="63"/>
      <c r="L39" s="63"/>
      <c r="M39" s="63"/>
      <c r="N39" s="64"/>
    </row>
    <row r="40" spans="1:14" s="65" customFormat="1" ht="3" customHeight="1">
      <c r="A40" s="1"/>
      <c r="B40" s="2"/>
      <c r="C40" s="2"/>
      <c r="D40" s="60"/>
      <c r="E40" s="60"/>
      <c r="F40" s="2"/>
      <c r="G40" s="2"/>
      <c r="H40" s="5"/>
      <c r="I40" s="63"/>
      <c r="J40" s="63"/>
      <c r="K40" s="63"/>
      <c r="L40" s="63"/>
      <c r="M40" s="63"/>
      <c r="N40" s="64"/>
    </row>
    <row r="41" spans="1:14" s="65" customFormat="1">
      <c r="A41" s="1"/>
      <c r="B41" s="2"/>
      <c r="C41" s="2"/>
      <c r="D41" s="60"/>
      <c r="E41" s="60"/>
      <c r="F41" s="2"/>
      <c r="G41" s="2"/>
      <c r="H41" s="5"/>
      <c r="I41" s="63"/>
      <c r="J41" s="63"/>
      <c r="K41" s="63"/>
      <c r="L41" s="63"/>
      <c r="M41" s="63"/>
      <c r="N41" s="64"/>
    </row>
    <row r="42" spans="1:14" s="57" customFormat="1">
      <c r="A42" s="422" t="s">
        <v>74</v>
      </c>
      <c r="B42" s="422"/>
      <c r="C42" s="422"/>
      <c r="D42" s="60" t="s">
        <v>87</v>
      </c>
      <c r="E42" s="2" t="s">
        <v>29</v>
      </c>
      <c r="F42" s="2"/>
      <c r="G42" s="2"/>
      <c r="H42" s="5"/>
      <c r="I42" s="63"/>
      <c r="J42" s="63"/>
      <c r="K42" s="63"/>
      <c r="L42" s="63"/>
      <c r="M42" s="63"/>
      <c r="N42" s="26"/>
    </row>
  </sheetData>
  <mergeCells count="11">
    <mergeCell ref="A36:C36"/>
    <mergeCell ref="A37:C37"/>
    <mergeCell ref="A42:C42"/>
    <mergeCell ref="G36:H36"/>
    <mergeCell ref="E36:F36"/>
    <mergeCell ref="E35:H35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>
      <selection activeCell="L17" sqref="L17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15.28515625" style="2" customWidth="1" collapsed="1"/>
    <col min="4" max="4" width="29.28515625" style="2" customWidth="1"/>
    <col min="5" max="5" width="7.85546875" style="2" customWidth="1"/>
    <col min="6" max="6" width="10.5703125" style="60" customWidth="1"/>
    <col min="7" max="7" width="10.1406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60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60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60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5909</v>
      </c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59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31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90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85</v>
      </c>
      <c r="E10" s="11" t="s">
        <v>6</v>
      </c>
      <c r="F10" s="60"/>
      <c r="G10" s="5"/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88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60" customFormat="1" ht="13.15" customHeight="1">
      <c r="A14" s="23" t="s">
        <v>11</v>
      </c>
      <c r="B14" s="61" t="s">
        <v>12</v>
      </c>
      <c r="C14" s="6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6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15" customHeight="1">
      <c r="A16" s="35">
        <v>1</v>
      </c>
      <c r="B16" s="35"/>
      <c r="C16" s="35" t="s">
        <v>89</v>
      </c>
      <c r="D16" s="35" t="str">
        <f>VLOOKUP($C16,'[2]Tài khoản'!A$2:D$2746,2,FALSE)</f>
        <v>PCBA 5V2000</v>
      </c>
      <c r="E16" s="36" t="s">
        <v>21</v>
      </c>
      <c r="F16" s="37">
        <v>1000</v>
      </c>
      <c r="G16" s="38">
        <v>1000</v>
      </c>
      <c r="H16" s="58"/>
      <c r="I16" s="159" t="str">
        <f>VLOOKUP(C16,'Danh mục VT'!A$2:E$2898,5,FALSE)</f>
        <v>TP</v>
      </c>
      <c r="J16" s="181" t="s">
        <v>5915</v>
      </c>
      <c r="K16" s="181" t="str">
        <f>VLOOKUP(C16,'Danh mục VT'!A$2:D$2898,4,FALSE)</f>
        <v>15511</v>
      </c>
      <c r="L16" s="183" t="s">
        <v>5924</v>
      </c>
      <c r="M16" s="7"/>
    </row>
    <row r="17" spans="1:18" s="8" customFormat="1">
      <c r="A17" s="35"/>
      <c r="B17" s="35"/>
      <c r="C17" s="35"/>
      <c r="D17" s="35"/>
      <c r="E17" s="36"/>
      <c r="F17" s="37"/>
      <c r="G17" s="38"/>
      <c r="H17" s="58"/>
      <c r="I17" s="159"/>
      <c r="J17" s="181"/>
      <c r="K17" s="181"/>
      <c r="L17" s="183"/>
      <c r="M17" s="7"/>
    </row>
    <row r="18" spans="1:18" s="8" customFormat="1">
      <c r="A18" s="27"/>
      <c r="B18" s="62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62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62"/>
      <c r="C20" s="34"/>
      <c r="D20" s="35"/>
      <c r="E20" s="36"/>
      <c r="F20" s="37"/>
      <c r="G20" s="38"/>
      <c r="H20" s="58"/>
      <c r="I20" s="159"/>
      <c r="J20" s="181"/>
      <c r="K20" s="181"/>
      <c r="L20" s="183"/>
      <c r="M20" s="7"/>
    </row>
    <row r="21" spans="1:18" s="8" customFormat="1">
      <c r="A21" s="27"/>
      <c r="B21" s="62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62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62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62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94</v>
      </c>
      <c r="E26" s="46"/>
      <c r="F26" s="46"/>
      <c r="G26" s="47"/>
      <c r="M26" s="48"/>
      <c r="N26" s="2"/>
      <c r="O26" s="2"/>
    </row>
    <row r="27" spans="1:18">
      <c r="E27" s="429" t="s">
        <v>23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60" customFormat="1">
      <c r="A29" s="421" t="s">
        <v>28</v>
      </c>
      <c r="B29" s="421"/>
      <c r="C29" s="421"/>
      <c r="D29" s="52" t="s">
        <v>28</v>
      </c>
      <c r="E29" s="53" t="s">
        <v>28</v>
      </c>
      <c r="F29" s="54"/>
      <c r="G29" s="55"/>
      <c r="H29" s="6"/>
      <c r="I29" s="6"/>
      <c r="J29" s="6"/>
      <c r="K29" s="6"/>
      <c r="L29" s="6"/>
      <c r="M29" s="26"/>
    </row>
    <row r="30" spans="1:18" s="8" customFormat="1">
      <c r="A30" s="1"/>
      <c r="B30" s="2"/>
      <c r="C30" s="2"/>
      <c r="D30" s="60"/>
      <c r="E30" s="60"/>
      <c r="F30" s="2"/>
      <c r="G30" s="5"/>
      <c r="H30" s="6"/>
      <c r="I30" s="6"/>
      <c r="J30" s="6"/>
      <c r="K30" s="6"/>
      <c r="L30" s="6"/>
      <c r="M30" s="7"/>
    </row>
    <row r="31" spans="1:18" s="8" customFormat="1">
      <c r="A31" s="1"/>
      <c r="B31" s="2"/>
      <c r="C31" s="2"/>
      <c r="D31" s="60"/>
      <c r="E31" s="60"/>
      <c r="F31" s="2"/>
      <c r="G31" s="5"/>
      <c r="H31" s="6"/>
      <c r="I31" s="6"/>
      <c r="J31" s="6"/>
      <c r="K31" s="6"/>
      <c r="L31" s="6"/>
      <c r="M31" s="7"/>
    </row>
    <row r="32" spans="1:18" s="8" customFormat="1">
      <c r="A32" s="1"/>
      <c r="B32" s="2"/>
      <c r="C32" s="2"/>
      <c r="D32" s="60"/>
      <c r="E32" s="60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60"/>
      <c r="E33" s="60"/>
      <c r="F33" s="2"/>
      <c r="G33" s="5"/>
      <c r="H33" s="6"/>
      <c r="I33" s="6"/>
      <c r="J33" s="6"/>
      <c r="K33" s="6"/>
      <c r="L33" s="6"/>
      <c r="M33" s="7"/>
    </row>
    <row r="34" spans="1:13" s="8" customFormat="1">
      <c r="A34" s="1"/>
      <c r="B34" s="2"/>
      <c r="C34" s="2"/>
      <c r="D34" s="60"/>
      <c r="E34" s="60"/>
      <c r="F34" s="2"/>
      <c r="G34" s="5"/>
      <c r="H34" s="6"/>
      <c r="I34" s="6"/>
      <c r="J34" s="6"/>
      <c r="K34" s="6"/>
      <c r="L34" s="6"/>
      <c r="M34" s="7"/>
    </row>
    <row r="35" spans="1:13" s="57" customFormat="1">
      <c r="A35" s="422" t="s">
        <v>74</v>
      </c>
      <c r="B35" s="422"/>
      <c r="C35" s="422"/>
      <c r="D35" s="60" t="s">
        <v>87</v>
      </c>
      <c r="E35" s="2" t="s">
        <v>29</v>
      </c>
      <c r="F35" s="2"/>
      <c r="G35" s="5"/>
      <c r="H35" s="6"/>
      <c r="I35" s="6"/>
      <c r="J35" s="6"/>
      <c r="K35" s="6"/>
      <c r="L35" s="6"/>
      <c r="M35" s="26"/>
    </row>
  </sheetData>
  <mergeCells count="12">
    <mergeCell ref="E27:G27"/>
    <mergeCell ref="A28:C28"/>
    <mergeCell ref="A29:C29"/>
    <mergeCell ref="A35:C35"/>
    <mergeCell ref="E28:F28"/>
    <mergeCell ref="G28:H28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110" priority="3"/>
  </conditionalFormatting>
  <conditionalFormatting sqref="C21">
    <cfRule type="duplicateValues" dxfId="109" priority="2"/>
  </conditionalFormatting>
  <conditionalFormatting sqref="C23">
    <cfRule type="duplicateValues" dxfId="108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opLeftCell="A16" workbookViewId="0">
      <selection activeCell="J17" sqref="J17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96" customWidth="1"/>
    <col min="7" max="7" width="10.42578125" style="96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103</v>
      </c>
      <c r="B1" s="2"/>
      <c r="C1" s="3"/>
      <c r="D1" s="3"/>
      <c r="E1" s="2"/>
      <c r="F1" s="96"/>
      <c r="G1" s="96"/>
      <c r="H1" s="5"/>
      <c r="I1" s="63"/>
      <c r="J1" s="63"/>
      <c r="K1" s="63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96"/>
      <c r="G2" s="96"/>
      <c r="H2" s="5"/>
      <c r="I2" s="63"/>
      <c r="J2" s="63"/>
      <c r="K2" s="63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96"/>
      <c r="G3" s="96"/>
      <c r="H3" s="5"/>
      <c r="I3" s="63"/>
      <c r="J3" s="63"/>
      <c r="K3" s="63"/>
      <c r="L3" s="63"/>
      <c r="M3" s="63"/>
      <c r="N3" s="64"/>
    </row>
    <row r="4" spans="1:14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4"/>
    </row>
    <row r="5" spans="1:14" s="65" customFormat="1" ht="18">
      <c r="A5" s="431" t="s">
        <v>3</v>
      </c>
      <c r="B5" s="431"/>
      <c r="C5" s="431"/>
      <c r="D5" s="431"/>
      <c r="E5" s="431"/>
      <c r="F5" s="431"/>
      <c r="G5" s="431"/>
      <c r="H5" s="431"/>
      <c r="I5" s="63"/>
      <c r="J5" s="63"/>
      <c r="K5" s="63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95"/>
      <c r="G6" s="95"/>
      <c r="H6" s="5"/>
      <c r="I6" s="63"/>
      <c r="J6" s="63"/>
      <c r="K6" s="63"/>
      <c r="L6" s="63"/>
      <c r="M6" s="63"/>
      <c r="N6" s="64"/>
    </row>
    <row r="7" spans="1:14" s="65" customFormat="1">
      <c r="A7" s="1"/>
      <c r="B7" s="2"/>
      <c r="C7" s="2"/>
      <c r="D7" s="11"/>
      <c r="E7" s="11" t="s">
        <v>31</v>
      </c>
      <c r="F7" s="12"/>
      <c r="G7" s="12"/>
      <c r="H7" s="5"/>
      <c r="I7" s="63"/>
      <c r="J7" s="63"/>
      <c r="K7" s="63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 t="s">
        <v>109</v>
      </c>
      <c r="G8" s="13"/>
      <c r="H8" s="5"/>
      <c r="I8" s="63"/>
      <c r="J8" s="63"/>
      <c r="K8" s="63"/>
      <c r="L8" s="63"/>
      <c r="M8" s="63"/>
      <c r="N8" s="64"/>
    </row>
    <row r="10" spans="1:14" s="65" customFormat="1">
      <c r="A10" s="14" t="s">
        <v>5</v>
      </c>
      <c r="B10" s="15"/>
      <c r="C10" s="2"/>
      <c r="D10" s="94" t="s">
        <v>85</v>
      </c>
      <c r="E10" s="11" t="s">
        <v>6</v>
      </c>
      <c r="F10" s="96"/>
      <c r="G10" s="66"/>
      <c r="H10" s="99"/>
      <c r="I10" s="63"/>
      <c r="J10" s="63"/>
      <c r="K10" s="63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105</v>
      </c>
      <c r="E11" s="20"/>
      <c r="F11" s="2"/>
      <c r="G11" s="2"/>
      <c r="H11" s="5"/>
      <c r="I11" s="63"/>
      <c r="J11" s="63"/>
      <c r="K11" s="63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9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4"/>
    </row>
    <row r="13" spans="1:14" s="2" customFormat="1" ht="6.2" customHeight="1">
      <c r="A13" s="1"/>
      <c r="F13" s="96"/>
      <c r="G13" s="96"/>
      <c r="H13" s="5"/>
      <c r="I13" s="63"/>
      <c r="J13" s="63"/>
      <c r="K13" s="63"/>
      <c r="L13" s="63"/>
      <c r="M13" s="63"/>
      <c r="N13" s="64"/>
    </row>
    <row r="14" spans="1:14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49" t="s">
        <v>183</v>
      </c>
      <c r="K14" s="149" t="s">
        <v>184</v>
      </c>
      <c r="L14" s="63"/>
      <c r="M14" s="63"/>
      <c r="N14" s="26"/>
    </row>
    <row r="15" spans="1:14" s="65" customFormat="1" ht="31.15" customHeight="1">
      <c r="A15" s="27"/>
      <c r="B15" s="9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50"/>
      <c r="K15" s="150"/>
      <c r="L15" s="69"/>
      <c r="M15" s="69"/>
      <c r="N15" s="64"/>
    </row>
    <row r="16" spans="1:14" s="92" customFormat="1" ht="33" customHeight="1">
      <c r="A16" s="27">
        <v>1</v>
      </c>
      <c r="B16" s="98"/>
      <c r="C16" s="29" t="s">
        <v>79</v>
      </c>
      <c r="D16" s="35" t="str">
        <f>VLOOKUP($C16,'[2]Tài khoản'!A$2:D$2746,2,FALSE)</f>
        <v>Bộ nguồn AC/DC  AC 100~240V DC 12V 1.25A</v>
      </c>
      <c r="E16" s="36" t="s">
        <v>55</v>
      </c>
      <c r="F16" s="70">
        <v>1000</v>
      </c>
      <c r="G16" s="71">
        <v>1000</v>
      </c>
      <c r="H16" s="68"/>
      <c r="I16" s="159" t="str">
        <f>VLOOKUP(C16,'Danh mục VT'!A$2:E$2898,5,FALSE)</f>
        <v>TP</v>
      </c>
      <c r="J16" s="147">
        <v>1518</v>
      </c>
      <c r="K16" s="146" t="str">
        <f>VLOOKUP(C16,'Danh mục VT'!A$2:D$2898,4,FALSE)</f>
        <v>15511</v>
      </c>
      <c r="L16" s="8" t="s">
        <v>5923</v>
      </c>
      <c r="M16" s="72"/>
      <c r="N16" s="91"/>
    </row>
    <row r="17" spans="1:14" s="92" customFormat="1" ht="32.25" customHeight="1">
      <c r="A17" s="27">
        <v>2</v>
      </c>
      <c r="B17" s="98"/>
      <c r="C17" s="29" t="s">
        <v>106</v>
      </c>
      <c r="D17" s="35" t="s">
        <v>107</v>
      </c>
      <c r="E17" s="36" t="s">
        <v>55</v>
      </c>
      <c r="F17" s="70">
        <v>1000</v>
      </c>
      <c r="G17" s="71">
        <v>0</v>
      </c>
      <c r="H17" s="68"/>
      <c r="I17" s="159" t="s">
        <v>86</v>
      </c>
      <c r="J17" s="147">
        <v>6272</v>
      </c>
      <c r="K17" s="146" t="e">
        <f>VLOOKUP(C17,'Danh mục VT'!A$2:D$2898,4,FALSE)</f>
        <v>#N/A</v>
      </c>
      <c r="L17" s="8" t="s">
        <v>5922</v>
      </c>
      <c r="M17" s="72"/>
      <c r="N17" s="91"/>
    </row>
    <row r="18" spans="1:14" s="92" customFormat="1">
      <c r="A18" s="27"/>
      <c r="B18" s="98"/>
      <c r="C18" s="29"/>
      <c r="D18" s="35"/>
      <c r="E18" s="36"/>
      <c r="F18" s="70"/>
      <c r="G18" s="71"/>
      <c r="H18" s="68"/>
      <c r="I18" s="159" t="e">
        <f>VLOOKUP(C18,'Danh mục VT'!A$2:E$2898,5,FALSE)</f>
        <v>#N/A</v>
      </c>
      <c r="J18" s="147" t="e">
        <f>VLOOKUP(C18,'Danh mục VT'!A$2:F$2898,6,FALSE)</f>
        <v>#N/A</v>
      </c>
      <c r="K18" s="146" t="e">
        <f>VLOOKUP(C18,'Danh mục VT'!A$2:D$2898,4,FALSE)</f>
        <v>#N/A</v>
      </c>
      <c r="L18" s="72"/>
      <c r="M18" s="72"/>
      <c r="N18" s="91"/>
    </row>
    <row r="19" spans="1:14" s="92" customFormat="1">
      <c r="A19" s="27"/>
      <c r="B19" s="98"/>
      <c r="C19" s="29"/>
      <c r="D19" s="35"/>
      <c r="E19" s="36"/>
      <c r="F19" s="70"/>
      <c r="G19" s="71"/>
      <c r="H19" s="68"/>
      <c r="I19" s="159" t="e">
        <f>VLOOKUP(C19,'Danh mục VT'!A$2:E$2898,5,FALSE)</f>
        <v>#N/A</v>
      </c>
      <c r="J19" s="147" t="e">
        <f>VLOOKUP(C19,'Danh mục VT'!A$2:F$2898,6,FALSE)</f>
        <v>#N/A</v>
      </c>
      <c r="K19" s="146" t="e">
        <f>VLOOKUP(C19,'Danh mục VT'!A$2:D$2898,4,FALSE)</f>
        <v>#N/A</v>
      </c>
      <c r="L19" s="72"/>
      <c r="M19" s="72"/>
      <c r="N19" s="91"/>
    </row>
    <row r="20" spans="1:14" s="65" customFormat="1">
      <c r="A20" s="27"/>
      <c r="B20" s="98"/>
      <c r="C20" s="29"/>
      <c r="D20" s="35"/>
      <c r="E20" s="36"/>
      <c r="F20" s="70"/>
      <c r="G20" s="71"/>
      <c r="H20" s="68"/>
      <c r="I20" s="159" t="e">
        <f>VLOOKUP(C20,'Danh mục VT'!A$2:E$2898,5,FALSE)</f>
        <v>#N/A</v>
      </c>
      <c r="J20" s="147" t="e">
        <f>VLOOKUP(C20,'Danh mục VT'!A$2:F$2898,6,FALSE)</f>
        <v>#N/A</v>
      </c>
      <c r="K20" s="146" t="e">
        <f>VLOOKUP(C20,'Danh mục VT'!A$2:D$2898,4,FALSE)</f>
        <v>#N/A</v>
      </c>
      <c r="L20" s="40"/>
      <c r="M20" s="74"/>
      <c r="N20" s="64"/>
    </row>
    <row r="21" spans="1:14" s="65" customFormat="1">
      <c r="A21" s="27"/>
      <c r="B21" s="98"/>
      <c r="C21" s="29"/>
      <c r="D21" s="35"/>
      <c r="E21" s="36"/>
      <c r="F21" s="70"/>
      <c r="G21" s="71"/>
      <c r="H21" s="68"/>
      <c r="I21" s="63"/>
      <c r="J21" s="73">
        <v>2</v>
      </c>
      <c r="K21" s="40"/>
      <c r="L21" s="40"/>
      <c r="M21" s="74"/>
      <c r="N21" s="64"/>
    </row>
    <row r="22" spans="1:14" s="77" customFormat="1" ht="13.5" customHeight="1">
      <c r="A22" s="75" t="s">
        <v>22</v>
      </c>
      <c r="B22" s="76"/>
      <c r="D22" s="78" t="s">
        <v>108</v>
      </c>
      <c r="E22" s="79"/>
      <c r="F22" s="79"/>
      <c r="G22" s="79"/>
      <c r="H22" s="80"/>
      <c r="I22" s="63"/>
      <c r="J22" s="63"/>
      <c r="K22" s="63"/>
      <c r="L22" s="63"/>
      <c r="M22" s="63"/>
      <c r="N22" s="81"/>
    </row>
    <row r="23" spans="1:14" s="77" customFormat="1">
      <c r="A23" s="82"/>
      <c r="E23" s="430" t="s">
        <v>23</v>
      </c>
      <c r="F23" s="430"/>
      <c r="G23" s="430"/>
      <c r="H23" s="430"/>
      <c r="I23" s="63"/>
      <c r="J23" s="63"/>
      <c r="K23" s="63"/>
      <c r="L23" s="63"/>
      <c r="M23" s="63"/>
      <c r="N23" s="81"/>
    </row>
    <row r="24" spans="1:14" s="77" customFormat="1" ht="15" customHeight="1">
      <c r="A24" s="433" t="s">
        <v>24</v>
      </c>
      <c r="B24" s="433"/>
      <c r="C24" s="433"/>
      <c r="D24" s="83" t="s">
        <v>25</v>
      </c>
      <c r="E24" s="433" t="s">
        <v>26</v>
      </c>
      <c r="F24" s="433"/>
      <c r="G24" s="435" t="s">
        <v>27</v>
      </c>
      <c r="H24" s="435"/>
      <c r="I24" s="63"/>
      <c r="J24" s="63"/>
      <c r="K24" s="63"/>
      <c r="L24" s="63"/>
      <c r="M24" s="63"/>
      <c r="N24" s="81"/>
    </row>
    <row r="25" spans="1:14" s="89" customFormat="1">
      <c r="A25" s="434" t="s">
        <v>28</v>
      </c>
      <c r="B25" s="434"/>
      <c r="C25" s="434"/>
      <c r="D25" s="84" t="s">
        <v>28</v>
      </c>
      <c r="E25" s="434" t="s">
        <v>28</v>
      </c>
      <c r="F25" s="434"/>
      <c r="G25" s="86"/>
      <c r="H25" s="87"/>
      <c r="I25" s="63"/>
      <c r="J25" s="63"/>
      <c r="K25" s="63"/>
      <c r="L25" s="63"/>
      <c r="M25" s="63"/>
      <c r="N25" s="88"/>
    </row>
    <row r="26" spans="1:14" s="65" customFormat="1" ht="38.450000000000003" customHeight="1">
      <c r="A26" s="1"/>
      <c r="B26" s="2"/>
      <c r="C26" s="2"/>
      <c r="D26" s="96"/>
      <c r="E26" s="96"/>
      <c r="F26" s="2"/>
      <c r="G26" s="2"/>
      <c r="H26" s="5"/>
      <c r="I26" s="63"/>
      <c r="J26" s="63"/>
      <c r="K26" s="63"/>
      <c r="L26" s="63"/>
      <c r="M26" s="63"/>
      <c r="N26" s="64"/>
    </row>
    <row r="27" spans="1:14" s="65" customFormat="1" ht="25.5" hidden="1" customHeight="1">
      <c r="A27" s="1"/>
      <c r="B27" s="2"/>
      <c r="C27" s="2"/>
      <c r="D27" s="96"/>
      <c r="E27" s="96"/>
      <c r="F27" s="2"/>
      <c r="G27" s="2"/>
      <c r="H27" s="5"/>
      <c r="I27" s="63"/>
      <c r="J27" s="63"/>
      <c r="K27" s="63"/>
      <c r="L27" s="63"/>
      <c r="M27" s="63"/>
      <c r="N27" s="64"/>
    </row>
    <row r="28" spans="1:14" s="65" customFormat="1" ht="3" customHeight="1">
      <c r="A28" s="1"/>
      <c r="B28" s="2"/>
      <c r="C28" s="2"/>
      <c r="D28" s="96"/>
      <c r="E28" s="96"/>
      <c r="F28" s="2"/>
      <c r="G28" s="2"/>
      <c r="H28" s="5"/>
      <c r="I28" s="63"/>
      <c r="J28" s="63"/>
      <c r="K28" s="63"/>
      <c r="L28" s="63"/>
      <c r="M28" s="63"/>
      <c r="N28" s="64"/>
    </row>
    <row r="29" spans="1:14" s="65" customFormat="1">
      <c r="A29" s="1"/>
      <c r="B29" s="2"/>
      <c r="C29" s="2"/>
      <c r="D29" s="96"/>
      <c r="E29" s="96"/>
      <c r="F29" s="2"/>
      <c r="G29" s="2"/>
      <c r="H29" s="5"/>
      <c r="I29" s="63"/>
      <c r="J29" s="63"/>
      <c r="K29" s="63"/>
      <c r="L29" s="63"/>
      <c r="M29" s="63"/>
      <c r="N29" s="64"/>
    </row>
    <row r="30" spans="1:14" s="57" customFormat="1">
      <c r="A30" s="422" t="s">
        <v>74</v>
      </c>
      <c r="B30" s="422"/>
      <c r="C30" s="422"/>
      <c r="D30" s="96" t="s">
        <v>87</v>
      </c>
      <c r="E30" s="2" t="s">
        <v>29</v>
      </c>
      <c r="F30" s="2"/>
      <c r="G30" s="2"/>
      <c r="H30" s="5"/>
      <c r="I30" s="63"/>
      <c r="J30" s="63"/>
      <c r="K30" s="63"/>
      <c r="L30" s="63"/>
      <c r="M30" s="63"/>
      <c r="N30" s="26"/>
    </row>
  </sheetData>
  <mergeCells count="12">
    <mergeCell ref="A24:C24"/>
    <mergeCell ref="E24:F24"/>
    <mergeCell ref="G24:H24"/>
    <mergeCell ref="A25:C25"/>
    <mergeCell ref="A30:C30"/>
    <mergeCell ref="E25:F25"/>
    <mergeCell ref="E23:H23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topLeftCell="A10" workbookViewId="0">
      <selection sqref="A1:XFD1048576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16.7109375" style="2" customWidth="1" collapsed="1"/>
    <col min="4" max="4" width="29.28515625" style="2" customWidth="1"/>
    <col min="5" max="5" width="7.85546875" style="2" customWidth="1"/>
    <col min="6" max="6" width="10.5703125" style="60" customWidth="1"/>
    <col min="7" max="7" width="10.1406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60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60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60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59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75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76</v>
      </c>
      <c r="E10" s="11" t="s">
        <v>6</v>
      </c>
      <c r="F10" s="60"/>
      <c r="G10" s="5" t="s">
        <v>84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77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60" customFormat="1" ht="13.15" customHeight="1">
      <c r="A14" s="23" t="s">
        <v>11</v>
      </c>
      <c r="B14" s="61" t="s">
        <v>12</v>
      </c>
      <c r="C14" s="6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62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15" customHeight="1">
      <c r="A16" s="35">
        <v>1</v>
      </c>
      <c r="B16" s="35"/>
      <c r="C16" s="35" t="s">
        <v>78</v>
      </c>
      <c r="D16" s="35" t="str">
        <f>VLOOKUP($C16,'[2]Tài khoản'!A$2:D$2746,2,FALSE)</f>
        <v>Eu Plug 5V2A Power Adapter</v>
      </c>
      <c r="E16" s="36" t="s">
        <v>37</v>
      </c>
      <c r="F16" s="37">
        <v>650</v>
      </c>
      <c r="G16" s="38">
        <v>650</v>
      </c>
      <c r="H16" s="58"/>
      <c r="I16" s="39">
        <v>1</v>
      </c>
      <c r="J16" s="40">
        <v>9254</v>
      </c>
      <c r="K16" s="40">
        <f>VLOOKUP($C16,[2]Vtech!A$5:G$1805,7,FALSE)</f>
        <v>10346</v>
      </c>
      <c r="L16" s="6">
        <v>17640</v>
      </c>
      <c r="M16" s="7"/>
    </row>
    <row r="17" spans="1:18" s="8" customFormat="1" ht="25.5">
      <c r="A17" s="35">
        <v>2</v>
      </c>
      <c r="B17" s="35"/>
      <c r="C17" s="35" t="s">
        <v>79</v>
      </c>
      <c r="D17" s="35" t="str">
        <f>VLOOKUP($C17,'[2]Tài khoản'!A$2:D$2746,2,FALSE)</f>
        <v>Bộ nguồn AC/DC  AC 100~240V DC 12V 1.25A</v>
      </c>
      <c r="E17" s="36" t="s">
        <v>37</v>
      </c>
      <c r="F17" s="37">
        <v>200</v>
      </c>
      <c r="G17" s="38">
        <v>200</v>
      </c>
      <c r="H17" s="58"/>
      <c r="I17" s="39"/>
      <c r="J17" s="40"/>
      <c r="K17" s="40"/>
      <c r="L17" s="6"/>
      <c r="M17" s="7"/>
    </row>
    <row r="18" spans="1:18" s="8" customFormat="1">
      <c r="A18" s="27"/>
      <c r="B18" s="62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>
      <c r="A19" s="27"/>
      <c r="B19" s="62"/>
      <c r="C19" s="41"/>
      <c r="D19" s="35"/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62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62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62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62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62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/>
      <c r="E26" s="46"/>
      <c r="F26" s="46"/>
      <c r="G26" s="47"/>
      <c r="M26" s="48"/>
      <c r="N26" s="2"/>
      <c r="O26" s="2"/>
    </row>
    <row r="27" spans="1:18">
      <c r="E27" s="429" t="s">
        <v>23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59" t="s">
        <v>26</v>
      </c>
      <c r="F28" s="51"/>
      <c r="G28" s="17" t="s">
        <v>27</v>
      </c>
      <c r="M28" s="48"/>
      <c r="N28" s="2"/>
      <c r="O28" s="2"/>
    </row>
    <row r="29" spans="1:18" s="60" customFormat="1">
      <c r="A29" s="421" t="s">
        <v>28</v>
      </c>
      <c r="B29" s="421"/>
      <c r="C29" s="421"/>
      <c r="D29" s="52" t="s">
        <v>28</v>
      </c>
      <c r="E29" s="53" t="s">
        <v>28</v>
      </c>
      <c r="F29" s="54"/>
      <c r="G29" s="55"/>
      <c r="H29" s="6"/>
      <c r="I29" s="6"/>
      <c r="J29" s="6"/>
      <c r="K29" s="6"/>
      <c r="L29" s="6"/>
      <c r="M29" s="26"/>
    </row>
    <row r="30" spans="1:18" s="8" customFormat="1">
      <c r="A30" s="1"/>
      <c r="B30" s="2"/>
      <c r="C30" s="2"/>
      <c r="D30" s="60"/>
      <c r="E30" s="60"/>
      <c r="F30" s="2"/>
      <c r="G30" s="5"/>
      <c r="H30" s="6"/>
      <c r="I30" s="6"/>
      <c r="J30" s="6"/>
      <c r="K30" s="6"/>
      <c r="L30" s="6"/>
      <c r="M30" s="7"/>
    </row>
    <row r="31" spans="1:18" s="8" customFormat="1">
      <c r="A31" s="1"/>
      <c r="B31" s="2"/>
      <c r="C31" s="2"/>
      <c r="D31" s="60"/>
      <c r="E31" s="60"/>
      <c r="F31" s="2"/>
      <c r="G31" s="5"/>
      <c r="H31" s="6"/>
      <c r="I31" s="6"/>
      <c r="J31" s="6"/>
      <c r="K31" s="6"/>
      <c r="L31" s="6"/>
      <c r="M31" s="7"/>
    </row>
    <row r="32" spans="1:18" s="8" customFormat="1">
      <c r="A32" s="1"/>
      <c r="B32" s="2"/>
      <c r="C32" s="2"/>
      <c r="D32" s="60"/>
      <c r="E32" s="60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60"/>
      <c r="E33" s="60"/>
      <c r="F33" s="2"/>
      <c r="G33" s="5"/>
      <c r="H33" s="6"/>
      <c r="I33" s="6"/>
      <c r="J33" s="6"/>
      <c r="K33" s="6"/>
      <c r="L33" s="6"/>
      <c r="M33" s="7"/>
    </row>
    <row r="34" spans="1:13" s="8" customFormat="1">
      <c r="A34" s="1"/>
      <c r="B34" s="2"/>
      <c r="C34" s="2"/>
      <c r="D34" s="60"/>
      <c r="E34" s="60"/>
      <c r="F34" s="2"/>
      <c r="G34" s="5"/>
      <c r="H34" s="6"/>
      <c r="I34" s="6"/>
      <c r="J34" s="6"/>
      <c r="K34" s="6"/>
      <c r="L34" s="6"/>
      <c r="M34" s="7"/>
    </row>
    <row r="35" spans="1:13" s="57" customFormat="1">
      <c r="A35" s="422" t="s">
        <v>74</v>
      </c>
      <c r="B35" s="422"/>
      <c r="C35" s="422"/>
      <c r="D35" s="60" t="str">
        <f>D10</f>
        <v>TRẦN QUỐC DŨNG</v>
      </c>
      <c r="E35" s="2" t="s">
        <v>29</v>
      </c>
      <c r="F35" s="2"/>
      <c r="G35" s="5"/>
      <c r="H35" s="6"/>
      <c r="I35" s="6"/>
      <c r="J35" s="6"/>
      <c r="K35" s="6"/>
      <c r="L35" s="6"/>
      <c r="M35" s="26"/>
    </row>
  </sheetData>
  <mergeCells count="10">
    <mergeCell ref="A4:G4"/>
    <mergeCell ref="A5:G5"/>
    <mergeCell ref="D14:D15"/>
    <mergeCell ref="E14:E15"/>
    <mergeCell ref="F14:G14"/>
    <mergeCell ref="H14:H15"/>
    <mergeCell ref="E27:G27"/>
    <mergeCell ref="A28:C28"/>
    <mergeCell ref="A29:C29"/>
    <mergeCell ref="A35:C35"/>
  </mergeCells>
  <conditionalFormatting sqref="C20">
    <cfRule type="duplicateValues" dxfId="107" priority="3"/>
  </conditionalFormatting>
  <conditionalFormatting sqref="C21">
    <cfRule type="duplicateValues" dxfId="106" priority="2"/>
  </conditionalFormatting>
  <conditionalFormatting sqref="C23">
    <cfRule type="duplicateValues" dxfId="105" priority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>
      <selection activeCell="G17" sqref="G17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9" style="2" customWidth="1"/>
    <col min="5" max="5" width="7.140625" style="2" customWidth="1"/>
    <col min="6" max="6" width="10.5703125" style="60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60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60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60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59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82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76</v>
      </c>
      <c r="E10" s="11" t="s">
        <v>6</v>
      </c>
      <c r="F10" s="60"/>
      <c r="G10" s="17" t="s">
        <v>84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81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60" customFormat="1" ht="13.15" customHeight="1">
      <c r="A14" s="23" t="s">
        <v>11</v>
      </c>
      <c r="B14" s="61" t="s">
        <v>12</v>
      </c>
      <c r="C14" s="6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6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4.2" customHeight="1">
      <c r="A16" s="27">
        <v>1</v>
      </c>
      <c r="B16" s="62"/>
      <c r="C16" s="35" t="s">
        <v>78</v>
      </c>
      <c r="D16" s="35" t="str">
        <f>VLOOKUP($C16,'[2]Tài khoản'!A$2:D$2746,2,FALSE)</f>
        <v>Eu Plug 5V2A Power Adapter</v>
      </c>
      <c r="E16" s="36" t="s">
        <v>37</v>
      </c>
      <c r="F16" s="37">
        <v>300</v>
      </c>
      <c r="G16" s="38">
        <v>300</v>
      </c>
      <c r="H16" s="58"/>
      <c r="I16" s="159" t="str">
        <f>VLOOKUP(C16,'Danh mục VT'!A$2:E$2898,5,FALSE)</f>
        <v>TP</v>
      </c>
      <c r="J16" s="181" t="s">
        <v>5921</v>
      </c>
      <c r="K16" s="181" t="str">
        <f>VLOOKUP(C16,'Danh mục VT'!A$2:D$2898,4,FALSE)</f>
        <v>15511</v>
      </c>
      <c r="L16" s="183" t="s">
        <v>5905</v>
      </c>
      <c r="M16" s="7"/>
    </row>
    <row r="17" spans="1:18" s="8" customFormat="1" ht="32.25" customHeight="1">
      <c r="A17" s="27">
        <v>2</v>
      </c>
      <c r="B17" s="62"/>
      <c r="C17" s="35" t="s">
        <v>79</v>
      </c>
      <c r="D17" s="35" t="str">
        <f>VLOOKUP($C17,'[2]Tài khoản'!A$2:D$2746,2,FALSE)</f>
        <v>Bộ nguồn AC/DC  AC 100~240V DC 12V 1.25A</v>
      </c>
      <c r="E17" s="36" t="s">
        <v>37</v>
      </c>
      <c r="F17" s="37">
        <v>300</v>
      </c>
      <c r="G17" s="38">
        <v>300</v>
      </c>
      <c r="H17" s="58"/>
      <c r="I17" s="159" t="str">
        <f>VLOOKUP(C17,'Danh mục VT'!A$2:E$2898,5,FALSE)</f>
        <v>TP</v>
      </c>
      <c r="J17" s="181" t="s">
        <v>5921</v>
      </c>
      <c r="K17" s="181" t="str">
        <f>VLOOKUP(C17,'Danh mục VT'!A$2:D$2898,4,FALSE)</f>
        <v>15511</v>
      </c>
      <c r="L17" s="183" t="s">
        <v>5918</v>
      </c>
      <c r="M17" s="7"/>
    </row>
    <row r="18" spans="1:18" s="8" customFormat="1">
      <c r="A18" s="27"/>
      <c r="B18" s="62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62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62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62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62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62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62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/>
      <c r="E26" s="46"/>
      <c r="F26" s="46"/>
      <c r="G26" s="47"/>
      <c r="M26" s="48"/>
      <c r="N26" s="2"/>
      <c r="O26" s="2"/>
    </row>
    <row r="27" spans="1:18">
      <c r="E27" s="429" t="s">
        <v>23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59" t="s">
        <v>26</v>
      </c>
      <c r="F28" s="51"/>
      <c r="G28" s="17" t="s">
        <v>27</v>
      </c>
      <c r="M28" s="48"/>
      <c r="N28" s="2"/>
      <c r="O28" s="2"/>
    </row>
    <row r="29" spans="1:18" s="60" customFormat="1">
      <c r="A29" s="421" t="s">
        <v>28</v>
      </c>
      <c r="B29" s="421"/>
      <c r="C29" s="421"/>
      <c r="D29" s="52" t="s">
        <v>28</v>
      </c>
      <c r="E29" s="53" t="s">
        <v>28</v>
      </c>
      <c r="F29" s="54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60"/>
      <c r="E30" s="60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60"/>
      <c r="E31" s="60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60"/>
      <c r="E32" s="60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60"/>
      <c r="E33" s="60"/>
      <c r="F33" s="2"/>
      <c r="G33" s="5"/>
      <c r="H33" s="6"/>
      <c r="I33" s="6"/>
      <c r="J33" s="6"/>
      <c r="K33" s="6"/>
      <c r="L33" s="6"/>
      <c r="M33" s="7"/>
    </row>
    <row r="34" spans="1:13" s="57" customFormat="1">
      <c r="A34" s="422" t="s">
        <v>74</v>
      </c>
      <c r="B34" s="422"/>
      <c r="C34" s="422"/>
      <c r="D34" s="60" t="str">
        <f>D10</f>
        <v>TRẦN QUỐC DŨNG</v>
      </c>
      <c r="E34" s="2" t="s">
        <v>29</v>
      </c>
      <c r="F34" s="2"/>
      <c r="G34" s="5"/>
      <c r="H34" s="6"/>
      <c r="I34" s="6"/>
      <c r="J34" s="6"/>
      <c r="K34" s="6"/>
      <c r="L34" s="6"/>
      <c r="M34" s="26"/>
    </row>
    <row r="35" spans="1:13" s="2" customFormat="1">
      <c r="A35" s="1"/>
      <c r="F35" s="60"/>
      <c r="G35" s="5"/>
      <c r="H35" s="6"/>
      <c r="I35" s="6"/>
      <c r="J35" s="6"/>
      <c r="K35" s="6"/>
      <c r="L35" s="6"/>
      <c r="M35" s="7"/>
    </row>
  </sheetData>
  <mergeCells count="10">
    <mergeCell ref="A4:G4"/>
    <mergeCell ref="A5:G5"/>
    <mergeCell ref="D14:D15"/>
    <mergeCell ref="E14:E15"/>
    <mergeCell ref="F14:G14"/>
    <mergeCell ref="H14:H15"/>
    <mergeCell ref="E27:G27"/>
    <mergeCell ref="A28:C28"/>
    <mergeCell ref="A29:C29"/>
    <mergeCell ref="A34:C34"/>
  </mergeCells>
  <conditionalFormatting sqref="C20">
    <cfRule type="duplicateValues" dxfId="104" priority="3"/>
  </conditionalFormatting>
  <conditionalFormatting sqref="C21">
    <cfRule type="duplicateValues" dxfId="103" priority="2"/>
  </conditionalFormatting>
  <conditionalFormatting sqref="C23">
    <cfRule type="duplicateValues" dxfId="102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workbookViewId="0">
      <selection activeCell="K13" sqref="K13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96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96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96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96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95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104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96"/>
      <c r="G10" s="99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98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98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24.2" customHeight="1">
      <c r="A16" s="27">
        <v>1</v>
      </c>
      <c r="B16" s="98"/>
      <c r="C16" s="35"/>
      <c r="D16" s="35"/>
      <c r="E16" s="36"/>
      <c r="F16" s="37"/>
      <c r="G16" s="38"/>
      <c r="H16" s="58"/>
      <c r="I16" s="39">
        <v>1</v>
      </c>
      <c r="J16" s="40">
        <v>9254</v>
      </c>
      <c r="K16" s="40" t="e">
        <f>VLOOKUP($C16,[2]Vtech!A$5:G$1805,7,FALSE)</f>
        <v>#N/A</v>
      </c>
      <c r="L16" s="6">
        <v>17640</v>
      </c>
      <c r="M16" s="7"/>
    </row>
    <row r="17" spans="1:18" s="8" customFormat="1" ht="32.25" customHeight="1">
      <c r="A17" s="27"/>
      <c r="B17" s="98"/>
      <c r="C17" s="35"/>
      <c r="D17" s="35"/>
      <c r="E17" s="36"/>
      <c r="F17" s="37"/>
      <c r="G17" s="38"/>
      <c r="H17" s="58"/>
      <c r="I17" s="39"/>
      <c r="J17" s="40"/>
      <c r="K17" s="40"/>
      <c r="L17" s="6"/>
      <c r="M17" s="7"/>
    </row>
    <row r="18" spans="1:18" s="8" customFormat="1">
      <c r="A18" s="27"/>
      <c r="B18" s="98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>
      <c r="A19" s="27"/>
      <c r="B19" s="98"/>
      <c r="C19" s="41"/>
      <c r="D19" s="35"/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98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98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98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98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98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102</v>
      </c>
      <c r="E26" s="46"/>
      <c r="F26" s="46"/>
      <c r="G26" s="47"/>
      <c r="M26" s="48"/>
      <c r="N26" s="2"/>
      <c r="O26" s="2"/>
    </row>
    <row r="27" spans="1:18">
      <c r="E27" s="429" t="s">
        <v>23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96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96"/>
      <c r="E30" s="96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96"/>
      <c r="E31" s="96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96"/>
      <c r="E32" s="96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96"/>
      <c r="E33" s="96"/>
      <c r="F33" s="2"/>
      <c r="G33" s="5"/>
      <c r="H33" s="6"/>
      <c r="I33" s="6"/>
      <c r="J33" s="6"/>
      <c r="K33" s="6"/>
      <c r="L33" s="6"/>
      <c r="M33" s="7"/>
    </row>
    <row r="34" spans="1:13" s="57" customFormat="1">
      <c r="A34" s="422" t="s">
        <v>74</v>
      </c>
      <c r="B34" s="422"/>
      <c r="C34" s="422"/>
      <c r="D34" s="96" t="str">
        <f>D10</f>
        <v>HOÀNG THỊ DOAN</v>
      </c>
      <c r="E34" s="2" t="s">
        <v>29</v>
      </c>
      <c r="F34" s="2"/>
      <c r="G34" s="5"/>
      <c r="H34" s="6"/>
      <c r="I34" s="6"/>
      <c r="J34" s="6"/>
      <c r="K34" s="6"/>
      <c r="L34" s="6"/>
      <c r="M34" s="26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101" priority="3"/>
  </conditionalFormatting>
  <conditionalFormatting sqref="C21">
    <cfRule type="duplicateValues" dxfId="100" priority="2"/>
  </conditionalFormatting>
  <conditionalFormatting sqref="C23">
    <cfRule type="duplicateValues" dxfId="99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workbookViewId="0">
      <selection activeCell="D11" sqref="D11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96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96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96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96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95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80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95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96"/>
      <c r="G10" s="99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98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4.2" customHeight="1">
      <c r="A16" s="27">
        <v>1</v>
      </c>
      <c r="B16" s="98"/>
      <c r="C16" s="35" t="s">
        <v>96</v>
      </c>
      <c r="D16" s="35" t="s">
        <v>100</v>
      </c>
      <c r="E16" s="36" t="s">
        <v>101</v>
      </c>
      <c r="F16" s="37">
        <v>100</v>
      </c>
      <c r="G16" s="38">
        <v>100</v>
      </c>
      <c r="H16" s="58"/>
      <c r="I16" s="159" t="str">
        <f>VLOOKUP(C16,'Danh mục VT'!A$2:E$2898,5,FALSE)</f>
        <v>HH</v>
      </c>
      <c r="J16" s="181" t="s">
        <v>5919</v>
      </c>
      <c r="K16" s="181" t="str">
        <f>VLOOKUP(C16,'Danh mục VT'!A$2:D$2898,4,FALSE)</f>
        <v>1561</v>
      </c>
      <c r="L16" s="183" t="s">
        <v>5905</v>
      </c>
      <c r="M16" s="7"/>
    </row>
    <row r="17" spans="1:18" s="8" customFormat="1" ht="32.25" customHeight="1">
      <c r="A17" s="27"/>
      <c r="B17" s="98"/>
      <c r="C17" s="35"/>
      <c r="D17" s="35"/>
      <c r="E17" s="36"/>
      <c r="F17" s="37"/>
      <c r="G17" s="38"/>
      <c r="H17" s="58"/>
      <c r="I17" s="159"/>
      <c r="J17" s="181"/>
      <c r="K17" s="181"/>
      <c r="L17" s="183"/>
      <c r="M17" s="7"/>
    </row>
    <row r="18" spans="1:18" s="8" customFormat="1">
      <c r="A18" s="27"/>
      <c r="B18" s="98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98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98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98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98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98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98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102</v>
      </c>
      <c r="E26" s="46"/>
      <c r="F26" s="46"/>
      <c r="G26" s="47"/>
      <c r="M26" s="48"/>
      <c r="N26" s="2"/>
      <c r="O26" s="2"/>
    </row>
    <row r="27" spans="1:18">
      <c r="E27" s="429" t="s">
        <v>23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96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96"/>
      <c r="E30" s="96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96"/>
      <c r="E31" s="96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96"/>
      <c r="E32" s="96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96"/>
      <c r="E33" s="96"/>
      <c r="F33" s="2"/>
      <c r="G33" s="5"/>
      <c r="H33" s="6"/>
      <c r="I33" s="6"/>
      <c r="J33" s="6"/>
      <c r="K33" s="6"/>
      <c r="L33" s="6"/>
      <c r="M33" s="7"/>
    </row>
    <row r="34" spans="1:13" s="57" customFormat="1">
      <c r="A34" s="422" t="s">
        <v>74</v>
      </c>
      <c r="B34" s="422"/>
      <c r="C34" s="422"/>
      <c r="D34" s="96" t="str">
        <f>D10</f>
        <v>HOÀNG THỊ DOAN</v>
      </c>
      <c r="E34" s="2" t="s">
        <v>29</v>
      </c>
      <c r="F34" s="2"/>
      <c r="G34" s="5"/>
      <c r="H34" s="6"/>
      <c r="I34" s="6"/>
      <c r="J34" s="6"/>
      <c r="K34" s="6"/>
      <c r="L34" s="6"/>
      <c r="M34" s="26"/>
    </row>
  </sheetData>
  <mergeCells count="13">
    <mergeCell ref="E27:G27"/>
    <mergeCell ref="A28:C28"/>
    <mergeCell ref="A29:C29"/>
    <mergeCell ref="A34:C34"/>
    <mergeCell ref="E28:F28"/>
    <mergeCell ref="G28:H28"/>
    <mergeCell ref="E29:F29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98" priority="3"/>
  </conditionalFormatting>
  <conditionalFormatting sqref="C21">
    <cfRule type="duplicateValues" dxfId="97" priority="2"/>
  </conditionalFormatting>
  <conditionalFormatting sqref="C23">
    <cfRule type="duplicateValues" dxfId="96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topLeftCell="A10" workbookViewId="0">
      <selection activeCell="I23" sqref="I23:I25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31" style="2" customWidth="1"/>
    <col min="5" max="5" width="7.7109375" style="2" customWidth="1"/>
    <col min="6" max="6" width="10.5703125" style="96" customWidth="1"/>
    <col min="7" max="7" width="9.28515625" style="5" customWidth="1"/>
    <col min="8" max="8" width="8" style="6" customWidth="1"/>
    <col min="9" max="9" width="13" style="6" customWidth="1"/>
    <col min="10" max="10" width="12.140625" style="6" customWidth="1"/>
    <col min="11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96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96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96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124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95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118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85</v>
      </c>
      <c r="E10" s="11" t="s">
        <v>6</v>
      </c>
      <c r="F10" s="96"/>
      <c r="G10" s="99"/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126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125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4.75" customHeight="1">
      <c r="A16" s="27">
        <v>1</v>
      </c>
      <c r="B16" s="98"/>
      <c r="C16" s="29" t="s">
        <v>127</v>
      </c>
      <c r="D16" s="35" t="str">
        <f>VLOOKUP($C16,'[2]Tài khoản'!A$2:D$2746,2,FALSE)</f>
        <v>Đầu mỏ hàn 900M-T-3C</v>
      </c>
      <c r="E16" s="36" t="s">
        <v>129</v>
      </c>
      <c r="F16" s="37">
        <v>5</v>
      </c>
      <c r="G16" s="38">
        <v>5</v>
      </c>
      <c r="H16" s="58" t="s">
        <v>6187</v>
      </c>
      <c r="I16" s="159" t="str">
        <f>VLOOKUP(C16,'Danh mục VT'!A$2:E$2898,5,FALSE)</f>
        <v>CCDC</v>
      </c>
      <c r="J16" s="181">
        <f>VLOOKUP(C16,'Danh mục VT'!A$2:F$2898,6,FALSE)</f>
        <v>6273</v>
      </c>
      <c r="K16" s="181" t="str">
        <f>VLOOKUP(C16,'Danh mục VT'!A$2:D$2898,4,FALSE)</f>
        <v>1531</v>
      </c>
      <c r="L16" s="183" t="s">
        <v>5905</v>
      </c>
      <c r="M16" s="7"/>
    </row>
    <row r="17" spans="1:18" s="8" customFormat="1" ht="22.5" customHeight="1">
      <c r="A17" s="27">
        <v>2</v>
      </c>
      <c r="B17" s="98"/>
      <c r="C17" s="29" t="s">
        <v>128</v>
      </c>
      <c r="D17" s="35" t="str">
        <f>VLOOKUP($C17,'[2]Tài khoản'!A$2:D$2746,2,FALSE)</f>
        <v>Keo dán nhựa</v>
      </c>
      <c r="E17" s="36" t="s">
        <v>129</v>
      </c>
      <c r="F17" s="37">
        <v>20</v>
      </c>
      <c r="G17" s="38">
        <v>20</v>
      </c>
      <c r="H17" s="58" t="s">
        <v>6187</v>
      </c>
      <c r="I17" s="159" t="s">
        <v>86</v>
      </c>
      <c r="J17" s="181">
        <f>VLOOKUP(C17,'Danh mục VT'!A$2:F$2898,6,FALSE)</f>
        <v>6272</v>
      </c>
      <c r="K17" s="181" t="str">
        <f>VLOOKUP(C17,'Danh mục VT'!A$2:D$2898,4,FALSE)</f>
        <v>15221</v>
      </c>
      <c r="L17" s="183" t="s">
        <v>5905</v>
      </c>
      <c r="M17" s="7"/>
    </row>
    <row r="18" spans="1:18" s="8" customFormat="1" ht="23.25" customHeight="1">
      <c r="A18" s="27">
        <v>3</v>
      </c>
      <c r="B18" s="98"/>
      <c r="C18" s="29" t="s">
        <v>130</v>
      </c>
      <c r="D18" s="35" t="str">
        <f>VLOOKUP($C18,'[2]Tài khoản'!A$2:D$2746,2,FALSE)</f>
        <v>Găng tay chống tĩnh điện</v>
      </c>
      <c r="E18" s="36" t="s">
        <v>129</v>
      </c>
      <c r="F18" s="37">
        <v>10</v>
      </c>
      <c r="G18" s="38">
        <v>10</v>
      </c>
      <c r="H18" s="58" t="s">
        <v>6187</v>
      </c>
      <c r="I18" s="159" t="str">
        <f>VLOOKUP(C18,'Danh mục VT'!A$2:E$2898,5,FALSE)</f>
        <v>CCDC</v>
      </c>
      <c r="J18" s="181">
        <f>VLOOKUP(C18,'Danh mục VT'!A$2:F$2898,6,FALSE)</f>
        <v>6273</v>
      </c>
      <c r="K18" s="181" t="str">
        <f>VLOOKUP(C18,'Danh mục VT'!A$2:D$2898,4,FALSE)</f>
        <v>1531</v>
      </c>
      <c r="L18" s="183" t="s">
        <v>5905</v>
      </c>
      <c r="M18" s="7"/>
    </row>
    <row r="19" spans="1:18" s="8" customFormat="1" ht="28.5" customHeight="1">
      <c r="A19" s="27">
        <v>4</v>
      </c>
      <c r="B19" s="98"/>
      <c r="C19" s="29" t="s">
        <v>131</v>
      </c>
      <c r="D19" s="35" t="str">
        <f>VLOOKUP($C19,'[2]Tài khoản'!A$2:D$2746,2,FALSE)</f>
        <v>Đầu mỏ hàn dao Hakko 900M-T-K loại bé</v>
      </c>
      <c r="E19" s="36" t="s">
        <v>129</v>
      </c>
      <c r="F19" s="37">
        <v>2</v>
      </c>
      <c r="G19" s="38">
        <v>2</v>
      </c>
      <c r="H19" s="58" t="s">
        <v>6187</v>
      </c>
      <c r="I19" s="159" t="str">
        <f>VLOOKUP(C19,'Danh mục VT'!A$2:E$2898,5,FALSE)</f>
        <v>CCDC</v>
      </c>
      <c r="J19" s="181">
        <f>VLOOKUP(C19,'Danh mục VT'!A$2:F$2898,6,FALSE)</f>
        <v>6273</v>
      </c>
      <c r="K19" s="181" t="str">
        <f>VLOOKUP(C19,'Danh mục VT'!A$2:D$2898,4,FALSE)</f>
        <v>1531</v>
      </c>
      <c r="L19" s="183" t="s">
        <v>5905</v>
      </c>
      <c r="M19" s="7"/>
    </row>
    <row r="20" spans="1:18" s="8" customFormat="1" ht="19.5" customHeight="1">
      <c r="A20" s="27">
        <v>5</v>
      </c>
      <c r="B20" s="98"/>
      <c r="C20" s="29" t="s">
        <v>6183</v>
      </c>
      <c r="D20" s="35" t="s">
        <v>132</v>
      </c>
      <c r="E20" s="36" t="s">
        <v>129</v>
      </c>
      <c r="F20" s="37">
        <v>4</v>
      </c>
      <c r="G20" s="38">
        <v>4</v>
      </c>
      <c r="H20" s="58" t="s">
        <v>6187</v>
      </c>
      <c r="I20" s="159" t="s">
        <v>6091</v>
      </c>
      <c r="J20" s="181" t="s">
        <v>5917</v>
      </c>
      <c r="K20" s="181" t="s">
        <v>5918</v>
      </c>
      <c r="L20" s="183" t="s">
        <v>5905</v>
      </c>
      <c r="M20" s="7"/>
    </row>
    <row r="21" spans="1:18" s="8" customFormat="1" ht="20.45" customHeight="1">
      <c r="A21" s="27">
        <v>6</v>
      </c>
      <c r="B21" s="98"/>
      <c r="C21" s="29" t="s">
        <v>133</v>
      </c>
      <c r="D21" s="35" t="str">
        <f>VLOOKUP($C21,'[2]Tài khoản'!A$2:D$2746,2,FALSE)</f>
        <v>Sim VinaXtra</v>
      </c>
      <c r="E21" s="36" t="s">
        <v>129</v>
      </c>
      <c r="F21" s="37">
        <v>5</v>
      </c>
      <c r="G21" s="38">
        <v>5</v>
      </c>
      <c r="H21" s="58" t="s">
        <v>6187</v>
      </c>
      <c r="I21" s="159" t="str">
        <f>VLOOKUP(C21,'Danh mục VT'!A$2:E$2898,5,FALSE)</f>
        <v>HH</v>
      </c>
      <c r="J21" s="181">
        <f>VLOOKUP(C21,'Danh mục VT'!A$2:F$2898,6,FALSE)</f>
        <v>6278</v>
      </c>
      <c r="K21" s="181" t="str">
        <f>VLOOKUP(C21,'Danh mục VT'!A$2:D$2898,4,FALSE)</f>
        <v>1561</v>
      </c>
      <c r="L21" s="183" t="s">
        <v>5905</v>
      </c>
      <c r="M21" s="42"/>
      <c r="N21" s="42"/>
      <c r="O21" s="42"/>
      <c r="P21" s="42"/>
      <c r="Q21" s="42"/>
      <c r="R21" s="42"/>
    </row>
    <row r="22" spans="1:18" s="8" customFormat="1" ht="21.75" customHeight="1">
      <c r="A22" s="27">
        <v>7</v>
      </c>
      <c r="B22" s="98"/>
      <c r="C22" s="29" t="s">
        <v>134</v>
      </c>
      <c r="D22" s="35" t="str">
        <f>VLOOKUP($C22,'[2]Tài khoản'!A$2:D$2746,2,FALSE)</f>
        <v>Thẻ nhớ Micro SD 8GB SanDisk</v>
      </c>
      <c r="E22" s="36" t="s">
        <v>129</v>
      </c>
      <c r="F22" s="37">
        <v>3</v>
      </c>
      <c r="G22" s="38">
        <v>3</v>
      </c>
      <c r="H22" s="58" t="s">
        <v>6187</v>
      </c>
      <c r="I22" s="159" t="str">
        <f>VLOOKUP(C22,'Danh mục VT'!A$2:E$2898,5,FALSE)</f>
        <v>HH</v>
      </c>
      <c r="J22" s="181">
        <f>VLOOKUP(C22,'Danh mục VT'!A$2:F$2898,6,FALSE)</f>
        <v>6278</v>
      </c>
      <c r="K22" s="181" t="str">
        <f>VLOOKUP(C22,'Danh mục VT'!A$2:D$2898,4,FALSE)</f>
        <v>1561</v>
      </c>
      <c r="L22" s="183" t="s">
        <v>5905</v>
      </c>
      <c r="M22" s="42"/>
      <c r="N22" s="42"/>
      <c r="O22" s="42"/>
      <c r="P22" s="42"/>
      <c r="Q22" s="42"/>
      <c r="R22" s="42"/>
    </row>
    <row r="23" spans="1:18" s="8" customFormat="1" ht="21.75" customHeight="1">
      <c r="A23" s="27">
        <v>8</v>
      </c>
      <c r="B23" s="98"/>
      <c r="C23" s="29" t="s">
        <v>135</v>
      </c>
      <c r="D23" s="35" t="str">
        <f>VLOOKUP($C23,'[2]Tài khoản'!A$2:D$2746,2,FALSE)</f>
        <v>Keo 1101</v>
      </c>
      <c r="E23" s="36" t="s">
        <v>136</v>
      </c>
      <c r="F23" s="37">
        <v>12</v>
      </c>
      <c r="G23" s="38">
        <v>7</v>
      </c>
      <c r="H23" s="58" t="s">
        <v>6187</v>
      </c>
      <c r="I23" s="159" t="s">
        <v>86</v>
      </c>
      <c r="J23" s="181">
        <f>VLOOKUP(C23,'Danh mục VT'!A$2:F$2898,6,FALSE)</f>
        <v>6272</v>
      </c>
      <c r="K23" s="181" t="str">
        <f>VLOOKUP(C23,'Danh mục VT'!A$2:D$2898,4,FALSE)</f>
        <v>15228</v>
      </c>
      <c r="L23" s="183" t="s">
        <v>5905</v>
      </c>
      <c r="M23" s="42"/>
      <c r="N23" s="42"/>
      <c r="O23" s="42"/>
      <c r="P23" s="42"/>
      <c r="Q23" s="42"/>
      <c r="R23" s="42"/>
    </row>
    <row r="24" spans="1:18" s="8" customFormat="1" ht="25.5">
      <c r="A24" s="27">
        <v>9</v>
      </c>
      <c r="B24" s="98"/>
      <c r="C24" s="29" t="s">
        <v>137</v>
      </c>
      <c r="D24" s="35" t="s">
        <v>138</v>
      </c>
      <c r="E24" s="36" t="s">
        <v>139</v>
      </c>
      <c r="F24" s="37">
        <v>8</v>
      </c>
      <c r="G24" s="38">
        <v>8</v>
      </c>
      <c r="H24" s="58" t="s">
        <v>6187</v>
      </c>
      <c r="I24" s="159" t="s">
        <v>86</v>
      </c>
      <c r="J24" s="181">
        <f>VLOOKUP(C24,'Danh mục VT'!A$2:F$2898,6,FALSE)</f>
        <v>6272</v>
      </c>
      <c r="K24" s="181" t="str">
        <f>VLOOKUP(C24,'Danh mục VT'!A$2:D$2898,4,FALSE)</f>
        <v>15228</v>
      </c>
      <c r="L24" s="183" t="s">
        <v>5905</v>
      </c>
      <c r="M24" s="42"/>
      <c r="N24" s="42"/>
      <c r="O24" s="42"/>
      <c r="P24" s="42"/>
      <c r="Q24" s="42"/>
      <c r="R24" s="42"/>
    </row>
    <row r="25" spans="1:18" s="8" customFormat="1" ht="21.75" customHeight="1">
      <c r="A25" s="27">
        <v>10</v>
      </c>
      <c r="B25" s="98"/>
      <c r="C25" s="29" t="s">
        <v>140</v>
      </c>
      <c r="D25" s="35" t="str">
        <f>VLOOKUP($C25,'[2]Tài khoản'!A$2:D$2746,2,FALSE)</f>
        <v>Băng dính bé</v>
      </c>
      <c r="E25" s="36" t="s">
        <v>139</v>
      </c>
      <c r="F25" s="37">
        <v>24</v>
      </c>
      <c r="G25" s="38">
        <v>24</v>
      </c>
      <c r="H25" s="58" t="s">
        <v>6187</v>
      </c>
      <c r="I25" s="159" t="s">
        <v>86</v>
      </c>
      <c r="J25" s="181">
        <f>VLOOKUP(C25,'Danh mục VT'!A$2:F$2898,6,FALSE)</f>
        <v>6272</v>
      </c>
      <c r="K25" s="181" t="str">
        <f>VLOOKUP(C25,'Danh mục VT'!A$2:D$2898,4,FALSE)</f>
        <v>15221</v>
      </c>
      <c r="L25" s="183" t="s">
        <v>5905</v>
      </c>
      <c r="M25" s="42"/>
      <c r="N25" s="42"/>
      <c r="O25" s="42"/>
      <c r="P25" s="42"/>
      <c r="Q25" s="42"/>
      <c r="R25" s="42"/>
    </row>
    <row r="26" spans="1:18" s="116" customFormat="1" ht="18" customHeight="1">
      <c r="A26" s="114" t="s">
        <v>22</v>
      </c>
      <c r="B26" s="115"/>
      <c r="D26" s="117" t="s">
        <v>141</v>
      </c>
      <c r="E26" s="118"/>
      <c r="F26" s="118"/>
      <c r="G26" s="119"/>
      <c r="H26" s="120"/>
      <c r="I26" s="120"/>
      <c r="J26" s="120"/>
      <c r="K26" s="120"/>
      <c r="L26" s="120"/>
      <c r="M26" s="121"/>
    </row>
    <row r="27" spans="1:18" s="116" customFormat="1" ht="18" customHeight="1">
      <c r="A27" s="122"/>
      <c r="E27" s="437" t="s">
        <v>23</v>
      </c>
      <c r="F27" s="437"/>
      <c r="G27" s="437"/>
      <c r="H27" s="120"/>
      <c r="I27" s="120"/>
      <c r="J27" s="120"/>
      <c r="K27" s="120"/>
      <c r="L27" s="120"/>
      <c r="M27" s="121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96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96"/>
      <c r="E30" s="96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96"/>
      <c r="E31" s="96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96"/>
      <c r="E32" s="96"/>
      <c r="F32" s="2"/>
      <c r="G32" s="5"/>
      <c r="H32" s="6"/>
      <c r="I32" s="6"/>
      <c r="J32" s="6"/>
      <c r="K32" s="6"/>
      <c r="L32" s="6"/>
      <c r="M32" s="7"/>
    </row>
    <row r="33" spans="1:15" s="8" customFormat="1" hidden="1">
      <c r="A33" s="1"/>
      <c r="B33" s="2"/>
      <c r="C33" s="2"/>
      <c r="D33" s="96"/>
      <c r="E33" s="96"/>
      <c r="F33" s="2"/>
      <c r="G33" s="5"/>
      <c r="H33" s="6"/>
      <c r="I33" s="6"/>
      <c r="J33" s="6"/>
      <c r="K33" s="6"/>
      <c r="L33" s="6"/>
      <c r="M33" s="7"/>
    </row>
    <row r="34" spans="1:15" s="57" customFormat="1">
      <c r="A34" s="422" t="s">
        <v>74</v>
      </c>
      <c r="B34" s="422"/>
      <c r="C34" s="422"/>
      <c r="D34" s="96" t="s">
        <v>87</v>
      </c>
      <c r="E34" s="2" t="s">
        <v>29</v>
      </c>
      <c r="F34" s="2"/>
      <c r="G34" s="5"/>
      <c r="H34" s="6"/>
      <c r="I34" s="6"/>
      <c r="J34" s="6"/>
      <c r="K34" s="6"/>
      <c r="L34" s="6"/>
      <c r="M34" s="26"/>
    </row>
    <row r="35" spans="1:15">
      <c r="N35" s="2"/>
      <c r="O35" s="2"/>
    </row>
  </sheetData>
  <mergeCells count="13">
    <mergeCell ref="A34:C34"/>
    <mergeCell ref="E28:F28"/>
    <mergeCell ref="G28:H28"/>
    <mergeCell ref="E29:F29"/>
    <mergeCell ref="E27:G27"/>
    <mergeCell ref="A28:C28"/>
    <mergeCell ref="A29:C29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95" priority="4"/>
  </conditionalFormatting>
  <conditionalFormatting sqref="C21:C25">
    <cfRule type="duplicateValues" dxfId="94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"/>
  <sheetViews>
    <sheetView topLeftCell="A7" workbookViewId="0">
      <selection activeCell="C19" sqref="C19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6.140625" style="2" customWidth="1" collapsed="1"/>
    <col min="4" max="4" width="24.7109375" style="2" customWidth="1"/>
    <col min="5" max="5" width="7.140625" style="2" customWidth="1"/>
    <col min="6" max="6" width="10.85546875" style="96" customWidth="1"/>
    <col min="7" max="7" width="10.42578125" style="96" customWidth="1"/>
    <col min="8" max="8" width="10" style="5" customWidth="1"/>
    <col min="9" max="9" width="15.42578125" style="63" customWidth="1"/>
    <col min="10" max="10" width="9.28515625" style="178" customWidth="1"/>
    <col min="11" max="11" width="9.140625" style="178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96"/>
      <c r="G1" s="96"/>
      <c r="H1" s="5"/>
      <c r="I1" s="63"/>
      <c r="J1" s="178"/>
      <c r="K1" s="178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96"/>
      <c r="G2" s="96"/>
      <c r="H2" s="5"/>
      <c r="I2" s="63"/>
      <c r="J2" s="178"/>
      <c r="K2" s="178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96"/>
      <c r="G3" s="96"/>
      <c r="H3" s="5"/>
      <c r="I3" s="63"/>
      <c r="J3" s="178"/>
      <c r="K3" s="178"/>
      <c r="L3" s="63"/>
      <c r="M3" s="63"/>
      <c r="N3" s="64"/>
    </row>
    <row r="4" spans="1:14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63"/>
      <c r="M4" s="63"/>
      <c r="N4" s="64"/>
    </row>
    <row r="5" spans="1:14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95"/>
      <c r="G6" s="95"/>
      <c r="H6" s="5"/>
      <c r="I6" s="63"/>
      <c r="J6" s="178"/>
      <c r="K6" s="178"/>
      <c r="L6" s="63"/>
      <c r="M6" s="63"/>
      <c r="N6" s="64"/>
    </row>
    <row r="7" spans="1:14" s="65" customFormat="1">
      <c r="A7" s="1"/>
      <c r="B7" s="2"/>
      <c r="C7" s="2"/>
      <c r="D7" s="11"/>
      <c r="E7" s="100" t="s">
        <v>80</v>
      </c>
      <c r="F7" s="12"/>
      <c r="G7" s="12"/>
      <c r="H7" s="5"/>
      <c r="I7" s="63"/>
      <c r="J7" s="178"/>
      <c r="K7" s="178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>
        <v>154371</v>
      </c>
      <c r="G8" s="13"/>
      <c r="H8" s="5"/>
      <c r="I8" s="63"/>
      <c r="J8" s="178"/>
      <c r="K8" s="178"/>
      <c r="L8" s="63"/>
      <c r="M8" s="63"/>
      <c r="N8" s="64"/>
    </row>
    <row r="10" spans="1:14" s="65" customFormat="1">
      <c r="A10" s="14" t="s">
        <v>5</v>
      </c>
      <c r="B10" s="15"/>
      <c r="C10" s="2"/>
      <c r="D10" s="101" t="s">
        <v>85</v>
      </c>
      <c r="E10" s="11" t="s">
        <v>6</v>
      </c>
      <c r="F10" s="96"/>
      <c r="G10" s="66"/>
      <c r="H10" s="99"/>
      <c r="I10" s="63"/>
      <c r="J10" s="178"/>
      <c r="K10" s="178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177</v>
      </c>
      <c r="E11" s="20"/>
      <c r="F11" s="2"/>
      <c r="G11" s="2"/>
      <c r="H11" s="5"/>
      <c r="I11" s="63"/>
      <c r="J11" s="178"/>
      <c r="K11" s="178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63"/>
      <c r="M12" s="63"/>
      <c r="N12" s="64"/>
    </row>
    <row r="13" spans="1:14" s="2" customFormat="1" ht="6.2" customHeight="1">
      <c r="A13" s="1"/>
      <c r="F13" s="96"/>
      <c r="G13" s="96"/>
      <c r="H13" s="5"/>
      <c r="I13" s="63"/>
      <c r="J13" s="178"/>
      <c r="K13" s="178"/>
      <c r="L13" s="63"/>
      <c r="M13" s="63"/>
      <c r="N13" s="64"/>
    </row>
    <row r="14" spans="1:14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49" t="s">
        <v>186</v>
      </c>
      <c r="M14" s="153" t="s">
        <v>187</v>
      </c>
      <c r="N14" s="26"/>
    </row>
    <row r="15" spans="1:14" s="65" customFormat="1" ht="31.15" customHeight="1">
      <c r="A15" s="27"/>
      <c r="B15" s="9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50"/>
      <c r="M15" s="154"/>
      <c r="N15" s="64"/>
    </row>
    <row r="16" spans="1:14" s="92" customFormat="1" ht="30" customHeight="1">
      <c r="A16" s="27">
        <v>1</v>
      </c>
      <c r="B16" s="98"/>
      <c r="C16" s="29" t="s">
        <v>143</v>
      </c>
      <c r="D16" s="35" t="s">
        <v>178</v>
      </c>
      <c r="E16" s="36" t="s">
        <v>55</v>
      </c>
      <c r="F16" s="70">
        <v>16000</v>
      </c>
      <c r="G16" s="70">
        <v>16176</v>
      </c>
      <c r="H16" s="68"/>
      <c r="I16" s="159" t="s">
        <v>86</v>
      </c>
      <c r="J16" s="185" t="s">
        <v>5916</v>
      </c>
      <c r="K16" s="181" t="s">
        <v>5874</v>
      </c>
      <c r="L16" s="58" t="s">
        <v>5956</v>
      </c>
      <c r="M16" s="145"/>
      <c r="N16" s="91"/>
    </row>
    <row r="17" spans="1:14" s="92" customFormat="1" ht="36.75" customHeight="1">
      <c r="A17" s="27">
        <v>2</v>
      </c>
      <c r="B17" s="98"/>
      <c r="C17" s="29" t="s">
        <v>144</v>
      </c>
      <c r="D17" s="35" t="str">
        <f>VLOOKUP($C17,'[2]Tài khoản'!A$2:D$2746,2,FALSE)</f>
        <v>DIODE SCHOTTKY 5A 60V, DO-201AD</v>
      </c>
      <c r="E17" s="36" t="s">
        <v>55</v>
      </c>
      <c r="F17" s="70">
        <v>16000</v>
      </c>
      <c r="G17" s="71">
        <v>16000</v>
      </c>
      <c r="H17" s="68"/>
      <c r="I17" s="159" t="str">
        <f>VLOOKUP(C17,'Danh mục VT'!A$2:E$2898,5,FALSE)</f>
        <v>NVL</v>
      </c>
      <c r="J17" s="185" t="s">
        <v>5916</v>
      </c>
      <c r="K17" s="181" t="str">
        <f>VLOOKUP(C17,'Danh mục VT'!A$2:D$2898,4,FALSE)</f>
        <v>15218</v>
      </c>
      <c r="L17" s="58" t="s">
        <v>5956</v>
      </c>
      <c r="M17" s="145"/>
      <c r="N17" s="91"/>
    </row>
    <row r="18" spans="1:14" s="65" customFormat="1" ht="36" customHeight="1">
      <c r="A18" s="27">
        <v>3</v>
      </c>
      <c r="B18" s="98"/>
      <c r="C18" s="29" t="s">
        <v>145</v>
      </c>
      <c r="D18" s="35" t="s">
        <v>179</v>
      </c>
      <c r="E18" s="36" t="s">
        <v>55</v>
      </c>
      <c r="F18" s="70">
        <v>16000</v>
      </c>
      <c r="G18" s="71">
        <v>16000</v>
      </c>
      <c r="H18" s="68"/>
      <c r="I18" s="159" t="str">
        <f>VLOOKUP(C18,'Danh mục VT'!A$2:E$2898,5,FALSE)</f>
        <v>NVL</v>
      </c>
      <c r="J18" s="185" t="s">
        <v>5916</v>
      </c>
      <c r="K18" s="181" t="str">
        <f>VLOOKUP(C18,'Danh mục VT'!A$2:D$2898,4,FALSE)</f>
        <v>15216D</v>
      </c>
      <c r="L18" s="58" t="s">
        <v>5956</v>
      </c>
      <c r="M18" s="145"/>
      <c r="N18" s="64"/>
    </row>
    <row r="19" spans="1:14" s="65" customFormat="1" ht="33" customHeight="1">
      <c r="A19" s="27">
        <v>4</v>
      </c>
      <c r="B19" s="98"/>
      <c r="C19" s="29" t="s">
        <v>146</v>
      </c>
      <c r="D19" s="35" t="str">
        <f>VLOOKUP($C19,'[2]Tài khoản'!A$2:D$2746,2,FALSE)</f>
        <v>RES 1.2K OHM, 1%,SMD, 0805</v>
      </c>
      <c r="E19" s="36" t="s">
        <v>55</v>
      </c>
      <c r="F19" s="70">
        <v>16000</v>
      </c>
      <c r="G19" s="71">
        <v>16000</v>
      </c>
      <c r="H19" s="68"/>
      <c r="I19" s="159" t="str">
        <f>VLOOKUP(C19,'Danh mục VT'!A$2:E$2898,5,FALSE)</f>
        <v>NVL</v>
      </c>
      <c r="J19" s="185" t="s">
        <v>5916</v>
      </c>
      <c r="K19" s="181" t="str">
        <f>VLOOKUP(C19,'Danh mục VT'!A$2:D$2898,4,FALSE)</f>
        <v>15218</v>
      </c>
      <c r="L19" s="58" t="s">
        <v>5956</v>
      </c>
      <c r="M19" s="145"/>
      <c r="N19" s="64"/>
    </row>
    <row r="20" spans="1:14" s="65" customFormat="1" ht="32.25" customHeight="1">
      <c r="A20" s="27">
        <v>5</v>
      </c>
      <c r="B20" s="98"/>
      <c r="C20" s="29" t="s">
        <v>147</v>
      </c>
      <c r="D20" s="35" t="str">
        <f>VLOOKUP($C20,'[2]Tài khoản'!A$2:D$2746,2,FALSE)</f>
        <v>RES 1.5 OHM, 1%,SMD, 1206</v>
      </c>
      <c r="E20" s="36" t="s">
        <v>55</v>
      </c>
      <c r="F20" s="70">
        <v>32000</v>
      </c>
      <c r="G20" s="71">
        <v>32000</v>
      </c>
      <c r="H20" s="68"/>
      <c r="I20" s="159" t="str">
        <f>VLOOKUP(C20,'Danh mục VT'!A$2:E$2898,5,FALSE)</f>
        <v>NVL</v>
      </c>
      <c r="J20" s="185" t="s">
        <v>5916</v>
      </c>
      <c r="K20" s="181" t="str">
        <f>VLOOKUP(C20,'Danh mục VT'!A$2:D$2898,4,FALSE)</f>
        <v>15218</v>
      </c>
      <c r="L20" s="58" t="s">
        <v>5956</v>
      </c>
      <c r="M20" s="145"/>
      <c r="N20" s="64"/>
    </row>
    <row r="21" spans="1:14" s="65" customFormat="1" ht="34.700000000000003" customHeight="1">
      <c r="A21" s="27">
        <v>6</v>
      </c>
      <c r="B21" s="98"/>
      <c r="C21" s="29" t="s">
        <v>148</v>
      </c>
      <c r="D21" s="35" t="str">
        <f>VLOOKUP($C21,'[2]Tài khoản'!A$2:D$2746,2,FALSE)</f>
        <v>RES 1.8K OHM, 1%, SMD, 1206</v>
      </c>
      <c r="E21" s="36" t="s">
        <v>55</v>
      </c>
      <c r="F21" s="70">
        <v>16000</v>
      </c>
      <c r="G21" s="71">
        <v>16000</v>
      </c>
      <c r="H21" s="68"/>
      <c r="I21" s="159" t="str">
        <f>VLOOKUP(C21,'Danh mục VT'!A$2:E$2898,5,FALSE)</f>
        <v>NVL</v>
      </c>
      <c r="J21" s="185" t="s">
        <v>5916</v>
      </c>
      <c r="K21" s="181" t="str">
        <f>VLOOKUP(C21,'Danh mục VT'!A$2:D$2898,4,FALSE)</f>
        <v>15218</v>
      </c>
      <c r="L21" s="58" t="s">
        <v>5956</v>
      </c>
      <c r="M21" s="145"/>
      <c r="N21" s="64"/>
    </row>
    <row r="22" spans="1:14" s="113" customFormat="1" ht="36.75" customHeight="1">
      <c r="A22" s="27">
        <v>7</v>
      </c>
      <c r="B22" s="105"/>
      <c r="C22" s="29" t="s">
        <v>149</v>
      </c>
      <c r="D22" s="107" t="str">
        <f>VLOOKUP($C22,'[2]Tài khoản'!A$2:D$2746,2,FALSE)</f>
        <v>RES 100K OHM, 1%, SMD,  0805</v>
      </c>
      <c r="E22" s="108" t="s">
        <v>55</v>
      </c>
      <c r="F22" s="109">
        <v>16000</v>
      </c>
      <c r="G22" s="110">
        <v>16000</v>
      </c>
      <c r="H22" s="111"/>
      <c r="I22" s="159" t="str">
        <f>VLOOKUP(C22,'Danh mục VT'!A$2:E$2898,5,FALSE)</f>
        <v>NVL</v>
      </c>
      <c r="J22" s="185" t="s">
        <v>5916</v>
      </c>
      <c r="K22" s="181" t="str">
        <f>VLOOKUP(C22,'Danh mục VT'!A$2:D$2898,4,FALSE)</f>
        <v>15218</v>
      </c>
      <c r="L22" s="58" t="s">
        <v>5956</v>
      </c>
      <c r="M22" s="145"/>
      <c r="N22" s="112"/>
    </row>
    <row r="23" spans="1:14" s="65" customFormat="1" ht="42.2" customHeight="1">
      <c r="A23" s="27">
        <v>8</v>
      </c>
      <c r="B23" s="98"/>
      <c r="C23" s="29" t="s">
        <v>150</v>
      </c>
      <c r="D23" s="35" t="str">
        <f>VLOOKUP($C23,'[2]Tài khoản'!A$2:D$2746,2,FALSE)</f>
        <v>RES 180K OHM, 1%, SMD,  0805</v>
      </c>
      <c r="E23" s="36" t="s">
        <v>55</v>
      </c>
      <c r="F23" s="70">
        <v>16000</v>
      </c>
      <c r="G23" s="71">
        <v>16000</v>
      </c>
      <c r="H23" s="68"/>
      <c r="I23" s="159" t="str">
        <f>VLOOKUP(C23,'Danh mục VT'!A$2:E$2898,5,FALSE)</f>
        <v>NVL</v>
      </c>
      <c r="J23" s="185" t="s">
        <v>5916</v>
      </c>
      <c r="K23" s="181" t="str">
        <f>VLOOKUP(C23,'Danh mục VT'!A$2:D$2898,4,FALSE)</f>
        <v>15218</v>
      </c>
      <c r="L23" s="58" t="s">
        <v>5956</v>
      </c>
      <c r="M23" s="145"/>
      <c r="N23" s="64"/>
    </row>
    <row r="24" spans="1:14" s="65" customFormat="1" ht="33" customHeight="1">
      <c r="A24" s="27">
        <v>9</v>
      </c>
      <c r="B24" s="98"/>
      <c r="C24" s="29" t="s">
        <v>151</v>
      </c>
      <c r="D24" s="35" t="str">
        <f>VLOOKUP($C24,'[2]Tài khoản'!A$2:D$2746,2,FALSE)</f>
        <v>RES 27K OHM, 1%,SMD, 0805</v>
      </c>
      <c r="E24" s="36" t="s">
        <v>55</v>
      </c>
      <c r="F24" s="70">
        <v>32000</v>
      </c>
      <c r="G24" s="71">
        <v>32000</v>
      </c>
      <c r="H24" s="68"/>
      <c r="I24" s="159" t="str">
        <f>VLOOKUP(C24,'Danh mục VT'!A$2:E$2898,5,FALSE)</f>
        <v>NVL</v>
      </c>
      <c r="J24" s="185" t="s">
        <v>5916</v>
      </c>
      <c r="K24" s="181" t="str">
        <f>VLOOKUP(C24,'Danh mục VT'!A$2:D$2898,4,FALSE)</f>
        <v>15218</v>
      </c>
      <c r="L24" s="58" t="s">
        <v>5956</v>
      </c>
      <c r="M24" s="145"/>
      <c r="N24" s="64"/>
    </row>
    <row r="25" spans="1:14" s="65" customFormat="1" ht="33" customHeight="1">
      <c r="A25" s="27">
        <v>10</v>
      </c>
      <c r="B25" s="98"/>
      <c r="C25" s="29" t="s">
        <v>152</v>
      </c>
      <c r="D25" s="35" t="str">
        <f>VLOOKUP($C25,'[2]Tài khoản'!A$2:D$2746,2,FALSE)</f>
        <v>COMMON MODE CHOKE, 22mH, 30%, 0.20A, 3.5 Ohm</v>
      </c>
      <c r="E25" s="36" t="s">
        <v>55</v>
      </c>
      <c r="F25" s="70">
        <v>16000</v>
      </c>
      <c r="G25" s="71">
        <v>16000</v>
      </c>
      <c r="H25" s="68"/>
      <c r="I25" s="159" t="str">
        <f>VLOOKUP(C25,'Danh mục VT'!A$2:E$2898,5,FALSE)</f>
        <v>NVL</v>
      </c>
      <c r="J25" s="185" t="s">
        <v>5916</v>
      </c>
      <c r="K25" s="181" t="str">
        <f>VLOOKUP(C25,'Danh mục VT'!A$2:D$2898,4,FALSE)</f>
        <v>15218</v>
      </c>
      <c r="L25" s="58" t="s">
        <v>5956</v>
      </c>
      <c r="M25" s="145"/>
      <c r="N25" s="64"/>
    </row>
    <row r="26" spans="1:14" s="65" customFormat="1" ht="45.4" customHeight="1">
      <c r="A26" s="27">
        <v>11</v>
      </c>
      <c r="B26" s="98"/>
      <c r="C26" s="29" t="s">
        <v>153</v>
      </c>
      <c r="D26" s="35" t="str">
        <f>VLOOKUP($C26,'[2]Tài khoản'!A$2:D$2746,2,FALSE)</f>
        <v>CAP ALUM 22 uF 400V 20% RADIAL (10 x 25) pitch 5mm</v>
      </c>
      <c r="E26" s="36" t="s">
        <v>55</v>
      </c>
      <c r="F26" s="70">
        <v>16000</v>
      </c>
      <c r="G26" s="71">
        <v>16000</v>
      </c>
      <c r="H26" s="68"/>
      <c r="I26" s="159" t="str">
        <f>VLOOKUP(C26,'Danh mục VT'!A$2:E$2898,5,FALSE)</f>
        <v>NVL</v>
      </c>
      <c r="J26" s="185" t="s">
        <v>5916</v>
      </c>
      <c r="K26" s="181" t="str">
        <f>VLOOKUP(C26,'Danh mục VT'!A$2:D$2898,4,FALSE)</f>
        <v>15218</v>
      </c>
      <c r="L26" s="58" t="s">
        <v>5956</v>
      </c>
      <c r="M26" s="145"/>
      <c r="N26" s="64"/>
    </row>
    <row r="27" spans="1:14" s="65" customFormat="1" ht="45.4" customHeight="1">
      <c r="A27" s="27">
        <v>12</v>
      </c>
      <c r="B27" s="98"/>
      <c r="C27" s="29" t="s">
        <v>154</v>
      </c>
      <c r="D27" s="35" t="str">
        <f>VLOOKUP($C27,'[2]Tài khoản'!A$2:D$2746,2,FALSE)</f>
        <v>CAP ALUM 470 uF 16V 20% RADIAL (8 x 11.5) pitch 5mm</v>
      </c>
      <c r="E27" s="36" t="s">
        <v>55</v>
      </c>
      <c r="F27" s="70">
        <v>32000</v>
      </c>
      <c r="G27" s="71">
        <v>32000</v>
      </c>
      <c r="H27" s="68"/>
      <c r="I27" s="159" t="str">
        <f>VLOOKUP(C27,'Danh mục VT'!A$2:E$2898,5,FALSE)</f>
        <v>NVL</v>
      </c>
      <c r="J27" s="185" t="s">
        <v>5916</v>
      </c>
      <c r="K27" s="181" t="str">
        <f>VLOOKUP(C27,'Danh mục VT'!A$2:D$2898,4,FALSE)</f>
        <v>15218</v>
      </c>
      <c r="L27" s="58" t="s">
        <v>5956</v>
      </c>
      <c r="M27" s="145"/>
      <c r="N27" s="64"/>
    </row>
    <row r="28" spans="1:14" s="65" customFormat="1" ht="31.5" customHeight="1">
      <c r="A28" s="27">
        <v>13</v>
      </c>
      <c r="B28" s="98"/>
      <c r="C28" s="29" t="s">
        <v>155</v>
      </c>
      <c r="D28" s="35" t="str">
        <f>VLOOKUP($C28,'[2]Tài khoản'!A$2:D$2746,2,FALSE)</f>
        <v>CAP CER 100 nF 50V 20%, SMD, 0805</v>
      </c>
      <c r="E28" s="36" t="s">
        <v>55</v>
      </c>
      <c r="F28" s="70">
        <v>16000</v>
      </c>
      <c r="G28" s="71">
        <v>16000</v>
      </c>
      <c r="H28" s="68"/>
      <c r="I28" s="159" t="str">
        <f>VLOOKUP(C28,'Danh mục VT'!A$2:E$2898,5,FALSE)</f>
        <v>NVL</v>
      </c>
      <c r="J28" s="185" t="s">
        <v>5916</v>
      </c>
      <c r="K28" s="181" t="str">
        <f>VLOOKUP(C28,'Danh mục VT'!A$2:D$2898,4,FALSE)</f>
        <v>15218</v>
      </c>
      <c r="L28" s="58" t="s">
        <v>5956</v>
      </c>
      <c r="M28" s="145"/>
      <c r="N28" s="64"/>
    </row>
    <row r="29" spans="1:14" s="65" customFormat="1" ht="33" customHeight="1">
      <c r="A29" s="27">
        <v>14</v>
      </c>
      <c r="B29" s="98"/>
      <c r="C29" s="29" t="s">
        <v>156</v>
      </c>
      <c r="D29" s="35" t="str">
        <f>VLOOKUP($C29,'[2]Tài khoản'!A$2:D$2746,2,FALSE)</f>
        <v>CAP CER 1nF 250V 20% SMD, 1206, X7R</v>
      </c>
      <c r="E29" s="36" t="s">
        <v>55</v>
      </c>
      <c r="F29" s="70">
        <v>16000</v>
      </c>
      <c r="G29" s="71">
        <v>16000</v>
      </c>
      <c r="H29" s="68"/>
      <c r="I29" s="159" t="str">
        <f>VLOOKUP(C29,'Danh mục VT'!A$2:E$2898,5,FALSE)</f>
        <v>NVL</v>
      </c>
      <c r="J29" s="185" t="s">
        <v>5916</v>
      </c>
      <c r="K29" s="181" t="str">
        <f>VLOOKUP(C29,'Danh mục VT'!A$2:D$2898,4,FALSE)</f>
        <v>15218</v>
      </c>
      <c r="L29" s="58" t="s">
        <v>5956</v>
      </c>
      <c r="M29" s="145"/>
      <c r="N29" s="64"/>
    </row>
    <row r="30" spans="1:14" s="65" customFormat="1" ht="38.450000000000003" customHeight="1">
      <c r="A30" s="27">
        <v>15</v>
      </c>
      <c r="B30" s="98"/>
      <c r="C30" s="29" t="s">
        <v>157</v>
      </c>
      <c r="D30" s="35" t="str">
        <f>VLOOKUP($C30,'[2]Tài khoản'!A$2:D$2746,2,FALSE)</f>
        <v>CAP CER 1uF 50V 20% SMD, 0805, X7R</v>
      </c>
      <c r="E30" s="36" t="s">
        <v>55</v>
      </c>
      <c r="F30" s="70">
        <v>16000</v>
      </c>
      <c r="G30" s="71">
        <v>16000</v>
      </c>
      <c r="H30" s="68"/>
      <c r="I30" s="159" t="str">
        <f>VLOOKUP(C30,'Danh mục VT'!A$2:E$2898,5,FALSE)</f>
        <v>NVL</v>
      </c>
      <c r="J30" s="185" t="s">
        <v>5916</v>
      </c>
      <c r="K30" s="181" t="str">
        <f>VLOOKUP(C30,'Danh mục VT'!A$2:D$2898,4,FALSE)</f>
        <v>15218</v>
      </c>
      <c r="L30" s="58" t="s">
        <v>5956</v>
      </c>
      <c r="M30" s="145"/>
      <c r="N30" s="64"/>
    </row>
    <row r="31" spans="1:14" s="65" customFormat="1" ht="44.25" customHeight="1">
      <c r="A31" s="27">
        <v>16</v>
      </c>
      <c r="B31" s="98"/>
      <c r="C31" s="29" t="s">
        <v>158</v>
      </c>
      <c r="D31" s="35" t="str">
        <f>VLOOKUP($C31,'[2]Tài khoản'!A$2:D$2746,2,FALSE)</f>
        <v>CAP CER 2200 PF 2KV 10% RADIAL Y-CAP</v>
      </c>
      <c r="E31" s="36" t="s">
        <v>55</v>
      </c>
      <c r="F31" s="70">
        <v>16000</v>
      </c>
      <c r="G31" s="71">
        <v>16000</v>
      </c>
      <c r="H31" s="68"/>
      <c r="I31" s="159" t="str">
        <f>VLOOKUP(C31,'Danh mục VT'!A$2:E$2898,5,FALSE)</f>
        <v>NVL</v>
      </c>
      <c r="J31" s="185" t="s">
        <v>5916</v>
      </c>
      <c r="K31" s="181" t="str">
        <f>VLOOKUP(C31,'Danh mục VT'!A$2:D$2898,4,FALSE)</f>
        <v>15218</v>
      </c>
      <c r="L31" s="58" t="s">
        <v>5956</v>
      </c>
      <c r="M31" s="145"/>
      <c r="N31" s="64"/>
    </row>
    <row r="32" spans="1:14" s="65" customFormat="1" ht="46.5" customHeight="1">
      <c r="A32" s="27">
        <v>17</v>
      </c>
      <c r="B32" s="98"/>
      <c r="C32" s="29" t="s">
        <v>159</v>
      </c>
      <c r="D32" s="35" t="str">
        <f>VLOOKUP($C32,'[2]Tài khoản'!A$2:D$2746,2,FALSE)</f>
        <v>CAP CER 2200 pF 50V 20% SMD, 0805, X7R</v>
      </c>
      <c r="E32" s="36" t="s">
        <v>55</v>
      </c>
      <c r="F32" s="70">
        <v>16000</v>
      </c>
      <c r="G32" s="71">
        <v>16000</v>
      </c>
      <c r="H32" s="68"/>
      <c r="I32" s="159" t="str">
        <f>VLOOKUP(C32,'Danh mục VT'!A$2:E$2898,5,FALSE)</f>
        <v>NVL</v>
      </c>
      <c r="J32" s="185" t="s">
        <v>5916</v>
      </c>
      <c r="K32" s="181" t="str">
        <f>VLOOKUP(C32,'Danh mục VT'!A$2:D$2898,4,FALSE)</f>
        <v>15218</v>
      </c>
      <c r="L32" s="58" t="s">
        <v>5956</v>
      </c>
      <c r="M32" s="145"/>
      <c r="N32" s="64"/>
    </row>
    <row r="33" spans="1:14" s="65" customFormat="1" ht="34.700000000000003" customHeight="1">
      <c r="A33" s="27">
        <v>18</v>
      </c>
      <c r="B33" s="98"/>
      <c r="C33" s="29" t="s">
        <v>160</v>
      </c>
      <c r="D33" s="35" t="str">
        <f>VLOOKUP($C33,'[2]Tài khoản'!A$2:D$2746,2,FALSE)</f>
        <v>CAP CER 4700 pF, 20%, 250V, X7R, 1206</v>
      </c>
      <c r="E33" s="36" t="s">
        <v>55</v>
      </c>
      <c r="F33" s="70">
        <v>32000</v>
      </c>
      <c r="G33" s="71">
        <v>32000</v>
      </c>
      <c r="H33" s="68"/>
      <c r="I33" s="159" t="str">
        <f>VLOOKUP(C33,'Danh mục VT'!A$2:E$2898,5,FALSE)</f>
        <v>NVL</v>
      </c>
      <c r="J33" s="185" t="s">
        <v>5916</v>
      </c>
      <c r="K33" s="181" t="str">
        <f>VLOOKUP(C33,'Danh mục VT'!A$2:D$2898,4,FALSE)</f>
        <v>15218</v>
      </c>
      <c r="L33" s="58" t="s">
        <v>5956</v>
      </c>
      <c r="M33" s="145"/>
      <c r="N33" s="64"/>
    </row>
    <row r="34" spans="1:14" s="65" customFormat="1" ht="50.25" customHeight="1">
      <c r="A34" s="27">
        <v>19</v>
      </c>
      <c r="B34" s="98"/>
      <c r="C34" s="29" t="s">
        <v>161</v>
      </c>
      <c r="D34" s="35" t="str">
        <f>VLOOKUP($C34,'[2]Tài khoản'!A$2:D$2746,2,FALSE)</f>
        <v>CAP FILM 100 nF 630V ( 275VAC) 20%, RADIAL, pitch 10 or 15 mm</v>
      </c>
      <c r="E34" s="36" t="s">
        <v>55</v>
      </c>
      <c r="F34" s="70">
        <v>16000</v>
      </c>
      <c r="G34" s="71">
        <v>16000</v>
      </c>
      <c r="H34" s="68"/>
      <c r="I34" s="159" t="str">
        <f>VLOOKUP(C34,'Danh mục VT'!A$2:E$2898,5,FALSE)</f>
        <v>NVL</v>
      </c>
      <c r="J34" s="185" t="s">
        <v>5916</v>
      </c>
      <c r="K34" s="181" t="str">
        <f>VLOOKUP(C34,'Danh mục VT'!A$2:D$2898,4,FALSE)</f>
        <v>15218</v>
      </c>
      <c r="L34" s="58" t="s">
        <v>5956</v>
      </c>
      <c r="M34" s="145"/>
      <c r="N34" s="64"/>
    </row>
    <row r="35" spans="1:14" s="65" customFormat="1" ht="43.5" customHeight="1">
      <c r="A35" s="27">
        <v>20</v>
      </c>
      <c r="B35" s="98"/>
      <c r="C35" s="29" t="s">
        <v>162</v>
      </c>
      <c r="D35" s="35" t="str">
        <f>VLOOKUP($C35,'[2]Tài khoản'!A$2:D$2746,2,FALSE)</f>
        <v>DIODE FAST REC 600V 1A, SMD, MiniMELF</v>
      </c>
      <c r="E35" s="36" t="s">
        <v>55</v>
      </c>
      <c r="F35" s="70">
        <v>32000</v>
      </c>
      <c r="G35" s="71">
        <v>32000</v>
      </c>
      <c r="H35" s="68"/>
      <c r="I35" s="159" t="str">
        <f>VLOOKUP(C35,'Danh mục VT'!A$2:E$2898,5,FALSE)</f>
        <v>NVL</v>
      </c>
      <c r="J35" s="185" t="s">
        <v>5916</v>
      </c>
      <c r="K35" s="181" t="str">
        <f>VLOOKUP(C35,'Danh mục VT'!A$2:D$2898,4,FALSE)</f>
        <v>15218</v>
      </c>
      <c r="L35" s="58" t="s">
        <v>5956</v>
      </c>
      <c r="M35" s="145"/>
      <c r="N35" s="64"/>
    </row>
    <row r="36" spans="1:14" s="65" customFormat="1" ht="41.25" customHeight="1">
      <c r="A36" s="27">
        <v>21</v>
      </c>
      <c r="B36" s="123"/>
      <c r="C36" s="29" t="s">
        <v>163</v>
      </c>
      <c r="D36" s="35" t="str">
        <f>VLOOKUP($C36,'[2]Tài khoản'!A$2:D$2746,2,FALSE)</f>
        <v>GREEN-MODE FLYBACK CONTROLLER UCC28710</v>
      </c>
      <c r="E36" s="36" t="s">
        <v>55</v>
      </c>
      <c r="F36" s="126">
        <v>16000</v>
      </c>
      <c r="G36" s="31">
        <v>16000</v>
      </c>
      <c r="H36" s="127"/>
      <c r="I36" s="159" t="str">
        <f>VLOOKUP(C36,'Danh mục VT'!A$2:E$2898,5,FALSE)</f>
        <v>NVL</v>
      </c>
      <c r="J36" s="185" t="s">
        <v>5916</v>
      </c>
      <c r="K36" s="181" t="str">
        <f>VLOOKUP(C36,'Danh mục VT'!A$2:D$2898,4,FALSE)</f>
        <v>15218</v>
      </c>
      <c r="L36" s="58" t="s">
        <v>5956</v>
      </c>
      <c r="M36" s="145"/>
      <c r="N36" s="64"/>
    </row>
    <row r="37" spans="1:14" s="65" customFormat="1" ht="35.25" customHeight="1">
      <c r="A37" s="27">
        <v>22</v>
      </c>
      <c r="B37" s="123"/>
      <c r="C37" s="29" t="s">
        <v>164</v>
      </c>
      <c r="D37" s="35" t="str">
        <f>VLOOKUP($C37,'[2]Tài khoản'!A$2:D$2746,2,FALSE)</f>
        <v>IND, 10uH, 2.4A, SMD, 6x6, NRS6045T100MMGK</v>
      </c>
      <c r="E37" s="36" t="s">
        <v>55</v>
      </c>
      <c r="F37" s="126">
        <v>16000</v>
      </c>
      <c r="G37" s="31">
        <v>16000</v>
      </c>
      <c r="H37" s="127"/>
      <c r="I37" s="159" t="str">
        <f>VLOOKUP(C37,'Danh mục VT'!A$2:E$2898,5,FALSE)</f>
        <v>NVL</v>
      </c>
      <c r="J37" s="185" t="s">
        <v>5916</v>
      </c>
      <c r="K37" s="181" t="str">
        <f>VLOOKUP(C37,'Danh mục VT'!A$2:D$2898,4,FALSE)</f>
        <v>15218</v>
      </c>
      <c r="L37" s="58" t="s">
        <v>5956</v>
      </c>
      <c r="M37" s="145"/>
      <c r="N37" s="64"/>
    </row>
    <row r="38" spans="1:14" s="65" customFormat="1" ht="33" customHeight="1">
      <c r="A38" s="27">
        <v>23</v>
      </c>
      <c r="B38" s="123"/>
      <c r="C38" s="29" t="s">
        <v>165</v>
      </c>
      <c r="D38" s="35" t="str">
        <f>VLOOKUP($C38,'[2]Tài khoản'!A$2:D$2746,2,FALSE)</f>
        <v>MOSFET N-CH 600V 2.4A TO-251</v>
      </c>
      <c r="E38" s="36" t="s">
        <v>55</v>
      </c>
      <c r="F38" s="126">
        <v>16000</v>
      </c>
      <c r="G38" s="31">
        <v>16000</v>
      </c>
      <c r="H38" s="127"/>
      <c r="I38" s="159" t="str">
        <f>VLOOKUP(C38,'Danh mục VT'!A$2:E$2898,5,FALSE)</f>
        <v>NVL</v>
      </c>
      <c r="J38" s="185" t="s">
        <v>5916</v>
      </c>
      <c r="K38" s="181" t="str">
        <f>VLOOKUP(C38,'Danh mục VT'!A$2:D$2898,4,FALSE)</f>
        <v>15218</v>
      </c>
      <c r="L38" s="58" t="s">
        <v>5956</v>
      </c>
      <c r="M38" s="145"/>
      <c r="N38" s="64"/>
    </row>
    <row r="39" spans="1:14" s="65" customFormat="1" ht="32.25" customHeight="1">
      <c r="A39" s="27">
        <v>24</v>
      </c>
      <c r="B39" s="123"/>
      <c r="C39" s="29" t="s">
        <v>166</v>
      </c>
      <c r="D39" s="35" t="str">
        <f>VLOOKUP($C39,'[2]Tài khoản'!A$2:D$2746,2,FALSE)</f>
        <v>RES 10 OHM, 1%, SMD, 1206</v>
      </c>
      <c r="E39" s="36" t="s">
        <v>55</v>
      </c>
      <c r="F39" s="126">
        <v>32000</v>
      </c>
      <c r="G39" s="31">
        <v>32000</v>
      </c>
      <c r="H39" s="127"/>
      <c r="I39" s="159" t="str">
        <f>VLOOKUP(C39,'Danh mục VT'!A$2:E$2898,5,FALSE)</f>
        <v>NVL</v>
      </c>
      <c r="J39" s="185" t="s">
        <v>5916</v>
      </c>
      <c r="K39" s="181" t="str">
        <f>VLOOKUP(C39,'Danh mục VT'!A$2:D$2898,4,FALSE)</f>
        <v>15218</v>
      </c>
      <c r="L39" s="58" t="s">
        <v>5956</v>
      </c>
      <c r="M39" s="145"/>
      <c r="N39" s="64"/>
    </row>
    <row r="40" spans="1:14" s="65" customFormat="1" ht="32.25" customHeight="1">
      <c r="A40" s="27">
        <v>25</v>
      </c>
      <c r="B40" s="123"/>
      <c r="C40" s="29" t="s">
        <v>167</v>
      </c>
      <c r="D40" s="35" t="str">
        <f>VLOOKUP($C40,'[2]Tài khoản'!A$2:D$2746,2,FALSE)</f>
        <v>RES 100K OHM, 1%, SMD,  1206</v>
      </c>
      <c r="E40" s="36" t="s">
        <v>55</v>
      </c>
      <c r="F40" s="126">
        <v>16000</v>
      </c>
      <c r="G40" s="31">
        <v>16000</v>
      </c>
      <c r="H40" s="127"/>
      <c r="I40" s="159" t="str">
        <f>VLOOKUP(C40,'Danh mục VT'!A$2:E$2898,5,FALSE)</f>
        <v>NVL</v>
      </c>
      <c r="J40" s="185" t="s">
        <v>5916</v>
      </c>
      <c r="K40" s="181" t="str">
        <f>VLOOKUP(C40,'Danh mục VT'!A$2:D$2898,4,FALSE)</f>
        <v>15218</v>
      </c>
      <c r="L40" s="58" t="s">
        <v>5956</v>
      </c>
      <c r="M40" s="145"/>
      <c r="N40" s="64"/>
    </row>
    <row r="41" spans="1:14" s="65" customFormat="1" ht="32.25" customHeight="1">
      <c r="A41" s="27">
        <v>26</v>
      </c>
      <c r="B41" s="123"/>
      <c r="C41" s="29" t="s">
        <v>168</v>
      </c>
      <c r="D41" s="35" t="str">
        <f>VLOOKUP($C41,'[2]Tài khoản'!A$2:D$2746,2,FALSE)</f>
        <v>RES,THK,0805,10K,1%</v>
      </c>
      <c r="E41" s="36" t="s">
        <v>55</v>
      </c>
      <c r="F41" s="126">
        <v>32000</v>
      </c>
      <c r="G41" s="31">
        <v>31994</v>
      </c>
      <c r="H41" s="127"/>
      <c r="I41" s="159" t="str">
        <f>VLOOKUP(C41,'Danh mục VT'!A$2:E$2898,5,FALSE)</f>
        <v>NVL</v>
      </c>
      <c r="J41" s="185" t="s">
        <v>5916</v>
      </c>
      <c r="K41" s="181" t="str">
        <f>VLOOKUP(C41,'Danh mục VT'!A$2:D$2898,4,FALSE)</f>
        <v>15216A</v>
      </c>
      <c r="L41" s="58" t="s">
        <v>5956</v>
      </c>
      <c r="M41" s="145"/>
      <c r="N41" s="64"/>
    </row>
    <row r="42" spans="1:14" s="65" customFormat="1" ht="32.25" customHeight="1">
      <c r="A42" s="27">
        <v>27</v>
      </c>
      <c r="B42" s="123"/>
      <c r="C42" s="29" t="s">
        <v>169</v>
      </c>
      <c r="D42" s="35" t="str">
        <f>VLOOKUP($C42,'[2]Tài khoản'!A$2:D$2746,2,FALSE)</f>
        <v>RES 180 OHM, 1%,SMD, 0805</v>
      </c>
      <c r="E42" s="36" t="s">
        <v>55</v>
      </c>
      <c r="F42" s="126">
        <v>16000</v>
      </c>
      <c r="G42" s="31">
        <v>16000</v>
      </c>
      <c r="H42" s="127"/>
      <c r="I42" s="159" t="str">
        <f>VLOOKUP(C42,'Danh mục VT'!A$2:E$2898,5,FALSE)</f>
        <v>NVL</v>
      </c>
      <c r="J42" s="185" t="s">
        <v>5916</v>
      </c>
      <c r="K42" s="181" t="str">
        <f>VLOOKUP(C42,'Danh mục VT'!A$2:D$2898,4,FALSE)</f>
        <v>15218</v>
      </c>
      <c r="L42" s="58" t="s">
        <v>5956</v>
      </c>
      <c r="M42" s="145"/>
      <c r="N42" s="64"/>
    </row>
    <row r="43" spans="1:14" s="65" customFormat="1" ht="35.25" customHeight="1">
      <c r="A43" s="27">
        <v>28</v>
      </c>
      <c r="B43" s="123"/>
      <c r="C43" s="29" t="s">
        <v>170</v>
      </c>
      <c r="D43" s="35" t="str">
        <f>VLOOKUP($C43,'[2]Tài khoản'!A$2:D$2746,2,FALSE)</f>
        <v>RES 22 OHM, 1%,SMD, 0805</v>
      </c>
      <c r="E43" s="36" t="s">
        <v>55</v>
      </c>
      <c r="F43" s="126">
        <v>16000</v>
      </c>
      <c r="G43" s="31">
        <v>16000</v>
      </c>
      <c r="H43" s="127"/>
      <c r="I43" s="159" t="str">
        <f>VLOOKUP(C43,'Danh mục VT'!A$2:E$2898,5,FALSE)</f>
        <v>NVL</v>
      </c>
      <c r="J43" s="185" t="s">
        <v>5916</v>
      </c>
      <c r="K43" s="181" t="str">
        <f>VLOOKUP(C43,'Danh mục VT'!A$2:D$2898,4,FALSE)</f>
        <v>15218</v>
      </c>
      <c r="L43" s="58" t="s">
        <v>5956</v>
      </c>
      <c r="M43" s="145"/>
      <c r="N43" s="64"/>
    </row>
    <row r="44" spans="1:14" s="65" customFormat="1" ht="51" customHeight="1">
      <c r="A44" s="27">
        <v>29</v>
      </c>
      <c r="B44" s="123"/>
      <c r="C44" s="29" t="s">
        <v>171</v>
      </c>
      <c r="D44" s="35" t="str">
        <f>VLOOKUP($C44,'[2]Tài khoản'!A$2:D$2746,2,FALSE)</f>
        <v>SURFACE MOUNT GLASS PASSIVATED BRIDGE RECTIFIER  600V, 0.8A</v>
      </c>
      <c r="E44" s="36" t="s">
        <v>55</v>
      </c>
      <c r="F44" s="126">
        <v>16000</v>
      </c>
      <c r="G44" s="31">
        <v>16305</v>
      </c>
      <c r="H44" s="127"/>
      <c r="I44" s="159" t="str">
        <f>VLOOKUP(C44,'Danh mục VT'!A$2:E$2898,5,FALSE)</f>
        <v>NVL</v>
      </c>
      <c r="J44" s="185" t="s">
        <v>5916</v>
      </c>
      <c r="K44" s="181" t="str">
        <f>VLOOKUP(C44,'Danh mục VT'!A$2:D$2898,4,FALSE)</f>
        <v>15218</v>
      </c>
      <c r="L44" s="58" t="s">
        <v>5956</v>
      </c>
      <c r="M44" s="145"/>
      <c r="N44" s="64"/>
    </row>
    <row r="45" spans="1:14" s="65" customFormat="1" ht="36.75" customHeight="1">
      <c r="A45" s="27">
        <v>30</v>
      </c>
      <c r="B45" s="123"/>
      <c r="C45" s="29" t="s">
        <v>172</v>
      </c>
      <c r="D45" s="35" t="s">
        <v>180</v>
      </c>
      <c r="E45" s="36" t="s">
        <v>55</v>
      </c>
      <c r="F45" s="126">
        <v>16000</v>
      </c>
      <c r="G45" s="31">
        <v>16000</v>
      </c>
      <c r="H45" s="127"/>
      <c r="I45" s="159" t="str">
        <f>VLOOKUP(C45,'Danh mục VT'!A$2:E$2898,5,FALSE)</f>
        <v>NVL</v>
      </c>
      <c r="J45" s="185" t="s">
        <v>5916</v>
      </c>
      <c r="K45" s="181" t="str">
        <f>VLOOKUP(C45,'Danh mục VT'!A$2:D$2898,4,FALSE)</f>
        <v>15216D</v>
      </c>
      <c r="L45" s="58" t="s">
        <v>5956</v>
      </c>
      <c r="M45" s="145"/>
      <c r="N45" s="64"/>
    </row>
    <row r="46" spans="1:14" s="65" customFormat="1" ht="57" customHeight="1">
      <c r="A46" s="27">
        <v>31</v>
      </c>
      <c r="B46" s="123"/>
      <c r="C46" s="29" t="s">
        <v>173</v>
      </c>
      <c r="D46" s="35" t="str">
        <f>VLOOKUP($C46,'[2]Tài khoản'!A$2:D$2746,2,FALSE)</f>
        <v>DC cable 5.5*2.1mm, end is strip
with Strain Relief , UL 2464 18AWG ,1m</v>
      </c>
      <c r="E46" s="36" t="s">
        <v>55</v>
      </c>
      <c r="F46" s="126">
        <v>16000</v>
      </c>
      <c r="G46" s="31">
        <v>16000</v>
      </c>
      <c r="H46" s="127"/>
      <c r="I46" s="159" t="str">
        <f>VLOOKUP(C46,'Danh mục VT'!A$2:E$2898,5,FALSE)</f>
        <v>NVL</v>
      </c>
      <c r="J46" s="185" t="s">
        <v>5916</v>
      </c>
      <c r="K46" s="181" t="str">
        <f>VLOOKUP(C46,'Danh mục VT'!A$2:D$2898,4,FALSE)</f>
        <v>15218</v>
      </c>
      <c r="L46" s="58" t="s">
        <v>5956</v>
      </c>
      <c r="M46" s="145"/>
      <c r="N46" s="64"/>
    </row>
    <row r="47" spans="1:14" s="65" customFormat="1" ht="45.4" customHeight="1">
      <c r="A47" s="128">
        <v>32</v>
      </c>
      <c r="B47" s="123"/>
      <c r="C47" s="129" t="s">
        <v>174</v>
      </c>
      <c r="D47" s="130" t="str">
        <f>VLOOKUP($C47,'[2]Tài khoản'!A$2:D$2746,2,FALSE)</f>
        <v>0.5 mm2 Cu, multi strain, PVC cladding electric wire,  50 mm length</v>
      </c>
      <c r="E47" s="131" t="s">
        <v>55</v>
      </c>
      <c r="F47" s="132">
        <v>32000</v>
      </c>
      <c r="G47" s="23">
        <v>32000</v>
      </c>
      <c r="H47" s="133"/>
      <c r="I47" s="159" t="str">
        <f>VLOOKUP(C47,'Danh mục VT'!A$2:E$2898,5,FALSE)</f>
        <v>NVL</v>
      </c>
      <c r="J47" s="185" t="s">
        <v>5916</v>
      </c>
      <c r="K47" s="181" t="str">
        <f>VLOOKUP(C47,'Danh mục VT'!A$2:D$2898,4,FALSE)</f>
        <v>15218</v>
      </c>
      <c r="L47" s="58" t="s">
        <v>5956</v>
      </c>
      <c r="M47" s="145"/>
      <c r="N47" s="64"/>
    </row>
    <row r="48" spans="1:14" s="65" customFormat="1" ht="38.450000000000003" customHeight="1">
      <c r="A48" s="134">
        <v>33</v>
      </c>
      <c r="B48" s="125"/>
      <c r="C48" s="124" t="s">
        <v>175</v>
      </c>
      <c r="D48" s="35" t="str">
        <f>VLOOKUP($C48,'[2]Tài khoản'!A$2:D$2746,2,FALSE)</f>
        <v>CASE, TOP, Plastic ABS, Moulding, 12V1250, black</v>
      </c>
      <c r="E48" s="125" t="s">
        <v>55</v>
      </c>
      <c r="F48" s="126">
        <v>16000</v>
      </c>
      <c r="G48" s="31">
        <v>10000</v>
      </c>
      <c r="H48" s="127"/>
      <c r="I48" s="159" t="str">
        <f>VLOOKUP(C48,'Danh mục VT'!A$2:E$2898,5,FALSE)</f>
        <v>NVL</v>
      </c>
      <c r="J48" s="185" t="s">
        <v>5916</v>
      </c>
      <c r="K48" s="181" t="str">
        <f>VLOOKUP(C48,'Danh mục VT'!A$2:D$2898,4,FALSE)</f>
        <v>15218</v>
      </c>
      <c r="L48" s="58" t="s">
        <v>5956</v>
      </c>
      <c r="M48" s="145"/>
      <c r="N48" s="64"/>
    </row>
    <row r="49" spans="1:16" s="65" customFormat="1" ht="57.75" customHeight="1">
      <c r="A49" s="134">
        <v>34</v>
      </c>
      <c r="B49" s="125"/>
      <c r="C49" s="124" t="s">
        <v>176</v>
      </c>
      <c r="D49" s="35" t="str">
        <f>VLOOKUP($C49,'[2]Tài khoản'!A$2:D$2746,2,FALSE)</f>
        <v>CASE, BOTTOM, Plastic ABS, Moulding with 02 Prong : AC  Euro Plug Stype, 4 mm, black</v>
      </c>
      <c r="E49" s="125" t="s">
        <v>55</v>
      </c>
      <c r="F49" s="126">
        <v>16000</v>
      </c>
      <c r="G49" s="31">
        <v>10000</v>
      </c>
      <c r="H49" s="127"/>
      <c r="I49" s="159" t="str">
        <f>VLOOKUP(C49,'Danh mục VT'!A$2:E$2898,5,FALSE)</f>
        <v>NVL</v>
      </c>
      <c r="J49" s="185" t="s">
        <v>5916</v>
      </c>
      <c r="K49" s="181" t="str">
        <f>VLOOKUP(C49,'Danh mục VT'!A$2:D$2898,4,FALSE)</f>
        <v>15218</v>
      </c>
      <c r="L49" s="58" t="s">
        <v>5956</v>
      </c>
      <c r="M49" s="145"/>
      <c r="N49" s="64"/>
    </row>
    <row r="50" spans="1:16" s="77" customFormat="1" ht="13.5" customHeight="1">
      <c r="A50" s="75" t="s">
        <v>22</v>
      </c>
      <c r="B50" s="76"/>
      <c r="D50" s="78" t="s">
        <v>181</v>
      </c>
      <c r="E50" s="79"/>
      <c r="F50" s="79"/>
      <c r="G50" s="79"/>
      <c r="H50" s="80"/>
      <c r="I50" s="63"/>
      <c r="J50" s="178"/>
      <c r="K50" s="178"/>
      <c r="L50" s="63"/>
      <c r="M50" s="63"/>
      <c r="N50" s="81"/>
    </row>
    <row r="51" spans="1:16" s="77" customFormat="1">
      <c r="A51" s="82"/>
      <c r="E51" s="430" t="s">
        <v>23</v>
      </c>
      <c r="F51" s="430"/>
      <c r="G51" s="430"/>
      <c r="H51" s="430"/>
      <c r="I51" s="63"/>
      <c r="J51" s="178"/>
      <c r="K51" s="178"/>
      <c r="L51" s="63"/>
      <c r="M51" s="63"/>
      <c r="N51" s="81"/>
    </row>
    <row r="52" spans="1:16" s="77" customFormat="1" ht="15" customHeight="1">
      <c r="A52" s="433" t="s">
        <v>24</v>
      </c>
      <c r="B52" s="433"/>
      <c r="C52" s="433"/>
      <c r="D52" s="83" t="s">
        <v>25</v>
      </c>
      <c r="E52" s="433" t="s">
        <v>26</v>
      </c>
      <c r="F52" s="433"/>
      <c r="G52" s="435" t="s">
        <v>27</v>
      </c>
      <c r="H52" s="435"/>
      <c r="I52" s="63"/>
      <c r="J52" s="178"/>
      <c r="K52" s="178"/>
      <c r="L52" s="63"/>
      <c r="M52" s="63"/>
      <c r="N52" s="81"/>
    </row>
    <row r="53" spans="1:16" s="89" customFormat="1">
      <c r="A53" s="434" t="s">
        <v>28</v>
      </c>
      <c r="B53" s="434"/>
      <c r="C53" s="434"/>
      <c r="D53" s="84" t="s">
        <v>28</v>
      </c>
      <c r="E53" s="434" t="s">
        <v>28</v>
      </c>
      <c r="F53" s="434"/>
      <c r="G53" s="86"/>
      <c r="H53" s="87"/>
      <c r="I53" s="63"/>
      <c r="J53" s="178"/>
      <c r="K53" s="178"/>
      <c r="L53" s="63"/>
      <c r="M53" s="63"/>
      <c r="N53" s="88"/>
    </row>
    <row r="54" spans="1:16" s="65" customFormat="1" ht="38.450000000000003" customHeight="1">
      <c r="A54" s="1"/>
      <c r="B54" s="2"/>
      <c r="C54" s="2"/>
      <c r="D54" s="96"/>
      <c r="E54" s="96"/>
      <c r="F54" s="2"/>
      <c r="G54" s="2"/>
      <c r="H54" s="5"/>
      <c r="I54" s="63"/>
      <c r="J54" s="178"/>
      <c r="K54" s="178"/>
      <c r="L54" s="63"/>
      <c r="M54" s="63"/>
      <c r="N54" s="64"/>
    </row>
    <row r="55" spans="1:16" s="65" customFormat="1" ht="25.5" hidden="1" customHeight="1">
      <c r="A55" s="1"/>
      <c r="B55" s="2"/>
      <c r="C55" s="2"/>
      <c r="D55" s="96"/>
      <c r="E55" s="96"/>
      <c r="F55" s="2"/>
      <c r="G55" s="2"/>
      <c r="H55" s="5"/>
      <c r="I55" s="63"/>
      <c r="J55" s="178"/>
      <c r="K55" s="178"/>
      <c r="L55" s="63"/>
      <c r="M55" s="63"/>
      <c r="N55" s="64"/>
    </row>
    <row r="56" spans="1:16" s="65" customFormat="1" ht="3" customHeight="1">
      <c r="A56" s="1"/>
      <c r="B56" s="2"/>
      <c r="C56" s="2"/>
      <c r="D56" s="96"/>
      <c r="E56" s="96"/>
      <c r="F56" s="2"/>
      <c r="G56" s="2"/>
      <c r="H56" s="5"/>
      <c r="I56" s="63"/>
      <c r="J56" s="178"/>
      <c r="K56" s="178"/>
      <c r="L56" s="63"/>
      <c r="M56" s="63"/>
      <c r="N56" s="64"/>
    </row>
    <row r="57" spans="1:16" s="65" customFormat="1">
      <c r="A57" s="1"/>
      <c r="B57" s="2"/>
      <c r="C57" s="2"/>
      <c r="D57" s="96"/>
      <c r="E57" s="96"/>
      <c r="F57" s="2"/>
      <c r="G57" s="2"/>
      <c r="H57" s="5"/>
      <c r="I57" s="63"/>
      <c r="J57" s="178"/>
      <c r="K57" s="178"/>
      <c r="L57" s="63"/>
      <c r="M57" s="63"/>
      <c r="N57" s="64"/>
    </row>
    <row r="58" spans="1:16" s="57" customFormat="1">
      <c r="A58" s="422" t="s">
        <v>74</v>
      </c>
      <c r="B58" s="422"/>
      <c r="C58" s="422"/>
      <c r="D58" s="66" t="s">
        <v>87</v>
      </c>
      <c r="E58" s="2" t="s">
        <v>29</v>
      </c>
      <c r="F58" s="2"/>
      <c r="G58" s="2"/>
      <c r="H58" s="5"/>
      <c r="I58" s="63"/>
      <c r="J58" s="178"/>
      <c r="K58" s="178"/>
      <c r="L58" s="63"/>
      <c r="M58" s="63"/>
      <c r="N58" s="26"/>
    </row>
    <row r="59" spans="1:16">
      <c r="O59" s="2"/>
      <c r="P59" s="2"/>
    </row>
    <row r="60" spans="1:16">
      <c r="O60" s="2"/>
      <c r="P60" s="2"/>
    </row>
    <row r="61" spans="1:16">
      <c r="O61" s="2"/>
      <c r="P61" s="2"/>
    </row>
    <row r="62" spans="1:16">
      <c r="O62" s="2"/>
      <c r="P62" s="2"/>
    </row>
    <row r="63" spans="1:16">
      <c r="O63" s="2"/>
      <c r="P63" s="2"/>
    </row>
    <row r="64" spans="1:16">
      <c r="O64" s="2"/>
      <c r="P64" s="2"/>
    </row>
    <row r="65" spans="1:16">
      <c r="O65" s="2"/>
      <c r="P65" s="2"/>
    </row>
    <row r="66" spans="1:16">
      <c r="O66" s="2"/>
      <c r="P66" s="2"/>
    </row>
    <row r="67" spans="1:16">
      <c r="O67" s="2"/>
      <c r="P67" s="2"/>
    </row>
    <row r="68" spans="1:16">
      <c r="O68" s="2"/>
      <c r="P68" s="2"/>
    </row>
    <row r="69" spans="1:16">
      <c r="A69" s="2"/>
      <c r="F69" s="2"/>
      <c r="G69" s="2"/>
      <c r="H69" s="2"/>
      <c r="I69" s="2"/>
      <c r="J69" s="19"/>
      <c r="K69" s="19"/>
      <c r="L69" s="2"/>
      <c r="M69" s="2"/>
      <c r="N69" s="2"/>
      <c r="O69" s="2"/>
      <c r="P69" s="2"/>
    </row>
    <row r="70" spans="1:16">
      <c r="A70" s="2"/>
      <c r="F70" s="2"/>
      <c r="G70" s="2"/>
      <c r="H70" s="2"/>
      <c r="I70" s="2"/>
      <c r="J70" s="19"/>
      <c r="K70" s="19"/>
      <c r="L70" s="2"/>
      <c r="M70" s="2"/>
      <c r="N70" s="2"/>
      <c r="O70" s="2"/>
      <c r="P70" s="2"/>
    </row>
    <row r="71" spans="1:16">
      <c r="A71" s="2"/>
      <c r="F71" s="2"/>
      <c r="G71" s="2"/>
      <c r="H71" s="2"/>
      <c r="I71" s="2"/>
      <c r="J71" s="19"/>
      <c r="K71" s="19"/>
      <c r="L71" s="2"/>
      <c r="M71" s="2"/>
      <c r="N71" s="2"/>
      <c r="O71" s="2"/>
      <c r="P71" s="2"/>
    </row>
    <row r="72" spans="1:16">
      <c r="A72" s="2"/>
      <c r="F72" s="2"/>
      <c r="G72" s="2"/>
      <c r="H72" s="2"/>
      <c r="I72" s="2"/>
      <c r="J72" s="19"/>
      <c r="K72" s="19"/>
      <c r="L72" s="2"/>
      <c r="M72" s="2"/>
      <c r="N72" s="2"/>
      <c r="O72" s="2"/>
      <c r="P72" s="2"/>
    </row>
    <row r="73" spans="1:16">
      <c r="A73" s="2"/>
      <c r="F73" s="2"/>
      <c r="G73" s="2"/>
      <c r="H73" s="2"/>
      <c r="I73" s="2"/>
      <c r="J73" s="19"/>
      <c r="K73" s="19"/>
      <c r="L73" s="2"/>
      <c r="M73" s="2"/>
      <c r="N73" s="2"/>
      <c r="O73" s="2"/>
      <c r="P73" s="2"/>
    </row>
    <row r="74" spans="1:16">
      <c r="A74" s="2"/>
      <c r="F74" s="2"/>
      <c r="G74" s="2"/>
      <c r="H74" s="2"/>
      <c r="I74" s="2"/>
      <c r="J74" s="19"/>
      <c r="K74" s="19"/>
      <c r="L74" s="2"/>
      <c r="M74" s="2"/>
      <c r="N74" s="2"/>
      <c r="O74" s="2"/>
      <c r="P74" s="2"/>
    </row>
    <row r="75" spans="1:16">
      <c r="A75" s="2"/>
      <c r="F75" s="2"/>
      <c r="G75" s="2"/>
      <c r="H75" s="2"/>
      <c r="I75" s="2"/>
      <c r="J75" s="19"/>
      <c r="K75" s="19"/>
      <c r="L75" s="2"/>
      <c r="M75" s="2"/>
      <c r="N75" s="2"/>
      <c r="O75" s="2"/>
      <c r="P75" s="2"/>
    </row>
    <row r="76" spans="1:16">
      <c r="A76" s="2"/>
      <c r="F76" s="2"/>
      <c r="G76" s="2"/>
      <c r="H76" s="2"/>
      <c r="I76" s="2"/>
      <c r="J76" s="19"/>
      <c r="K76" s="19"/>
      <c r="L76" s="2"/>
      <c r="M76" s="2"/>
      <c r="N76" s="2"/>
      <c r="O76" s="2"/>
      <c r="P76" s="2"/>
    </row>
    <row r="77" spans="1:16">
      <c r="A77" s="2"/>
      <c r="F77" s="2"/>
      <c r="G77" s="2"/>
      <c r="H77" s="2"/>
      <c r="I77" s="2"/>
      <c r="J77" s="19"/>
      <c r="K77" s="19"/>
      <c r="L77" s="2"/>
      <c r="M77" s="2"/>
      <c r="N77" s="2"/>
      <c r="O77" s="2"/>
      <c r="P77" s="2"/>
    </row>
    <row r="78" spans="1:16">
      <c r="A78" s="2"/>
      <c r="F78" s="2"/>
      <c r="G78" s="2"/>
      <c r="H78" s="2"/>
      <c r="I78" s="2"/>
      <c r="J78" s="19"/>
      <c r="K78" s="19"/>
      <c r="L78" s="2"/>
      <c r="M78" s="2"/>
      <c r="N78" s="2"/>
      <c r="O78" s="2"/>
      <c r="P78" s="2"/>
    </row>
    <row r="79" spans="1:16">
      <c r="A79" s="2"/>
      <c r="F79" s="2"/>
      <c r="G79" s="2"/>
      <c r="H79" s="2"/>
      <c r="I79" s="2"/>
      <c r="J79" s="19"/>
      <c r="K79" s="19"/>
      <c r="L79" s="2"/>
      <c r="M79" s="2"/>
      <c r="N79" s="2"/>
      <c r="O79" s="2"/>
      <c r="P79" s="2"/>
    </row>
    <row r="80" spans="1:16">
      <c r="A80" s="2"/>
      <c r="F80" s="2"/>
      <c r="G80" s="2"/>
      <c r="H80" s="2"/>
      <c r="I80" s="2"/>
      <c r="J80" s="19"/>
      <c r="K80" s="19"/>
      <c r="L80" s="2"/>
      <c r="M80" s="2"/>
      <c r="N80" s="2"/>
      <c r="O80" s="2"/>
      <c r="P80" s="2"/>
    </row>
    <row r="81" spans="1:16">
      <c r="A81" s="2"/>
      <c r="F81" s="2"/>
      <c r="G81" s="2"/>
      <c r="H81" s="2"/>
      <c r="I81" s="2"/>
      <c r="J81" s="19"/>
      <c r="K81" s="19"/>
      <c r="L81" s="2"/>
      <c r="M81" s="2"/>
      <c r="N81" s="2"/>
      <c r="O81" s="2"/>
      <c r="P81" s="2"/>
    </row>
    <row r="82" spans="1:16">
      <c r="A82" s="2"/>
      <c r="F82" s="2"/>
      <c r="G82" s="2"/>
      <c r="H82" s="2"/>
      <c r="I82" s="2"/>
      <c r="J82" s="19"/>
      <c r="K82" s="19"/>
      <c r="L82" s="2"/>
      <c r="M82" s="2"/>
      <c r="N82" s="2"/>
      <c r="O82" s="2"/>
      <c r="P82" s="2"/>
    </row>
    <row r="83" spans="1:16">
      <c r="A83" s="2"/>
      <c r="F83" s="2"/>
      <c r="G83" s="2"/>
      <c r="H83" s="2"/>
      <c r="I83" s="2"/>
      <c r="J83" s="19"/>
      <c r="K83" s="19"/>
      <c r="L83" s="2"/>
      <c r="M83" s="2"/>
      <c r="N83" s="2"/>
      <c r="O83" s="2"/>
      <c r="P83" s="2"/>
    </row>
    <row r="84" spans="1:16">
      <c r="A84" s="2"/>
      <c r="F84" s="2"/>
      <c r="G84" s="2"/>
      <c r="H84" s="2"/>
      <c r="I84" s="2"/>
      <c r="J84" s="19"/>
      <c r="K84" s="19"/>
      <c r="L84" s="2"/>
      <c r="M84" s="2"/>
      <c r="N84" s="2"/>
      <c r="O84" s="2"/>
      <c r="P84" s="2"/>
    </row>
    <row r="85" spans="1:16">
      <c r="A85" s="2"/>
      <c r="F85" s="2"/>
      <c r="G85" s="2"/>
      <c r="H85" s="2"/>
      <c r="I85" s="2"/>
      <c r="J85" s="19"/>
      <c r="K85" s="19"/>
      <c r="L85" s="2"/>
      <c r="M85" s="2"/>
      <c r="N85" s="2"/>
      <c r="O85" s="2"/>
      <c r="P85" s="2"/>
    </row>
    <row r="86" spans="1:16">
      <c r="A86" s="2"/>
      <c r="F86" s="2"/>
      <c r="G86" s="2"/>
      <c r="H86" s="2"/>
      <c r="I86" s="2"/>
      <c r="J86" s="19"/>
      <c r="K86" s="19"/>
      <c r="L86" s="2"/>
      <c r="M86" s="2"/>
      <c r="N86" s="2"/>
      <c r="O86" s="2"/>
      <c r="P86" s="2"/>
    </row>
  </sheetData>
  <mergeCells count="12">
    <mergeCell ref="A58:C58"/>
    <mergeCell ref="A4:H4"/>
    <mergeCell ref="A5:H5"/>
    <mergeCell ref="D14:D15"/>
    <mergeCell ref="E14:E15"/>
    <mergeCell ref="F14:H14"/>
    <mergeCell ref="E51:H51"/>
    <mergeCell ref="A52:C52"/>
    <mergeCell ref="E52:F52"/>
    <mergeCell ref="G52:H52"/>
    <mergeCell ref="A53:C53"/>
    <mergeCell ref="E53:F5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topLeftCell="A7" workbookViewId="0">
      <selection activeCell="G25" sqref="G25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17.28515625" style="2" customWidth="1" collapsed="1"/>
    <col min="4" max="4" width="26.140625" style="2" customWidth="1"/>
    <col min="5" max="5" width="7.140625" style="2" customWidth="1"/>
    <col min="6" max="6" width="13.7109375" style="96" customWidth="1"/>
    <col min="7" max="7" width="10.42578125" style="5" customWidth="1"/>
    <col min="8" max="8" width="8" style="6" customWidth="1"/>
    <col min="9" max="11" width="9.140625" style="6"/>
    <col min="12" max="12" width="12.140625" style="6" customWidth="1"/>
    <col min="13" max="13" width="13.5703125" style="7" customWidth="1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96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96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96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53</v>
      </c>
      <c r="B5" s="424"/>
      <c r="C5" s="424"/>
      <c r="D5" s="424"/>
      <c r="E5" s="424"/>
      <c r="F5" s="424"/>
      <c r="G5" s="424"/>
      <c r="H5" s="6" t="s">
        <v>5911</v>
      </c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95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120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85</v>
      </c>
      <c r="E10" s="11" t="s">
        <v>6</v>
      </c>
      <c r="F10" s="96"/>
      <c r="G10" s="99"/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122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185</v>
      </c>
      <c r="J14" s="149" t="s">
        <v>183</v>
      </c>
      <c r="K14" s="149" t="s">
        <v>184</v>
      </c>
      <c r="L14" s="149" t="s">
        <v>186</v>
      </c>
      <c r="M14" s="153" t="s">
        <v>187</v>
      </c>
    </row>
    <row r="15" spans="1:13" s="8" customFormat="1" ht="31.15" customHeight="1">
      <c r="A15" s="27"/>
      <c r="B15" s="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0"/>
      <c r="K15" s="150"/>
      <c r="L15" s="150"/>
      <c r="M15" s="154"/>
    </row>
    <row r="16" spans="1:13" s="8" customFormat="1" ht="32.25" customHeight="1">
      <c r="A16" s="27">
        <v>1</v>
      </c>
      <c r="B16" s="98"/>
      <c r="C16" s="35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4000</v>
      </c>
      <c r="G16" s="38">
        <v>4000</v>
      </c>
      <c r="H16" s="58"/>
      <c r="I16" s="159" t="s">
        <v>5914</v>
      </c>
      <c r="J16" s="185" t="s">
        <v>5912</v>
      </c>
      <c r="K16" s="181" t="str">
        <f>VLOOKUP(C16,'Danh mục VT'!A$2:D$2898,4,FALSE)</f>
        <v>15511</v>
      </c>
      <c r="L16" s="58"/>
      <c r="M16" s="145"/>
    </row>
    <row r="17" spans="1:18" s="8" customFormat="1" ht="32.25" customHeight="1">
      <c r="A17" s="27">
        <v>2</v>
      </c>
      <c r="B17" s="98"/>
      <c r="C17" s="35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4000</v>
      </c>
      <c r="G17" s="38">
        <v>4000</v>
      </c>
      <c r="H17" s="58"/>
      <c r="I17" s="159" t="str">
        <f>VLOOKUP(C17,'Danh mục VT'!A$2:E$2898,5,FALSE)</f>
        <v>NVL</v>
      </c>
      <c r="J17" s="185" t="s">
        <v>5913</v>
      </c>
      <c r="K17" s="181" t="str">
        <f>VLOOKUP(C17,'Danh mục VT'!A$2:D$2898,4,FALSE)</f>
        <v>15214</v>
      </c>
      <c r="L17" s="58"/>
      <c r="M17" s="145"/>
    </row>
    <row r="18" spans="1:18" s="8" customFormat="1">
      <c r="A18" s="27"/>
      <c r="B18" s="98"/>
      <c r="C18" s="41"/>
      <c r="D18" s="35"/>
      <c r="E18" s="36"/>
      <c r="F18" s="37"/>
      <c r="G18" s="38"/>
      <c r="H18" s="58"/>
      <c r="I18" s="146"/>
      <c r="J18" s="147"/>
      <c r="K18" s="147"/>
      <c r="L18" s="58"/>
      <c r="M18" s="145"/>
    </row>
    <row r="19" spans="1:18" s="8" customFormat="1">
      <c r="A19" s="27"/>
      <c r="B19" s="98"/>
      <c r="C19" s="34"/>
      <c r="D19" s="35"/>
      <c r="E19" s="36"/>
      <c r="F19" s="37"/>
      <c r="G19" s="38"/>
      <c r="H19" s="58"/>
      <c r="I19" s="146"/>
      <c r="J19" s="147"/>
      <c r="K19" s="147"/>
      <c r="L19" s="58"/>
      <c r="M19" s="145"/>
    </row>
    <row r="20" spans="1:18" s="8" customFormat="1">
      <c r="A20" s="27"/>
      <c r="B20" s="98"/>
      <c r="C20" s="34"/>
      <c r="D20" s="35"/>
      <c r="E20" s="36"/>
      <c r="F20" s="37"/>
      <c r="G20" s="38"/>
      <c r="H20" s="58"/>
      <c r="I20" s="146"/>
      <c r="J20" s="147"/>
      <c r="K20" s="147"/>
      <c r="L20" s="58"/>
      <c r="M20" s="148"/>
      <c r="N20" s="42"/>
      <c r="O20" s="42"/>
      <c r="P20" s="42"/>
      <c r="Q20" s="42"/>
      <c r="R20" s="42"/>
    </row>
    <row r="21" spans="1:18" s="8" customFormat="1">
      <c r="A21" s="27"/>
      <c r="B21" s="98"/>
      <c r="C21" s="41"/>
      <c r="D21" s="35"/>
      <c r="E21" s="36"/>
      <c r="F21" s="37"/>
      <c r="G21" s="38"/>
      <c r="H21" s="58"/>
      <c r="I21" s="146"/>
      <c r="J21" s="147"/>
      <c r="K21" s="147"/>
      <c r="L21" s="58"/>
      <c r="M21" s="148"/>
      <c r="N21" s="42"/>
      <c r="O21" s="42"/>
      <c r="P21" s="42"/>
      <c r="Q21" s="42"/>
      <c r="R21" s="42"/>
    </row>
    <row r="22" spans="1:18" s="8" customFormat="1">
      <c r="A22" s="27"/>
      <c r="B22" s="98"/>
      <c r="C22" s="34"/>
      <c r="D22" s="35"/>
      <c r="E22" s="36"/>
      <c r="F22" s="37"/>
      <c r="G22" s="38"/>
      <c r="H22" s="58"/>
      <c r="I22" s="146"/>
      <c r="J22" s="147"/>
      <c r="K22" s="147"/>
      <c r="L22" s="58"/>
      <c r="M22" s="148"/>
      <c r="N22" s="42"/>
      <c r="O22" s="42"/>
      <c r="P22" s="42"/>
      <c r="Q22" s="42"/>
      <c r="R22" s="42"/>
    </row>
    <row r="23" spans="1:18" s="8" customFormat="1">
      <c r="A23" s="27"/>
      <c r="B23" s="98"/>
      <c r="C23" s="34"/>
      <c r="D23" s="35"/>
      <c r="E23" s="36"/>
      <c r="F23" s="37"/>
      <c r="G23" s="38"/>
      <c r="H23" s="58"/>
      <c r="I23" s="146"/>
      <c r="J23" s="147"/>
      <c r="K23" s="147"/>
      <c r="L23" s="58"/>
      <c r="M23" s="148"/>
      <c r="N23" s="42"/>
      <c r="O23" s="42"/>
      <c r="P23" s="42"/>
      <c r="Q23" s="42"/>
      <c r="R23" s="42"/>
    </row>
    <row r="24" spans="1:18" s="8" customFormat="1" ht="6.2" customHeight="1">
      <c r="A24" s="43"/>
      <c r="B24" s="44"/>
      <c r="C24" s="45"/>
      <c r="D24" s="45"/>
      <c r="E24" s="44"/>
      <c r="F24" s="44"/>
      <c r="G24" s="43"/>
      <c r="H24" s="6"/>
      <c r="I24" s="6"/>
      <c r="J24" s="6"/>
      <c r="K24" s="6"/>
      <c r="L24" s="6"/>
      <c r="M24" s="7"/>
    </row>
    <row r="25" spans="1:18" ht="13.5" customHeight="1">
      <c r="A25" s="14" t="s">
        <v>22</v>
      </c>
      <c r="B25" s="18"/>
      <c r="D25" s="11" t="s">
        <v>123</v>
      </c>
      <c r="E25" s="46"/>
      <c r="F25" s="46"/>
      <c r="G25" s="47"/>
      <c r="M25" s="48"/>
      <c r="N25" s="2"/>
      <c r="O25" s="2"/>
    </row>
    <row r="26" spans="1:18">
      <c r="E26" s="429" t="s">
        <v>23</v>
      </c>
      <c r="F26" s="429"/>
      <c r="G26" s="429"/>
      <c r="M26" s="48"/>
      <c r="N26" s="2"/>
      <c r="O26" s="2"/>
    </row>
    <row r="27" spans="1:18">
      <c r="A27" s="420" t="s">
        <v>24</v>
      </c>
      <c r="B27" s="420"/>
      <c r="C27" s="420"/>
      <c r="D27" s="50" t="s">
        <v>25</v>
      </c>
      <c r="E27" s="420" t="s">
        <v>26</v>
      </c>
      <c r="F27" s="420"/>
      <c r="G27" s="436" t="s">
        <v>27</v>
      </c>
      <c r="H27" s="436"/>
      <c r="M27" s="48"/>
      <c r="N27" s="2"/>
      <c r="O27" s="2"/>
    </row>
    <row r="28" spans="1:18" s="96" customFormat="1">
      <c r="A28" s="421" t="s">
        <v>28</v>
      </c>
      <c r="B28" s="421"/>
      <c r="C28" s="421"/>
      <c r="D28" s="52" t="s">
        <v>28</v>
      </c>
      <c r="E28" s="421" t="s">
        <v>28</v>
      </c>
      <c r="F28" s="421"/>
      <c r="G28" s="55"/>
      <c r="H28" s="6"/>
      <c r="I28" s="6"/>
      <c r="J28" s="6"/>
      <c r="K28" s="6"/>
      <c r="L28" s="6"/>
      <c r="M28" s="26"/>
    </row>
    <row r="29" spans="1:18" s="8" customFormat="1" ht="21.75" customHeight="1">
      <c r="A29" s="1"/>
      <c r="B29" s="2"/>
      <c r="C29" s="2"/>
      <c r="D29" s="96"/>
      <c r="E29" s="96"/>
      <c r="F29" s="2"/>
      <c r="G29" s="5"/>
      <c r="H29" s="6"/>
      <c r="I29" s="6"/>
      <c r="J29" s="6"/>
      <c r="K29" s="6"/>
      <c r="L29" s="6"/>
      <c r="M29" s="7"/>
    </row>
    <row r="30" spans="1:18" s="8" customFormat="1" ht="39" customHeight="1">
      <c r="A30" s="1"/>
      <c r="B30" s="2"/>
      <c r="C30" s="2"/>
      <c r="D30" s="96"/>
      <c r="E30" s="96"/>
      <c r="F30" s="2"/>
      <c r="G30" s="5"/>
      <c r="H30" s="6"/>
      <c r="I30" s="6"/>
      <c r="J30" s="6"/>
      <c r="K30" s="6"/>
      <c r="L30" s="6"/>
      <c r="M30" s="7"/>
    </row>
    <row r="31" spans="1:18" s="8" customFormat="1" hidden="1">
      <c r="A31" s="1"/>
      <c r="B31" s="2"/>
      <c r="C31" s="2"/>
      <c r="D31" s="96"/>
      <c r="E31" s="96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96"/>
      <c r="E32" s="96"/>
      <c r="F32" s="2"/>
      <c r="G32" s="5"/>
      <c r="H32" s="6"/>
      <c r="I32" s="6"/>
      <c r="J32" s="6"/>
      <c r="K32" s="6"/>
      <c r="L32" s="6"/>
      <c r="M32" s="7"/>
    </row>
    <row r="33" spans="1:13" s="57" customFormat="1">
      <c r="A33" s="422" t="s">
        <v>74</v>
      </c>
      <c r="B33" s="422"/>
      <c r="C33" s="422"/>
      <c r="D33" s="96" t="s">
        <v>87</v>
      </c>
      <c r="E33" s="2" t="s">
        <v>29</v>
      </c>
      <c r="F33" s="2"/>
      <c r="G33" s="5"/>
      <c r="H33" s="6"/>
      <c r="I33" s="6"/>
      <c r="J33" s="6"/>
      <c r="K33" s="6"/>
      <c r="L33" s="6"/>
      <c r="M33" s="26"/>
    </row>
  </sheetData>
  <mergeCells count="13">
    <mergeCell ref="E26:G26"/>
    <mergeCell ref="A27:C27"/>
    <mergeCell ref="A28:C28"/>
    <mergeCell ref="A33:C33"/>
    <mergeCell ref="E27:F27"/>
    <mergeCell ref="G27:H27"/>
    <mergeCell ref="E28:F28"/>
    <mergeCell ref="H14:H15"/>
    <mergeCell ref="A4:G4"/>
    <mergeCell ref="A5:G5"/>
    <mergeCell ref="D14:D15"/>
    <mergeCell ref="E14:E15"/>
    <mergeCell ref="F14:G14"/>
  </mergeCells>
  <conditionalFormatting sqref="C19">
    <cfRule type="duplicateValues" dxfId="93" priority="3"/>
  </conditionalFormatting>
  <conditionalFormatting sqref="C20">
    <cfRule type="duplicateValues" dxfId="92" priority="2"/>
  </conditionalFormatting>
  <conditionalFormatting sqref="C22">
    <cfRule type="duplicateValues" dxfId="91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"/>
  <sheetViews>
    <sheetView workbookViewId="0">
      <selection activeCell="J17" sqref="J17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96" customWidth="1"/>
    <col min="7" max="7" width="10.42578125" style="96" customWidth="1"/>
    <col min="8" max="8" width="10" style="5" customWidth="1"/>
    <col min="9" max="9" width="15.42578125" style="63" customWidth="1"/>
    <col min="10" max="12" width="9.140625" style="178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0</v>
      </c>
      <c r="B1" s="2"/>
      <c r="C1" s="3"/>
      <c r="D1" s="3"/>
      <c r="E1" s="2"/>
      <c r="F1" s="96"/>
      <c r="G1" s="96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96"/>
      <c r="G2" s="96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96"/>
      <c r="G3" s="96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95"/>
      <c r="G6" s="95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80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154373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96"/>
      <c r="G10" s="66"/>
      <c r="H10" s="99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96" customFormat="1" ht="13.15" customHeight="1">
      <c r="A14" s="23" t="s">
        <v>11</v>
      </c>
      <c r="B14" s="97" t="s">
        <v>12</v>
      </c>
      <c r="C14" s="9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5907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9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27.75" customHeight="1">
      <c r="A16" s="27">
        <v>1</v>
      </c>
      <c r="B16" s="98"/>
      <c r="C16" s="29" t="s">
        <v>111</v>
      </c>
      <c r="D16" s="35" t="str">
        <f>VLOOKUP($C16,'[2]Tài khoản'!A$2:D$2746,2,FALSE)</f>
        <v>CAP,ELC,RAD,1000uF,20%,25V</v>
      </c>
      <c r="E16" s="36" t="s">
        <v>55</v>
      </c>
      <c r="F16" s="70">
        <f>2000*J16</f>
        <v>3096000</v>
      </c>
      <c r="G16" s="70">
        <v>4000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1">
        <v>1521</v>
      </c>
      <c r="M16" s="58"/>
      <c r="N16" s="145"/>
      <c r="O16" s="91"/>
    </row>
    <row r="17" spans="1:15" s="92" customFormat="1" ht="41.25" customHeight="1">
      <c r="A17" s="27">
        <v>2</v>
      </c>
      <c r="B17" s="98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55</v>
      </c>
      <c r="F17" s="70">
        <f t="shared" ref="F17:F22" si="0">2000*J17</f>
        <v>3096000</v>
      </c>
      <c r="G17" s="71">
        <v>2016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1">
        <v>1521</v>
      </c>
      <c r="M17" s="58"/>
      <c r="N17" s="145"/>
      <c r="O17" s="91"/>
    </row>
    <row r="18" spans="1:15" s="65" customFormat="1" ht="37.5" customHeight="1">
      <c r="A18" s="27">
        <v>3</v>
      </c>
      <c r="B18" s="98"/>
      <c r="C18" s="103" t="s">
        <v>113</v>
      </c>
      <c r="D18" s="35" t="str">
        <f>VLOOKUP($C18,'[2]Tài khoản'!A$2:D$2746,2,FALSE)</f>
        <v>CON,RJ45,T/H,F,R/A,1x4PORT,58.3x11.5x17.6mm</v>
      </c>
      <c r="E18" s="36" t="s">
        <v>55</v>
      </c>
      <c r="F18" s="70">
        <f t="shared" si="0"/>
        <v>3096000</v>
      </c>
      <c r="G18" s="71">
        <v>2000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1">
        <v>1521</v>
      </c>
      <c r="M18" s="58"/>
      <c r="N18" s="145"/>
      <c r="O18" s="64"/>
    </row>
    <row r="19" spans="1:15" s="65" customFormat="1" ht="40.5" customHeight="1">
      <c r="A19" s="27">
        <v>4</v>
      </c>
      <c r="B19" s="98"/>
      <c r="C19" s="29" t="s">
        <v>114</v>
      </c>
      <c r="D19" s="35" t="str">
        <f>VLOOKUP($C19,'[2]Tài khoản'!A$2:D$2746,2,FALSE)</f>
        <v>PUSH BUT,12V,7.7x24.9mm,+/- 0.2%</v>
      </c>
      <c r="E19" s="36" t="s">
        <v>55</v>
      </c>
      <c r="F19" s="70">
        <f t="shared" si="0"/>
        <v>3096000</v>
      </c>
      <c r="G19" s="71">
        <v>2000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1">
        <v>1521</v>
      </c>
      <c r="M19" s="58"/>
      <c r="N19" s="148"/>
      <c r="O19" s="64"/>
    </row>
    <row r="20" spans="1:15" s="65" customFormat="1" ht="42.75" customHeight="1">
      <c r="A20" s="27">
        <v>5</v>
      </c>
      <c r="B20" s="98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55</v>
      </c>
      <c r="F20" s="70">
        <f t="shared" si="0"/>
        <v>3096000</v>
      </c>
      <c r="G20" s="71">
        <v>2000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1">
        <v>1521</v>
      </c>
      <c r="M20" s="58"/>
      <c r="N20" s="148"/>
      <c r="O20" s="64"/>
    </row>
    <row r="21" spans="1:15" s="65" customFormat="1" ht="34.700000000000003" customHeight="1">
      <c r="A21" s="27">
        <v>6</v>
      </c>
      <c r="B21" s="98"/>
      <c r="C21" s="29" t="s">
        <v>116</v>
      </c>
      <c r="D21" s="35" t="str">
        <f>VLOOKUP($C21,'[2]Tài khoản'!A$2:D$2746,2,FALSE)</f>
        <v>Type A, Receptacle,Through Hole, Right Angle, Horizontal</v>
      </c>
      <c r="E21" s="36" t="s">
        <v>55</v>
      </c>
      <c r="F21" s="70">
        <f t="shared" si="0"/>
        <v>3096000</v>
      </c>
      <c r="G21" s="71">
        <v>2000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1">
        <v>1521</v>
      </c>
      <c r="M21" s="58"/>
      <c r="N21" s="148"/>
      <c r="O21" s="64"/>
    </row>
    <row r="22" spans="1:15" s="113" customFormat="1" ht="29.25" customHeight="1">
      <c r="A22" s="104">
        <v>7</v>
      </c>
      <c r="B22" s="105"/>
      <c r="C22" s="106" t="s">
        <v>117</v>
      </c>
      <c r="D22" s="107" t="str">
        <f>VLOOKUP($C22,'[2]Tài khoản'!A$2:D$2746,2,FALSE)</f>
        <v>SWH,PSH,T/H,R/A,SPST</v>
      </c>
      <c r="E22" s="108" t="s">
        <v>55</v>
      </c>
      <c r="F22" s="109">
        <f t="shared" si="0"/>
        <v>3096000</v>
      </c>
      <c r="G22" s="110">
        <v>4000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>
        <v>1521</v>
      </c>
      <c r="M22" s="58"/>
      <c r="N22" s="148"/>
      <c r="O22" s="112"/>
    </row>
    <row r="23" spans="1:15" s="65" customFormat="1" ht="42.2" customHeight="1">
      <c r="A23" s="27">
        <v>8</v>
      </c>
      <c r="B23" s="98"/>
      <c r="C23" s="29" t="s">
        <v>111</v>
      </c>
      <c r="D23" s="35" t="str">
        <f>VLOOKUP($C23,'[2]Tài khoản'!A$2:D$2746,2,FALSE)</f>
        <v>CAP,ELC,RAD,1000uF,20%,25V</v>
      </c>
      <c r="E23" s="36" t="s">
        <v>55</v>
      </c>
      <c r="F23" s="70">
        <v>6000</v>
      </c>
      <c r="G23" s="71">
        <v>6000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1">
        <v>1521</v>
      </c>
      <c r="M23" s="147"/>
      <c r="N23" s="160"/>
      <c r="O23" s="64"/>
    </row>
    <row r="24" spans="1:15" s="65" customFormat="1" ht="44.25" customHeight="1">
      <c r="A24" s="27">
        <v>9</v>
      </c>
      <c r="B24" s="98"/>
      <c r="C24" s="29" t="s">
        <v>112</v>
      </c>
      <c r="D24" s="35" t="str">
        <f>VLOOKUP($C24,'[2]Tài khoản'!A$2:D$2746,2,FALSE)</f>
        <v>IC socket connector,1.778 pitch,2x10 pins,tin and gold plated</v>
      </c>
      <c r="E24" s="36" t="s">
        <v>55</v>
      </c>
      <c r="F24" s="70">
        <v>3000</v>
      </c>
      <c r="G24" s="71">
        <v>3003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1">
        <v>1521</v>
      </c>
      <c r="M24" s="147"/>
      <c r="N24" s="160"/>
      <c r="O24" s="64"/>
    </row>
    <row r="25" spans="1:15" s="65" customFormat="1" ht="32.25" customHeight="1">
      <c r="A25" s="27">
        <v>10</v>
      </c>
      <c r="B25" s="98"/>
      <c r="C25" s="102" t="s">
        <v>113</v>
      </c>
      <c r="D25" s="35" t="str">
        <f>VLOOKUP($C25,'[2]Tài khoản'!A$2:D$2746,2,FALSE)</f>
        <v>CON,RJ45,T/H,F,R/A,1x4PORT,58.3x11.5x17.6mm</v>
      </c>
      <c r="E25" s="36" t="s">
        <v>55</v>
      </c>
      <c r="F25" s="70">
        <v>3000</v>
      </c>
      <c r="G25" s="71">
        <v>3000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1">
        <v>1521</v>
      </c>
      <c r="M25" s="147"/>
      <c r="N25" s="160"/>
      <c r="O25" s="64"/>
    </row>
    <row r="26" spans="1:15" s="65" customFormat="1" ht="66" customHeight="1">
      <c r="A26" s="27">
        <v>11</v>
      </c>
      <c r="B26" s="98"/>
      <c r="C26" s="102" t="s">
        <v>114</v>
      </c>
      <c r="D26" s="35" t="str">
        <f>VLOOKUP($C26,'[2]Tài khoản'!A$2:D$2746,2,FALSE)</f>
        <v>PUSH BUT,12V,7.7x24.9mm,+/- 0.2%</v>
      </c>
      <c r="E26" s="36" t="s">
        <v>55</v>
      </c>
      <c r="F26" s="70">
        <v>3000</v>
      </c>
      <c r="G26" s="71">
        <v>3000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15218</v>
      </c>
      <c r="L26" s="181">
        <v>1521</v>
      </c>
      <c r="M26" s="147"/>
      <c r="N26" s="160"/>
      <c r="O26" s="64"/>
    </row>
    <row r="27" spans="1:15" s="65" customFormat="1" ht="41.25" customHeight="1">
      <c r="A27" s="27">
        <v>12</v>
      </c>
      <c r="B27" s="98"/>
      <c r="C27" s="29" t="s">
        <v>115</v>
      </c>
      <c r="D27" s="35" t="str">
        <f>VLOOKUP($C27,'[2]Tài khoản'!A$2:D$2746,2,FALSE)</f>
        <v>CON,PWR,T/H,M,R/A,3TERMINAL,2mm/ID,NICKEL,6.5mm/OD,16V,2.5</v>
      </c>
      <c r="E27" s="36" t="s">
        <v>55</v>
      </c>
      <c r="F27" s="70">
        <v>3000</v>
      </c>
      <c r="G27" s="71">
        <v>3000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1">
        <v>1521</v>
      </c>
      <c r="M27" s="147"/>
      <c r="N27" s="160"/>
      <c r="O27" s="64"/>
    </row>
    <row r="28" spans="1:15" s="65" customFormat="1" ht="41.25" customHeight="1">
      <c r="A28" s="27">
        <v>13</v>
      </c>
      <c r="B28" s="98"/>
      <c r="C28" s="102" t="s">
        <v>116</v>
      </c>
      <c r="D28" s="35" t="str">
        <f>VLOOKUP($C28,'[2]Tài khoản'!A$2:D$2746,2,FALSE)</f>
        <v>Type A, Receptacle,Through Hole, Right Angle, Horizontal</v>
      </c>
      <c r="E28" s="36" t="s">
        <v>55</v>
      </c>
      <c r="F28" s="70">
        <v>3000</v>
      </c>
      <c r="G28" s="71">
        <v>3000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1" t="s">
        <v>5905</v>
      </c>
      <c r="M28" s="147"/>
      <c r="N28" s="160"/>
      <c r="O28" s="64"/>
    </row>
    <row r="29" spans="1:15" s="65" customFormat="1" ht="32.25" customHeight="1">
      <c r="A29" s="27">
        <v>14</v>
      </c>
      <c r="B29" s="98"/>
      <c r="C29" s="102" t="s">
        <v>117</v>
      </c>
      <c r="D29" s="35" t="str">
        <f>VLOOKUP($C29,'[2]Tài khoản'!A$2:D$2746,2,FALSE)</f>
        <v>SWH,PSH,T/H,R/A,SPST</v>
      </c>
      <c r="E29" s="36" t="s">
        <v>55</v>
      </c>
      <c r="F29" s="70">
        <v>6000</v>
      </c>
      <c r="G29" s="71">
        <v>6000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1">
        <v>1521</v>
      </c>
      <c r="M29" s="147"/>
      <c r="N29" s="160"/>
      <c r="O29" s="64"/>
    </row>
    <row r="30" spans="1:15" s="77" customFormat="1" ht="13.5" customHeight="1">
      <c r="A30" s="75" t="s">
        <v>22</v>
      </c>
      <c r="B30" s="76"/>
      <c r="D30" s="78" t="s">
        <v>142</v>
      </c>
      <c r="E30" s="79"/>
      <c r="F30" s="79"/>
      <c r="G30" s="79"/>
      <c r="H30" s="80"/>
      <c r="I30" s="63"/>
      <c r="J30" s="178"/>
      <c r="K30" s="178"/>
      <c r="L30" s="178"/>
      <c r="M30" s="63"/>
      <c r="N30" s="63"/>
      <c r="O30" s="81"/>
    </row>
    <row r="31" spans="1:15" s="77" customFormat="1">
      <c r="A31" s="82"/>
      <c r="E31" s="430" t="s">
        <v>23</v>
      </c>
      <c r="F31" s="430"/>
      <c r="G31" s="430"/>
      <c r="H31" s="430"/>
      <c r="I31" s="63"/>
      <c r="J31" s="178"/>
      <c r="K31" s="178"/>
      <c r="L31" s="178"/>
      <c r="M31" s="63"/>
      <c r="N31" s="63"/>
      <c r="O31" s="81"/>
    </row>
    <row r="32" spans="1:15" s="77" customFormat="1" ht="15" customHeight="1">
      <c r="A32" s="433" t="s">
        <v>24</v>
      </c>
      <c r="B32" s="433"/>
      <c r="C32" s="433"/>
      <c r="D32" s="83" t="s">
        <v>25</v>
      </c>
      <c r="E32" s="433" t="s">
        <v>26</v>
      </c>
      <c r="F32" s="433"/>
      <c r="G32" s="435" t="s">
        <v>27</v>
      </c>
      <c r="H32" s="435"/>
      <c r="I32" s="63"/>
      <c r="J32" s="178"/>
      <c r="K32" s="178"/>
      <c r="L32" s="178"/>
      <c r="M32" s="63"/>
      <c r="N32" s="63"/>
      <c r="O32" s="81"/>
    </row>
    <row r="33" spans="1:17" s="89" customFormat="1">
      <c r="A33" s="434" t="s">
        <v>28</v>
      </c>
      <c r="B33" s="434"/>
      <c r="C33" s="434"/>
      <c r="D33" s="84" t="s">
        <v>28</v>
      </c>
      <c r="E33" s="434" t="s">
        <v>28</v>
      </c>
      <c r="F33" s="434"/>
      <c r="G33" s="86"/>
      <c r="H33" s="87"/>
      <c r="I33" s="63"/>
      <c r="J33" s="178"/>
      <c r="K33" s="178"/>
      <c r="L33" s="178"/>
      <c r="M33" s="63"/>
      <c r="N33" s="63"/>
      <c r="O33" s="88"/>
    </row>
    <row r="34" spans="1:17" s="65" customFormat="1" ht="38.450000000000003" customHeight="1">
      <c r="A34" s="1"/>
      <c r="B34" s="2"/>
      <c r="C34" s="2"/>
      <c r="D34" s="96"/>
      <c r="E34" s="96"/>
      <c r="F34" s="2"/>
      <c r="G34" s="2"/>
      <c r="H34" s="5"/>
      <c r="I34" s="63"/>
      <c r="J34" s="178"/>
      <c r="K34" s="178"/>
      <c r="L34" s="178"/>
      <c r="M34" s="63"/>
      <c r="N34" s="63"/>
      <c r="O34" s="64"/>
    </row>
    <row r="35" spans="1:17" s="65" customFormat="1" ht="25.5" hidden="1" customHeight="1">
      <c r="A35" s="1"/>
      <c r="B35" s="2"/>
      <c r="C35" s="2"/>
      <c r="D35" s="96"/>
      <c r="E35" s="96"/>
      <c r="F35" s="2"/>
      <c r="G35" s="2"/>
      <c r="H35" s="5"/>
      <c r="I35" s="63"/>
      <c r="J35" s="178"/>
      <c r="K35" s="178"/>
      <c r="L35" s="178"/>
      <c r="M35" s="63"/>
      <c r="N35" s="63"/>
      <c r="O35" s="64"/>
    </row>
    <row r="36" spans="1:17" s="65" customFormat="1" ht="3" customHeight="1">
      <c r="A36" s="1"/>
      <c r="B36" s="2"/>
      <c r="C36" s="2"/>
      <c r="D36" s="96"/>
      <c r="E36" s="96"/>
      <c r="F36" s="2"/>
      <c r="G36" s="2"/>
      <c r="H36" s="5"/>
      <c r="I36" s="63"/>
      <c r="J36" s="178"/>
      <c r="K36" s="178"/>
      <c r="L36" s="178"/>
      <c r="M36" s="63"/>
      <c r="N36" s="63"/>
      <c r="O36" s="64"/>
    </row>
    <row r="37" spans="1:17" s="65" customFormat="1">
      <c r="A37" s="1"/>
      <c r="B37" s="2"/>
      <c r="C37" s="2"/>
      <c r="D37" s="96"/>
      <c r="E37" s="96"/>
      <c r="F37" s="2"/>
      <c r="G37" s="2"/>
      <c r="H37" s="5"/>
      <c r="I37" s="63"/>
      <c r="J37" s="178"/>
      <c r="K37" s="178"/>
      <c r="L37" s="178"/>
      <c r="M37" s="63"/>
      <c r="N37" s="63"/>
      <c r="O37" s="64"/>
    </row>
    <row r="38" spans="1:17" s="57" customFormat="1">
      <c r="A38" s="422" t="s">
        <v>74</v>
      </c>
      <c r="B38" s="422"/>
      <c r="C38" s="422"/>
      <c r="D38" s="66" t="s">
        <v>87</v>
      </c>
      <c r="E38" s="2" t="s">
        <v>29</v>
      </c>
      <c r="F38" s="2"/>
      <c r="G38" s="2"/>
      <c r="H38" s="5"/>
      <c r="I38" s="63"/>
      <c r="J38" s="178"/>
      <c r="K38" s="178"/>
      <c r="L38" s="178"/>
      <c r="M38" s="63"/>
      <c r="N38" s="63"/>
      <c r="O38" s="26"/>
    </row>
    <row r="39" spans="1:17">
      <c r="P39" s="2"/>
      <c r="Q39" s="2"/>
    </row>
    <row r="40" spans="1:17">
      <c r="P40" s="2"/>
      <c r="Q40" s="2"/>
    </row>
    <row r="41" spans="1:17">
      <c r="P41" s="2"/>
      <c r="Q41" s="2"/>
    </row>
    <row r="42" spans="1:17">
      <c r="P42" s="2"/>
      <c r="Q42" s="2"/>
    </row>
    <row r="43" spans="1:17">
      <c r="P43" s="2"/>
      <c r="Q43" s="2"/>
    </row>
    <row r="44" spans="1:17">
      <c r="P44" s="2"/>
      <c r="Q44" s="2"/>
    </row>
    <row r="45" spans="1:17">
      <c r="P45" s="2"/>
      <c r="Q45" s="2"/>
    </row>
    <row r="46" spans="1:17">
      <c r="P46" s="2"/>
      <c r="Q46" s="2"/>
    </row>
    <row r="47" spans="1:17">
      <c r="P47" s="2"/>
      <c r="Q47" s="2"/>
    </row>
    <row r="48" spans="1:17">
      <c r="P48" s="2"/>
      <c r="Q48" s="2"/>
    </row>
    <row r="49" spans="10:12" s="2" customFormat="1">
      <c r="J49" s="19"/>
      <c r="K49" s="19"/>
      <c r="L49" s="19"/>
    </row>
    <row r="50" spans="10:12" s="2" customFormat="1">
      <c r="J50" s="19"/>
      <c r="K50" s="19"/>
      <c r="L50" s="19"/>
    </row>
    <row r="51" spans="10:12" s="2" customFormat="1">
      <c r="J51" s="19"/>
      <c r="K51" s="19"/>
      <c r="L51" s="19"/>
    </row>
    <row r="52" spans="10:12" s="2" customFormat="1">
      <c r="J52" s="19"/>
      <c r="K52" s="19"/>
      <c r="L52" s="19"/>
    </row>
    <row r="53" spans="10:12" s="2" customFormat="1">
      <c r="J53" s="19"/>
      <c r="K53" s="19"/>
      <c r="L53" s="19"/>
    </row>
    <row r="54" spans="10:12" s="2" customFormat="1">
      <c r="J54" s="19"/>
      <c r="K54" s="19"/>
      <c r="L54" s="19"/>
    </row>
    <row r="55" spans="10:12" s="2" customFormat="1">
      <c r="J55" s="19"/>
      <c r="K55" s="19"/>
      <c r="L55" s="19"/>
    </row>
    <row r="56" spans="10:12" s="2" customFormat="1">
      <c r="J56" s="19"/>
      <c r="K56" s="19"/>
      <c r="L56" s="19"/>
    </row>
    <row r="57" spans="10:12" s="2" customFormat="1">
      <c r="J57" s="19"/>
      <c r="K57" s="19"/>
      <c r="L57" s="19"/>
    </row>
    <row r="58" spans="10:12" s="2" customFormat="1">
      <c r="J58" s="19"/>
      <c r="K58" s="19"/>
      <c r="L58" s="19"/>
    </row>
    <row r="59" spans="10:12" s="2" customFormat="1">
      <c r="J59" s="19"/>
      <c r="K59" s="19"/>
      <c r="L59" s="19"/>
    </row>
    <row r="60" spans="10:12" s="2" customFormat="1">
      <c r="J60" s="19"/>
      <c r="K60" s="19"/>
      <c r="L60" s="19"/>
    </row>
    <row r="61" spans="10:12" s="2" customFormat="1">
      <c r="J61" s="19"/>
      <c r="K61" s="19"/>
      <c r="L61" s="19"/>
    </row>
    <row r="62" spans="10:12" s="2" customFormat="1">
      <c r="J62" s="19"/>
      <c r="K62" s="19"/>
      <c r="L62" s="19"/>
    </row>
    <row r="63" spans="10:12" s="2" customFormat="1">
      <c r="J63" s="19"/>
      <c r="K63" s="19"/>
      <c r="L63" s="19"/>
    </row>
    <row r="64" spans="10:12" s="2" customFormat="1">
      <c r="J64" s="19"/>
      <c r="K64" s="19"/>
      <c r="L64" s="19"/>
    </row>
    <row r="65" spans="10:12" s="2" customFormat="1">
      <c r="J65" s="19"/>
      <c r="K65" s="19"/>
      <c r="L65" s="19"/>
    </row>
    <row r="66" spans="10:12" s="2" customFormat="1">
      <c r="J66" s="19"/>
      <c r="K66" s="19"/>
      <c r="L66" s="19"/>
    </row>
  </sheetData>
  <mergeCells count="12">
    <mergeCell ref="A32:C32"/>
    <mergeCell ref="E32:F32"/>
    <mergeCell ref="G32:H32"/>
    <mergeCell ref="A33:C33"/>
    <mergeCell ref="A38:C38"/>
    <mergeCell ref="E33:F33"/>
    <mergeCell ref="E31:H31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topLeftCell="A4" workbookViewId="0">
      <selection activeCell="F8" sqref="F8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36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36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36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136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135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188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36"/>
      <c r="G10" s="139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189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136" customFormat="1" ht="13.15" customHeight="1">
      <c r="A14" s="23" t="s">
        <v>11</v>
      </c>
      <c r="B14" s="137" t="s">
        <v>12</v>
      </c>
      <c r="C14" s="13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3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138"/>
      <c r="C16" s="29" t="s">
        <v>56</v>
      </c>
      <c r="D16" s="35" t="str">
        <f>VLOOKUP($C16,'[2]Tài khoản'!A$2:D$2746,2,FALSE)</f>
        <v>ĐẦU NỐI F, INOX</v>
      </c>
      <c r="E16" s="36" t="s">
        <v>119</v>
      </c>
      <c r="F16" s="37">
        <v>5000</v>
      </c>
      <c r="G16" s="38">
        <v>5000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58"/>
      <c r="N16" s="145"/>
    </row>
    <row r="17" spans="1:19" s="8" customFormat="1">
      <c r="A17" s="27"/>
      <c r="B17" s="138"/>
      <c r="C17" s="41"/>
      <c r="D17" s="35"/>
      <c r="E17" s="36"/>
      <c r="F17" s="37"/>
      <c r="G17" s="38"/>
      <c r="H17" s="58"/>
      <c r="I17" s="146"/>
      <c r="J17" s="185"/>
      <c r="K17" s="185"/>
      <c r="L17" s="183"/>
      <c r="M17" s="58"/>
      <c r="N17" s="145"/>
    </row>
    <row r="18" spans="1:19" s="8" customFormat="1">
      <c r="A18" s="27"/>
      <c r="B18" s="138"/>
      <c r="C18" s="34"/>
      <c r="D18" s="35"/>
      <c r="E18" s="36"/>
      <c r="F18" s="37"/>
      <c r="G18" s="38"/>
      <c r="H18" s="58"/>
      <c r="I18" s="146"/>
      <c r="J18" s="185"/>
      <c r="K18" s="185"/>
      <c r="L18" s="183"/>
      <c r="M18" s="58"/>
      <c r="N18" s="145"/>
    </row>
    <row r="19" spans="1:19" s="8" customFormat="1">
      <c r="A19" s="27"/>
      <c r="B19" s="138"/>
      <c r="C19" s="34"/>
      <c r="D19" s="35"/>
      <c r="E19" s="36"/>
      <c r="F19" s="37"/>
      <c r="G19" s="38"/>
      <c r="H19" s="58"/>
      <c r="I19" s="146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138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138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138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190</v>
      </c>
      <c r="E24" s="46"/>
      <c r="F24" s="46"/>
      <c r="G24" s="47"/>
      <c r="N24" s="48"/>
      <c r="O24" s="2"/>
      <c r="P24" s="2"/>
    </row>
    <row r="25" spans="1:19">
      <c r="E25" s="429" t="s">
        <v>5892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136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136"/>
      <c r="E28" s="136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136"/>
      <c r="E29" s="136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136"/>
      <c r="E30" s="136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136"/>
      <c r="E31" s="136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136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18">
    <cfRule type="duplicateValues" dxfId="90" priority="3"/>
  </conditionalFormatting>
  <conditionalFormatting sqref="C19">
    <cfRule type="duplicateValues" dxfId="89" priority="2"/>
  </conditionalFormatting>
  <conditionalFormatting sqref="C21">
    <cfRule type="duplicateValues" dxfId="88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"/>
  <sheetViews>
    <sheetView topLeftCell="A16"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136" customWidth="1"/>
    <col min="7" max="7" width="10.42578125" style="136" customWidth="1"/>
    <col min="8" max="8" width="10" style="5" customWidth="1"/>
    <col min="9" max="9" width="15.42578125" style="63" customWidth="1"/>
    <col min="10" max="11" width="9.140625" style="178"/>
    <col min="12" max="12" width="17.28515625" style="178" customWidth="1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136"/>
      <c r="G1" s="136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136"/>
      <c r="G2" s="136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36"/>
      <c r="G3" s="136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135"/>
      <c r="G6" s="135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80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 t="s">
        <v>6005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36"/>
      <c r="G10" s="66"/>
      <c r="H10" s="139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136" customFormat="1" ht="13.15" customHeight="1">
      <c r="A14" s="23" t="s">
        <v>11</v>
      </c>
      <c r="B14" s="137" t="s">
        <v>12</v>
      </c>
      <c r="C14" s="13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3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27.75" customHeight="1">
      <c r="A16" s="27">
        <v>1</v>
      </c>
      <c r="B16" s="138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6000</v>
      </c>
      <c r="G16" s="70">
        <v>6000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145"/>
      <c r="O16" s="91"/>
    </row>
    <row r="17" spans="1:15" s="92" customFormat="1" ht="41.25" customHeight="1">
      <c r="A17" s="27">
        <v>2</v>
      </c>
      <c r="B17" s="138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6000</v>
      </c>
      <c r="G17" s="71">
        <v>6000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  <c r="O17" s="91"/>
    </row>
    <row r="18" spans="1:15" s="65" customFormat="1" ht="33" customHeight="1">
      <c r="A18" s="27">
        <v>3</v>
      </c>
      <c r="B18" s="138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6000</v>
      </c>
      <c r="G18" s="71">
        <v>6000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145"/>
      <c r="O18" s="64"/>
    </row>
    <row r="19" spans="1:15" s="65" customFormat="1" ht="35.25" customHeight="1">
      <c r="A19" s="27">
        <v>4</v>
      </c>
      <c r="B19" s="138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6000</v>
      </c>
      <c r="G19" s="71">
        <v>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58"/>
      <c r="N19" s="148"/>
      <c r="O19" s="64"/>
    </row>
    <row r="20" spans="1:15" s="65" customFormat="1" ht="33.75" customHeight="1">
      <c r="A20" s="27">
        <v>5</v>
      </c>
      <c r="B20" s="138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18000</v>
      </c>
      <c r="G20" s="71">
        <v>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64"/>
    </row>
    <row r="21" spans="1:15" s="65" customFormat="1" ht="69" customHeight="1">
      <c r="A21" s="27">
        <v>6</v>
      </c>
      <c r="B21" s="138"/>
      <c r="C21" s="29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v>6000</v>
      </c>
      <c r="G21" s="71">
        <v>6000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148"/>
      <c r="O21" s="64"/>
    </row>
    <row r="22" spans="1:15" s="113" customFormat="1" ht="44.25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v>6000</v>
      </c>
      <c r="G22" s="71">
        <v>6000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148"/>
      <c r="O22" s="112"/>
    </row>
    <row r="23" spans="1:15" s="65" customFormat="1" ht="24.75" customHeight="1">
      <c r="A23" s="27">
        <v>8</v>
      </c>
      <c r="B23" s="138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v>6000</v>
      </c>
      <c r="G23" s="71">
        <f>2016+2016+1456</f>
        <v>5488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47"/>
      <c r="N23" s="160"/>
      <c r="O23" s="64"/>
    </row>
    <row r="24" spans="1:15" s="65" customFormat="1" ht="27.4" customHeight="1">
      <c r="A24" s="27">
        <v>9</v>
      </c>
      <c r="B24" s="138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6000</v>
      </c>
      <c r="G24" s="71">
        <f>2016+2016+1456</f>
        <v>5488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147"/>
      <c r="N24" s="160"/>
      <c r="O24" s="64"/>
    </row>
    <row r="25" spans="1:15" s="65" customFormat="1" ht="28.5" customHeight="1">
      <c r="A25" s="27">
        <v>10</v>
      </c>
      <c r="B25" s="138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6000</v>
      </c>
      <c r="G25" s="71">
        <f>2016+2016+1456</f>
        <v>5488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147"/>
      <c r="N25" s="160"/>
      <c r="O25" s="64"/>
    </row>
    <row r="26" spans="1:15" s="65" customFormat="1" ht="29.25" customHeight="1">
      <c r="A26" s="27">
        <v>11</v>
      </c>
      <c r="B26" s="138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24000</v>
      </c>
      <c r="G26" s="71">
        <v>24500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147"/>
      <c r="N26" s="160"/>
      <c r="O26" s="64"/>
    </row>
    <row r="27" spans="1:15" s="65" customFormat="1" ht="38.450000000000003" customHeight="1">
      <c r="A27" s="27">
        <v>12</v>
      </c>
      <c r="B27" s="138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24000</v>
      </c>
      <c r="G27" s="71">
        <v>30000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147"/>
      <c r="N27" s="160"/>
      <c r="O27" s="64"/>
    </row>
    <row r="28" spans="1:15" s="65" customFormat="1" ht="30" customHeight="1">
      <c r="A28" s="27">
        <v>13</v>
      </c>
      <c r="B28" s="138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5000</v>
      </c>
      <c r="G28" s="71">
        <v>5100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147"/>
      <c r="N28" s="160"/>
      <c r="O28" s="64"/>
    </row>
    <row r="29" spans="1:15" s="65" customFormat="1" ht="37.5" customHeight="1">
      <c r="A29" s="27">
        <v>14</v>
      </c>
      <c r="B29" s="138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5000</v>
      </c>
      <c r="G29" s="71">
        <v>4500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147"/>
      <c r="N29" s="160"/>
      <c r="O29" s="64"/>
    </row>
    <row r="30" spans="1:15" s="65" customFormat="1" ht="42.2" customHeight="1">
      <c r="A30" s="27">
        <v>15</v>
      </c>
      <c r="B30" s="138"/>
      <c r="C30" s="29" t="s">
        <v>2263</v>
      </c>
      <c r="D30" s="35" t="str">
        <f>VLOOKUP($C30,'[2]Tài khoản'!A$2:D$2746,2,FALSE)</f>
        <v>Ethernet cable double head RJ45, 1 metter length</v>
      </c>
      <c r="E30" s="36" t="s">
        <v>55</v>
      </c>
      <c r="F30" s="70">
        <v>5000</v>
      </c>
      <c r="G30" s="71">
        <v>5000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147"/>
      <c r="N30" s="160"/>
      <c r="O30" s="64"/>
    </row>
    <row r="31" spans="1:15" s="65" customFormat="1" ht="47.25" customHeight="1">
      <c r="A31" s="27">
        <v>16</v>
      </c>
      <c r="B31" s="138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5000</v>
      </c>
      <c r="G31" s="71">
        <v>5000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147"/>
      <c r="N31" s="160"/>
      <c r="O31" s="64"/>
    </row>
    <row r="32" spans="1:15" s="65" customFormat="1" ht="47.25" customHeight="1">
      <c r="A32" s="27">
        <v>17</v>
      </c>
      <c r="B32" s="138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250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147"/>
      <c r="N32" s="160"/>
      <c r="O32" s="64"/>
    </row>
    <row r="33" spans="1:15" s="65" customFormat="1" ht="30" customHeight="1">
      <c r="A33" s="27">
        <v>18</v>
      </c>
      <c r="B33" s="138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250</v>
      </c>
      <c r="G33" s="71">
        <f>50+1000+1000</f>
        <v>2050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147"/>
      <c r="N33" s="160"/>
      <c r="O33" s="64"/>
    </row>
    <row r="34" spans="1:15" s="65" customFormat="1" ht="30" customHeight="1">
      <c r="A34" s="27">
        <v>19</v>
      </c>
      <c r="B34" s="138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5000</v>
      </c>
      <c r="G34" s="71">
        <v>3000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147"/>
      <c r="N34" s="160"/>
      <c r="O34" s="64"/>
    </row>
    <row r="35" spans="1:15" s="113" customFormat="1" ht="30" customHeight="1">
      <c r="A35" s="104">
        <v>20</v>
      </c>
      <c r="B35" s="105"/>
      <c r="C35" s="106" t="s">
        <v>2664</v>
      </c>
      <c r="D35" s="107" t="str">
        <f>VLOOKUP($C35,'[2]Tài khoản'!A$2:D$2746,2,FALSE)</f>
        <v>Sách Hướng dẫn sử dụng nhanh</v>
      </c>
      <c r="E35" s="108" t="s">
        <v>55</v>
      </c>
      <c r="F35" s="109">
        <v>5000</v>
      </c>
      <c r="G35" s="110">
        <v>5000</v>
      </c>
      <c r="H35" s="111"/>
      <c r="I35" s="186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189"/>
      <c r="N35" s="190"/>
      <c r="O35" s="112"/>
    </row>
    <row r="36" spans="1:15" s="65" customFormat="1" ht="30" customHeight="1">
      <c r="A36" s="27">
        <v>21</v>
      </c>
      <c r="B36" s="138"/>
      <c r="C36" s="29" t="s">
        <v>2540</v>
      </c>
      <c r="D36" s="35" t="str">
        <f>VLOOKUP($C36,'[2]Tài khoản'!A$2:D$2746,2,FALSE)</f>
        <v>PCBA BCM68380</v>
      </c>
      <c r="E36" s="36" t="s">
        <v>55</v>
      </c>
      <c r="F36" s="70">
        <v>5000</v>
      </c>
      <c r="G36" s="71">
        <v>5291</v>
      </c>
      <c r="H36" s="68"/>
      <c r="I36" s="159" t="str">
        <f>VLOOKUP(C36,'Danh mục VT'!A$2:E$2898,5,FALSE)</f>
        <v>TP</v>
      </c>
      <c r="J36" s="185">
        <f>VLOOKUP(C36,'Danh mục VT'!A$2:F$2898,6,FALSE)</f>
        <v>0</v>
      </c>
      <c r="K36" s="181" t="str">
        <f>VLOOKUP(C36,'Danh mục VT'!A$2:D$2898,4,FALSE)</f>
        <v>15511</v>
      </c>
      <c r="L36" s="183"/>
      <c r="M36" s="147"/>
      <c r="N36" s="160"/>
      <c r="O36" s="64"/>
    </row>
    <row r="37" spans="1:15" s="65" customFormat="1" ht="31.15" customHeight="1">
      <c r="A37" s="27">
        <v>22</v>
      </c>
      <c r="B37" s="138"/>
      <c r="C37" s="29" t="s">
        <v>79</v>
      </c>
      <c r="D37" s="35" t="str">
        <f>VLOOKUP($C37,'[2]Tài khoản'!A$2:D$2746,2,FALSE)</f>
        <v>Bộ nguồn AC/DC  AC 100~240V DC 12V 1.25A</v>
      </c>
      <c r="E37" s="36" t="s">
        <v>55</v>
      </c>
      <c r="F37" s="70">
        <v>5000</v>
      </c>
      <c r="G37" s="71">
        <v>5000</v>
      </c>
      <c r="H37" s="68"/>
      <c r="I37" s="159" t="str">
        <f>VLOOKUP(C37,'Danh mục VT'!A$2:E$2898,5,FALSE)</f>
        <v>TP</v>
      </c>
      <c r="J37" s="185">
        <f>VLOOKUP(C37,'Danh mục VT'!A$2:F$2898,6,FALSE)</f>
        <v>0</v>
      </c>
      <c r="K37" s="181" t="str">
        <f>VLOOKUP(C37,'Danh mục VT'!A$2:D$2898,4,FALSE)</f>
        <v>15511</v>
      </c>
      <c r="L37" s="183"/>
      <c r="M37" s="147"/>
      <c r="N37" s="160"/>
      <c r="O37" s="64"/>
    </row>
    <row r="38" spans="1:15" s="113" customFormat="1" ht="30" customHeight="1">
      <c r="A38" s="104">
        <v>23</v>
      </c>
      <c r="B38" s="105"/>
      <c r="C38" s="106" t="s">
        <v>5787</v>
      </c>
      <c r="D38" s="107" t="str">
        <f>VLOOKUP($C38,'[2]Tài khoản'!A$2:D$2746,2,FALSE)</f>
        <v>Tờ rơi sản phẩm</v>
      </c>
      <c r="E38" s="108" t="s">
        <v>55</v>
      </c>
      <c r="F38" s="109">
        <v>5000</v>
      </c>
      <c r="G38" s="110">
        <v>0</v>
      </c>
      <c r="H38" s="111"/>
      <c r="I38" s="186" t="str">
        <f>VLOOKUP(C38,'Danh mục VT'!A$2:E$2898,5,FALSE)</f>
        <v>VTTH</v>
      </c>
      <c r="J38" s="187">
        <f>VLOOKUP(C38,'Danh mục VT'!A$2:F$2898,6,FALSE)</f>
        <v>6272</v>
      </c>
      <c r="K38" s="188" t="str">
        <f>VLOOKUP(C38,'Danh mục VT'!A$2:D$2898,4,FALSE)</f>
        <v>15228</v>
      </c>
      <c r="L38" s="183"/>
      <c r="M38" s="189"/>
      <c r="N38" s="190"/>
      <c r="O38" s="112"/>
    </row>
    <row r="39" spans="1:15" s="65" customFormat="1" ht="30" customHeight="1">
      <c r="A39" s="27">
        <v>24</v>
      </c>
      <c r="B39" s="138"/>
      <c r="C39" s="29" t="s">
        <v>4983</v>
      </c>
      <c r="D39" s="35" t="str">
        <f>VLOOKUP($C39,'[2]Tài khoản'!A$2:D$2746,2,FALSE)</f>
        <v>Băng dính trong 5cm</v>
      </c>
      <c r="E39" s="36" t="s">
        <v>55</v>
      </c>
      <c r="F39" s="70">
        <v>5</v>
      </c>
      <c r="G39" s="71">
        <v>5</v>
      </c>
      <c r="H39" s="68"/>
      <c r="I39" s="159" t="str">
        <f>VLOOKUP(C39,'Danh mục VT'!A$2:E$2898,5,FALSE)</f>
        <v>VTTH</v>
      </c>
      <c r="J39" s="185">
        <f>VLOOKUP(C39,'Danh mục VT'!A$2:F$2898,6,FALSE)</f>
        <v>6272</v>
      </c>
      <c r="K39" s="181" t="str">
        <f>VLOOKUP(C39,'Danh mục VT'!A$2:D$2898,4,FALSE)</f>
        <v>15221</v>
      </c>
      <c r="L39" s="183"/>
      <c r="M39" s="147"/>
      <c r="N39" s="160"/>
      <c r="O39" s="64"/>
    </row>
    <row r="40" spans="1:15" s="77" customFormat="1" ht="13.5" customHeight="1">
      <c r="A40" s="75" t="s">
        <v>22</v>
      </c>
      <c r="B40" s="76"/>
      <c r="D40" s="78" t="s">
        <v>5891</v>
      </c>
      <c r="E40" s="79"/>
      <c r="F40" s="79"/>
      <c r="G40" s="79"/>
      <c r="H40" s="80"/>
      <c r="I40" s="63"/>
      <c r="J40" s="178"/>
      <c r="K40" s="178"/>
      <c r="L40" s="178"/>
      <c r="M40" s="63"/>
      <c r="N40" s="63"/>
      <c r="O40" s="81"/>
    </row>
    <row r="41" spans="1:15" s="77" customFormat="1">
      <c r="A41" s="82"/>
      <c r="E41" s="430" t="s">
        <v>5892</v>
      </c>
      <c r="F41" s="430"/>
      <c r="G41" s="430"/>
      <c r="H41" s="430"/>
      <c r="I41" s="63"/>
      <c r="J41" s="178"/>
      <c r="K41" s="178"/>
      <c r="L41" s="178"/>
      <c r="M41" s="63"/>
      <c r="N41" s="63"/>
      <c r="O41" s="81"/>
    </row>
    <row r="42" spans="1:15" s="77" customFormat="1" ht="15" customHeight="1">
      <c r="A42" s="433" t="s">
        <v>24</v>
      </c>
      <c r="B42" s="433"/>
      <c r="C42" s="433"/>
      <c r="D42" s="83" t="s">
        <v>25</v>
      </c>
      <c r="E42" s="433" t="s">
        <v>26</v>
      </c>
      <c r="F42" s="433"/>
      <c r="G42" s="435" t="s">
        <v>27</v>
      </c>
      <c r="H42" s="435"/>
      <c r="I42" s="63"/>
      <c r="J42" s="178"/>
      <c r="K42" s="178"/>
      <c r="L42" s="178"/>
      <c r="M42" s="63"/>
      <c r="N42" s="63"/>
      <c r="O42" s="81"/>
    </row>
    <row r="43" spans="1:15" s="89" customFormat="1">
      <c r="A43" s="434" t="s">
        <v>28</v>
      </c>
      <c r="B43" s="434"/>
      <c r="C43" s="434"/>
      <c r="D43" s="84" t="s">
        <v>28</v>
      </c>
      <c r="E43" s="434" t="s">
        <v>28</v>
      </c>
      <c r="F43" s="434"/>
      <c r="G43" s="86"/>
      <c r="H43" s="87"/>
      <c r="I43" s="63"/>
      <c r="J43" s="178"/>
      <c r="K43" s="178"/>
      <c r="L43" s="178"/>
      <c r="M43" s="63"/>
      <c r="N43" s="63"/>
      <c r="O43" s="88"/>
    </row>
    <row r="44" spans="1:15" s="65" customFormat="1" ht="38.450000000000003" customHeight="1">
      <c r="A44" s="1"/>
      <c r="B44" s="2"/>
      <c r="C44" s="2"/>
      <c r="D44" s="136"/>
      <c r="E44" s="136"/>
      <c r="F44" s="2"/>
      <c r="G44" s="2"/>
      <c r="H44" s="5"/>
      <c r="I44" s="63"/>
      <c r="J44" s="178"/>
      <c r="K44" s="178"/>
      <c r="L44" s="178"/>
      <c r="M44" s="63"/>
      <c r="N44" s="63"/>
      <c r="O44" s="64"/>
    </row>
    <row r="45" spans="1:15" s="65" customFormat="1" ht="25.5" hidden="1" customHeight="1">
      <c r="A45" s="1"/>
      <c r="B45" s="2"/>
      <c r="C45" s="2"/>
      <c r="D45" s="136"/>
      <c r="E45" s="136"/>
      <c r="F45" s="2"/>
      <c r="G45" s="2"/>
      <c r="H45" s="5"/>
      <c r="I45" s="63"/>
      <c r="J45" s="178"/>
      <c r="K45" s="178"/>
      <c r="L45" s="178"/>
      <c r="M45" s="63"/>
      <c r="N45" s="63"/>
      <c r="O45" s="64"/>
    </row>
    <row r="46" spans="1:15" s="65" customFormat="1" ht="3" customHeight="1">
      <c r="A46" s="1"/>
      <c r="B46" s="2"/>
      <c r="C46" s="2"/>
      <c r="D46" s="136"/>
      <c r="E46" s="136"/>
      <c r="F46" s="2"/>
      <c r="G46" s="2"/>
      <c r="H46" s="5"/>
      <c r="I46" s="63"/>
      <c r="J46" s="178"/>
      <c r="K46" s="178"/>
      <c r="L46" s="178"/>
      <c r="M46" s="63"/>
      <c r="N46" s="63"/>
      <c r="O46" s="64"/>
    </row>
    <row r="47" spans="1:15" s="65" customFormat="1">
      <c r="A47" s="1"/>
      <c r="B47" s="2"/>
      <c r="C47" s="2"/>
      <c r="D47" s="136"/>
      <c r="E47" s="136"/>
      <c r="F47" s="2"/>
      <c r="G47" s="2"/>
      <c r="H47" s="5"/>
      <c r="I47" s="63"/>
      <c r="J47" s="178"/>
      <c r="K47" s="178"/>
      <c r="L47" s="178"/>
      <c r="M47" s="63"/>
      <c r="N47" s="63"/>
      <c r="O47" s="64"/>
    </row>
    <row r="48" spans="1:15" s="57" customFormat="1">
      <c r="A48" s="422" t="s">
        <v>74</v>
      </c>
      <c r="B48" s="422"/>
      <c r="C48" s="422"/>
      <c r="D48" s="66" t="s">
        <v>87</v>
      </c>
      <c r="E48" s="2" t="s">
        <v>29</v>
      </c>
      <c r="F48" s="2"/>
      <c r="G48" s="2"/>
      <c r="H48" s="5"/>
      <c r="I48" s="63"/>
      <c r="J48" s="178"/>
      <c r="K48" s="178"/>
      <c r="L48" s="178"/>
      <c r="M48" s="63"/>
      <c r="N48" s="63"/>
      <c r="O48" s="26"/>
    </row>
    <row r="49" spans="1:17">
      <c r="P49" s="2"/>
      <c r="Q49" s="2"/>
    </row>
    <row r="50" spans="1:17">
      <c r="P50" s="2"/>
      <c r="Q50" s="2"/>
    </row>
    <row r="51" spans="1:17">
      <c r="P51" s="2"/>
      <c r="Q51" s="2"/>
    </row>
    <row r="52" spans="1:17">
      <c r="P52" s="2"/>
      <c r="Q52" s="2"/>
    </row>
    <row r="53" spans="1:17">
      <c r="P53" s="2"/>
      <c r="Q53" s="2"/>
    </row>
    <row r="54" spans="1:17">
      <c r="P54" s="2"/>
      <c r="Q54" s="2"/>
    </row>
    <row r="55" spans="1:17">
      <c r="P55" s="2"/>
      <c r="Q55" s="2"/>
    </row>
    <row r="56" spans="1:17">
      <c r="P56" s="2"/>
      <c r="Q56" s="2"/>
    </row>
    <row r="57" spans="1:17">
      <c r="P57" s="2"/>
      <c r="Q57" s="2"/>
    </row>
    <row r="58" spans="1:17"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2"/>
      <c r="N68" s="2"/>
      <c r="O68" s="2"/>
      <c r="P68" s="2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2"/>
      <c r="N69" s="2"/>
      <c r="O69" s="2"/>
      <c r="P69" s="2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2"/>
      <c r="N70" s="2"/>
      <c r="O70" s="2"/>
      <c r="P70" s="2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2"/>
      <c r="N71" s="2"/>
      <c r="O71" s="2"/>
      <c r="P71" s="2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2"/>
      <c r="N73" s="2"/>
      <c r="O73" s="2"/>
      <c r="P73" s="2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2"/>
      <c r="N74" s="2"/>
      <c r="O74" s="2"/>
      <c r="P74" s="2"/>
      <c r="Q74" s="2"/>
    </row>
    <row r="75" spans="1:17">
      <c r="A75" s="2"/>
      <c r="F75" s="2"/>
      <c r="G75" s="2"/>
      <c r="H75" s="2"/>
      <c r="I75" s="2"/>
      <c r="J75" s="19"/>
      <c r="K75" s="19"/>
      <c r="L75" s="19"/>
      <c r="M75" s="2"/>
      <c r="N75" s="2"/>
      <c r="O75" s="2"/>
      <c r="P75" s="2"/>
      <c r="Q75" s="2"/>
    </row>
    <row r="76" spans="1:17">
      <c r="A76" s="2"/>
      <c r="F76" s="2"/>
      <c r="G76" s="2"/>
      <c r="H76" s="2"/>
      <c r="I76" s="2"/>
      <c r="J76" s="19"/>
      <c r="K76" s="19"/>
      <c r="L76" s="19"/>
      <c r="M76" s="2"/>
      <c r="N76" s="2"/>
      <c r="O76" s="2"/>
      <c r="P76" s="2"/>
      <c r="Q76" s="2"/>
    </row>
    <row r="81" spans="10:12" s="2" customFormat="1">
      <c r="J81" s="19"/>
      <c r="K81" s="19"/>
      <c r="L81" s="19"/>
    </row>
    <row r="82" spans="10:12" s="2" customFormat="1">
      <c r="J82" s="19"/>
      <c r="K82" s="19"/>
      <c r="L82" s="19"/>
    </row>
    <row r="83" spans="10:12" s="2" customFormat="1">
      <c r="J83" s="19"/>
      <c r="K83" s="19"/>
      <c r="L83" s="19"/>
    </row>
    <row r="84" spans="10:12" s="2" customFormat="1">
      <c r="J84" s="19"/>
      <c r="K84" s="19"/>
      <c r="L84" s="19"/>
    </row>
    <row r="85" spans="10:12" s="2" customFormat="1">
      <c r="J85" s="19"/>
      <c r="K85" s="19"/>
      <c r="L85" s="19"/>
    </row>
    <row r="86" spans="10:12" s="2" customFormat="1">
      <c r="J86" s="19"/>
      <c r="K86" s="19"/>
      <c r="L86" s="19"/>
    </row>
    <row r="87" spans="10:12" s="2" customFormat="1">
      <c r="J87" s="19"/>
      <c r="K87" s="19"/>
      <c r="L87" s="19"/>
    </row>
    <row r="88" spans="10:12" s="2" customFormat="1">
      <c r="J88" s="19"/>
      <c r="K88" s="19"/>
      <c r="L88" s="19"/>
    </row>
  </sheetData>
  <mergeCells count="12">
    <mergeCell ref="A48:C48"/>
    <mergeCell ref="A4:H4"/>
    <mergeCell ref="A5:H5"/>
    <mergeCell ref="D14:D15"/>
    <mergeCell ref="E14:E15"/>
    <mergeCell ref="F14:H14"/>
    <mergeCell ref="E41:H41"/>
    <mergeCell ref="A42:C42"/>
    <mergeCell ref="E42:F42"/>
    <mergeCell ref="G42:H42"/>
    <mergeCell ref="A43:C43"/>
    <mergeCell ref="E43:F4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7" workbookViewId="0">
      <selection activeCell="G21" sqref="G2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41" customWidth="1"/>
    <col min="7" max="7" width="10.4257812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4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4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41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4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80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5893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41"/>
      <c r="G10" s="144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5894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41" customFormat="1" ht="13.15" customHeight="1">
      <c r="A14" s="23" t="s">
        <v>11</v>
      </c>
      <c r="B14" s="142" t="s">
        <v>12</v>
      </c>
      <c r="C14" s="14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4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2.25" customHeight="1">
      <c r="A16" s="27">
        <v>1</v>
      </c>
      <c r="B16" s="143"/>
      <c r="C16" s="106" t="s">
        <v>2138</v>
      </c>
      <c r="D16" s="35" t="str">
        <f>VLOOKUP($C16,'[2]Tài khoản'!A$2:D$2746,2,FALSE)</f>
        <v>XSTR,SIG,SOT23,40V,200mA,NPN,100HFE</v>
      </c>
      <c r="E16" s="36" t="s">
        <v>119</v>
      </c>
      <c r="F16" s="37">
        <v>200</v>
      </c>
      <c r="G16" s="38">
        <v>200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15216A</v>
      </c>
      <c r="M16" s="58"/>
      <c r="N16" s="145"/>
    </row>
    <row r="17" spans="1:19" s="8" customFormat="1" ht="21" customHeight="1">
      <c r="A17" s="27">
        <v>2</v>
      </c>
      <c r="B17" s="143"/>
      <c r="C17" s="29" t="s">
        <v>1361</v>
      </c>
      <c r="D17" s="35" t="str">
        <f>VLOOKUP($C17,'[2]Tài khoản'!A$2:D$2746,2,FALSE)</f>
        <v>RES,THK,0402,1K,5%</v>
      </c>
      <c r="E17" s="36" t="s">
        <v>119</v>
      </c>
      <c r="F17" s="37">
        <v>200</v>
      </c>
      <c r="G17" s="38">
        <v>200</v>
      </c>
      <c r="H17" s="58"/>
      <c r="I17" s="159" t="str">
        <f>VLOOKUP(C17,'Danh mục VT'!A$2:E$2898,5,FALSE)</f>
        <v>NVL</v>
      </c>
      <c r="J17" s="159"/>
      <c r="K17" s="185">
        <f>VLOOKUP(C17,'Danh mục VT'!A$2:F$2898,6,FALSE)</f>
        <v>1548</v>
      </c>
      <c r="L17" s="181" t="str">
        <f>VLOOKUP(C17,'Danh mục VT'!A$2:D$2898,4,FALSE)</f>
        <v>15214</v>
      </c>
      <c r="M17" s="58"/>
      <c r="N17" s="145"/>
    </row>
    <row r="18" spans="1:19" s="8" customFormat="1" ht="25.5">
      <c r="A18" s="27">
        <v>3</v>
      </c>
      <c r="B18" s="143"/>
      <c r="C18" s="29" t="s">
        <v>1090</v>
      </c>
      <c r="D18" s="35" t="str">
        <f>VLOOKUP($C18,'[2]Tài khoản'!A$2:D$2746,2,FALSE)</f>
        <v>IND,FXD,0805,1.2uH,5%,325mA,900mOhm</v>
      </c>
      <c r="E18" s="36" t="s">
        <v>119</v>
      </c>
      <c r="F18" s="37">
        <v>300</v>
      </c>
      <c r="G18" s="38">
        <v>300</v>
      </c>
      <c r="H18" s="58"/>
      <c r="I18" s="159" t="str">
        <f>VLOOKUP(C18,'Danh mục VT'!A$2:E$2898,5,FALSE)</f>
        <v>NVL</v>
      </c>
      <c r="J18" s="159"/>
      <c r="K18" s="185">
        <f>VLOOKUP(C18,'Danh mục VT'!A$2:F$2898,6,FALSE)</f>
        <v>1548</v>
      </c>
      <c r="L18" s="181" t="str">
        <f>VLOOKUP(C18,'Danh mục VT'!A$2:D$2898,4,FALSE)</f>
        <v>15214</v>
      </c>
      <c r="M18" s="58"/>
      <c r="N18" s="145"/>
    </row>
    <row r="19" spans="1:19" s="8" customFormat="1" ht="25.5">
      <c r="A19" s="27">
        <v>4</v>
      </c>
      <c r="B19" s="143"/>
      <c r="C19" s="29" t="s">
        <v>417</v>
      </c>
      <c r="D19" s="35" t="str">
        <f>VLOOKUP($C19,'[2]Tài khoản'!A$2:D$2746,2,FALSE)</f>
        <v>CAP,CER,0402,10pF,0.25pF,50V,NPO,LOW DISS</v>
      </c>
      <c r="E19" s="36" t="s">
        <v>119</v>
      </c>
      <c r="F19" s="37">
        <v>200</v>
      </c>
      <c r="G19" s="38">
        <v>200</v>
      </c>
      <c r="H19" s="58"/>
      <c r="I19" s="159" t="str">
        <f>VLOOKUP(C19,'Danh mục VT'!A$2:E$2898,5,FALSE)</f>
        <v>NVL</v>
      </c>
      <c r="J19" s="159"/>
      <c r="K19" s="185">
        <f>VLOOKUP(C19,'Danh mục VT'!A$2:F$2898,6,FALSE)</f>
        <v>1548</v>
      </c>
      <c r="L19" s="181" t="str">
        <f>VLOOKUP(C19,'Danh mục VT'!A$2:D$2898,4,FALSE)</f>
        <v>15214</v>
      </c>
      <c r="M19" s="58"/>
      <c r="N19" s="148"/>
      <c r="O19" s="42"/>
      <c r="P19" s="42"/>
      <c r="Q19" s="42"/>
      <c r="R19" s="42"/>
      <c r="S19" s="42"/>
    </row>
    <row r="20" spans="1:19" s="8" customFormat="1" ht="29.25" customHeight="1">
      <c r="A20" s="27">
        <v>5</v>
      </c>
      <c r="B20" s="143"/>
      <c r="C20" s="29" t="s">
        <v>275</v>
      </c>
      <c r="D20" s="35" t="str">
        <f>VLOOKUP($C20,'[2]Tài khoản'!A$2:D$2746,2,FALSE)</f>
        <v>IND,FB,0402,600,25%,300mA,600mohm</v>
      </c>
      <c r="E20" s="36" t="s">
        <v>119</v>
      </c>
      <c r="F20" s="37">
        <v>200</v>
      </c>
      <c r="G20" s="38">
        <v>200</v>
      </c>
      <c r="H20" s="58"/>
      <c r="I20" s="159" t="str">
        <f>VLOOKUP(C20,'Danh mục VT'!A$2:E$2898,5,FALSE)</f>
        <v>NVL</v>
      </c>
      <c r="J20" s="159"/>
      <c r="K20" s="185">
        <f>VLOOKUP(C20,'Danh mục VT'!A$2:F$2898,6,FALSE)</f>
        <v>1548</v>
      </c>
      <c r="L20" s="181" t="str">
        <f>VLOOKUP(C20,'Danh mục VT'!A$2:D$2898,4,FALSE)</f>
        <v>15214</v>
      </c>
      <c r="M20" s="58"/>
      <c r="N20" s="148"/>
      <c r="O20" s="42"/>
      <c r="P20" s="42"/>
      <c r="Q20" s="42"/>
      <c r="R20" s="42"/>
      <c r="S20" s="42"/>
    </row>
    <row r="21" spans="1:19" s="8" customFormat="1" ht="18.75" customHeight="1">
      <c r="A21" s="27">
        <v>6</v>
      </c>
      <c r="B21" s="143"/>
      <c r="C21" s="29" t="s">
        <v>1872</v>
      </c>
      <c r="D21" s="35" t="str">
        <f>VLOOKUP($C21,'[2]Tài khoản'!A$2:D$2746,2,FALSE)</f>
        <v>DIO,TVS,SOT23/6,20V,25A</v>
      </c>
      <c r="E21" s="36" t="s">
        <v>119</v>
      </c>
      <c r="F21" s="166">
        <v>50</v>
      </c>
      <c r="G21" s="38">
        <v>50</v>
      </c>
      <c r="H21" s="58"/>
      <c r="I21" s="159" t="str">
        <f>VLOOKUP(C21,'Danh mục VT'!A$2:E$2898,5,FALSE)</f>
        <v>NVL</v>
      </c>
      <c r="J21" s="159"/>
      <c r="K21" s="185">
        <f>VLOOKUP(C21,'Danh mục VT'!A$2:F$2898,6,FALSE)</f>
        <v>1548</v>
      </c>
      <c r="L21" s="181" t="str">
        <f>VLOOKUP(C21,'Danh mục VT'!A$2:D$2898,4,FALSE)</f>
        <v>15214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 ht="22.5" customHeight="1">
      <c r="A23" s="14" t="s">
        <v>22</v>
      </c>
      <c r="B23" s="18"/>
      <c r="D23" s="11" t="s">
        <v>5895</v>
      </c>
      <c r="E23" s="46"/>
      <c r="F23" s="46"/>
      <c r="G23" s="47"/>
      <c r="N23" s="48"/>
      <c r="O23" s="2"/>
      <c r="P23" s="2"/>
    </row>
    <row r="24" spans="1:19">
      <c r="E24" s="429" t="s">
        <v>5892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14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 ht="21.75" customHeight="1">
      <c r="A27" s="1"/>
      <c r="B27" s="2"/>
      <c r="C27" s="2"/>
      <c r="D27" s="141"/>
      <c r="E27" s="14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t="39" customHeight="1">
      <c r="A28" s="1"/>
      <c r="B28" s="2"/>
      <c r="C28" s="2"/>
      <c r="D28" s="141"/>
      <c r="E28" s="14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41"/>
      <c r="E29" s="141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 hidden="1">
      <c r="A30" s="1"/>
      <c r="B30" s="2"/>
      <c r="C30" s="2"/>
      <c r="D30" s="141"/>
      <c r="E30" s="141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141" t="s">
        <v>87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topLeftCell="A76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141" customWidth="1"/>
    <col min="7" max="7" width="10.42578125" style="141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141"/>
      <c r="G1" s="141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141"/>
      <c r="G2" s="141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41"/>
      <c r="G3" s="141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140"/>
      <c r="G6" s="140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5896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154377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41"/>
      <c r="G10" s="66" t="s">
        <v>5897</v>
      </c>
      <c r="H10" s="144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6.2" customHeight="1">
      <c r="P13" s="2"/>
      <c r="Q13" s="2"/>
    </row>
    <row r="14" spans="1:17" s="141" customFormat="1" ht="13.15" customHeight="1">
      <c r="A14" s="23" t="s">
        <v>11</v>
      </c>
      <c r="B14" s="142" t="s">
        <v>12</v>
      </c>
      <c r="C14" s="142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43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9" customHeight="1">
      <c r="A16" s="27">
        <v>1</v>
      </c>
      <c r="B16" s="143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37">
        <f>10000*O16-P16</f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42.75" customHeight="1">
      <c r="A17" s="27">
        <v>2</v>
      </c>
      <c r="B17" s="143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37">
        <f>10000*O17-P17</f>
        <v>126234</v>
      </c>
      <c r="G17" s="167">
        <f>70000+60000</f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8.450000000000003" customHeight="1">
      <c r="A18" s="27">
        <v>3</v>
      </c>
      <c r="B18" s="143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37">
        <f t="shared" ref="F18:F81" si="0">10000*O18-P18</f>
        <v>2018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1.15" customHeight="1">
      <c r="A19" s="27">
        <v>4</v>
      </c>
      <c r="B19" s="143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37">
        <f t="shared" si="0"/>
        <v>48090</v>
      </c>
      <c r="G19" s="167">
        <v>48000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1.15" customHeight="1">
      <c r="A20" s="27">
        <v>5</v>
      </c>
      <c r="B20" s="143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37">
        <f t="shared" si="0"/>
        <v>52108</v>
      </c>
      <c r="G20" s="167">
        <v>59800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1.15" customHeight="1">
      <c r="A21" s="27">
        <v>6</v>
      </c>
      <c r="B21" s="143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37">
        <f t="shared" si="0"/>
        <v>38079</v>
      </c>
      <c r="G21" s="167">
        <v>39999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1.15" customHeight="1">
      <c r="A22" s="27">
        <v>7</v>
      </c>
      <c r="B22" s="143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37">
        <f t="shared" si="0"/>
        <v>114218</v>
      </c>
      <c r="G22" s="167">
        <f>110000+10000</f>
        <v>120000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1.15" customHeight="1">
      <c r="A23" s="27">
        <v>8</v>
      </c>
      <c r="B23" s="143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37">
        <f t="shared" si="0"/>
        <v>38075</v>
      </c>
      <c r="G23" s="167">
        <v>40000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1.15" customHeight="1">
      <c r="A24" s="27">
        <v>9</v>
      </c>
      <c r="B24" s="143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37">
        <f t="shared" si="0"/>
        <v>1278304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1.15" customHeight="1">
      <c r="A25" s="27">
        <v>10</v>
      </c>
      <c r="B25" s="143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37">
        <f t="shared" si="0"/>
        <v>14036</v>
      </c>
      <c r="G25" s="167">
        <v>20000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1.15" customHeight="1">
      <c r="A26" s="27">
        <v>11</v>
      </c>
      <c r="B26" s="143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37">
        <f t="shared" si="0"/>
        <v>40090</v>
      </c>
      <c r="G26" s="167">
        <v>50000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1.15" customHeight="1">
      <c r="A27" s="27">
        <v>12</v>
      </c>
      <c r="B27" s="143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37">
        <f t="shared" si="0"/>
        <v>2018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1.15" customHeight="1">
      <c r="A28" s="27">
        <v>13</v>
      </c>
      <c r="B28" s="143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37">
        <f t="shared" si="0"/>
        <v>176324</v>
      </c>
      <c r="G28" s="167">
        <v>180000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15215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1.15" customHeight="1">
      <c r="A29" s="27">
        <v>14</v>
      </c>
      <c r="B29" s="143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37">
        <f t="shared" si="0"/>
        <v>14039</v>
      </c>
      <c r="G29" s="167">
        <v>20000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15218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1.15" customHeight="1">
      <c r="A30" s="27">
        <v>15</v>
      </c>
      <c r="B30" s="143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37">
        <f t="shared" si="0"/>
        <v>2021</v>
      </c>
      <c r="G30" s="167">
        <v>9999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15" customHeight="1">
      <c r="A31" s="27">
        <v>16</v>
      </c>
      <c r="B31" s="143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37">
        <f t="shared" si="0"/>
        <v>2018</v>
      </c>
      <c r="G31" s="167">
        <v>10000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15" customHeight="1">
      <c r="A32" s="27">
        <v>17</v>
      </c>
      <c r="B32" s="143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37">
        <f t="shared" si="0"/>
        <v>14036</v>
      </c>
      <c r="G32" s="167">
        <v>20000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15" customHeight="1">
      <c r="A33" s="27">
        <v>18</v>
      </c>
      <c r="B33" s="143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37">
        <f t="shared" si="0"/>
        <v>14036</v>
      </c>
      <c r="G33" s="167">
        <v>20000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15" customHeight="1">
      <c r="A34" s="27">
        <v>19</v>
      </c>
      <c r="B34" s="143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37">
        <f t="shared" si="0"/>
        <v>26054</v>
      </c>
      <c r="G34" s="167">
        <v>30000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15" customHeight="1">
      <c r="A35" s="27">
        <v>20</v>
      </c>
      <c r="B35" s="143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37">
        <f t="shared" si="0"/>
        <v>14036</v>
      </c>
      <c r="G35" s="167">
        <v>20000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15" customHeight="1">
      <c r="A36" s="27">
        <v>21</v>
      </c>
      <c r="B36" s="143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37">
        <f t="shared" si="0"/>
        <v>2018</v>
      </c>
      <c r="G36" s="167">
        <v>10000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tr">
        <f>VLOOKUP(C36,'Danh mục VT'!A$2:D$2898,4,FALSE)</f>
        <v>15214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15" customHeight="1">
      <c r="A37" s="27">
        <v>22</v>
      </c>
      <c r="B37" s="143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37">
        <f t="shared" si="0"/>
        <v>8018</v>
      </c>
      <c r="G37" s="167">
        <v>8000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tr">
        <f>VLOOKUP(C37,'Danh mục VT'!A$2:D$2898,4,FALSE)</f>
        <v>15214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1.15" customHeight="1">
      <c r="A38" s="27">
        <v>23</v>
      </c>
      <c r="B38" s="143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37">
        <f t="shared" si="0"/>
        <v>20042</v>
      </c>
      <c r="G38" s="167">
        <f>16000+4000</f>
        <v>20000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tr">
        <f>VLOOKUP(C38,'Danh mục VT'!A$2:D$2898,4,FALSE)</f>
        <v>15214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1.15" customHeight="1">
      <c r="A39" s="27">
        <v>24</v>
      </c>
      <c r="B39" s="143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37">
        <f t="shared" si="0"/>
        <v>36072</v>
      </c>
      <c r="G39" s="167">
        <v>40000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tr">
        <f>VLOOKUP(C39,'Danh mục VT'!A$2:D$2898,4,FALSE)</f>
        <v>15214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27.75" customHeight="1">
      <c r="A40" s="27">
        <v>25</v>
      </c>
      <c r="B40" s="143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37">
        <f t="shared" si="0"/>
        <v>88164</v>
      </c>
      <c r="G40" s="70">
        <v>91996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tr">
        <f>VLOOKUP(C40,'Danh mục VT'!A$2:D$2898,4,FALSE)</f>
        <v>15214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41.25" customHeight="1">
      <c r="A41" s="27">
        <v>26</v>
      </c>
      <c r="B41" s="143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37">
        <f t="shared" si="0"/>
        <v>38172</v>
      </c>
      <c r="G41" s="71">
        <v>39000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tr">
        <f>VLOOKUP(C41,'Danh mục VT'!A$2:D$2898,4,FALSE)</f>
        <v>15214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41.25" customHeight="1">
      <c r="A42" s="27">
        <v>27</v>
      </c>
      <c r="B42" s="143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37">
        <f t="shared" si="0"/>
        <v>38072</v>
      </c>
      <c r="G42" s="71">
        <v>39000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tr">
        <f>VLOOKUP(C42,'Danh mục VT'!A$2:D$2898,4,FALSE)</f>
        <v>15214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41.25" customHeight="1">
      <c r="A43" s="27">
        <v>28</v>
      </c>
      <c r="B43" s="143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37">
        <f t="shared" si="0"/>
        <v>68126</v>
      </c>
      <c r="G43" s="71">
        <v>69000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tr">
        <f>VLOOKUP(C43,'Danh mục VT'!A$2:D$2898,4,FALSE)</f>
        <v>15214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3.75" customHeight="1">
      <c r="A44" s="27">
        <v>29</v>
      </c>
      <c r="B44" s="143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37">
        <f t="shared" si="0"/>
        <v>38072</v>
      </c>
      <c r="G44" s="71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tr">
        <f>VLOOKUP(C44,'Danh mục VT'!A$2:D$2898,4,FALSE)</f>
        <v>15214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4.700000000000003" customHeight="1">
      <c r="A45" s="27">
        <v>30</v>
      </c>
      <c r="B45" s="143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37">
        <f t="shared" si="0"/>
        <v>8018</v>
      </c>
      <c r="G45" s="71">
        <v>12000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tr">
        <f>VLOOKUP(C45,'Danh mục VT'!A$2:D$2898,4,FALSE)</f>
        <v>15214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4.700000000000003" customHeight="1">
      <c r="A46" s="27">
        <v>31</v>
      </c>
      <c r="B46" s="143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37">
        <f t="shared" si="0"/>
        <v>38072</v>
      </c>
      <c r="G46" s="71">
        <v>40000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tr">
        <f>VLOOKUP(C46,'Danh mục VT'!A$2:D$2898,4,FALSE)</f>
        <v>15216B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3" customHeight="1">
      <c r="A47" s="27">
        <v>32</v>
      </c>
      <c r="B47" s="143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37">
        <f t="shared" si="0"/>
        <v>20036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tr">
        <f>VLOOKUP(C47,'Danh mục VT'!A$2:D$2898,4,FALSE)</f>
        <v>15214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5.25" customHeight="1">
      <c r="A48" s="27">
        <v>33</v>
      </c>
      <c r="B48" s="143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37">
        <f t="shared" si="0"/>
        <v>68126</v>
      </c>
      <c r="G48" s="71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tr">
        <f>VLOOKUP(C48,'Danh mục VT'!A$2:D$2898,4,FALSE)</f>
        <v>15214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4.25" customHeight="1">
      <c r="A49" s="27">
        <v>34</v>
      </c>
      <c r="B49" s="143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37">
        <f t="shared" si="0"/>
        <v>20036</v>
      </c>
      <c r="G49" s="71">
        <v>20000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tr">
        <f>VLOOKUP(C49,'Danh mục VT'!A$2:D$2898,4,FALSE)</f>
        <v>15214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6" customHeight="1">
      <c r="A50" s="27">
        <v>35</v>
      </c>
      <c r="B50" s="143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37">
        <f t="shared" si="0"/>
        <v>2018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tr">
        <f>VLOOKUP(C50,'Danh mục VT'!A$2:D$2898,4,FALSE)</f>
        <v>15216A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1.25" customHeight="1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37">
        <f t="shared" si="0"/>
        <v>10018</v>
      </c>
      <c r="G51" s="71">
        <v>9998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tr">
        <f>VLOOKUP(C51,'Danh mục VT'!A$2:D$2898,4,FALSE)</f>
        <v>15214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40.5" customHeight="1">
      <c r="A52" s="27">
        <v>37</v>
      </c>
      <c r="B52" s="143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37">
        <f t="shared" si="0"/>
        <v>10018</v>
      </c>
      <c r="G52" s="71">
        <v>12000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tr">
        <f>VLOOKUP(C52,'Danh mục VT'!A$2:D$2898,4,FALSE)</f>
        <v>15214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2.2" customHeight="1">
      <c r="A53" s="27">
        <v>38</v>
      </c>
      <c r="B53" s="143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37">
        <f t="shared" si="0"/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tr">
        <f>VLOOKUP(C53,'Danh mục VT'!A$2:D$2898,4,FALSE)</f>
        <v>15214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1.5" customHeight="1">
      <c r="A54" s="27">
        <v>39</v>
      </c>
      <c r="B54" s="143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37">
        <f t="shared" si="0"/>
        <v>10018</v>
      </c>
      <c r="G54" s="71">
        <v>10000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tr">
        <f>VLOOKUP(C54,'Danh mục VT'!A$2:D$2898,4,FALSE)</f>
        <v>15214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1.15" customHeight="1">
      <c r="A55" s="27">
        <v>40</v>
      </c>
      <c r="B55" s="143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37">
        <f t="shared" si="0"/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tr">
        <f>VLOOKUP(C55,'Danh mục VT'!A$2:D$2898,4,FALSE)</f>
        <v>15214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29.25" customHeight="1">
      <c r="A56" s="27">
        <v>41</v>
      </c>
      <c r="B56" s="143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37">
        <f t="shared" si="0"/>
        <v>9518</v>
      </c>
      <c r="G56" s="71">
        <v>10500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tr">
        <f>VLOOKUP(C56,'Danh mục VT'!A$2:D$2898,4,FALSE)</f>
        <v>15214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75" customHeight="1">
      <c r="A57" s="27">
        <v>42</v>
      </c>
      <c r="B57" s="143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37">
        <f t="shared" si="0"/>
        <v>176325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tr">
        <f>VLOOKUP(C57,'Danh mục VT'!A$2:D$2898,4,FALSE)</f>
        <v>15214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4.75" customHeight="1">
      <c r="A58" s="27">
        <v>43</v>
      </c>
      <c r="B58" s="143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37">
        <f t="shared" si="0"/>
        <v>76154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tr">
        <f>VLOOKUP(C58,'Danh mục VT'!A$2:D$2898,4,FALSE)</f>
        <v>15214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24.75" customHeight="1">
      <c r="A59" s="27">
        <v>44</v>
      </c>
      <c r="B59" s="143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37">
        <f t="shared" si="0"/>
        <v>2018</v>
      </c>
      <c r="G59" s="71">
        <v>10000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tr">
        <f>VLOOKUP(C59,'Danh mục VT'!A$2:D$2898,4,FALSE)</f>
        <v>15214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4.75" customHeight="1">
      <c r="A60" s="27">
        <v>45</v>
      </c>
      <c r="B60" s="143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37">
        <f t="shared" si="0"/>
        <v>2018</v>
      </c>
      <c r="G60" s="71">
        <v>10000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tr">
        <f>VLOOKUP(C60,'Danh mục VT'!A$2:D$2898,4,FALSE)</f>
        <v>15214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4.75" customHeight="1">
      <c r="A61" s="27">
        <v>46</v>
      </c>
      <c r="B61" s="143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37">
        <f t="shared" si="0"/>
        <v>148164</v>
      </c>
      <c r="G61" s="71">
        <v>150000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tr">
        <f>VLOOKUP(C61,'Danh mục VT'!A$2:D$2898,4,FALSE)</f>
        <v>15214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4.75" customHeight="1">
      <c r="A62" s="27">
        <v>47</v>
      </c>
      <c r="B62" s="143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37">
        <f t="shared" si="0"/>
        <v>14038</v>
      </c>
      <c r="G62" s="71">
        <v>20000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tr">
        <f>VLOOKUP(C62,'Danh mục VT'!A$2:D$2898,4,FALSE)</f>
        <v>15214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1.15" customHeight="1">
      <c r="A63" s="27">
        <v>48</v>
      </c>
      <c r="B63" s="143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37">
        <f t="shared" si="0"/>
        <v>2020</v>
      </c>
      <c r="G63" s="71">
        <v>10000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tr">
        <f>VLOOKUP(C63,'Danh mục VT'!A$2:D$2898,4,FALSE)</f>
        <v>15214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4.75" customHeight="1">
      <c r="A64" s="27">
        <v>49</v>
      </c>
      <c r="B64" s="143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37">
        <f t="shared" si="0"/>
        <v>14036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tr">
        <f>VLOOKUP(C64,'Danh mục VT'!A$2:D$2898,4,FALSE)</f>
        <v>15214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7.75" customHeight="1">
      <c r="A65" s="27">
        <v>50</v>
      </c>
      <c r="B65" s="143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37">
        <f t="shared" si="0"/>
        <v>2018</v>
      </c>
      <c r="G65" s="71">
        <v>10000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tr">
        <f>VLOOKUP(C65,'Danh mục VT'!A$2:D$2898,4,FALSE)</f>
        <v>15214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24.75" customHeight="1">
      <c r="A66" s="27">
        <v>51</v>
      </c>
      <c r="B66" s="143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37">
        <f t="shared" si="0"/>
        <v>2018</v>
      </c>
      <c r="G66" s="71">
        <v>10000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tr">
        <f>VLOOKUP(C66,'Danh mục VT'!A$2:D$2898,4,FALSE)</f>
        <v>15214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9.25" customHeight="1">
      <c r="A67" s="27">
        <v>52</v>
      </c>
      <c r="B67" s="143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37">
        <f t="shared" si="0"/>
        <v>2018</v>
      </c>
      <c r="G67" s="71">
        <v>10000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tr">
        <f>VLOOKUP(C67,'Danh mục VT'!A$2:D$2898,4,FALSE)</f>
        <v>15214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4.75" customHeight="1">
      <c r="A68" s="27">
        <v>53</v>
      </c>
      <c r="B68" s="143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37">
        <f t="shared" si="0"/>
        <v>14039</v>
      </c>
      <c r="G68" s="71">
        <v>19998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tr">
        <f>VLOOKUP(C68,'Danh mục VT'!A$2:D$2898,4,FALSE)</f>
        <v>15214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75" customHeight="1">
      <c r="A69" s="27">
        <v>54</v>
      </c>
      <c r="B69" s="143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37">
        <f t="shared" si="0"/>
        <v>52108</v>
      </c>
      <c r="G69" s="71">
        <v>60000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tr">
        <f>VLOOKUP(C69,'Danh mục VT'!A$2:D$2898,4,FALSE)</f>
        <v>15214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24.75" customHeight="1">
      <c r="A70" s="27">
        <v>55</v>
      </c>
      <c r="B70" s="143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37">
        <f t="shared" si="0"/>
        <v>2020</v>
      </c>
      <c r="G70" s="71">
        <v>9999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tr">
        <f>VLOOKUP(C70,'Danh mục VT'!A$2:D$2898,4,FALSE)</f>
        <v>15216C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9.25" customHeight="1">
      <c r="A71" s="27">
        <v>56</v>
      </c>
      <c r="B71" s="143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37">
        <f t="shared" si="0"/>
        <v>2018</v>
      </c>
      <c r="G71" s="71">
        <v>10000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tr">
        <f>VLOOKUP(C71,'Danh mục VT'!A$2:D$2898,4,FALSE)</f>
        <v>15216A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29.25" customHeight="1">
      <c r="A72" s="27">
        <v>57</v>
      </c>
      <c r="B72" s="143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37">
        <f t="shared" si="0"/>
        <v>14039</v>
      </c>
      <c r="G72" s="71">
        <v>19998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tr">
        <f>VLOOKUP(C72,'Danh mục VT'!A$2:D$2898,4,FALSE)</f>
        <v>15214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15" customHeight="1">
      <c r="A73" s="27">
        <v>58</v>
      </c>
      <c r="B73" s="143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37">
        <f t="shared" si="0"/>
        <v>14036</v>
      </c>
      <c r="G73" s="71">
        <v>19999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tr">
        <f>VLOOKUP(C73,'Danh mục VT'!A$2:D$2898,4,FALSE)</f>
        <v>15215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75" customHeight="1">
      <c r="A74" s="27">
        <v>59</v>
      </c>
      <c r="B74" s="143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37">
        <f t="shared" si="0"/>
        <v>38072</v>
      </c>
      <c r="G74" s="71">
        <v>40000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tr">
        <f>VLOOKUP(C74,'Danh mục VT'!A$2:D$2898,4,FALSE)</f>
        <v>15214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75" customHeight="1">
      <c r="A75" s="27">
        <v>60</v>
      </c>
      <c r="B75" s="143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37">
        <f t="shared" si="0"/>
        <v>2021</v>
      </c>
      <c r="G75" s="71">
        <v>9999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tr">
        <f>VLOOKUP(C75,'Danh mục VT'!A$2:D$2898,4,FALSE)</f>
        <v>15214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75" customHeight="1">
      <c r="A76" s="27">
        <v>61</v>
      </c>
      <c r="B76" s="143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37">
        <f t="shared" si="0"/>
        <v>14037</v>
      </c>
      <c r="G76" s="71">
        <v>20000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tr">
        <f>VLOOKUP(C76,'Danh mục VT'!A$2:D$2898,4,FALSE)</f>
        <v>15214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75" customHeight="1">
      <c r="A77" s="27">
        <v>62</v>
      </c>
      <c r="B77" s="143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37">
        <f t="shared" si="0"/>
        <v>2021</v>
      </c>
      <c r="G77" s="71">
        <v>9999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tr">
        <f>VLOOKUP(C77,'Danh mục VT'!A$2:D$2898,4,FALSE)</f>
        <v>15214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75" customHeight="1">
      <c r="A78" s="27">
        <v>63</v>
      </c>
      <c r="B78" s="143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37">
        <f t="shared" si="0"/>
        <v>26061</v>
      </c>
      <c r="G78" s="71">
        <v>29997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tr">
        <f>VLOOKUP(C78,'Danh mục VT'!A$2:D$2898,4,FALSE)</f>
        <v>15214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8.5" customHeight="1">
      <c r="A79" s="27">
        <v>64</v>
      </c>
      <c r="B79" s="143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37">
        <f t="shared" si="0"/>
        <v>2018</v>
      </c>
      <c r="G79" s="71">
        <v>10000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tr">
        <f>VLOOKUP(C79,'Danh mục VT'!A$2:D$2898,4,FALSE)</f>
        <v>15214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75" customHeight="1">
      <c r="A80" s="27">
        <v>65</v>
      </c>
      <c r="B80" s="143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37">
        <f t="shared" si="0"/>
        <v>2020</v>
      </c>
      <c r="G80" s="71">
        <v>10000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tr">
        <f>VLOOKUP(C80,'Danh mục VT'!A$2:D$2898,4,FALSE)</f>
        <v>15214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75" customHeight="1">
      <c r="A81" s="27">
        <v>66</v>
      </c>
      <c r="B81" s="143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37">
        <f t="shared" si="0"/>
        <v>2021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tr">
        <f>VLOOKUP(C81,'Danh mục VT'!A$2:D$2898,4,FALSE)</f>
        <v>15214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75" customHeight="1">
      <c r="A82" s="27">
        <v>67</v>
      </c>
      <c r="B82" s="143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37">
        <f t="shared" ref="F82:F108" si="1">10000*O82-P82</f>
        <v>2018</v>
      </c>
      <c r="G82" s="71">
        <v>10000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tr">
        <f>VLOOKUP(C82,'Danh mục VT'!A$2:D$2898,4,FALSE)</f>
        <v>15214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1.5" customHeight="1">
      <c r="A83" s="27">
        <v>68</v>
      </c>
      <c r="B83" s="143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37">
        <f t="shared" si="1"/>
        <v>14039</v>
      </c>
      <c r="G83" s="71">
        <v>19998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tr">
        <f>VLOOKUP(C83,'Danh mục VT'!A$2:D$2898,4,FALSE)</f>
        <v>15214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75" customHeight="1">
      <c r="A84" s="27">
        <v>69</v>
      </c>
      <c r="B84" s="143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37">
        <f t="shared" si="1"/>
        <v>2018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tr">
        <f>VLOOKUP(C84,'Danh mục VT'!A$2:D$2898,4,FALSE)</f>
        <v>15214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7.4" customHeight="1">
      <c r="A85" s="27">
        <v>70</v>
      </c>
      <c r="B85" s="143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37">
        <f t="shared" si="1"/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tr">
        <f>VLOOKUP(C85,'Danh mục VT'!A$2:D$2898,4,FALSE)</f>
        <v>15214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8.5" customHeight="1">
      <c r="A86" s="27">
        <v>71</v>
      </c>
      <c r="B86" s="143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37">
        <f t="shared" si="1"/>
        <v>14036</v>
      </c>
      <c r="G86" s="71">
        <v>20000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tr">
        <f>VLOOKUP(C86,'Danh mục VT'!A$2:D$2898,4,FALSE)</f>
        <v>15214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9.25" customHeight="1">
      <c r="A87" s="27">
        <v>72</v>
      </c>
      <c r="B87" s="143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37">
        <f t="shared" si="1"/>
        <v>2021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tr">
        <f>VLOOKUP(C87,'Danh mục VT'!A$2:D$2898,4,FALSE)</f>
        <v>15214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38.450000000000003" customHeight="1">
      <c r="A88" s="27">
        <v>73</v>
      </c>
      <c r="B88" s="143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37">
        <f t="shared" si="1"/>
        <v>2019</v>
      </c>
      <c r="G88" s="71">
        <v>9999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tr">
        <f>VLOOKUP(C88,'Danh mục VT'!A$2:D$2898,4,FALSE)</f>
        <v>15214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0" customHeight="1">
      <c r="A89" s="27">
        <v>74</v>
      </c>
      <c r="B89" s="143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37">
        <f t="shared" si="1"/>
        <v>2019</v>
      </c>
      <c r="G89" s="71">
        <v>10000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tr">
        <f>VLOOKUP(C89,'Danh mục VT'!A$2:D$2898,4,FALSE)</f>
        <v>15214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37.5" customHeight="1">
      <c r="A90" s="27">
        <v>75</v>
      </c>
      <c r="B90" s="143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37">
        <f t="shared" si="1"/>
        <v>14036</v>
      </c>
      <c r="G90" s="71">
        <v>20000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tr">
        <f>VLOOKUP(C90,'Danh mục VT'!A$2:D$2898,4,FALSE)</f>
        <v>15214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37.5" customHeight="1">
      <c r="A91" s="27">
        <v>76</v>
      </c>
      <c r="B91" s="143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37">
        <f t="shared" si="1"/>
        <v>19036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tr">
        <f>VLOOKUP(C91,'Danh mục VT'!A$2:D$2898,4,FALSE)</f>
        <v>15214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7.5" customHeight="1">
      <c r="A92" s="27">
        <v>77</v>
      </c>
      <c r="B92" s="143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37">
        <f t="shared" si="1"/>
        <v>19936</v>
      </c>
      <c r="G92" s="71">
        <v>20250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tr">
        <f>VLOOKUP(C92,'Danh mục VT'!A$2:D$2898,4,FALSE)</f>
        <v>15214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2.2" customHeight="1">
      <c r="A93" s="27">
        <v>78</v>
      </c>
      <c r="B93" s="143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37">
        <f t="shared" si="1"/>
        <v>10018</v>
      </c>
      <c r="G93" s="71">
        <v>10000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tr">
        <f>VLOOKUP(C93,'Danh mục VT'!A$2:D$2898,4,FALSE)</f>
        <v>15214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7.5" customHeight="1">
      <c r="A94" s="27">
        <v>79</v>
      </c>
      <c r="B94" s="143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37">
        <f t="shared" si="1"/>
        <v>10018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tr">
        <f>VLOOKUP(C94,'Danh mục VT'!A$2:D$2898,4,FALSE)</f>
        <v>15214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6.5" customHeight="1">
      <c r="A95" s="27">
        <v>80</v>
      </c>
      <c r="B95" s="143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37">
        <f t="shared" si="1"/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tr">
        <f>VLOOKUP(C95,'Danh mục VT'!A$2:D$2898,4,FALSE)</f>
        <v>15214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37.5" customHeight="1">
      <c r="A96" s="27">
        <v>81</v>
      </c>
      <c r="B96" s="143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37">
        <f t="shared" si="1"/>
        <v>8018</v>
      </c>
      <c r="G96" s="71">
        <f>5950+3000</f>
        <v>8950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tr">
        <f>VLOOKUP(C96,'Danh mục VT'!A$2:D$2898,4,FALSE)</f>
        <v>15214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7.5" customHeight="1">
      <c r="A97" s="27">
        <v>82</v>
      </c>
      <c r="B97" s="143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37">
        <f t="shared" si="1"/>
        <v>10001</v>
      </c>
      <c r="G97" s="71">
        <v>9997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tr">
        <f>VLOOKUP(C97,'Danh mục VT'!A$2:D$2898,4,FALSE)</f>
        <v>15214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7.5" customHeight="1">
      <c r="A98" s="27">
        <v>83</v>
      </c>
      <c r="B98" s="143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37">
        <f t="shared" si="1"/>
        <v>9995</v>
      </c>
      <c r="G98" s="71">
        <v>10000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tr">
        <f>VLOOKUP(C98,'Danh mục VT'!A$2:D$2898,4,FALSE)</f>
        <v>15214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7.5" customHeight="1">
      <c r="A99" s="27">
        <v>84</v>
      </c>
      <c r="B99" s="143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37">
        <f t="shared" si="1"/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tr">
        <f>VLOOKUP(C99,'Danh mục VT'!A$2:D$2898,4,FALSE)</f>
        <v>15214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37.5" customHeight="1">
      <c r="A100" s="27">
        <v>85</v>
      </c>
      <c r="B100" s="143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37">
        <f t="shared" si="1"/>
        <v>9938</v>
      </c>
      <c r="G100" s="71">
        <v>10560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tr">
        <f>VLOOKUP(C100,'Danh mục VT'!A$2:D$2898,4,FALSE)</f>
        <v>15214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2.2" customHeight="1">
      <c r="A101" s="27">
        <v>86</v>
      </c>
      <c r="B101" s="143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37">
        <f t="shared" si="1"/>
        <v>8018</v>
      </c>
      <c r="G101" s="71">
        <v>9000</v>
      </c>
      <c r="H101" s="68"/>
      <c r="I101" s="159" t="e">
        <f>VLOOKUP(C101,'Danh mục VT'!A$2:E$2898,5,FALSE)</f>
        <v>#N/A</v>
      </c>
      <c r="J101" s="181" t="e">
        <f>VLOOKUP(C101,'Danh mục VT'!A$2:F$2898,6,FALSE)</f>
        <v>#N/A</v>
      </c>
      <c r="K101" s="181" t="e">
        <f>VLOOKUP(C101,'Danh mục VT'!A$2:D$2898,4,FALSE)</f>
        <v>#N/A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6.25" customHeight="1">
      <c r="A102" s="27">
        <v>87</v>
      </c>
      <c r="B102" s="143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37">
        <f t="shared" si="1"/>
        <v>8018</v>
      </c>
      <c r="G102" s="71">
        <v>9000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tr">
        <f>VLOOKUP(C102,'Danh mục VT'!A$2:D$2898,4,FALSE)</f>
        <v>15214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8.450000000000003" customHeight="1">
      <c r="A103" s="27">
        <v>88</v>
      </c>
      <c r="B103" s="143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37">
        <f t="shared" si="1"/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tr">
        <f>VLOOKUP(C103,'Danh mục VT'!A$2:D$2898,4,FALSE)</f>
        <v>15214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2.25" customHeight="1">
      <c r="A104" s="27">
        <v>89</v>
      </c>
      <c r="B104" s="143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37">
        <f t="shared" si="1"/>
        <v>19036</v>
      </c>
      <c r="G104" s="71">
        <v>21000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tr">
        <f>VLOOKUP(C104,'Danh mục VT'!A$2:D$2898,4,FALSE)</f>
        <v>15214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3.75" customHeight="1">
      <c r="A105" s="27">
        <v>90</v>
      </c>
      <c r="B105" s="143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37">
        <f t="shared" si="1"/>
        <v>8318</v>
      </c>
      <c r="G105" s="71">
        <v>9000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tr">
        <f>VLOOKUP(C105,'Danh mục VT'!A$2:D$2898,4,FALSE)</f>
        <v>15216A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4.700000000000003" customHeight="1">
      <c r="A106" s="27">
        <v>91</v>
      </c>
      <c r="B106" s="143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37">
        <f t="shared" si="1"/>
        <v>8018</v>
      </c>
      <c r="G106" s="71">
        <v>9000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tr">
        <f>VLOOKUP(C106,'Danh mục VT'!A$2:D$2898,4,FALSE)</f>
        <v>15214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0" customHeight="1">
      <c r="A107" s="27">
        <v>92</v>
      </c>
      <c r="B107" s="143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37">
        <f t="shared" si="1"/>
        <v>19036</v>
      </c>
      <c r="G107" s="71">
        <v>21000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tr">
        <f>VLOOKUP(C107,'Danh mục VT'!A$2:D$2898,4,FALSE)</f>
        <v>15214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1.15" customHeight="1">
      <c r="A108" s="27">
        <v>93</v>
      </c>
      <c r="B108" s="143"/>
      <c r="C108" s="29" t="s">
        <v>2875</v>
      </c>
      <c r="D108" s="35" t="s">
        <v>5901</v>
      </c>
      <c r="E108" s="36" t="s">
        <v>119</v>
      </c>
      <c r="F108" s="37">
        <f t="shared" si="1"/>
        <v>10000</v>
      </c>
      <c r="G108" s="71">
        <v>10000</v>
      </c>
      <c r="H108" s="68"/>
      <c r="I108" s="159" t="str">
        <f>VLOOKUP(C108,'Danh mục VT'!A$2:E$2898,5,FALSE)</f>
        <v>NVL</v>
      </c>
      <c r="J108" s="181">
        <f>VLOOKUP(C108,'Danh mục VT'!A$2:F$2898,6,FALSE)</f>
        <v>1548</v>
      </c>
      <c r="K108" s="181" t="str">
        <f>VLOOKUP(C108,'Danh mục VT'!A$2:D$2898,4,FALSE)</f>
        <v>15214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7.5" customHeight="1">
      <c r="A109" s="27">
        <v>94</v>
      </c>
      <c r="B109" s="143"/>
      <c r="C109" s="29" t="s">
        <v>1092</v>
      </c>
      <c r="D109" s="170" t="s">
        <v>1093</v>
      </c>
      <c r="E109" s="36" t="s">
        <v>119</v>
      </c>
      <c r="F109" s="37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tr">
        <f>VLOOKUP(C109,'Danh mục VT'!A$2:D$2898,4,FALSE)</f>
        <v>15214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2.5" customHeight="1">
      <c r="A110" s="171" t="s">
        <v>22</v>
      </c>
      <c r="B110" s="172"/>
      <c r="D110" s="174" t="s">
        <v>5902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>
      <c r="A111" s="82"/>
      <c r="E111" s="430" t="s">
        <v>5903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 ht="15" customHeigh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 ht="38.450000000000003" customHeight="1">
      <c r="A114" s="1"/>
      <c r="B114" s="2"/>
      <c r="C114" s="2"/>
      <c r="D114" s="141"/>
      <c r="E114" s="141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 ht="25.5" hidden="1" customHeight="1">
      <c r="A115" s="1"/>
      <c r="B115" s="2"/>
      <c r="C115" s="2"/>
      <c r="D115" s="141"/>
      <c r="E115" s="141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 ht="3" customHeight="1">
      <c r="A116" s="1"/>
      <c r="B116" s="2"/>
      <c r="C116" s="2"/>
      <c r="D116" s="141"/>
      <c r="E116" s="141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141"/>
      <c r="E117" s="141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topLeftCell="A10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10.28515625" style="16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6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6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16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 t="s">
        <v>5908</v>
      </c>
      <c r="I5" s="6" t="s">
        <v>5955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16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5896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5925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62"/>
      <c r="G10" s="16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6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164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f>5000+5200</f>
        <v>10200</v>
      </c>
      <c r="G16" s="38">
        <f>F16</f>
        <v>10200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145"/>
    </row>
    <row r="17" spans="1:19" s="8" customFormat="1" ht="45.4" customHeight="1">
      <c r="A17" s="27">
        <v>2</v>
      </c>
      <c r="B17" s="164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f>2500+2600</f>
        <v>5100</v>
      </c>
      <c r="G17" s="38">
        <f>2508+2607</f>
        <v>5115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 ht="29.25" customHeight="1">
      <c r="A18" s="27">
        <v>3</v>
      </c>
      <c r="B18" s="164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f>F17</f>
        <v>5100</v>
      </c>
      <c r="G18" s="38">
        <f>2500+2600</f>
        <v>5100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145"/>
    </row>
    <row r="19" spans="1:19" s="8" customFormat="1" ht="43.5" customHeight="1">
      <c r="A19" s="27">
        <v>4</v>
      </c>
      <c r="B19" s="164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f>F18</f>
        <v>5100</v>
      </c>
      <c r="G19" s="38">
        <f>2500+2600</f>
        <v>5100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43.5" customHeight="1">
      <c r="A20" s="27">
        <v>5</v>
      </c>
      <c r="B20" s="164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f>F19</f>
        <v>5100</v>
      </c>
      <c r="G20" s="38">
        <f>2500+2600</f>
        <v>5100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33.75" customHeight="1">
      <c r="A21" s="27">
        <v>6</v>
      </c>
      <c r="B21" s="164"/>
      <c r="C21" s="29" t="s">
        <v>116</v>
      </c>
      <c r="D21" s="35" t="str">
        <f>VLOOKUP($C21,'[2]Tài khoản'!A$2:D$2746,2,FALSE)</f>
        <v>Type A, Receptacle,Through Hole, Right Angle, Horizontal</v>
      </c>
      <c r="E21" s="36" t="s">
        <v>119</v>
      </c>
      <c r="F21" s="37">
        <f>F20</f>
        <v>5100</v>
      </c>
      <c r="G21" s="38">
        <f>G20</f>
        <v>5100</v>
      </c>
      <c r="H21" s="58"/>
      <c r="I21" s="8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148"/>
      <c r="O21" s="42"/>
      <c r="P21" s="42"/>
      <c r="Q21" s="42"/>
      <c r="R21" s="42"/>
      <c r="S21" s="42"/>
    </row>
    <row r="22" spans="1:19" s="8" customFormat="1" ht="25.5">
      <c r="A22" s="27">
        <v>7</v>
      </c>
      <c r="B22" s="164"/>
      <c r="C22" s="29" t="s">
        <v>117</v>
      </c>
      <c r="D22" s="35" t="str">
        <f>VLOOKUP($C22,'[2]Tài khoản'!A$2:D$2746,2,FALSE)</f>
        <v>SWH,PSH,T/H,R/A,SPST</v>
      </c>
      <c r="E22" s="36" t="s">
        <v>119</v>
      </c>
      <c r="F22" s="37">
        <f>5000+5200</f>
        <v>10200</v>
      </c>
      <c r="G22" s="38">
        <f>F22</f>
        <v>10200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5928</v>
      </c>
      <c r="E24" s="46"/>
      <c r="F24" s="46"/>
      <c r="G24" s="47"/>
      <c r="N24" s="48"/>
      <c r="O24" s="2"/>
      <c r="P24" s="2"/>
    </row>
    <row r="25" spans="1:19">
      <c r="E25" s="429" t="s">
        <v>5903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162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162"/>
      <c r="E28" s="16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162"/>
      <c r="E29" s="16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162"/>
      <c r="E30" s="162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162"/>
      <c r="E31" s="162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162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16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6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6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16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16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5896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5929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62"/>
      <c r="G10" s="16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5930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6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6.45" customHeight="1">
      <c r="A16" s="27">
        <v>1</v>
      </c>
      <c r="B16" s="164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4133</v>
      </c>
      <c r="G16" s="38">
        <f>1500+2500</f>
        <v>4000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15218</v>
      </c>
      <c r="L16" s="183" t="s">
        <v>5905</v>
      </c>
      <c r="M16" s="58"/>
      <c r="N16" s="145"/>
    </row>
    <row r="17" spans="1:19" s="8" customFormat="1" ht="36.75" customHeight="1">
      <c r="A17" s="27">
        <v>2</v>
      </c>
      <c r="B17" s="164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4133</v>
      </c>
      <c r="G17" s="38">
        <v>4250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 ht="47.25" customHeight="1">
      <c r="A18" s="27">
        <v>3</v>
      </c>
      <c r="B18" s="164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8266</v>
      </c>
      <c r="G18" s="38">
        <f>3000+2000</f>
        <v>5000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15218</v>
      </c>
      <c r="L18" s="183" t="s">
        <v>5905</v>
      </c>
      <c r="M18" s="58"/>
      <c r="N18" s="145"/>
    </row>
    <row r="19" spans="1:19" s="8" customFormat="1" ht="35.25" customHeight="1">
      <c r="A19" s="27">
        <v>4</v>
      </c>
      <c r="B19" s="164"/>
      <c r="C19" s="29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4133</v>
      </c>
      <c r="G19" s="38">
        <f>1500+2500</f>
        <v>4000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164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4133</v>
      </c>
      <c r="G20" s="38">
        <f>G19</f>
        <v>4000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15218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164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37">
        <f>F20</f>
        <v>4133</v>
      </c>
      <c r="G21" s="38">
        <v>4133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5931</v>
      </c>
      <c r="E23" s="46"/>
      <c r="F23" s="46"/>
      <c r="G23" s="47"/>
      <c r="N23" s="48"/>
      <c r="O23" s="2"/>
      <c r="P23" s="2"/>
    </row>
    <row r="24" spans="1:19">
      <c r="E24" s="429" t="s">
        <v>5903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162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162"/>
      <c r="E27" s="162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162"/>
      <c r="E28" s="16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162"/>
      <c r="E29" s="16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162"/>
      <c r="E30" s="162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162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6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6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6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16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16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5896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5932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62"/>
      <c r="G10" s="16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6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164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4000</v>
      </c>
      <c r="G16" s="38">
        <f>4000+1816</f>
        <v>5816</v>
      </c>
      <c r="H16" s="58"/>
      <c r="I16" s="8" t="str">
        <f>VLOOKUP(C16,'Danh mục VT'!A$2:E$2898,5,FALSE)</f>
        <v>TP</v>
      </c>
      <c r="J16" s="185" t="s">
        <v>5912</v>
      </c>
      <c r="K16" s="181" t="str">
        <f>VLOOKUP(C16,'Danh mục VT'!A$2:D$2898,4,FALSE)</f>
        <v>15511</v>
      </c>
      <c r="L16" s="183" t="s">
        <v>5924</v>
      </c>
      <c r="M16" s="58"/>
      <c r="N16" s="145"/>
    </row>
    <row r="17" spans="1:19" s="8" customFormat="1" ht="25.5">
      <c r="A17" s="27"/>
      <c r="B17" s="164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4000</v>
      </c>
      <c r="G17" s="38">
        <v>4000</v>
      </c>
      <c r="H17" s="58"/>
      <c r="I17" s="8" t="str">
        <f>VLOOKUP(C17,'Danh mục VT'!A$2:E$2898,5,FALSE)</f>
        <v>NVL</v>
      </c>
      <c r="J17" s="185" t="s">
        <v>5913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>
      <c r="A18" s="27"/>
      <c r="B18" s="164"/>
      <c r="C18" s="34"/>
      <c r="D18" s="35"/>
      <c r="E18" s="36"/>
      <c r="F18" s="37"/>
      <c r="G18" s="38"/>
      <c r="H18" s="58"/>
      <c r="J18" s="185"/>
      <c r="K18" s="185"/>
      <c r="L18" s="183"/>
      <c r="M18" s="58"/>
      <c r="N18" s="145"/>
    </row>
    <row r="19" spans="1:19" s="8" customFormat="1">
      <c r="A19" s="27"/>
      <c r="B19" s="164"/>
      <c r="C19" s="34"/>
      <c r="D19" s="35"/>
      <c r="E19" s="36"/>
      <c r="F19" s="37"/>
      <c r="G19" s="38"/>
      <c r="H19" s="58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164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164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164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5939</v>
      </c>
      <c r="E24" s="46"/>
      <c r="F24" s="46"/>
      <c r="G24" s="47"/>
      <c r="N24" s="48"/>
      <c r="O24" s="2"/>
      <c r="P24" s="2"/>
    </row>
    <row r="25" spans="1:19">
      <c r="E25" s="429" t="s">
        <v>5892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162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162"/>
      <c r="E28" s="16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162"/>
      <c r="E29" s="16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162"/>
      <c r="E30" s="162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162"/>
      <c r="E31" s="162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162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18">
    <cfRule type="duplicateValues" dxfId="87" priority="3"/>
  </conditionalFormatting>
  <conditionalFormatting sqref="C19">
    <cfRule type="duplicateValues" dxfId="86" priority="2"/>
  </conditionalFormatting>
  <conditionalFormatting sqref="C21">
    <cfRule type="duplicateValues" dxfId="85" priority="1"/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activeCell="G36" sqref="G36:G37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162" customWidth="1"/>
    <col min="7" max="7" width="10.42578125" style="162" customWidth="1"/>
    <col min="8" max="8" width="10" style="5" customWidth="1"/>
    <col min="9" max="9" width="15.42578125" style="63" customWidth="1"/>
    <col min="10" max="11" width="9.140625" style="178"/>
    <col min="12" max="12" width="17.28515625" style="178" customWidth="1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162"/>
      <c r="G1" s="162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162"/>
      <c r="G2" s="162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62"/>
      <c r="G3" s="162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161"/>
      <c r="G6" s="161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5896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154381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62"/>
      <c r="G10" s="66"/>
      <c r="H10" s="165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64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27.75" customHeight="1">
      <c r="A16" s="27">
        <v>1</v>
      </c>
      <c r="B16" s="164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5000</v>
      </c>
      <c r="G16" s="70">
        <v>5000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145"/>
      <c r="O16" s="91"/>
    </row>
    <row r="17" spans="1:15" s="92" customFormat="1" ht="41.25" customHeight="1">
      <c r="A17" s="27">
        <v>2</v>
      </c>
      <c r="B17" s="164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5000</v>
      </c>
      <c r="G17" s="70">
        <v>5000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  <c r="O17" s="91"/>
    </row>
    <row r="18" spans="1:15" s="65" customFormat="1" ht="33" customHeight="1">
      <c r="A18" s="27">
        <v>3</v>
      </c>
      <c r="B18" s="164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5000</v>
      </c>
      <c r="G18" s="70">
        <v>5000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145"/>
      <c r="O18" s="64"/>
    </row>
    <row r="19" spans="1:15" s="65" customFormat="1" ht="35.25" customHeight="1">
      <c r="A19" s="27">
        <v>4</v>
      </c>
      <c r="B19" s="164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5000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58"/>
      <c r="N19" s="148"/>
      <c r="O19" s="64"/>
    </row>
    <row r="20" spans="1:15" s="65" customFormat="1" ht="33.75" customHeight="1">
      <c r="A20" s="27">
        <v>5</v>
      </c>
      <c r="B20" s="164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15000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64"/>
    </row>
    <row r="21" spans="1:15" s="65" customFormat="1" ht="69" customHeight="1">
      <c r="A21" s="27">
        <v>6</v>
      </c>
      <c r="B21" s="164"/>
      <c r="C21" s="29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v>5000</v>
      </c>
      <c r="G21" s="71">
        <v>5000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148"/>
      <c r="O21" s="64"/>
    </row>
    <row r="22" spans="1:15" s="113" customFormat="1" ht="44.25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v>5000</v>
      </c>
      <c r="G22" s="71">
        <v>5000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148"/>
      <c r="O22" s="112"/>
    </row>
    <row r="23" spans="1:15" s="65" customFormat="1" ht="24.75" customHeight="1">
      <c r="A23" s="27">
        <v>8</v>
      </c>
      <c r="B23" s="164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v>5000</v>
      </c>
      <c r="G23" s="71">
        <f>1008+2016+2016</f>
        <v>5040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47"/>
      <c r="N23" s="160"/>
      <c r="O23" s="64"/>
    </row>
    <row r="24" spans="1:15" s="65" customFormat="1" ht="27.4" customHeight="1">
      <c r="A24" s="27">
        <v>9</v>
      </c>
      <c r="B24" s="164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5000</v>
      </c>
      <c r="G24" s="71">
        <f>1008+2016+2016</f>
        <v>5040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147"/>
      <c r="N24" s="160"/>
      <c r="O24" s="64"/>
    </row>
    <row r="25" spans="1:15" s="65" customFormat="1" ht="28.5" customHeight="1">
      <c r="A25" s="27">
        <v>10</v>
      </c>
      <c r="B25" s="164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5000</v>
      </c>
      <c r="G25" s="71">
        <f>1008+2016+2016</f>
        <v>5040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147"/>
      <c r="N25" s="160"/>
      <c r="O25" s="64"/>
    </row>
    <row r="26" spans="1:15" s="65" customFormat="1" ht="29.25" customHeight="1">
      <c r="A26" s="27">
        <v>11</v>
      </c>
      <c r="B26" s="164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20000</v>
      </c>
      <c r="G26" s="71">
        <v>20000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147"/>
      <c r="N26" s="160"/>
      <c r="O26" s="64"/>
    </row>
    <row r="27" spans="1:15" s="65" customFormat="1" ht="38.450000000000003" customHeight="1">
      <c r="A27" s="27">
        <v>12</v>
      </c>
      <c r="B27" s="164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20000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147"/>
      <c r="N27" s="160"/>
      <c r="O27" s="64"/>
    </row>
    <row r="28" spans="1:15" s="65" customFormat="1" ht="30" customHeight="1">
      <c r="A28" s="27">
        <v>13</v>
      </c>
      <c r="B28" s="164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5000</v>
      </c>
      <c r="G28" s="71">
        <v>5100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147"/>
      <c r="N28" s="160"/>
      <c r="O28" s="64"/>
    </row>
    <row r="29" spans="1:15" s="65" customFormat="1" ht="37.5" customHeight="1">
      <c r="A29" s="27">
        <v>14</v>
      </c>
      <c r="B29" s="164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5000</v>
      </c>
      <c r="G29" s="71">
        <v>5150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147"/>
      <c r="N29" s="160"/>
      <c r="O29" s="64"/>
    </row>
    <row r="30" spans="1:15" s="65" customFormat="1" ht="42.2" customHeight="1">
      <c r="A30" s="27">
        <v>15</v>
      </c>
      <c r="B30" s="164"/>
      <c r="C30" s="29" t="s">
        <v>2263</v>
      </c>
      <c r="D30" s="35" t="str">
        <f>VLOOKUP($C30,'[2]Tài khoản'!A$2:D$2746,2,FALSE)</f>
        <v>Ethernet cable double head RJ45, 1 metter length</v>
      </c>
      <c r="E30" s="36" t="s">
        <v>55</v>
      </c>
      <c r="F30" s="70">
        <v>5000</v>
      </c>
      <c r="G30" s="71">
        <v>5000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147"/>
      <c r="N30" s="160"/>
      <c r="O30" s="64"/>
    </row>
    <row r="31" spans="1:15" s="65" customFormat="1" ht="47.25" customHeight="1">
      <c r="A31" s="27">
        <v>16</v>
      </c>
      <c r="B31" s="164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5000</v>
      </c>
      <c r="G31" s="71">
        <v>5000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147"/>
      <c r="N31" s="160"/>
      <c r="O31" s="64"/>
    </row>
    <row r="32" spans="1:15" s="65" customFormat="1" ht="47.25" customHeight="1">
      <c r="A32" s="27">
        <v>17</v>
      </c>
      <c r="B32" s="164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250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147"/>
      <c r="N32" s="160"/>
      <c r="O32" s="64"/>
    </row>
    <row r="33" spans="1:17" s="65" customFormat="1" ht="30" customHeight="1">
      <c r="A33" s="27">
        <v>18</v>
      </c>
      <c r="B33" s="164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250</v>
      </c>
      <c r="G33" s="71">
        <v>250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147"/>
      <c r="N33" s="160"/>
      <c r="O33" s="64"/>
    </row>
    <row r="34" spans="1:17" s="65" customFormat="1" ht="30" customHeight="1">
      <c r="A34" s="27">
        <v>19</v>
      </c>
      <c r="B34" s="164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5000</v>
      </c>
      <c r="G34" s="71">
        <v>5000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147"/>
      <c r="N34" s="160"/>
      <c r="O34" s="64"/>
    </row>
    <row r="35" spans="1:17" s="113" customFormat="1" ht="30" customHeight="1">
      <c r="A35" s="104">
        <v>20</v>
      </c>
      <c r="B35" s="105"/>
      <c r="C35" s="29" t="s">
        <v>2664</v>
      </c>
      <c r="D35" s="107" t="str">
        <f>VLOOKUP($C35,'[2]Tài khoản'!A$2:D$2746,2,FALSE)</f>
        <v>Sách Hướng dẫn sử dụng nhanh</v>
      </c>
      <c r="E35" s="108" t="s">
        <v>55</v>
      </c>
      <c r="F35" s="109">
        <v>5000</v>
      </c>
      <c r="G35" s="110">
        <v>5000</v>
      </c>
      <c r="H35" s="111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189"/>
      <c r="N35" s="190"/>
      <c r="O35" s="112"/>
    </row>
    <row r="36" spans="1:17" s="65" customFormat="1" ht="30" customHeight="1">
      <c r="A36" s="27">
        <v>21</v>
      </c>
      <c r="B36" s="164"/>
      <c r="C36" s="29" t="s">
        <v>2540</v>
      </c>
      <c r="D36" s="35" t="str">
        <f>VLOOKUP($C36,'[2]Tài khoản'!A$2:D$2746,2,FALSE)</f>
        <v>PCBA BCM68380</v>
      </c>
      <c r="E36" s="36" t="s">
        <v>55</v>
      </c>
      <c r="F36" s="70">
        <v>5500</v>
      </c>
      <c r="G36" s="71">
        <f>2609+2002</f>
        <v>4611</v>
      </c>
      <c r="H36" s="68"/>
      <c r="I36" s="159" t="str">
        <f>VLOOKUP(C36,'Danh mục VT'!A$2:E$2898,5,FALSE)</f>
        <v>TP</v>
      </c>
      <c r="J36" s="185">
        <f>VLOOKUP(C36,'Danh mục VT'!A$2:F$2898,6,FALSE)</f>
        <v>0</v>
      </c>
      <c r="K36" s="181" t="str">
        <f>VLOOKUP(C36,'Danh mục VT'!A$2:D$2898,4,FALSE)</f>
        <v>15511</v>
      </c>
      <c r="L36" s="183" t="s">
        <v>5937</v>
      </c>
      <c r="M36" s="147"/>
      <c r="N36" s="160"/>
      <c r="O36" s="64"/>
    </row>
    <row r="37" spans="1:17" s="65" customFormat="1" ht="31.15" customHeight="1">
      <c r="A37" s="27">
        <v>22</v>
      </c>
      <c r="B37" s="164"/>
      <c r="C37" s="29" t="s">
        <v>79</v>
      </c>
      <c r="D37" s="35" t="str">
        <f>VLOOKUP($C37,'[2]Tài khoản'!A$2:D$2746,2,FALSE)</f>
        <v>Bộ nguồn AC/DC  AC 100~240V DC 12V 1.25A</v>
      </c>
      <c r="E37" s="36" t="s">
        <v>55</v>
      </c>
      <c r="F37" s="70">
        <v>5000</v>
      </c>
      <c r="G37" s="71">
        <v>5000</v>
      </c>
      <c r="H37" s="68"/>
      <c r="I37" s="159" t="str">
        <f>VLOOKUP(C37,'Danh mục VT'!A$2:E$2898,5,FALSE)</f>
        <v>TP</v>
      </c>
      <c r="J37" s="185">
        <f>VLOOKUP(C37,'Danh mục VT'!A$2:F$2898,6,FALSE)</f>
        <v>0</v>
      </c>
      <c r="K37" s="181" t="str">
        <f>VLOOKUP(C37,'Danh mục VT'!A$2:D$2898,4,FALSE)</f>
        <v>15511</v>
      </c>
      <c r="L37" s="183" t="s">
        <v>5938</v>
      </c>
      <c r="M37" s="147"/>
      <c r="N37" s="160"/>
      <c r="O37" s="64"/>
    </row>
    <row r="38" spans="1:17" s="77" customFormat="1" ht="13.5" customHeight="1">
      <c r="A38" s="75" t="s">
        <v>22</v>
      </c>
      <c r="B38" s="76"/>
      <c r="D38" s="78" t="s">
        <v>5936</v>
      </c>
      <c r="E38" s="79"/>
      <c r="F38" s="79"/>
      <c r="G38" s="79"/>
      <c r="H38" s="80"/>
      <c r="I38" s="63"/>
      <c r="J38" s="178"/>
      <c r="K38" s="178"/>
      <c r="L38" s="178"/>
      <c r="M38" s="63"/>
      <c r="N38" s="63"/>
      <c r="O38" s="81"/>
    </row>
    <row r="39" spans="1:17" s="77" customFormat="1">
      <c r="A39" s="82"/>
      <c r="E39" s="430" t="s">
        <v>5903</v>
      </c>
      <c r="F39" s="430"/>
      <c r="G39" s="430"/>
      <c r="H39" s="430"/>
      <c r="I39" s="63"/>
      <c r="J39" s="178"/>
      <c r="K39" s="178"/>
      <c r="L39" s="178"/>
      <c r="M39" s="63"/>
      <c r="N39" s="63"/>
      <c r="O39" s="81"/>
    </row>
    <row r="40" spans="1:17" s="77" customFormat="1" ht="15" customHeigh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1"/>
    </row>
    <row r="41" spans="1:17" s="89" customForma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88"/>
    </row>
    <row r="42" spans="1:17" s="65" customFormat="1" ht="38.450000000000003" customHeight="1">
      <c r="A42" s="1"/>
      <c r="B42" s="2"/>
      <c r="C42" s="2"/>
      <c r="D42" s="162"/>
      <c r="E42" s="162"/>
      <c r="F42" s="2"/>
      <c r="G42" s="2"/>
      <c r="H42" s="5"/>
      <c r="I42" s="63"/>
      <c r="J42" s="178"/>
      <c r="K42" s="178"/>
      <c r="L42" s="178"/>
      <c r="M42" s="63"/>
      <c r="N42" s="63"/>
      <c r="O42" s="64"/>
    </row>
    <row r="43" spans="1:17" s="65" customFormat="1" ht="25.5" hidden="1" customHeight="1">
      <c r="A43" s="1"/>
      <c r="B43" s="2"/>
      <c r="C43" s="2"/>
      <c r="D43" s="162"/>
      <c r="E43" s="162"/>
      <c r="F43" s="2"/>
      <c r="G43" s="2"/>
      <c r="H43" s="5"/>
      <c r="I43" s="63"/>
      <c r="J43" s="178"/>
      <c r="K43" s="178"/>
      <c r="L43" s="178"/>
      <c r="M43" s="63"/>
      <c r="N43" s="63"/>
      <c r="O43" s="64"/>
    </row>
    <row r="44" spans="1:17" s="65" customFormat="1" ht="3" customHeight="1">
      <c r="A44" s="1"/>
      <c r="B44" s="2"/>
      <c r="C44" s="2"/>
      <c r="D44" s="162"/>
      <c r="E44" s="162"/>
      <c r="F44" s="2"/>
      <c r="G44" s="2"/>
      <c r="H44" s="5"/>
      <c r="I44" s="63"/>
      <c r="J44" s="178"/>
      <c r="K44" s="178"/>
      <c r="L44" s="178"/>
      <c r="M44" s="63"/>
      <c r="N44" s="63"/>
      <c r="O44" s="64"/>
    </row>
    <row r="45" spans="1:17" s="65" customFormat="1">
      <c r="A45" s="1"/>
      <c r="B45" s="2"/>
      <c r="C45" s="2"/>
      <c r="D45" s="162"/>
      <c r="E45" s="162"/>
      <c r="F45" s="2"/>
      <c r="G45" s="2"/>
      <c r="H45" s="5"/>
      <c r="I45" s="63"/>
      <c r="J45" s="178"/>
      <c r="K45" s="178"/>
      <c r="L45" s="178"/>
      <c r="M45" s="63"/>
      <c r="N45" s="63"/>
      <c r="O45" s="64"/>
    </row>
    <row r="46" spans="1:17" s="57" customForma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26"/>
    </row>
    <row r="47" spans="1:17">
      <c r="P47" s="2"/>
      <c r="Q47" s="2"/>
    </row>
    <row r="48" spans="1:17">
      <c r="P48" s="2"/>
      <c r="Q48" s="2"/>
    </row>
    <row r="49" spans="1:17">
      <c r="P49" s="2"/>
      <c r="Q49" s="2"/>
    </row>
    <row r="50" spans="1:17">
      <c r="P50" s="2"/>
      <c r="Q50" s="2"/>
    </row>
    <row r="51" spans="1:17">
      <c r="P51" s="2"/>
      <c r="Q51" s="2"/>
    </row>
    <row r="52" spans="1:17">
      <c r="P52" s="2"/>
      <c r="Q52" s="2"/>
    </row>
    <row r="53" spans="1:17">
      <c r="P53" s="2"/>
      <c r="Q53" s="2"/>
    </row>
    <row r="54" spans="1:17">
      <c r="P54" s="2"/>
      <c r="Q54" s="2"/>
    </row>
    <row r="55" spans="1:17">
      <c r="P55" s="2"/>
      <c r="Q55" s="2"/>
    </row>
    <row r="56" spans="1:17">
      <c r="P56" s="2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2"/>
      <c r="N57" s="2"/>
      <c r="O57" s="2"/>
      <c r="P57" s="2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2"/>
      <c r="N58" s="2"/>
      <c r="O58" s="2"/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2"/>
      <c r="N68" s="2"/>
      <c r="O68" s="2"/>
      <c r="P68" s="2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2"/>
      <c r="N69" s="2"/>
      <c r="O69" s="2"/>
      <c r="P69" s="2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2"/>
      <c r="N70" s="2"/>
      <c r="O70" s="2"/>
      <c r="P70" s="2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2"/>
      <c r="N71" s="2"/>
      <c r="O71" s="2"/>
      <c r="P71" s="2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2"/>
      <c r="N73" s="2"/>
      <c r="O73" s="2"/>
      <c r="P73" s="2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2"/>
      <c r="N74" s="2"/>
      <c r="O74" s="2"/>
      <c r="P74" s="2"/>
      <c r="Q74" s="2"/>
    </row>
    <row r="79" spans="1:17">
      <c r="A79" s="2"/>
      <c r="F79" s="2"/>
      <c r="G79" s="2"/>
      <c r="H79" s="2"/>
      <c r="I79" s="2"/>
      <c r="J79" s="19"/>
      <c r="K79" s="19"/>
      <c r="L79" s="19"/>
      <c r="M79" s="2"/>
      <c r="N79" s="2"/>
      <c r="O79" s="2"/>
      <c r="P79" s="2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2"/>
      <c r="N80" s="2"/>
      <c r="O80" s="2"/>
      <c r="P80" s="2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2"/>
      <c r="N81" s="2"/>
      <c r="O81" s="2"/>
      <c r="P81" s="2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2"/>
      <c r="N82" s="2"/>
      <c r="O82" s="2"/>
      <c r="P82" s="2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2"/>
      <c r="N83" s="2"/>
      <c r="O83" s="2"/>
      <c r="P83" s="2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2"/>
      <c r="N84" s="2"/>
      <c r="O84" s="2"/>
      <c r="P84" s="2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2"/>
      <c r="N85" s="2"/>
      <c r="O85" s="2"/>
      <c r="P85" s="2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2"/>
      <c r="N86" s="2"/>
      <c r="O86" s="2"/>
      <c r="P86" s="2"/>
      <c r="Q86" s="2"/>
    </row>
  </sheetData>
  <mergeCells count="12">
    <mergeCell ref="A46:C46"/>
    <mergeCell ref="A4:H4"/>
    <mergeCell ref="A5:H5"/>
    <mergeCell ref="D14:D15"/>
    <mergeCell ref="E14:E15"/>
    <mergeCell ref="F14:H14"/>
    <mergeCell ref="E39:H39"/>
    <mergeCell ref="A40:C40"/>
    <mergeCell ref="E40:F40"/>
    <mergeCell ref="G40:H40"/>
    <mergeCell ref="A41:C41"/>
    <mergeCell ref="E41:F4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8.7109375" style="2" customWidth="1" collapsed="1"/>
    <col min="4" max="4" width="24.7109375" style="2" customWidth="1"/>
    <col min="5" max="5" width="7.140625" style="2" customWidth="1"/>
    <col min="6" max="6" width="10.85546875" style="162" customWidth="1"/>
    <col min="7" max="7" width="10.42578125" style="162" customWidth="1"/>
    <col min="8" max="8" width="10" style="5" customWidth="1"/>
    <col min="9" max="9" width="15.42578125" style="63" customWidth="1"/>
    <col min="10" max="10" width="9.28515625" style="178" customWidth="1"/>
    <col min="11" max="12" width="9.140625" style="178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162"/>
      <c r="G1" s="162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162"/>
      <c r="G2" s="162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62"/>
      <c r="G3" s="162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161"/>
      <c r="G6" s="161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5926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154383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62"/>
      <c r="G10" s="66"/>
      <c r="H10" s="165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5940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/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64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30" customHeight="1">
      <c r="A16" s="27">
        <v>1</v>
      </c>
      <c r="B16" s="164"/>
      <c r="C16" s="191" t="s">
        <v>143</v>
      </c>
      <c r="D16" s="35" t="s">
        <v>178</v>
      </c>
      <c r="E16" s="36" t="s">
        <v>55</v>
      </c>
      <c r="F16" s="70">
        <v>10000</v>
      </c>
      <c r="G16" s="70">
        <v>10200</v>
      </c>
      <c r="H16" s="68"/>
      <c r="I16" s="159" t="s">
        <v>86</v>
      </c>
      <c r="J16" s="185" t="s">
        <v>5915</v>
      </c>
      <c r="K16" s="181" t="s">
        <v>5874</v>
      </c>
      <c r="L16" s="181" t="s">
        <v>5905</v>
      </c>
      <c r="M16" s="58"/>
      <c r="N16" s="145"/>
      <c r="O16" s="91"/>
    </row>
    <row r="17" spans="1:15" s="92" customFormat="1" ht="36.75" customHeight="1">
      <c r="A17" s="27">
        <v>2</v>
      </c>
      <c r="B17" s="164"/>
      <c r="C17" s="191" t="s">
        <v>146</v>
      </c>
      <c r="D17" s="35" t="str">
        <f>VLOOKUP($C17,'[2]Tài khoản'!A$2:D$2746,2,FALSE)</f>
        <v>RES 1.2K OHM, 1%,SMD, 0805</v>
      </c>
      <c r="E17" s="36" t="s">
        <v>55</v>
      </c>
      <c r="F17" s="70">
        <v>10000</v>
      </c>
      <c r="G17" s="71">
        <v>9998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15218</v>
      </c>
      <c r="L17" s="181" t="s">
        <v>5905</v>
      </c>
      <c r="M17" s="58"/>
      <c r="N17" s="145"/>
      <c r="O17" s="91"/>
    </row>
    <row r="18" spans="1:15" s="65" customFormat="1" ht="36" customHeight="1">
      <c r="A18" s="27">
        <v>3</v>
      </c>
      <c r="B18" s="164"/>
      <c r="C18" s="191" t="s">
        <v>147</v>
      </c>
      <c r="D18" s="35" t="str">
        <f>VLOOKUP($C18,'[2]Tài khoản'!A$2:D$2746,2,FALSE)</f>
        <v>RES 1.5 OHM, 1%,SMD, 1206</v>
      </c>
      <c r="E18" s="36" t="s">
        <v>55</v>
      </c>
      <c r="F18" s="70">
        <v>20000</v>
      </c>
      <c r="G18" s="71">
        <v>20000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15218</v>
      </c>
      <c r="L18" s="181" t="s">
        <v>5905</v>
      </c>
      <c r="M18" s="58"/>
      <c r="N18" s="145"/>
      <c r="O18" s="64"/>
    </row>
    <row r="19" spans="1:15" s="65" customFormat="1" ht="33" customHeight="1">
      <c r="A19" s="27">
        <v>4</v>
      </c>
      <c r="B19" s="164"/>
      <c r="C19" s="191" t="s">
        <v>148</v>
      </c>
      <c r="D19" s="35" t="str">
        <f>VLOOKUP($C19,'[2]Tài khoản'!A$2:D$2746,2,FALSE)</f>
        <v>RES 1.8K OHM, 1%, SMD, 1206</v>
      </c>
      <c r="E19" s="36" t="s">
        <v>55</v>
      </c>
      <c r="F19" s="70">
        <v>10000</v>
      </c>
      <c r="G19" s="71">
        <v>9998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1" t="s">
        <v>5905</v>
      </c>
      <c r="M19" s="58"/>
      <c r="N19" s="145"/>
      <c r="O19" s="64"/>
    </row>
    <row r="20" spans="1:15" s="65" customFormat="1" ht="32.25" customHeight="1">
      <c r="A20" s="27">
        <v>5</v>
      </c>
      <c r="B20" s="164"/>
      <c r="C20" s="191" t="s">
        <v>149</v>
      </c>
      <c r="D20" s="35" t="str">
        <f>VLOOKUP($C20,'[2]Tài khoản'!A$2:D$2746,2,FALSE)</f>
        <v>RES 100K OHM, 1%, SMD,  0805</v>
      </c>
      <c r="E20" s="36" t="s">
        <v>55</v>
      </c>
      <c r="F20" s="70">
        <v>10000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15218</v>
      </c>
      <c r="L20" s="181" t="s">
        <v>5905</v>
      </c>
      <c r="M20" s="58"/>
      <c r="N20" s="145"/>
      <c r="O20" s="64"/>
    </row>
    <row r="21" spans="1:15" s="65" customFormat="1" ht="34.700000000000003" customHeight="1">
      <c r="A21" s="27">
        <v>6</v>
      </c>
      <c r="B21" s="164"/>
      <c r="C21" s="191" t="s">
        <v>150</v>
      </c>
      <c r="D21" s="35" t="str">
        <f>VLOOKUP($C21,'[2]Tài khoản'!A$2:D$2746,2,FALSE)</f>
        <v>RES 180K OHM, 1%, SMD,  0805</v>
      </c>
      <c r="E21" s="36" t="s">
        <v>55</v>
      </c>
      <c r="F21" s="70">
        <v>10000</v>
      </c>
      <c r="G21" s="71">
        <v>10000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15218</v>
      </c>
      <c r="L21" s="181" t="s">
        <v>5905</v>
      </c>
      <c r="M21" s="58"/>
      <c r="N21" s="145"/>
      <c r="O21" s="64"/>
    </row>
    <row r="22" spans="1:15" s="113" customFormat="1" ht="36.75" customHeight="1">
      <c r="A22" s="27">
        <v>7</v>
      </c>
      <c r="B22" s="105"/>
      <c r="C22" s="191" t="s">
        <v>151</v>
      </c>
      <c r="D22" s="35" t="str">
        <f>VLOOKUP($C22,'[2]Tài khoản'!A$2:D$2746,2,FALSE)</f>
        <v>RES 27K OHM, 1%,SMD, 0805</v>
      </c>
      <c r="E22" s="108" t="s">
        <v>55</v>
      </c>
      <c r="F22" s="109">
        <v>20000</v>
      </c>
      <c r="G22" s="110">
        <v>20000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15218</v>
      </c>
      <c r="L22" s="181" t="s">
        <v>5905</v>
      </c>
      <c r="M22" s="58"/>
      <c r="N22" s="145"/>
      <c r="O22" s="112"/>
    </row>
    <row r="23" spans="1:15" s="65" customFormat="1" ht="42.2" customHeight="1">
      <c r="A23" s="27">
        <v>8</v>
      </c>
      <c r="B23" s="164"/>
      <c r="C23" s="191" t="s">
        <v>155</v>
      </c>
      <c r="D23" s="35" t="str">
        <f>VLOOKUP($C23,'[2]Tài khoản'!A$2:D$2746,2,FALSE)</f>
        <v>CAP CER 100 nF 50V 20%, SMD, 0805</v>
      </c>
      <c r="E23" s="36" t="s">
        <v>55</v>
      </c>
      <c r="F23" s="70">
        <v>10000</v>
      </c>
      <c r="G23" s="71">
        <v>12000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15218</v>
      </c>
      <c r="L23" s="181" t="s">
        <v>5905</v>
      </c>
      <c r="M23" s="58"/>
      <c r="N23" s="145"/>
      <c r="O23" s="64"/>
    </row>
    <row r="24" spans="1:15" s="65" customFormat="1" ht="33" customHeight="1">
      <c r="A24" s="27">
        <v>9</v>
      </c>
      <c r="B24" s="164"/>
      <c r="C24" s="191" t="s">
        <v>156</v>
      </c>
      <c r="D24" s="35" t="str">
        <f>VLOOKUP($C24,'[2]Tài khoản'!A$2:D$2746,2,FALSE)</f>
        <v>CAP CER 1nF 250V 20% SMD, 1206, X7R</v>
      </c>
      <c r="E24" s="36" t="s">
        <v>55</v>
      </c>
      <c r="F24" s="70">
        <v>10000</v>
      </c>
      <c r="G24" s="71">
        <v>12000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15218</v>
      </c>
      <c r="L24" s="181" t="s">
        <v>5905</v>
      </c>
      <c r="M24" s="58"/>
      <c r="N24" s="145"/>
      <c r="O24" s="64"/>
    </row>
    <row r="25" spans="1:15" s="65" customFormat="1" ht="33" customHeight="1">
      <c r="A25" s="27">
        <v>10</v>
      </c>
      <c r="B25" s="164"/>
      <c r="C25" s="191" t="s">
        <v>157</v>
      </c>
      <c r="D25" s="35" t="str">
        <f>VLOOKUP($C25,'[2]Tài khoản'!A$2:D$2746,2,FALSE)</f>
        <v>CAP CER 1uF 50V 20% SMD, 0805, X7R</v>
      </c>
      <c r="E25" s="36" t="s">
        <v>55</v>
      </c>
      <c r="F25" s="70">
        <v>10000</v>
      </c>
      <c r="G25" s="71">
        <v>10999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15218</v>
      </c>
      <c r="L25" s="181" t="s">
        <v>5905</v>
      </c>
      <c r="M25" s="58"/>
      <c r="N25" s="145"/>
      <c r="O25" s="64"/>
    </row>
    <row r="26" spans="1:15" s="65" customFormat="1" ht="39.75" customHeight="1">
      <c r="A26" s="27">
        <v>11</v>
      </c>
      <c r="B26" s="164"/>
      <c r="C26" s="191" t="s">
        <v>159</v>
      </c>
      <c r="D26" s="35" t="str">
        <f>VLOOKUP($C26,'[2]Tài khoản'!A$2:D$2746,2,FALSE)</f>
        <v>CAP CER 2200 pF 50V 20% SMD, 0805, X7R</v>
      </c>
      <c r="E26" s="36" t="s">
        <v>55</v>
      </c>
      <c r="F26" s="70">
        <v>10000</v>
      </c>
      <c r="G26" s="71">
        <v>12000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15218</v>
      </c>
      <c r="L26" s="181" t="s">
        <v>5905</v>
      </c>
      <c r="M26" s="58"/>
      <c r="N26" s="145"/>
      <c r="O26" s="64"/>
    </row>
    <row r="27" spans="1:15" s="65" customFormat="1" ht="38.450000000000003" customHeight="1">
      <c r="A27" s="27">
        <v>12</v>
      </c>
      <c r="B27" s="164"/>
      <c r="C27" s="191" t="s">
        <v>160</v>
      </c>
      <c r="D27" s="35" t="str">
        <f>VLOOKUP($C27,'[2]Tài khoản'!A$2:D$2746,2,FALSE)</f>
        <v>CAP CER 4700 pF, 20%, 250V, X7R, 1206</v>
      </c>
      <c r="E27" s="36" t="s">
        <v>55</v>
      </c>
      <c r="F27" s="70">
        <v>20000</v>
      </c>
      <c r="G27" s="71">
        <v>20999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15218</v>
      </c>
      <c r="L27" s="181" t="s">
        <v>5905</v>
      </c>
      <c r="M27" s="58"/>
      <c r="N27" s="145"/>
      <c r="O27" s="64"/>
    </row>
    <row r="28" spans="1:15" s="65" customFormat="1" ht="31.5" customHeight="1">
      <c r="A28" s="27">
        <v>13</v>
      </c>
      <c r="B28" s="164"/>
      <c r="C28" s="191" t="s">
        <v>162</v>
      </c>
      <c r="D28" s="35" t="str">
        <f>VLOOKUP($C28,'[2]Tài khoản'!A$2:D$2746,2,FALSE)</f>
        <v>DIODE FAST REC 600V 1A, SMD, MiniMELF</v>
      </c>
      <c r="E28" s="36" t="s">
        <v>55</v>
      </c>
      <c r="F28" s="70">
        <v>20000</v>
      </c>
      <c r="G28" s="71">
        <v>20000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15218</v>
      </c>
      <c r="L28" s="181" t="s">
        <v>5905</v>
      </c>
      <c r="M28" s="58"/>
      <c r="N28" s="145"/>
      <c r="O28" s="64"/>
    </row>
    <row r="29" spans="1:15" s="65" customFormat="1" ht="33" customHeight="1">
      <c r="A29" s="27">
        <v>14</v>
      </c>
      <c r="B29" s="164"/>
      <c r="C29" s="191" t="s">
        <v>163</v>
      </c>
      <c r="D29" s="35" t="str">
        <f>VLOOKUP($C29,'[2]Tài khoản'!A$2:D$2746,2,FALSE)</f>
        <v>GREEN-MODE FLYBACK CONTROLLER UCC28710</v>
      </c>
      <c r="E29" s="36" t="s">
        <v>55</v>
      </c>
      <c r="F29" s="70">
        <v>10000</v>
      </c>
      <c r="G29" s="71">
        <v>10000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15218</v>
      </c>
      <c r="L29" s="181" t="s">
        <v>5905</v>
      </c>
      <c r="M29" s="58"/>
      <c r="N29" s="145"/>
      <c r="O29" s="64"/>
    </row>
    <row r="30" spans="1:15" s="65" customFormat="1" ht="38.450000000000003" customHeight="1">
      <c r="A30" s="27">
        <v>15</v>
      </c>
      <c r="B30" s="164"/>
      <c r="C30" s="191" t="s">
        <v>164</v>
      </c>
      <c r="D30" s="35" t="str">
        <f>VLOOKUP($C30,'[2]Tài khoản'!A$2:D$2746,2,FALSE)</f>
        <v>IND, 10uH, 2.4A, SMD, 6x6, NRS6045T100MMGK</v>
      </c>
      <c r="E30" s="36" t="s">
        <v>55</v>
      </c>
      <c r="F30" s="70">
        <v>10000</v>
      </c>
      <c r="G30" s="71">
        <v>10500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15218</v>
      </c>
      <c r="L30" s="181" t="s">
        <v>5905</v>
      </c>
      <c r="M30" s="58"/>
      <c r="N30" s="145"/>
      <c r="O30" s="64"/>
    </row>
    <row r="31" spans="1:15" s="65" customFormat="1" ht="44.25" customHeight="1">
      <c r="A31" s="27">
        <v>16</v>
      </c>
      <c r="B31" s="164"/>
      <c r="C31" s="191" t="s">
        <v>166</v>
      </c>
      <c r="D31" s="35" t="str">
        <f>VLOOKUP($C31,'[2]Tài khoản'!A$2:D$2746,2,FALSE)</f>
        <v>RES 10 OHM, 1%, SMD, 1206</v>
      </c>
      <c r="E31" s="36" t="s">
        <v>55</v>
      </c>
      <c r="F31" s="70">
        <v>20000</v>
      </c>
      <c r="G31" s="71">
        <v>20000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15218</v>
      </c>
      <c r="L31" s="181" t="s">
        <v>5905</v>
      </c>
      <c r="M31" s="58"/>
      <c r="N31" s="145"/>
      <c r="O31" s="64"/>
    </row>
    <row r="32" spans="1:15" s="65" customFormat="1" ht="46.5" customHeight="1">
      <c r="A32" s="27">
        <v>17</v>
      </c>
      <c r="B32" s="164"/>
      <c r="C32" s="191" t="s">
        <v>167</v>
      </c>
      <c r="D32" s="35" t="str">
        <f>VLOOKUP($C32,'[2]Tài khoản'!A$2:D$2746,2,FALSE)</f>
        <v>RES 100K OHM, 1%, SMD,  1206</v>
      </c>
      <c r="E32" s="36" t="s">
        <v>55</v>
      </c>
      <c r="F32" s="70">
        <v>10000</v>
      </c>
      <c r="G32" s="71">
        <v>9998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15218</v>
      </c>
      <c r="L32" s="181" t="s">
        <v>5905</v>
      </c>
      <c r="M32" s="58"/>
      <c r="N32" s="145"/>
      <c r="O32" s="64"/>
    </row>
    <row r="33" spans="1:17" s="65" customFormat="1" ht="25.5" customHeight="1">
      <c r="A33" s="27">
        <v>18</v>
      </c>
      <c r="B33" s="164"/>
      <c r="C33" s="191" t="s">
        <v>168</v>
      </c>
      <c r="D33" s="35" t="str">
        <f>VLOOKUP($C33,'[2]Tài khoản'!A$2:D$2746,2,FALSE)</f>
        <v>RES,THK,0805,10K,1%</v>
      </c>
      <c r="E33" s="36" t="s">
        <v>55</v>
      </c>
      <c r="F33" s="70">
        <v>20000</v>
      </c>
      <c r="G33" s="71">
        <v>19996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15216A</v>
      </c>
      <c r="L33" s="181" t="s">
        <v>5905</v>
      </c>
      <c r="M33" s="58"/>
      <c r="N33" s="145"/>
      <c r="O33" s="64"/>
    </row>
    <row r="34" spans="1:17" s="65" customFormat="1" ht="36.75" customHeight="1">
      <c r="A34" s="27">
        <v>19</v>
      </c>
      <c r="B34" s="164"/>
      <c r="C34" s="191" t="s">
        <v>169</v>
      </c>
      <c r="D34" s="35" t="str">
        <f>VLOOKUP($C34,'[2]Tài khoản'!A$2:D$2746,2,FALSE)</f>
        <v>RES 180 OHM, 1%,SMD, 0805</v>
      </c>
      <c r="E34" s="36" t="s">
        <v>55</v>
      </c>
      <c r="F34" s="70">
        <v>10000</v>
      </c>
      <c r="G34" s="71">
        <v>10000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15218</v>
      </c>
      <c r="L34" s="181" t="s">
        <v>5905</v>
      </c>
      <c r="M34" s="58"/>
      <c r="N34" s="145"/>
      <c r="O34" s="64"/>
    </row>
    <row r="35" spans="1:17" s="65" customFormat="1" ht="34.700000000000003" customHeight="1">
      <c r="A35" s="27">
        <v>20</v>
      </c>
      <c r="B35" s="164"/>
      <c r="C35" s="191" t="s">
        <v>170</v>
      </c>
      <c r="D35" s="35" t="str">
        <f>VLOOKUP($C35,'[2]Tài khoản'!A$2:D$2746,2,FALSE)</f>
        <v>RES 22 OHM, 1%,SMD, 0805</v>
      </c>
      <c r="E35" s="36" t="s">
        <v>55</v>
      </c>
      <c r="F35" s="70">
        <v>10000</v>
      </c>
      <c r="G35" s="71">
        <v>10000</v>
      </c>
      <c r="H35" s="68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15218</v>
      </c>
      <c r="L35" s="181" t="s">
        <v>5905</v>
      </c>
      <c r="M35" s="58"/>
      <c r="N35" s="145"/>
      <c r="O35" s="64"/>
    </row>
    <row r="36" spans="1:17" s="65" customFormat="1" ht="51" customHeight="1">
      <c r="A36" s="27">
        <v>21</v>
      </c>
      <c r="B36" s="123"/>
      <c r="C36" s="191" t="s">
        <v>171</v>
      </c>
      <c r="D36" s="35" t="str">
        <f>VLOOKUP($C36,'[2]Tài khoản'!A$2:D$2746,2,FALSE)</f>
        <v>SURFACE MOUNT GLASS PASSIVATED BRIDGE RECTIFIER  600V, 0.8A</v>
      </c>
      <c r="E36" s="36" t="s">
        <v>55</v>
      </c>
      <c r="F36" s="126">
        <v>10000</v>
      </c>
      <c r="G36" s="31">
        <v>4000</v>
      </c>
      <c r="H36" s="127"/>
      <c r="I36" s="159" t="str">
        <f>VLOOKUP(C36,'Danh mục VT'!A$2:E$2898,5,FALSE)</f>
        <v>NVL</v>
      </c>
      <c r="J36" s="185">
        <f>VLOOKUP(C36,'Danh mục VT'!A$2:F$2898,6,FALSE)</f>
        <v>1548</v>
      </c>
      <c r="K36" s="181" t="str">
        <f>VLOOKUP(C36,'Danh mục VT'!A$2:D$2898,4,FALSE)</f>
        <v>15218</v>
      </c>
      <c r="L36" s="181" t="s">
        <v>5905</v>
      </c>
      <c r="M36" s="58"/>
      <c r="N36" s="145"/>
      <c r="O36" s="64"/>
    </row>
    <row r="37" spans="1:17" s="77" customFormat="1" ht="13.5" customHeight="1">
      <c r="A37" s="75" t="s">
        <v>22</v>
      </c>
      <c r="B37" s="76"/>
      <c r="D37" s="78" t="s">
        <v>5941</v>
      </c>
      <c r="E37" s="79"/>
      <c r="F37" s="79"/>
      <c r="G37" s="79"/>
      <c r="H37" s="80"/>
      <c r="I37" s="63"/>
      <c r="J37" s="178"/>
      <c r="K37" s="178"/>
      <c r="L37" s="178"/>
      <c r="M37" s="63"/>
      <c r="N37" s="63"/>
      <c r="O37" s="81"/>
    </row>
    <row r="38" spans="1:17" s="77" customFormat="1">
      <c r="A38" s="82"/>
      <c r="E38" s="430" t="s">
        <v>5942</v>
      </c>
      <c r="F38" s="430"/>
      <c r="G38" s="430"/>
      <c r="H38" s="430"/>
      <c r="I38" s="63"/>
      <c r="J38" s="178"/>
      <c r="K38" s="178"/>
      <c r="L38" s="178"/>
      <c r="M38" s="63"/>
      <c r="N38" s="63"/>
      <c r="O38" s="81"/>
    </row>
    <row r="39" spans="1:17" s="77" customFormat="1" ht="15" customHeight="1">
      <c r="A39" s="433" t="s">
        <v>24</v>
      </c>
      <c r="B39" s="433"/>
      <c r="C39" s="433"/>
      <c r="D39" s="83" t="s">
        <v>25</v>
      </c>
      <c r="E39" s="433" t="s">
        <v>26</v>
      </c>
      <c r="F39" s="433"/>
      <c r="G39" s="435" t="s">
        <v>27</v>
      </c>
      <c r="H39" s="435"/>
      <c r="I39" s="63"/>
      <c r="J39" s="178"/>
      <c r="K39" s="178"/>
      <c r="L39" s="178"/>
      <c r="M39" s="63"/>
      <c r="N39" s="63"/>
      <c r="O39" s="81"/>
    </row>
    <row r="40" spans="1:17" s="89" customFormat="1">
      <c r="A40" s="434" t="s">
        <v>28</v>
      </c>
      <c r="B40" s="434"/>
      <c r="C40" s="434"/>
      <c r="D40" s="84" t="s">
        <v>28</v>
      </c>
      <c r="E40" s="434" t="s">
        <v>28</v>
      </c>
      <c r="F40" s="434"/>
      <c r="G40" s="86"/>
      <c r="H40" s="87"/>
      <c r="I40" s="63"/>
      <c r="J40" s="178"/>
      <c r="K40" s="178"/>
      <c r="L40" s="178"/>
      <c r="M40" s="63"/>
      <c r="N40" s="63"/>
      <c r="O40" s="88"/>
    </row>
    <row r="41" spans="1:17" s="65" customFormat="1" ht="38.450000000000003" customHeight="1">
      <c r="A41" s="1"/>
      <c r="B41" s="2"/>
      <c r="C41" s="2"/>
      <c r="D41" s="162"/>
      <c r="E41" s="162"/>
      <c r="F41" s="2"/>
      <c r="G41" s="2"/>
      <c r="H41" s="5"/>
      <c r="I41" s="63"/>
      <c r="J41" s="178"/>
      <c r="K41" s="178"/>
      <c r="L41" s="178"/>
      <c r="M41" s="63"/>
      <c r="N41" s="63"/>
      <c r="O41" s="64"/>
    </row>
    <row r="42" spans="1:17" s="65" customFormat="1" ht="25.5" hidden="1" customHeight="1">
      <c r="A42" s="1"/>
      <c r="B42" s="2"/>
      <c r="C42" s="2"/>
      <c r="D42" s="162"/>
      <c r="E42" s="162"/>
      <c r="F42" s="2"/>
      <c r="G42" s="2"/>
      <c r="H42" s="5"/>
      <c r="I42" s="63"/>
      <c r="J42" s="178"/>
      <c r="K42" s="178"/>
      <c r="L42" s="178"/>
      <c r="M42" s="63"/>
      <c r="N42" s="63"/>
      <c r="O42" s="64"/>
    </row>
    <row r="43" spans="1:17" s="65" customFormat="1" ht="3" customHeight="1">
      <c r="A43" s="1"/>
      <c r="B43" s="2"/>
      <c r="C43" s="2"/>
      <c r="D43" s="162"/>
      <c r="E43" s="162"/>
      <c r="F43" s="2"/>
      <c r="G43" s="2"/>
      <c r="H43" s="5"/>
      <c r="I43" s="63"/>
      <c r="J43" s="178"/>
      <c r="K43" s="178"/>
      <c r="L43" s="178"/>
      <c r="M43" s="63"/>
      <c r="N43" s="63"/>
      <c r="O43" s="64"/>
    </row>
    <row r="44" spans="1:17" s="65" customFormat="1">
      <c r="A44" s="1"/>
      <c r="B44" s="2"/>
      <c r="C44" s="2"/>
      <c r="D44" s="162"/>
      <c r="E44" s="162"/>
      <c r="F44" s="2"/>
      <c r="G44" s="2"/>
      <c r="H44" s="5"/>
      <c r="I44" s="63"/>
      <c r="J44" s="178"/>
      <c r="K44" s="178"/>
      <c r="L44" s="178"/>
      <c r="M44" s="63"/>
      <c r="N44" s="63"/>
      <c r="O44" s="64"/>
    </row>
    <row r="45" spans="1:17" s="57" customFormat="1">
      <c r="A45" s="422" t="s">
        <v>74</v>
      </c>
      <c r="B45" s="422"/>
      <c r="C45" s="422"/>
      <c r="D45" s="66" t="s">
        <v>87</v>
      </c>
      <c r="E45" s="2" t="s">
        <v>29</v>
      </c>
      <c r="F45" s="2"/>
      <c r="G45" s="2"/>
      <c r="H45" s="5"/>
      <c r="I45" s="63"/>
      <c r="J45" s="178"/>
      <c r="K45" s="178"/>
      <c r="L45" s="178"/>
      <c r="M45" s="63"/>
      <c r="N45" s="63"/>
      <c r="O45" s="26"/>
    </row>
    <row r="46" spans="1:17">
      <c r="P46" s="2"/>
      <c r="Q46" s="2"/>
    </row>
    <row r="47" spans="1:17">
      <c r="P47" s="2"/>
      <c r="Q47" s="2"/>
    </row>
    <row r="48" spans="1:17">
      <c r="P48" s="2"/>
      <c r="Q48" s="2"/>
    </row>
    <row r="49" spans="1:17">
      <c r="P49" s="2"/>
      <c r="Q49" s="2"/>
    </row>
    <row r="50" spans="1:17">
      <c r="P50" s="2"/>
      <c r="Q50" s="2"/>
    </row>
    <row r="51" spans="1:17">
      <c r="P51" s="2"/>
      <c r="Q51" s="2"/>
    </row>
    <row r="52" spans="1:17">
      <c r="P52" s="2"/>
      <c r="Q52" s="2"/>
    </row>
    <row r="53" spans="1:17">
      <c r="P53" s="2"/>
      <c r="Q53" s="2"/>
    </row>
    <row r="54" spans="1:17">
      <c r="P54" s="2"/>
      <c r="Q54" s="2"/>
    </row>
    <row r="55" spans="1:17">
      <c r="P55" s="2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2"/>
      <c r="N56" s="2"/>
      <c r="O56" s="2"/>
      <c r="P56" s="2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2"/>
      <c r="N57" s="2"/>
      <c r="O57" s="2"/>
      <c r="P57" s="2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2"/>
      <c r="N58" s="2"/>
      <c r="O58" s="2"/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2"/>
      <c r="N68" s="2"/>
      <c r="O68" s="2"/>
      <c r="P68" s="2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2"/>
      <c r="N69" s="2"/>
      <c r="O69" s="2"/>
      <c r="P69" s="2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2"/>
      <c r="N70" s="2"/>
      <c r="O70" s="2"/>
      <c r="P70" s="2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2"/>
      <c r="N71" s="2"/>
      <c r="O71" s="2"/>
      <c r="P71" s="2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2"/>
      <c r="N73" s="2"/>
      <c r="O73" s="2"/>
      <c r="P73" s="2"/>
      <c r="Q73" s="2"/>
    </row>
  </sheetData>
  <mergeCells count="12">
    <mergeCell ref="A45:C45"/>
    <mergeCell ref="A4:H4"/>
    <mergeCell ref="A5:H5"/>
    <mergeCell ref="D14:D15"/>
    <mergeCell ref="E14:E15"/>
    <mergeCell ref="F14:H14"/>
    <mergeCell ref="E38:H38"/>
    <mergeCell ref="A39:C39"/>
    <mergeCell ref="E39:F39"/>
    <mergeCell ref="G39:H39"/>
    <mergeCell ref="A40:C40"/>
    <mergeCell ref="E40:F40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activeCell="G16" sqref="G16:G109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19.140625" style="2" customWidth="1" collapsed="1"/>
    <col min="4" max="4" width="28.140625" style="2" customWidth="1"/>
    <col min="5" max="5" width="7.140625" style="2" customWidth="1"/>
    <col min="6" max="6" width="9.42578125" style="162" customWidth="1"/>
    <col min="7" max="7" width="10.42578125" style="162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2"/>
      <c r="D1" s="3"/>
      <c r="E1" s="2"/>
      <c r="F1" s="162"/>
      <c r="G1" s="162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2"/>
      <c r="D2" s="3"/>
      <c r="E2" s="2"/>
      <c r="F2" s="162"/>
      <c r="G2" s="162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62"/>
      <c r="G3" s="162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2"/>
      <c r="D6" s="3"/>
      <c r="E6" s="3"/>
      <c r="F6" s="161"/>
      <c r="G6" s="161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5926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154384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62"/>
      <c r="G10" s="66" t="s">
        <v>5897</v>
      </c>
      <c r="H10" s="165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6.2" customHeight="1">
      <c r="P13" s="2"/>
      <c r="Q13" s="2"/>
    </row>
    <row r="14" spans="1:17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64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9" customHeight="1">
      <c r="A16" s="27">
        <v>1</v>
      </c>
      <c r="B16" s="164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37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42.75" customHeight="1">
      <c r="A17" s="27">
        <v>2</v>
      </c>
      <c r="B17" s="164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37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8.450000000000003" customHeight="1">
      <c r="A18" s="27">
        <v>3</v>
      </c>
      <c r="B18" s="164"/>
      <c r="C18" s="192" t="s">
        <v>279</v>
      </c>
      <c r="D18" s="35" t="str">
        <f>VLOOKUP($C18,'[2]Tài khoản'!A$2:D$2746,2,FALSE)</f>
        <v>IND,FB,0402,220@100MHz,25%</v>
      </c>
      <c r="E18" s="36" t="s">
        <v>119</v>
      </c>
      <c r="F18" s="37">
        <v>2018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1.15" customHeight="1">
      <c r="A19" s="27">
        <v>4</v>
      </c>
      <c r="B19" s="164"/>
      <c r="C19" s="192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37">
        <v>50090</v>
      </c>
      <c r="G19" s="167">
        <v>52000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1.15" customHeight="1">
      <c r="A20" s="27">
        <v>5</v>
      </c>
      <c r="B20" s="164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37">
        <v>52308</v>
      </c>
      <c r="G20" s="167">
        <v>60000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1.15" customHeight="1">
      <c r="A21" s="27">
        <v>6</v>
      </c>
      <c r="B21" s="164"/>
      <c r="C21" s="192" t="s">
        <v>423</v>
      </c>
      <c r="D21" s="35" t="str">
        <f>VLOOKUP($C21,'[2]Tài khoản'!A$2:D$2746,2,FALSE)</f>
        <v>CAP,CER,0402,100pF,5%,50V,NPO</v>
      </c>
      <c r="E21" s="36" t="s">
        <v>119</v>
      </c>
      <c r="F21" s="37">
        <v>38080</v>
      </c>
      <c r="G21" s="167">
        <v>40000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1.15" customHeight="1">
      <c r="A22" s="27">
        <v>7</v>
      </c>
      <c r="B22" s="164"/>
      <c r="C22" s="192" t="s">
        <v>429</v>
      </c>
      <c r="D22" s="35" t="str">
        <f>VLOOKUP($C22,'[2]Tài khoản'!A$2:D$2746,2,FALSE)</f>
        <v>CAP,CER,0402,1000pF,10%,16V,X7R</v>
      </c>
      <c r="E22" s="36" t="s">
        <v>119</v>
      </c>
      <c r="F22" s="37">
        <v>114218</v>
      </c>
      <c r="G22" s="167">
        <v>120000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1.15" customHeight="1">
      <c r="A23" s="27">
        <v>8</v>
      </c>
      <c r="B23" s="164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37">
        <v>38075</v>
      </c>
      <c r="G23" s="167">
        <v>40000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1.15" customHeight="1">
      <c r="A24" s="27">
        <v>9</v>
      </c>
      <c r="B24" s="164"/>
      <c r="C24" s="192" t="s">
        <v>453</v>
      </c>
      <c r="D24" s="35" t="str">
        <f>VLOOKUP($C24,'[2]Tài khoản'!A$2:D$2746,2,FALSE)</f>
        <v>CAP,CER,0402,0.1uF,10%,16V,X7R</v>
      </c>
      <c r="E24" s="36" t="s">
        <v>119</v>
      </c>
      <c r="F24" s="37">
        <v>1278304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1.15" customHeight="1">
      <c r="A25" s="27">
        <v>10</v>
      </c>
      <c r="B25" s="164"/>
      <c r="C25" s="192" t="s">
        <v>455</v>
      </c>
      <c r="D25" s="35" t="str">
        <f>VLOOKUP($C25,'[2]Tài khoản'!A$2:D$2746,2,FALSE)</f>
        <v>CAP,CER,0402,0.1uF,10%,25V,X5R</v>
      </c>
      <c r="E25" s="36" t="s">
        <v>119</v>
      </c>
      <c r="F25" s="37">
        <v>14036</v>
      </c>
      <c r="G25" s="167">
        <v>20000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1.15" customHeight="1">
      <c r="A26" s="27">
        <v>11</v>
      </c>
      <c r="B26" s="164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37">
        <v>40090</v>
      </c>
      <c r="G26" s="167">
        <v>50000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1.15" customHeight="1">
      <c r="A27" s="27">
        <v>12</v>
      </c>
      <c r="B27" s="164"/>
      <c r="C27" s="192" t="s">
        <v>467</v>
      </c>
      <c r="D27" s="35" t="str">
        <f>VLOOKUP($C27,'[2]Tài khoản'!A$2:D$2746,2,FALSE)</f>
        <v>CAP,CER,0402,1uF,10%,16V,X5R</v>
      </c>
      <c r="E27" s="36" t="s">
        <v>119</v>
      </c>
      <c r="F27" s="37">
        <v>2018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1.15" customHeight="1">
      <c r="A28" s="27">
        <v>13</v>
      </c>
      <c r="B28" s="164"/>
      <c r="C28" s="192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37">
        <v>176324</v>
      </c>
      <c r="G28" s="167">
        <v>180000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15215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1.15" customHeight="1">
      <c r="A29" s="27">
        <v>14</v>
      </c>
      <c r="B29" s="164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37">
        <v>14039</v>
      </c>
      <c r="G29" s="167">
        <v>20000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15218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1.15" customHeight="1">
      <c r="A30" s="27">
        <v>15</v>
      </c>
      <c r="B30" s="164"/>
      <c r="C30" s="192" t="s">
        <v>491</v>
      </c>
      <c r="D30" s="35" t="str">
        <f>VLOOKUP($C30,'[2]Tài khoản'!A$2:D$2746,2,FALSE)</f>
        <v>CAP,CER,0402,18pF,2%,50V,NPO</v>
      </c>
      <c r="E30" s="36" t="s">
        <v>119</v>
      </c>
      <c r="F30" s="37">
        <v>2022</v>
      </c>
      <c r="G30" s="167">
        <v>9999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15" customHeight="1">
      <c r="A31" s="27">
        <v>16</v>
      </c>
      <c r="B31" s="164"/>
      <c r="C31" s="192" t="s">
        <v>517</v>
      </c>
      <c r="D31" s="35" t="str">
        <f>VLOOKUP($C31,'[2]Tài khoản'!A$2:D$2746,2,FALSE)</f>
        <v>CAP,CER,0402,0.22uF,10%,6.3V,X5R</v>
      </c>
      <c r="E31" s="36" t="s">
        <v>119</v>
      </c>
      <c r="F31" s="37">
        <v>2018</v>
      </c>
      <c r="G31" s="167">
        <v>10000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15" customHeight="1">
      <c r="A32" s="27">
        <v>17</v>
      </c>
      <c r="B32" s="164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37">
        <v>14036</v>
      </c>
      <c r="G32" s="167">
        <v>20000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15" customHeight="1">
      <c r="A33" s="27">
        <v>18</v>
      </c>
      <c r="B33" s="164"/>
      <c r="C33" s="192" t="s">
        <v>525</v>
      </c>
      <c r="D33" s="35" t="str">
        <f>VLOOKUP($C33,'[2]Tài khoản'!A$2:D$2746,2,FALSE)</f>
        <v>CAP,CER,0402,2.2uF,10%,16V,X5R</v>
      </c>
      <c r="E33" s="36" t="s">
        <v>119</v>
      </c>
      <c r="F33" s="37">
        <v>14036</v>
      </c>
      <c r="G33" s="167">
        <v>20000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15" customHeight="1">
      <c r="A34" s="27">
        <v>19</v>
      </c>
      <c r="B34" s="164"/>
      <c r="C34" s="192" t="s">
        <v>581</v>
      </c>
      <c r="D34" s="35" t="str">
        <f>VLOOKUP($C34,'[2]Tài khoản'!A$2:D$2746,2,FALSE)</f>
        <v>CAP,CER,0402,470pF,10%,50V,X7R</v>
      </c>
      <c r="E34" s="36" t="s">
        <v>119</v>
      </c>
      <c r="F34" s="37">
        <v>26054</v>
      </c>
      <c r="G34" s="167">
        <v>30000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15" customHeight="1">
      <c r="A35" s="27">
        <v>20</v>
      </c>
      <c r="B35" s="164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37">
        <v>14036</v>
      </c>
      <c r="G35" s="167">
        <v>20000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15" customHeight="1">
      <c r="A36" s="27">
        <v>21</v>
      </c>
      <c r="B36" s="164"/>
      <c r="C36" s="192" t="s">
        <v>616</v>
      </c>
      <c r="D36" s="35" t="str">
        <f>VLOOKUP($C36,'[2]Tài khoản'!A$2:D$2746,2,FALSE)</f>
        <v>CAP,CER,0402,8pF,0.5pF,50V,C0G</v>
      </c>
      <c r="E36" s="36" t="s">
        <v>119</v>
      </c>
      <c r="F36" s="37">
        <v>2018</v>
      </c>
      <c r="G36" s="167">
        <v>10000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tr">
        <f>VLOOKUP(C36,'Danh mục VT'!A$2:D$2898,4,FALSE)</f>
        <v>15214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15" customHeight="1">
      <c r="A37" s="27">
        <v>22</v>
      </c>
      <c r="B37" s="164"/>
      <c r="C37" s="192" t="s">
        <v>663</v>
      </c>
      <c r="D37" s="35" t="str">
        <f>VLOOKUP($C37,'[2]Tài khoản'!A$2:D$2746,2,FALSE)</f>
        <v>CAP,CER,0603,10uF,20%,6.3V,X5R</v>
      </c>
      <c r="E37" s="36" t="s">
        <v>119</v>
      </c>
      <c r="F37" s="37">
        <v>10018</v>
      </c>
      <c r="G37" s="167">
        <v>12000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tr">
        <f>VLOOKUP(C37,'Danh mục VT'!A$2:D$2898,4,FALSE)</f>
        <v>15214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1.15" customHeight="1">
      <c r="A38" s="27">
        <v>23</v>
      </c>
      <c r="B38" s="164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37">
        <v>20042</v>
      </c>
      <c r="G38" s="167">
        <f>16000+4000</f>
        <v>20000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tr">
        <f>VLOOKUP(C38,'Danh mục VT'!A$2:D$2898,4,FALSE)</f>
        <v>15214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1.15" customHeight="1">
      <c r="A39" s="27">
        <v>24</v>
      </c>
      <c r="B39" s="164"/>
      <c r="C39" s="192" t="s">
        <v>685</v>
      </c>
      <c r="D39" s="35" t="str">
        <f>VLOOKUP($C39,'[2]Tài khoản'!A$2:D$2746,2,FALSE)</f>
        <v>CAP,CER,0603,22uF,20%,6.3V,X5R</v>
      </c>
      <c r="E39" s="36" t="s">
        <v>119</v>
      </c>
      <c r="F39" s="37">
        <v>36072</v>
      </c>
      <c r="G39" s="167">
        <v>36000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tr">
        <f>VLOOKUP(C39,'Danh mục VT'!A$2:D$2898,4,FALSE)</f>
        <v>15214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27.75" customHeight="1">
      <c r="A40" s="27">
        <v>25</v>
      </c>
      <c r="B40" s="164"/>
      <c r="C40" s="192" t="s">
        <v>697</v>
      </c>
      <c r="D40" s="35" t="str">
        <f>VLOOKUP($C40,'[2]Tài khoản'!A$2:D$2746,2,FALSE)</f>
        <v>CAP,CER,0603,4.7uF,20%,6.3V,X5R</v>
      </c>
      <c r="E40" s="36" t="s">
        <v>119</v>
      </c>
      <c r="F40" s="37">
        <v>86168</v>
      </c>
      <c r="G40" s="70">
        <v>88000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tr">
        <f>VLOOKUP(C40,'Danh mục VT'!A$2:D$2898,4,FALSE)</f>
        <v>15214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41.25" customHeight="1">
      <c r="A41" s="27">
        <v>26</v>
      </c>
      <c r="B41" s="164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37">
        <v>39172</v>
      </c>
      <c r="G41" s="71">
        <v>39000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tr">
        <f>VLOOKUP(C41,'Danh mục VT'!A$2:D$2898,4,FALSE)</f>
        <v>15214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41.25" customHeight="1">
      <c r="A42" s="27">
        <v>27</v>
      </c>
      <c r="B42" s="164"/>
      <c r="C42" s="192" t="s">
        <v>737</v>
      </c>
      <c r="D42" s="35" t="str">
        <f>VLOOKUP($C42,'[2]Tài khoản'!A$2:D$2746,2,FALSE)</f>
        <v>CAP,CER,0805,10uF,20%,6.3V,X5R</v>
      </c>
      <c r="E42" s="36" t="s">
        <v>119</v>
      </c>
      <c r="F42" s="37">
        <v>39072</v>
      </c>
      <c r="G42" s="71">
        <v>38990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tr">
        <f>VLOOKUP(C42,'Danh mục VT'!A$2:D$2898,4,FALSE)</f>
        <v>15214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41.25" customHeight="1">
      <c r="A43" s="27">
        <v>28</v>
      </c>
      <c r="B43" s="164"/>
      <c r="C43" s="192" t="s">
        <v>746</v>
      </c>
      <c r="D43" s="35" t="str">
        <f>VLOOKUP($C43,'[2]Tài khoản'!A$2:D$2746,2,FALSE)</f>
        <v>CAP,CER,0805,22uF,20%,6.3V,X5R</v>
      </c>
      <c r="E43" s="36" t="s">
        <v>119</v>
      </c>
      <c r="F43" s="37">
        <v>69126</v>
      </c>
      <c r="G43" s="71">
        <v>72000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tr">
        <f>VLOOKUP(C43,'Danh mục VT'!A$2:D$2898,4,FALSE)</f>
        <v>15214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3.75" customHeight="1">
      <c r="A44" s="27">
        <v>29</v>
      </c>
      <c r="B44" s="164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37">
        <v>38072</v>
      </c>
      <c r="G44" s="71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tr">
        <f>VLOOKUP(C44,'Danh mục VT'!A$2:D$2898,4,FALSE)</f>
        <v>15214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4.700000000000003" customHeight="1">
      <c r="A45" s="27">
        <v>30</v>
      </c>
      <c r="B45" s="164"/>
      <c r="C45" s="192" t="s">
        <v>779</v>
      </c>
      <c r="D45" s="35" t="str">
        <f>VLOOKUP($C45,'[2]Tài khoản'!A$2:D$2746,2,FALSE)</f>
        <v>CAP,CER,1206,100uF,20%,4V,X5R</v>
      </c>
      <c r="E45" s="36" t="s">
        <v>119</v>
      </c>
      <c r="F45" s="37">
        <v>6018</v>
      </c>
      <c r="G45" s="71">
        <v>6000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tr">
        <f>VLOOKUP(C45,'Danh mục VT'!A$2:D$2898,4,FALSE)</f>
        <v>15214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4.700000000000003" customHeight="1">
      <c r="A46" s="27">
        <v>31</v>
      </c>
      <c r="B46" s="164"/>
      <c r="C46" s="192" t="s">
        <v>785</v>
      </c>
      <c r="D46" s="35" t="str">
        <f>VLOOKUP($C46,'[2]Tài khoản'!A$2:D$2746,2,FALSE)</f>
        <v>CAP CER 22uF 6.3V 10% X5R 1206</v>
      </c>
      <c r="E46" s="36" t="s">
        <v>119</v>
      </c>
      <c r="F46" s="37">
        <v>38072</v>
      </c>
      <c r="G46" s="71">
        <v>40000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tr">
        <f>VLOOKUP(C46,'Danh mục VT'!A$2:D$2898,4,FALSE)</f>
        <v>15216B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3" customHeight="1">
      <c r="A47" s="27">
        <v>32</v>
      </c>
      <c r="B47" s="164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37">
        <v>20036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tr">
        <f>VLOOKUP(C47,'Danh mục VT'!A$2:D$2898,4,FALSE)</f>
        <v>15214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5.25" customHeight="1">
      <c r="A48" s="27">
        <v>33</v>
      </c>
      <c r="B48" s="164"/>
      <c r="C48" s="192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37">
        <v>68126</v>
      </c>
      <c r="G48" s="71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tr">
        <f>VLOOKUP(C48,'Danh mục VT'!A$2:D$2898,4,FALSE)</f>
        <v>15214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4.25" customHeight="1">
      <c r="A49" s="27">
        <v>34</v>
      </c>
      <c r="B49" s="164"/>
      <c r="C49" s="192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37">
        <v>20036</v>
      </c>
      <c r="G49" s="71">
        <v>24000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tr">
        <f>VLOOKUP(C49,'Danh mục VT'!A$2:D$2898,4,FALSE)</f>
        <v>15214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6" customHeight="1">
      <c r="A50" s="27">
        <v>35</v>
      </c>
      <c r="B50" s="164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37">
        <v>2018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tr">
        <f>VLOOKUP(C50,'Danh mục VT'!A$2:D$2898,4,FALSE)</f>
        <v>15216A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1.25" customHeight="1">
      <c r="A51" s="27">
        <v>36</v>
      </c>
      <c r="B51" s="105"/>
      <c r="C51" s="192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37">
        <v>10020</v>
      </c>
      <c r="G51" s="71">
        <v>10000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tr">
        <f>VLOOKUP(C51,'Danh mục VT'!A$2:D$2898,4,FALSE)</f>
        <v>15214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40.5" customHeight="1">
      <c r="A52" s="27">
        <v>37</v>
      </c>
      <c r="B52" s="164"/>
      <c r="C52" s="192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37">
        <v>8018</v>
      </c>
      <c r="G52" s="71">
        <v>8000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tr">
        <f>VLOOKUP(C52,'Danh mục VT'!A$2:D$2898,4,FALSE)</f>
        <v>15214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2.2" customHeight="1">
      <c r="A53" s="27">
        <v>38</v>
      </c>
      <c r="B53" s="164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37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tr">
        <f>VLOOKUP(C53,'Danh mục VT'!A$2:D$2898,4,FALSE)</f>
        <v>15214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1.5" customHeight="1">
      <c r="A54" s="27">
        <v>39</v>
      </c>
      <c r="B54" s="164"/>
      <c r="C54" s="192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37">
        <v>10018</v>
      </c>
      <c r="G54" s="71">
        <v>10000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tr">
        <f>VLOOKUP(C54,'Danh mục VT'!A$2:D$2898,4,FALSE)</f>
        <v>15214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1.15" customHeight="1">
      <c r="A55" s="27">
        <v>40</v>
      </c>
      <c r="B55" s="164"/>
      <c r="C55" s="192" t="s">
        <v>1158</v>
      </c>
      <c r="D55" s="35" t="str">
        <f>VLOOKUP($C55,'[2]Tài khoản'!A$2:D$2746,2,FALSE)</f>
        <v>IND,PWR,SMT,1.5uH,30%,4A,16mohm</v>
      </c>
      <c r="E55" s="36" t="s">
        <v>119</v>
      </c>
      <c r="F55" s="37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tr">
        <f>VLOOKUP(C55,'Danh mục VT'!A$2:D$2898,4,FALSE)</f>
        <v>15214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29.25" customHeight="1">
      <c r="A56" s="27">
        <v>41</v>
      </c>
      <c r="B56" s="164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37">
        <v>9018</v>
      </c>
      <c r="G56" s="71">
        <v>9000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tr">
        <f>VLOOKUP(C56,'Danh mục VT'!A$2:D$2898,4,FALSE)</f>
        <v>15214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75" customHeight="1">
      <c r="A57" s="27">
        <v>42</v>
      </c>
      <c r="B57" s="164"/>
      <c r="C57" s="192" t="s">
        <v>1291</v>
      </c>
      <c r="D57" s="35" t="str">
        <f>VLOOKUP($C57,'[2]Tài khoản'!A$2:D$2746,2,FALSE)</f>
        <v>RES,THK,0402,0,5%</v>
      </c>
      <c r="E57" s="36" t="s">
        <v>119</v>
      </c>
      <c r="F57" s="37">
        <v>176325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tr">
        <f>VLOOKUP(C57,'Danh mục VT'!A$2:D$2898,4,FALSE)</f>
        <v>15214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4.75" customHeight="1">
      <c r="A58" s="27">
        <v>43</v>
      </c>
      <c r="B58" s="164"/>
      <c r="C58" s="192" t="s">
        <v>1299</v>
      </c>
      <c r="D58" s="35" t="str">
        <f>VLOOKUP($C58,'[2]Tài khoản'!A$2:D$2746,2,FALSE)</f>
        <v>RES,THK,0402,100,5%</v>
      </c>
      <c r="E58" s="36" t="s">
        <v>119</v>
      </c>
      <c r="F58" s="37">
        <v>76154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tr">
        <f>VLOOKUP(C58,'Danh mục VT'!A$2:D$2898,4,FALSE)</f>
        <v>15214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24.75" customHeight="1">
      <c r="A59" s="27">
        <v>44</v>
      </c>
      <c r="B59" s="164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37">
        <v>2018</v>
      </c>
      <c r="G59" s="71">
        <v>9999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tr">
        <f>VLOOKUP(C59,'Danh mục VT'!A$2:D$2898,4,FALSE)</f>
        <v>15214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4.75" customHeight="1">
      <c r="A60" s="27">
        <v>45</v>
      </c>
      <c r="B60" s="164"/>
      <c r="C60" s="192" t="s">
        <v>1303</v>
      </c>
      <c r="D60" s="35" t="str">
        <f>VLOOKUP($C60,'[2]Tài khoản'!A$2:D$2746,2,FALSE)</f>
        <v>RES,THK,0402,10k,1%</v>
      </c>
      <c r="E60" s="36" t="s">
        <v>119</v>
      </c>
      <c r="F60" s="37">
        <v>2018</v>
      </c>
      <c r="G60" s="71">
        <v>10000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tr">
        <f>VLOOKUP(C60,'Danh mục VT'!A$2:D$2898,4,FALSE)</f>
        <v>15214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4.75" customHeight="1">
      <c r="A61" s="27">
        <v>46</v>
      </c>
      <c r="B61" s="164"/>
      <c r="C61" s="192" t="s">
        <v>1305</v>
      </c>
      <c r="D61" s="35" t="str">
        <f>VLOOKUP($C61,'[2]Tài khoản'!A$2:D$2746,2,FALSE)</f>
        <v>RES,THK,0402,10K,5%</v>
      </c>
      <c r="E61" s="36" t="s">
        <v>119</v>
      </c>
      <c r="F61" s="37">
        <v>148164</v>
      </c>
      <c r="G61" s="71">
        <v>149990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tr">
        <f>VLOOKUP(C61,'Danh mục VT'!A$2:D$2898,4,FALSE)</f>
        <v>15214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4.75" customHeight="1">
      <c r="A62" s="27">
        <v>47</v>
      </c>
      <c r="B62" s="164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37">
        <v>14038</v>
      </c>
      <c r="G62" s="71">
        <v>20000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tr">
        <f>VLOOKUP(C62,'Danh mục VT'!A$2:D$2898,4,FALSE)</f>
        <v>15214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1.15" customHeight="1">
      <c r="A63" s="27">
        <v>48</v>
      </c>
      <c r="B63" s="164"/>
      <c r="C63" s="192" t="s">
        <v>1321</v>
      </c>
      <c r="D63" s="35" t="str">
        <f>VLOOKUP($C63,'[2]Tài khoản'!A$2:D$2746,2,FALSE)</f>
        <v>RES 124K OHM 1/16W 1% 0402 SMD</v>
      </c>
      <c r="E63" s="36" t="s">
        <v>119</v>
      </c>
      <c r="F63" s="37">
        <v>2020</v>
      </c>
      <c r="G63" s="71">
        <v>10000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tr">
        <f>VLOOKUP(C63,'Danh mục VT'!A$2:D$2898,4,FALSE)</f>
        <v>15214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4.75" customHeight="1">
      <c r="A64" s="27">
        <v>49</v>
      </c>
      <c r="B64" s="164"/>
      <c r="C64" s="192" t="s">
        <v>1325</v>
      </c>
      <c r="D64" s="35" t="str">
        <f>VLOOKUP($C64,'[2]Tài khoản'!A$2:D$2746,2,FALSE)</f>
        <v>RES,THK,0402,130R,2%</v>
      </c>
      <c r="E64" s="36" t="s">
        <v>119</v>
      </c>
      <c r="F64" s="37">
        <v>14036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tr">
        <f>VLOOKUP(C64,'Danh mục VT'!A$2:D$2898,4,FALSE)</f>
        <v>15214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7.75" customHeight="1">
      <c r="A65" s="27">
        <v>50</v>
      </c>
      <c r="B65" s="164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37">
        <v>2018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tr">
        <f>VLOOKUP(C65,'Danh mục VT'!A$2:D$2898,4,FALSE)</f>
        <v>15214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24.75" customHeight="1">
      <c r="A66" s="27">
        <v>51</v>
      </c>
      <c r="B66" s="164"/>
      <c r="C66" s="192" t="s">
        <v>1335</v>
      </c>
      <c r="D66" s="35" t="str">
        <f>VLOOKUP($C66,'[2]Tài khoản'!A$2:D$2746,2,FALSE)</f>
        <v>RES,THK,0402,15K,1%</v>
      </c>
      <c r="E66" s="36" t="s">
        <v>119</v>
      </c>
      <c r="F66" s="37">
        <v>2018</v>
      </c>
      <c r="G66" s="71">
        <v>9999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tr">
        <f>VLOOKUP(C66,'Danh mục VT'!A$2:D$2898,4,FALSE)</f>
        <v>15214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9.25" customHeight="1">
      <c r="A67" s="27">
        <v>52</v>
      </c>
      <c r="B67" s="164"/>
      <c r="C67" s="192" t="s">
        <v>1357</v>
      </c>
      <c r="D67" s="35" t="str">
        <f>VLOOKUP($C67,'[2]Tài khoản'!A$2:D$2746,2,FALSE)</f>
        <v>RES,THK,0402,1.78K,1%,63mW</v>
      </c>
      <c r="E67" s="36" t="s">
        <v>119</v>
      </c>
      <c r="F67" s="37">
        <v>2018</v>
      </c>
      <c r="G67" s="71">
        <v>9999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tr">
        <f>VLOOKUP(C67,'Danh mục VT'!A$2:D$2898,4,FALSE)</f>
        <v>15214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4.75" customHeight="1">
      <c r="A68" s="27">
        <v>53</v>
      </c>
      <c r="B68" s="164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37">
        <v>14041</v>
      </c>
      <c r="G68" s="71">
        <v>19998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tr">
        <f>VLOOKUP(C68,'Danh mục VT'!A$2:D$2898,4,FALSE)</f>
        <v>15214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75" customHeight="1">
      <c r="A69" s="27">
        <v>54</v>
      </c>
      <c r="B69" s="164"/>
      <c r="C69" s="192" t="s">
        <v>1361</v>
      </c>
      <c r="D69" s="35" t="str">
        <f>VLOOKUP($C69,'[2]Tài khoản'!A$2:D$2746,2,FALSE)</f>
        <v>RES,THK,0402,1K,5%</v>
      </c>
      <c r="E69" s="36" t="s">
        <v>119</v>
      </c>
      <c r="F69" s="37">
        <v>52108</v>
      </c>
      <c r="G69" s="71">
        <v>60000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tr">
        <f>VLOOKUP(C69,'Danh mục VT'!A$2:D$2898,4,FALSE)</f>
        <v>15214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24.75" customHeight="1">
      <c r="A70" s="27">
        <v>55</v>
      </c>
      <c r="B70" s="164"/>
      <c r="C70" s="192" t="s">
        <v>1367</v>
      </c>
      <c r="D70" s="35" t="str">
        <f>VLOOKUP($C70,'[2]Tài khoản'!A$2:D$2746,2,FALSE)</f>
        <v>RES,THK,0402,20K,1%,63mW</v>
      </c>
      <c r="E70" s="36" t="s">
        <v>119</v>
      </c>
      <c r="F70" s="37">
        <v>2021</v>
      </c>
      <c r="G70" s="71">
        <v>9999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tr">
        <f>VLOOKUP(C70,'Danh mục VT'!A$2:D$2898,4,FALSE)</f>
        <v>15216C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9.25" customHeight="1">
      <c r="A71" s="27">
        <v>56</v>
      </c>
      <c r="B71" s="164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37">
        <v>2018</v>
      </c>
      <c r="G71" s="71">
        <v>9999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tr">
        <f>VLOOKUP(C71,'Danh mục VT'!A$2:D$2898,4,FALSE)</f>
        <v>15216A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29.25" customHeight="1">
      <c r="A72" s="27">
        <v>57</v>
      </c>
      <c r="B72" s="164"/>
      <c r="C72" s="192" t="s">
        <v>1375</v>
      </c>
      <c r="D72" s="35" t="str">
        <f>VLOOKUP($C72,'[2]Tài khoản'!A$2:D$2746,2,FALSE)</f>
        <v>RES 22.1K OHM 1/16W 1% 0402 SMD</v>
      </c>
      <c r="E72" s="36" t="s">
        <v>119</v>
      </c>
      <c r="F72" s="37">
        <v>14041</v>
      </c>
      <c r="G72" s="71">
        <v>19998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tr">
        <f>VLOOKUP(C72,'Danh mục VT'!A$2:D$2898,4,FALSE)</f>
        <v>15214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15" customHeight="1">
      <c r="A73" s="27">
        <v>58</v>
      </c>
      <c r="B73" s="164"/>
      <c r="C73" s="192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37">
        <v>14037</v>
      </c>
      <c r="G73" s="71">
        <v>20000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tr">
        <f>VLOOKUP(C73,'Danh mục VT'!A$2:D$2898,4,FALSE)</f>
        <v>15215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75" customHeight="1">
      <c r="A74" s="27">
        <v>59</v>
      </c>
      <c r="B74" s="164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37">
        <v>38072</v>
      </c>
      <c r="G74" s="71">
        <v>40000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tr">
        <f>VLOOKUP(C74,'Danh mục VT'!A$2:D$2898,4,FALSE)</f>
        <v>15214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75" customHeight="1">
      <c r="A75" s="27">
        <v>60</v>
      </c>
      <c r="B75" s="164"/>
      <c r="C75" s="192" t="s">
        <v>1429</v>
      </c>
      <c r="D75" s="35" t="str">
        <f>VLOOKUP($C75,'[2]Tài khoản'!A$2:D$2746,2,FALSE)</f>
        <v>RES,THK,0402,33,5%</v>
      </c>
      <c r="E75" s="36" t="s">
        <v>119</v>
      </c>
      <c r="F75" s="37">
        <v>2022</v>
      </c>
      <c r="G75" s="71">
        <v>9999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tr">
        <f>VLOOKUP(C75,'Danh mục VT'!A$2:D$2898,4,FALSE)</f>
        <v>15214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75" customHeight="1">
      <c r="A76" s="27">
        <v>61</v>
      </c>
      <c r="B76" s="164"/>
      <c r="C76" s="192" t="s">
        <v>1435</v>
      </c>
      <c r="D76" s="35" t="str">
        <f>VLOOKUP($C76,'[2]Tài khoản'!A$2:D$2746,2,FALSE)</f>
        <v>RES,THK,0402,390,5%</v>
      </c>
      <c r="E76" s="36" t="s">
        <v>119</v>
      </c>
      <c r="F76" s="37">
        <v>14037</v>
      </c>
      <c r="G76" s="71">
        <v>20000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tr">
        <f>VLOOKUP(C76,'Danh mục VT'!A$2:D$2898,4,FALSE)</f>
        <v>15214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75" customHeight="1">
      <c r="A77" s="27">
        <v>62</v>
      </c>
      <c r="B77" s="164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37">
        <v>2022</v>
      </c>
      <c r="G77" s="71">
        <v>10000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tr">
        <f>VLOOKUP(C77,'Danh mục VT'!A$2:D$2898,4,FALSE)</f>
        <v>15214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75" customHeight="1">
      <c r="A78" s="27">
        <v>63</v>
      </c>
      <c r="B78" s="164"/>
      <c r="C78" s="192" t="s">
        <v>1449</v>
      </c>
      <c r="D78" s="35" t="str">
        <f>VLOOKUP($C78,'[2]Tài khoản'!A$2:D$2746,2,FALSE)</f>
        <v>RES,THK,0402,3K,5%</v>
      </c>
      <c r="E78" s="36" t="s">
        <v>119</v>
      </c>
      <c r="F78" s="37">
        <v>26064</v>
      </c>
      <c r="G78" s="71">
        <v>30000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tr">
        <f>VLOOKUP(C78,'Danh mục VT'!A$2:D$2898,4,FALSE)</f>
        <v>15214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8.5" customHeight="1">
      <c r="A79" s="27">
        <v>64</v>
      </c>
      <c r="B79" s="164"/>
      <c r="C79" s="192" t="s">
        <v>1451</v>
      </c>
      <c r="D79" s="35" t="str">
        <f>VLOOKUP($C79,'[2]Tài khoản'!A$2:D$2746,2,FALSE)</f>
        <v>RES,THK,0402,402,1%,63mW</v>
      </c>
      <c r="E79" s="36" t="s">
        <v>119</v>
      </c>
      <c r="F79" s="37">
        <v>2018</v>
      </c>
      <c r="G79" s="71">
        <v>9999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tr">
        <f>VLOOKUP(C79,'Danh mục VT'!A$2:D$2898,4,FALSE)</f>
        <v>15214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75" customHeight="1">
      <c r="A80" s="27">
        <v>65</v>
      </c>
      <c r="B80" s="164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37">
        <v>2020</v>
      </c>
      <c r="G80" s="71">
        <v>9999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tr">
        <f>VLOOKUP(C80,'Danh mục VT'!A$2:D$2898,4,FALSE)</f>
        <v>15214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75" customHeight="1">
      <c r="A81" s="27">
        <v>66</v>
      </c>
      <c r="B81" s="164"/>
      <c r="C81" s="192" t="s">
        <v>1457</v>
      </c>
      <c r="D81" s="35" t="str">
        <f>VLOOKUP($C81,'[2]Tài khoản'!A$2:D$2746,2,FALSE)</f>
        <v>RES,THK,0402,422,1%</v>
      </c>
      <c r="E81" s="36" t="s">
        <v>119</v>
      </c>
      <c r="F81" s="37">
        <v>2022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tr">
        <f>VLOOKUP(C81,'Danh mục VT'!A$2:D$2898,4,FALSE)</f>
        <v>15214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75" customHeight="1">
      <c r="A82" s="27">
        <v>67</v>
      </c>
      <c r="B82" s="164"/>
      <c r="C82" s="192" t="s">
        <v>1459</v>
      </c>
      <c r="D82" s="35" t="str">
        <f>VLOOKUP($C82,'[2]Tài khoản'!A$2:D$2746,2,FALSE)</f>
        <v>RES,THK,0402,43.2K,1%</v>
      </c>
      <c r="E82" s="36" t="s">
        <v>119</v>
      </c>
      <c r="F82" s="37">
        <v>2018</v>
      </c>
      <c r="G82" s="71">
        <v>10000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tr">
        <f>VLOOKUP(C82,'Danh mục VT'!A$2:D$2898,4,FALSE)</f>
        <v>15214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1.5" customHeight="1">
      <c r="A83" s="27">
        <v>68</v>
      </c>
      <c r="B83" s="164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37">
        <v>14041</v>
      </c>
      <c r="G83" s="71">
        <v>19998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tr">
        <f>VLOOKUP(C83,'Danh mục VT'!A$2:D$2898,4,FALSE)</f>
        <v>15214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75" customHeight="1">
      <c r="A84" s="27">
        <v>69</v>
      </c>
      <c r="B84" s="164"/>
      <c r="C84" s="192" t="s">
        <v>1475</v>
      </c>
      <c r="D84" s="35" t="str">
        <f>VLOOKUP($C84,'[2]Tài khoản'!A$2:D$2746,2,FALSE)</f>
        <v>RES,THK,0402,4.32K,1%</v>
      </c>
      <c r="E84" s="36" t="s">
        <v>119</v>
      </c>
      <c r="F84" s="37">
        <v>2019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tr">
        <f>VLOOKUP(C84,'Danh mục VT'!A$2:D$2898,4,FALSE)</f>
        <v>15214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7.4" customHeight="1">
      <c r="A85" s="27">
        <v>70</v>
      </c>
      <c r="B85" s="164"/>
      <c r="C85" s="192" t="s">
        <v>1479</v>
      </c>
      <c r="D85" s="35" t="str">
        <f>VLOOKUP($C85,'[2]Tài khoản'!A$2:D$2746,2,FALSE)</f>
        <v>RES,THK,0402,4.7K,5%</v>
      </c>
      <c r="E85" s="36" t="s">
        <v>119</v>
      </c>
      <c r="F85" s="37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tr">
        <f>VLOOKUP(C85,'Danh mục VT'!A$2:D$2898,4,FALSE)</f>
        <v>15214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8.5" customHeight="1">
      <c r="A86" s="27">
        <v>71</v>
      </c>
      <c r="B86" s="164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37">
        <v>14036</v>
      </c>
      <c r="G86" s="71">
        <v>20000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tr">
        <f>VLOOKUP(C86,'Danh mục VT'!A$2:D$2898,4,FALSE)</f>
        <v>15214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9.25" customHeight="1">
      <c r="A87" s="27">
        <v>72</v>
      </c>
      <c r="B87" s="164"/>
      <c r="C87" s="192" t="s">
        <v>1511</v>
      </c>
      <c r="D87" s="35" t="str">
        <f>VLOOKUP($C87,'[2]Tài khoản'!A$2:D$2746,2,FALSE)</f>
        <v>RES,THK,0402,64.9K,1%</v>
      </c>
      <c r="E87" s="36" t="s">
        <v>119</v>
      </c>
      <c r="F87" s="37">
        <v>2022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tr">
        <f>VLOOKUP(C87,'Danh mục VT'!A$2:D$2898,4,FALSE)</f>
        <v>15214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38.450000000000003" customHeight="1">
      <c r="A88" s="27">
        <v>73</v>
      </c>
      <c r="B88" s="164"/>
      <c r="C88" s="192" t="s">
        <v>1515</v>
      </c>
      <c r="D88" s="35" t="str">
        <f>VLOOKUP($C88,'[2]Tài khoản'!A$2:D$2746,2,FALSE)</f>
        <v>RES,THK,0402,6.04K,1%</v>
      </c>
      <c r="E88" s="36" t="s">
        <v>119</v>
      </c>
      <c r="F88" s="37">
        <v>2020</v>
      </c>
      <c r="G88" s="71">
        <v>9999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tr">
        <f>VLOOKUP(C88,'Danh mục VT'!A$2:D$2898,4,FALSE)</f>
        <v>15214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0" customHeight="1">
      <c r="A89" s="27">
        <v>74</v>
      </c>
      <c r="B89" s="164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37">
        <v>2019</v>
      </c>
      <c r="G89" s="71">
        <v>9999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tr">
        <f>VLOOKUP(C89,'Danh mục VT'!A$2:D$2898,4,FALSE)</f>
        <v>15214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37.5" customHeight="1">
      <c r="A90" s="27">
        <v>75</v>
      </c>
      <c r="B90" s="164"/>
      <c r="C90" s="192" t="s">
        <v>1539</v>
      </c>
      <c r="D90" s="35" t="str">
        <f>VLOOKUP($C90,'[2]Tài khoản'!A$2:D$2746,2,FALSE)</f>
        <v>RES,THK,0402,82R,2%</v>
      </c>
      <c r="E90" s="36" t="s">
        <v>119</v>
      </c>
      <c r="F90" s="37">
        <v>14036</v>
      </c>
      <c r="G90" s="71">
        <v>20000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tr">
        <f>VLOOKUP(C90,'Danh mục VT'!A$2:D$2898,4,FALSE)</f>
        <v>15214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37.5" customHeight="1">
      <c r="A91" s="27">
        <v>76</v>
      </c>
      <c r="B91" s="164"/>
      <c r="C91" s="192" t="s">
        <v>1681</v>
      </c>
      <c r="D91" s="35" t="str">
        <f>VLOOKUP($C91,'[2]Tài khoản'!A$2:D$2746,2,FALSE)</f>
        <v>RES,THK,1206,0,5%</v>
      </c>
      <c r="E91" s="36" t="s">
        <v>119</v>
      </c>
      <c r="F91" s="37">
        <v>19036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tr">
        <f>VLOOKUP(C91,'Danh mục VT'!A$2:D$2898,4,FALSE)</f>
        <v>15214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7.5" customHeight="1">
      <c r="A92" s="27">
        <v>77</v>
      </c>
      <c r="B92" s="164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37">
        <v>19686</v>
      </c>
      <c r="G92" s="71">
        <v>19800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tr">
        <f>VLOOKUP(C92,'Danh mục VT'!A$2:D$2898,4,FALSE)</f>
        <v>15214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2.2" customHeight="1">
      <c r="A93" s="27">
        <v>78</v>
      </c>
      <c r="B93" s="164"/>
      <c r="C93" s="192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37">
        <v>10018</v>
      </c>
      <c r="G93" s="71">
        <v>10000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tr">
        <f>VLOOKUP(C93,'Danh mục VT'!A$2:D$2898,4,FALSE)</f>
        <v>15214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7.5" customHeight="1">
      <c r="A94" s="27">
        <v>79</v>
      </c>
      <c r="B94" s="164"/>
      <c r="C94" s="192" t="s">
        <v>1782</v>
      </c>
      <c r="D94" s="35" t="str">
        <f>VLOOKUP($C94,'[2]Tài khoản'!A$2:D$2746,2,FALSE)</f>
        <v>XTL,FXD,SMT,25.000MHz,18pF,2-SMD</v>
      </c>
      <c r="E94" s="36" t="s">
        <v>119</v>
      </c>
      <c r="F94" s="37">
        <v>10018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tr">
        <f>VLOOKUP(C94,'Danh mục VT'!A$2:D$2898,4,FALSE)</f>
        <v>15214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6.5" customHeight="1">
      <c r="A95" s="27">
        <v>80</v>
      </c>
      <c r="B95" s="164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37"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tr">
        <f>VLOOKUP(C95,'Danh mục VT'!A$2:D$2898,4,FALSE)</f>
        <v>15214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37.5" customHeight="1">
      <c r="A96" s="27">
        <v>81</v>
      </c>
      <c r="B96" s="164"/>
      <c r="C96" s="192" t="s">
        <v>1872</v>
      </c>
      <c r="D96" s="35" t="str">
        <f>VLOOKUP($C96,'[2]Tài khoản'!A$2:D$2746,2,FALSE)</f>
        <v>DIO,TVS,SOT23/6,20V,25A</v>
      </c>
      <c r="E96" s="36" t="s">
        <v>119</v>
      </c>
      <c r="F96" s="37">
        <v>9068</v>
      </c>
      <c r="G96" s="71">
        <v>9000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tr">
        <f>VLOOKUP(C96,'Danh mục VT'!A$2:D$2898,4,FALSE)</f>
        <v>15214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7.5" customHeight="1">
      <c r="A97" s="27">
        <v>82</v>
      </c>
      <c r="B97" s="164"/>
      <c r="C97" s="192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37">
        <v>10004</v>
      </c>
      <c r="G97" s="71">
        <v>10020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tr">
        <f>VLOOKUP(C97,'Danh mục VT'!A$2:D$2898,4,FALSE)</f>
        <v>15214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7.5" customHeight="1">
      <c r="A98" s="27">
        <v>83</v>
      </c>
      <c r="B98" s="164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37">
        <v>9995</v>
      </c>
      <c r="G98" s="71">
        <v>10009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tr">
        <f>VLOOKUP(C98,'Danh mục VT'!A$2:D$2898,4,FALSE)</f>
        <v>15214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7.5" customHeight="1">
      <c r="A99" s="27">
        <v>84</v>
      </c>
      <c r="B99" s="164"/>
      <c r="C99" s="192" t="s">
        <v>1977</v>
      </c>
      <c r="D99" s="35" t="str">
        <f>VLOOKUP($C99,'[2]Tài khoản'!A$2:D$2746,2,FALSE)</f>
        <v>IC,SDRAM,FBGA96,1Gb,800MHz</v>
      </c>
      <c r="E99" s="36" t="s">
        <v>119</v>
      </c>
      <c r="F99" s="37"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tr">
        <f>VLOOKUP(C99,'Danh mục VT'!A$2:D$2898,4,FALSE)</f>
        <v>15214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37.5" customHeight="1">
      <c r="A100" s="27">
        <v>85</v>
      </c>
      <c r="B100" s="164"/>
      <c r="C100" s="192" t="s">
        <v>2021</v>
      </c>
      <c r="D100" s="35" t="str">
        <f>VLOOKUP($C100,'[2]Tài khoản'!A$2:D$2746,2,FALSE)</f>
        <v>IC,FLASH,TSOP48,1Gb,30nS</v>
      </c>
      <c r="E100" s="36" t="s">
        <v>119</v>
      </c>
      <c r="F100" s="37">
        <v>9378</v>
      </c>
      <c r="G100" s="71">
        <v>9600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tr">
        <f>VLOOKUP(C100,'Danh mục VT'!A$2:D$2898,4,FALSE)</f>
        <v>15214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2.2" customHeight="1">
      <c r="A101" s="27">
        <v>86</v>
      </c>
      <c r="B101" s="164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37">
        <v>9018</v>
      </c>
      <c r="G101" s="71">
        <v>9000</v>
      </c>
      <c r="H101" s="68"/>
      <c r="I101" s="159" t="e">
        <f>VLOOKUP(C101,'Danh mục VT'!A$2:E$2898,5,FALSE)</f>
        <v>#N/A</v>
      </c>
      <c r="J101" s="181" t="e">
        <f>VLOOKUP(C101,'Danh mục VT'!A$2:F$2898,6,FALSE)</f>
        <v>#N/A</v>
      </c>
      <c r="K101" s="181" t="e">
        <f>VLOOKUP(C101,'Danh mục VT'!A$2:D$2898,4,FALSE)</f>
        <v>#N/A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6.25" customHeight="1">
      <c r="A102" s="27">
        <v>87</v>
      </c>
      <c r="B102" s="164"/>
      <c r="C102" s="192" t="s">
        <v>2076</v>
      </c>
      <c r="D102" s="35" t="str">
        <f>VLOOKUP($C102,'[2]Tài khoản'!A$2:D$2746,2,FALSE)</f>
        <v>LDO,220mV,5SOT-23</v>
      </c>
      <c r="E102" s="36" t="s">
        <v>119</v>
      </c>
      <c r="F102" s="37">
        <v>9018</v>
      </c>
      <c r="G102" s="71">
        <v>9000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tr">
        <f>VLOOKUP(C102,'Danh mục VT'!A$2:D$2898,4,FALSE)</f>
        <v>15214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8.450000000000003" customHeight="1">
      <c r="A103" s="27">
        <v>88</v>
      </c>
      <c r="B103" s="164"/>
      <c r="C103" s="192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37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tr">
        <f>VLOOKUP(C103,'Danh mục VT'!A$2:D$2898,4,FALSE)</f>
        <v>15214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2.25" customHeight="1">
      <c r="A104" s="27">
        <v>89</v>
      </c>
      <c r="B104" s="164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37">
        <v>18036</v>
      </c>
      <c r="G104" s="71">
        <v>18000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tr">
        <f>VLOOKUP(C104,'Danh mục VT'!A$2:D$2898,4,FALSE)</f>
        <v>15214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3.75" customHeight="1">
      <c r="A105" s="27">
        <v>90</v>
      </c>
      <c r="B105" s="164"/>
      <c r="C105" s="192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37">
        <v>9318</v>
      </c>
      <c r="G105" s="71">
        <v>9000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tr">
        <f>VLOOKUP(C105,'Danh mục VT'!A$2:D$2898,4,FALSE)</f>
        <v>15216A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4.700000000000003" customHeight="1">
      <c r="A106" s="27">
        <v>91</v>
      </c>
      <c r="B106" s="164"/>
      <c r="C106" s="192" t="s">
        <v>2177</v>
      </c>
      <c r="D106" s="35" t="str">
        <f>VLOOKUP($C106,'[2]Tài khoản'!A$2:D$2746,2,FALSE)</f>
        <v>XSTR,MOS,SOT23,-20V,2.9A</v>
      </c>
      <c r="E106" s="36" t="s">
        <v>119</v>
      </c>
      <c r="F106" s="37">
        <v>9018</v>
      </c>
      <c r="G106" s="71">
        <v>9000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tr">
        <f>VLOOKUP(C106,'Danh mục VT'!A$2:D$2898,4,FALSE)</f>
        <v>15214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0" customHeight="1">
      <c r="A107" s="27">
        <v>92</v>
      </c>
      <c r="B107" s="164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37">
        <v>18036</v>
      </c>
      <c r="G107" s="71">
        <v>18000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tr">
        <f>VLOOKUP(C107,'Danh mục VT'!A$2:D$2898,4,FALSE)</f>
        <v>15214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1.15" customHeight="1">
      <c r="A108" s="27">
        <v>93</v>
      </c>
      <c r="B108" s="164"/>
      <c r="C108" s="192" t="s">
        <v>2875</v>
      </c>
      <c r="D108" s="35" t="s">
        <v>2874</v>
      </c>
      <c r="E108" s="36" t="s">
        <v>119</v>
      </c>
      <c r="F108" s="37">
        <v>10000</v>
      </c>
      <c r="G108" s="71">
        <v>10000</v>
      </c>
      <c r="H108" s="68"/>
      <c r="I108" s="159" t="str">
        <f>VLOOKUP(C108,'Danh mục VT'!A$2:E$2898,5,FALSE)</f>
        <v>NVL</v>
      </c>
      <c r="J108" s="181">
        <f>VLOOKUP(C108,'Danh mục VT'!A$2:F$2898,6,FALSE)</f>
        <v>1548</v>
      </c>
      <c r="K108" s="181" t="str">
        <f>VLOOKUP(C108,'Danh mục VT'!A$2:D$2898,4,FALSE)</f>
        <v>15214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7.5" customHeight="1">
      <c r="A109" s="27">
        <v>94</v>
      </c>
      <c r="B109" s="164"/>
      <c r="C109" s="192" t="s">
        <v>1092</v>
      </c>
      <c r="D109" s="35" t="s">
        <v>1091</v>
      </c>
      <c r="E109" s="36" t="s">
        <v>119</v>
      </c>
      <c r="F109" s="37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tr">
        <f>VLOOKUP(C109,'Danh mục VT'!A$2:D$2898,4,FALSE)</f>
        <v>15214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2.5" customHeight="1">
      <c r="A110" s="171" t="s">
        <v>22</v>
      </c>
      <c r="B110" s="172"/>
      <c r="D110" s="174" t="s">
        <v>5943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>
      <c r="A111" s="82"/>
      <c r="E111" s="430" t="s">
        <v>5942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 ht="15" customHeigh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 ht="38.450000000000003" customHeight="1">
      <c r="A114" s="1"/>
      <c r="B114" s="2"/>
      <c r="C114" s="2"/>
      <c r="D114" s="162"/>
      <c r="E114" s="162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 ht="25.5" hidden="1" customHeight="1">
      <c r="A115" s="1"/>
      <c r="B115" s="2"/>
      <c r="C115" s="2"/>
      <c r="D115" s="162"/>
      <c r="E115" s="162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 ht="3" customHeight="1">
      <c r="A116" s="1"/>
      <c r="B116" s="2"/>
      <c r="C116" s="2"/>
      <c r="D116" s="162"/>
      <c r="E116" s="162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162"/>
      <c r="E117" s="162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"/>
  <sheetViews>
    <sheetView workbookViewId="0">
      <selection activeCell="F9" sqref="F9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162" customWidth="1"/>
    <col min="7" max="7" width="10.42578125" style="162" customWidth="1"/>
    <col min="8" max="8" width="10" style="5" customWidth="1"/>
    <col min="9" max="9" width="15.42578125" style="63" customWidth="1"/>
    <col min="10" max="11" width="9.140625" style="178"/>
    <col min="12" max="12" width="17.28515625" style="178" customWidth="1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162"/>
      <c r="G1" s="162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162"/>
      <c r="G2" s="162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62"/>
      <c r="G3" s="162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161"/>
      <c r="G6" s="161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5926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 t="s">
        <v>5978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62"/>
      <c r="G10" s="66"/>
      <c r="H10" s="165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64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27.75" customHeight="1">
      <c r="A16" s="27">
        <v>1</v>
      </c>
      <c r="B16" s="164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f>2000+1600+2000</f>
        <v>5600</v>
      </c>
      <c r="G16" s="70">
        <f>F16</f>
        <v>5600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145"/>
      <c r="O16" s="91"/>
    </row>
    <row r="17" spans="1:15" s="92" customFormat="1" ht="41.25" customHeight="1">
      <c r="A17" s="27">
        <v>2</v>
      </c>
      <c r="B17" s="164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f>F16</f>
        <v>5600</v>
      </c>
      <c r="G17" s="70">
        <f>G16</f>
        <v>5600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  <c r="O17" s="91"/>
    </row>
    <row r="18" spans="1:15" s="65" customFormat="1" ht="33" customHeight="1">
      <c r="A18" s="27">
        <v>3</v>
      </c>
      <c r="B18" s="164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f>F17</f>
        <v>5600</v>
      </c>
      <c r="G18" s="70">
        <f>G17</f>
        <v>5600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145"/>
      <c r="O18" s="64"/>
    </row>
    <row r="19" spans="1:15" s="65" customFormat="1" ht="35.25" customHeight="1">
      <c r="A19" s="27">
        <v>4</v>
      </c>
      <c r="B19" s="164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5000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58"/>
      <c r="N19" s="148"/>
      <c r="O19" s="64"/>
    </row>
    <row r="20" spans="1:15" s="65" customFormat="1" ht="33.75" customHeight="1">
      <c r="A20" s="27">
        <v>5</v>
      </c>
      <c r="B20" s="164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16800</v>
      </c>
      <c r="G20" s="71">
        <v>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64"/>
    </row>
    <row r="21" spans="1:15" s="65" customFormat="1" ht="69" customHeight="1">
      <c r="A21" s="27">
        <v>6</v>
      </c>
      <c r="B21" s="164"/>
      <c r="C21" s="29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f>F18</f>
        <v>5600</v>
      </c>
      <c r="G21" s="71">
        <f>G18</f>
        <v>5600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148"/>
      <c r="O21" s="64"/>
    </row>
    <row r="22" spans="1:15" s="113" customFormat="1" ht="44.25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f t="shared" ref="F22:G25" si="0">F21</f>
        <v>5600</v>
      </c>
      <c r="G22" s="71">
        <f t="shared" si="0"/>
        <v>5600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148"/>
      <c r="O22" s="112"/>
    </row>
    <row r="23" spans="1:15" s="65" customFormat="1" ht="24.75" customHeight="1">
      <c r="A23" s="27">
        <v>8</v>
      </c>
      <c r="B23" s="164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f t="shared" si="0"/>
        <v>5600</v>
      </c>
      <c r="G23" s="71">
        <f t="shared" si="0"/>
        <v>5600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47"/>
      <c r="N23" s="160"/>
      <c r="O23" s="64"/>
    </row>
    <row r="24" spans="1:15" s="65" customFormat="1" ht="27.4" customHeight="1">
      <c r="A24" s="27">
        <v>9</v>
      </c>
      <c r="B24" s="164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f t="shared" si="0"/>
        <v>5600</v>
      </c>
      <c r="G24" s="71">
        <f t="shared" si="0"/>
        <v>5600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147"/>
      <c r="N24" s="160"/>
      <c r="O24" s="64"/>
    </row>
    <row r="25" spans="1:15" s="65" customFormat="1" ht="28.5" customHeight="1">
      <c r="A25" s="27">
        <v>10</v>
      </c>
      <c r="B25" s="164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f t="shared" si="0"/>
        <v>5600</v>
      </c>
      <c r="G25" s="71">
        <f t="shared" si="0"/>
        <v>5600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147"/>
      <c r="N25" s="160"/>
      <c r="O25" s="64"/>
    </row>
    <row r="26" spans="1:15" s="65" customFormat="1" ht="29.25" customHeight="1">
      <c r="A26" s="27">
        <v>11</v>
      </c>
      <c r="B26" s="164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22400</v>
      </c>
      <c r="G26" s="71">
        <v>22400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147"/>
      <c r="N26" s="160"/>
      <c r="O26" s="64"/>
    </row>
    <row r="27" spans="1:15" s="65" customFormat="1" ht="38.450000000000003" customHeight="1">
      <c r="A27" s="27">
        <v>12</v>
      </c>
      <c r="B27" s="164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22400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147"/>
      <c r="N27" s="160"/>
      <c r="O27" s="64"/>
    </row>
    <row r="28" spans="1:15" s="65" customFormat="1" ht="30" customHeight="1">
      <c r="A28" s="27">
        <v>13</v>
      </c>
      <c r="B28" s="164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71">
        <v>5100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147"/>
      <c r="N28" s="160"/>
      <c r="O28" s="64"/>
    </row>
    <row r="29" spans="1:15" s="65" customFormat="1" ht="37.5" customHeight="1">
      <c r="A29" s="27">
        <v>14</v>
      </c>
      <c r="B29" s="164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147"/>
      <c r="N29" s="160"/>
      <c r="O29" s="64"/>
    </row>
    <row r="30" spans="1:15" s="65" customFormat="1" ht="42.2" customHeight="1">
      <c r="A30" s="27">
        <v>15</v>
      </c>
      <c r="B30" s="164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f>F28</f>
        <v>5600</v>
      </c>
      <c r="G30" s="71">
        <f>G24</f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147"/>
      <c r="N30" s="160"/>
      <c r="O30" s="64"/>
    </row>
    <row r="31" spans="1:15" s="65" customFormat="1" ht="47.25" customHeight="1">
      <c r="A31" s="27">
        <v>16</v>
      </c>
      <c r="B31" s="164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f>F30</f>
        <v>5600</v>
      </c>
      <c r="G31" s="71">
        <f>G30</f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147"/>
      <c r="N31" s="160"/>
      <c r="O31" s="64"/>
    </row>
    <row r="32" spans="1:15" s="65" customFormat="1" ht="47.25" customHeight="1">
      <c r="A32" s="27">
        <v>17</v>
      </c>
      <c r="B32" s="164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1000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147"/>
      <c r="N32" s="160"/>
      <c r="O32" s="64"/>
    </row>
    <row r="33" spans="1:17" s="65" customFormat="1" ht="30" customHeight="1">
      <c r="A33" s="27">
        <v>18</v>
      </c>
      <c r="B33" s="164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280</v>
      </c>
      <c r="G33" s="71">
        <v>280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147"/>
      <c r="N33" s="160"/>
      <c r="O33" s="64"/>
    </row>
    <row r="34" spans="1:17" s="65" customFormat="1" ht="30" customHeight="1">
      <c r="A34" s="27">
        <v>19</v>
      </c>
      <c r="B34" s="164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f>F31</f>
        <v>5600</v>
      </c>
      <c r="G34" s="71">
        <f>G31</f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147"/>
      <c r="N34" s="160"/>
      <c r="O34" s="64"/>
    </row>
    <row r="35" spans="1:17" s="113" customFormat="1" ht="30" customHeight="1">
      <c r="A35" s="104">
        <v>20</v>
      </c>
      <c r="B35" s="105"/>
      <c r="C35" s="29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v>5600</v>
      </c>
      <c r="G35" s="110">
        <v>5600</v>
      </c>
      <c r="H35" s="111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189"/>
      <c r="N35" s="190"/>
      <c r="O35" s="112"/>
    </row>
    <row r="36" spans="1:17" s="77" customFormat="1" ht="13.5" customHeight="1">
      <c r="A36" s="75" t="s">
        <v>22</v>
      </c>
      <c r="B36" s="76"/>
      <c r="D36" s="78" t="s">
        <v>5944</v>
      </c>
      <c r="E36" s="79"/>
      <c r="F36" s="79"/>
      <c r="G36" s="79"/>
      <c r="H36" s="80"/>
      <c r="I36" s="63"/>
      <c r="J36" s="178"/>
      <c r="K36" s="178"/>
      <c r="L36" s="178"/>
      <c r="M36" s="63"/>
      <c r="N36" s="63"/>
      <c r="O36" s="81"/>
    </row>
    <row r="37" spans="1:17" s="77" customFormat="1">
      <c r="A37" s="82"/>
      <c r="E37" s="430" t="s">
        <v>5942</v>
      </c>
      <c r="F37" s="430"/>
      <c r="G37" s="430"/>
      <c r="H37" s="430"/>
      <c r="I37" s="63"/>
      <c r="J37" s="178"/>
      <c r="K37" s="178"/>
      <c r="L37" s="178"/>
      <c r="M37" s="63"/>
      <c r="N37" s="63"/>
      <c r="O37" s="81"/>
    </row>
    <row r="38" spans="1:17" s="77" customFormat="1" ht="15" customHeight="1">
      <c r="A38" s="433" t="s">
        <v>24</v>
      </c>
      <c r="B38" s="433"/>
      <c r="C38" s="433"/>
      <c r="D38" s="83" t="s">
        <v>25</v>
      </c>
      <c r="E38" s="433" t="s">
        <v>26</v>
      </c>
      <c r="F38" s="433"/>
      <c r="G38" s="435" t="s">
        <v>27</v>
      </c>
      <c r="H38" s="435"/>
      <c r="I38" s="63"/>
      <c r="J38" s="178"/>
      <c r="K38" s="178"/>
      <c r="L38" s="178"/>
      <c r="M38" s="63"/>
      <c r="N38" s="63"/>
      <c r="O38" s="81"/>
    </row>
    <row r="39" spans="1:17" s="89" customFormat="1">
      <c r="A39" s="434" t="s">
        <v>28</v>
      </c>
      <c r="B39" s="434"/>
      <c r="C39" s="434"/>
      <c r="D39" s="84" t="s">
        <v>28</v>
      </c>
      <c r="E39" s="434" t="s">
        <v>28</v>
      </c>
      <c r="F39" s="434"/>
      <c r="G39" s="86"/>
      <c r="H39" s="87"/>
      <c r="I39" s="63"/>
      <c r="J39" s="178"/>
      <c r="K39" s="178"/>
      <c r="L39" s="178"/>
      <c r="M39" s="63"/>
      <c r="N39" s="63"/>
      <c r="O39" s="88"/>
    </row>
    <row r="40" spans="1:17" s="65" customFormat="1" ht="38.450000000000003" customHeight="1">
      <c r="A40" s="1"/>
      <c r="B40" s="2"/>
      <c r="C40" s="2"/>
      <c r="D40" s="162"/>
      <c r="E40" s="162"/>
      <c r="F40" s="2"/>
      <c r="G40" s="2"/>
      <c r="H40" s="5"/>
      <c r="I40" s="63"/>
      <c r="J40" s="178"/>
      <c r="K40" s="178"/>
      <c r="L40" s="178"/>
      <c r="M40" s="63"/>
      <c r="N40" s="63"/>
      <c r="O40" s="64"/>
    </row>
    <row r="41" spans="1:17" s="65" customFormat="1" ht="25.5" hidden="1" customHeight="1">
      <c r="A41" s="1"/>
      <c r="B41" s="2"/>
      <c r="C41" s="2"/>
      <c r="D41" s="162"/>
      <c r="E41" s="162"/>
      <c r="F41" s="2"/>
      <c r="G41" s="2"/>
      <c r="H41" s="5"/>
      <c r="I41" s="63"/>
      <c r="J41" s="178"/>
      <c r="K41" s="178"/>
      <c r="L41" s="178"/>
      <c r="M41" s="63"/>
      <c r="N41" s="63"/>
      <c r="O41" s="64"/>
    </row>
    <row r="42" spans="1:17" s="65" customFormat="1" ht="3" customHeight="1">
      <c r="A42" s="1"/>
      <c r="B42" s="2"/>
      <c r="C42" s="2"/>
      <c r="D42" s="162"/>
      <c r="E42" s="162"/>
      <c r="F42" s="2"/>
      <c r="G42" s="2"/>
      <c r="H42" s="5"/>
      <c r="I42" s="63"/>
      <c r="J42" s="178"/>
      <c r="K42" s="178"/>
      <c r="L42" s="178"/>
      <c r="M42" s="63"/>
      <c r="N42" s="63"/>
      <c r="O42" s="64"/>
    </row>
    <row r="43" spans="1:17" s="65" customFormat="1">
      <c r="A43" s="1"/>
      <c r="B43" s="2"/>
      <c r="C43" s="2"/>
      <c r="D43" s="162"/>
      <c r="E43" s="162"/>
      <c r="F43" s="2"/>
      <c r="G43" s="2"/>
      <c r="H43" s="5"/>
      <c r="I43" s="63"/>
      <c r="J43" s="178"/>
      <c r="K43" s="178"/>
      <c r="L43" s="178"/>
      <c r="M43" s="63"/>
      <c r="N43" s="63"/>
      <c r="O43" s="64"/>
    </row>
    <row r="44" spans="1:17" s="57" customFormat="1">
      <c r="A44" s="422" t="s">
        <v>74</v>
      </c>
      <c r="B44" s="422"/>
      <c r="C44" s="422"/>
      <c r="D44" s="66" t="s">
        <v>87</v>
      </c>
      <c r="E44" s="2" t="s">
        <v>29</v>
      </c>
      <c r="F44" s="2"/>
      <c r="G44" s="2"/>
      <c r="H44" s="5"/>
      <c r="I44" s="63"/>
      <c r="J44" s="178"/>
      <c r="K44" s="178"/>
      <c r="L44" s="178"/>
      <c r="M44" s="63"/>
      <c r="N44" s="63"/>
      <c r="O44" s="26"/>
    </row>
    <row r="45" spans="1:17">
      <c r="P45" s="2"/>
      <c r="Q45" s="2"/>
    </row>
    <row r="46" spans="1:17">
      <c r="P46" s="2"/>
      <c r="Q46" s="2"/>
    </row>
    <row r="47" spans="1:17">
      <c r="P47" s="2"/>
      <c r="Q47" s="2"/>
    </row>
    <row r="48" spans="1:17">
      <c r="P48" s="2"/>
      <c r="Q48" s="2"/>
    </row>
    <row r="49" spans="1:17">
      <c r="P49" s="2"/>
      <c r="Q49" s="2"/>
    </row>
    <row r="50" spans="1:17">
      <c r="P50" s="2"/>
      <c r="Q50" s="2"/>
    </row>
    <row r="51" spans="1:17">
      <c r="P51" s="2"/>
      <c r="Q51" s="2"/>
    </row>
    <row r="52" spans="1:17">
      <c r="P52" s="2"/>
      <c r="Q52" s="2"/>
    </row>
    <row r="53" spans="1:17">
      <c r="P53" s="2"/>
      <c r="Q53" s="2"/>
    </row>
    <row r="54" spans="1:17">
      <c r="P54" s="2"/>
      <c r="Q54" s="2"/>
    </row>
    <row r="55" spans="1:17">
      <c r="A55" s="2"/>
      <c r="F55" s="2"/>
      <c r="G55" s="2"/>
      <c r="H55" s="2"/>
      <c r="I55" s="2"/>
      <c r="J55" s="19"/>
      <c r="K55" s="19"/>
      <c r="L55" s="19"/>
      <c r="M55" s="2"/>
      <c r="N55" s="2"/>
      <c r="O55" s="2"/>
      <c r="P55" s="2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2"/>
      <c r="N56" s="2"/>
      <c r="O56" s="2"/>
      <c r="P56" s="2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2"/>
      <c r="N57" s="2"/>
      <c r="O57" s="2"/>
      <c r="P57" s="2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2"/>
      <c r="N58" s="2"/>
      <c r="O58" s="2"/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2"/>
      <c r="N68" s="2"/>
      <c r="O68" s="2"/>
      <c r="P68" s="2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2"/>
      <c r="N69" s="2"/>
      <c r="O69" s="2"/>
      <c r="P69" s="2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2"/>
      <c r="N70" s="2"/>
      <c r="O70" s="2"/>
      <c r="P70" s="2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2"/>
      <c r="N71" s="2"/>
      <c r="O71" s="2"/>
      <c r="P71" s="2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7" spans="1:17">
      <c r="A77" s="2"/>
      <c r="F77" s="2"/>
      <c r="G77" s="2"/>
      <c r="H77" s="2"/>
      <c r="I77" s="2"/>
      <c r="J77" s="19"/>
      <c r="K77" s="19"/>
      <c r="L77" s="19"/>
      <c r="M77" s="2"/>
      <c r="N77" s="2"/>
      <c r="O77" s="2"/>
      <c r="P77" s="2"/>
      <c r="Q77" s="2"/>
    </row>
    <row r="78" spans="1:17">
      <c r="A78" s="2"/>
      <c r="F78" s="2"/>
      <c r="G78" s="2"/>
      <c r="H78" s="2"/>
      <c r="I78" s="2"/>
      <c r="J78" s="19"/>
      <c r="K78" s="19"/>
      <c r="L78" s="19"/>
      <c r="M78" s="2"/>
      <c r="N78" s="2"/>
      <c r="O78" s="2"/>
      <c r="P78" s="2"/>
      <c r="Q78" s="2"/>
    </row>
    <row r="79" spans="1:17">
      <c r="A79" s="2"/>
      <c r="F79" s="2"/>
      <c r="G79" s="2"/>
      <c r="H79" s="2"/>
      <c r="I79" s="2"/>
      <c r="J79" s="19"/>
      <c r="K79" s="19"/>
      <c r="L79" s="19"/>
      <c r="M79" s="2"/>
      <c r="N79" s="2"/>
      <c r="O79" s="2"/>
      <c r="P79" s="2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2"/>
      <c r="N80" s="2"/>
      <c r="O80" s="2"/>
      <c r="P80" s="2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2"/>
      <c r="N81" s="2"/>
      <c r="O81" s="2"/>
      <c r="P81" s="2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2"/>
      <c r="N82" s="2"/>
      <c r="O82" s="2"/>
      <c r="P82" s="2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2"/>
      <c r="N83" s="2"/>
      <c r="O83" s="2"/>
      <c r="P83" s="2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2"/>
      <c r="N84" s="2"/>
      <c r="O84" s="2"/>
      <c r="P84" s="2"/>
      <c r="Q84" s="2"/>
    </row>
  </sheetData>
  <mergeCells count="12">
    <mergeCell ref="A44:C44"/>
    <mergeCell ref="A4:H4"/>
    <mergeCell ref="A5:H5"/>
    <mergeCell ref="D14:D15"/>
    <mergeCell ref="E14:E15"/>
    <mergeCell ref="F14:H14"/>
    <mergeCell ref="E37:H37"/>
    <mergeCell ref="A38:C38"/>
    <mergeCell ref="E38:F38"/>
    <mergeCell ref="G38:H38"/>
    <mergeCell ref="A39:C39"/>
    <mergeCell ref="E39:F39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topLeftCell="A7" workbookViewId="0">
      <selection sqref="A1:XFD1048576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20.5703125" style="2" customWidth="1" collapsed="1"/>
    <col min="4" max="4" width="26.140625" style="2" customWidth="1"/>
    <col min="5" max="5" width="6.85546875" style="2" customWidth="1"/>
    <col min="6" max="6" width="10.85546875" style="197" customWidth="1"/>
    <col min="7" max="7" width="10.140625" style="5" customWidth="1"/>
    <col min="8" max="8" width="8.28515625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197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5926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5979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5"/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110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33" customHeight="1">
      <c r="A16" s="35">
        <v>1</v>
      </c>
      <c r="B16" s="35"/>
      <c r="C16" s="35" t="s">
        <v>2540</v>
      </c>
      <c r="D16" s="35" t="str">
        <f>VLOOKUP($C16,'[2]Tài khoản'!A$2:D$2746,2,FALSE)</f>
        <v>PCBA BCM68380</v>
      </c>
      <c r="E16" s="36" t="s">
        <v>119</v>
      </c>
      <c r="F16" s="37">
        <v>5600</v>
      </c>
      <c r="G16" s="38">
        <v>6072</v>
      </c>
      <c r="H16" s="58"/>
      <c r="I16" s="39">
        <v>1</v>
      </c>
      <c r="J16" s="40">
        <v>9254</v>
      </c>
      <c r="K16" s="40">
        <f>VLOOKUP($C16,[2]Vtech!A$5:G$1805,7,FALSE)</f>
        <v>447</v>
      </c>
      <c r="L16" s="6">
        <v>17640</v>
      </c>
      <c r="M16" s="7"/>
    </row>
    <row r="17" spans="1:18" s="8" customFormat="1" ht="33" customHeight="1">
      <c r="A17" s="35">
        <v>2</v>
      </c>
      <c r="B17" s="35"/>
      <c r="C17" s="35" t="s">
        <v>79</v>
      </c>
      <c r="D17" s="35" t="str">
        <f>VLOOKUP($C17,'[2]Tài khoản'!A$2:D$2746,2,FALSE)</f>
        <v>Bộ nguồn AC/DC  AC 100~240V DC 12V 1.25A</v>
      </c>
      <c r="E17" s="36" t="s">
        <v>119</v>
      </c>
      <c r="F17" s="37">
        <v>5600</v>
      </c>
      <c r="G17" s="38">
        <v>5600</v>
      </c>
      <c r="H17" s="58"/>
      <c r="I17" s="39"/>
      <c r="J17" s="40"/>
      <c r="K17" s="40"/>
      <c r="L17" s="6"/>
      <c r="M17" s="7"/>
    </row>
    <row r="18" spans="1:18" s="8" customFormat="1">
      <c r="A18" s="27"/>
      <c r="B18" s="199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>
      <c r="A19" s="27"/>
      <c r="B19" s="199"/>
      <c r="C19" s="41"/>
      <c r="D19" s="35"/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199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199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199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199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199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5980</v>
      </c>
      <c r="E26" s="46"/>
      <c r="F26" s="46"/>
      <c r="G26" s="47"/>
      <c r="M26" s="48"/>
      <c r="N26" s="2"/>
      <c r="O26" s="2"/>
    </row>
    <row r="27" spans="1:18">
      <c r="E27" s="429" t="s">
        <v>5942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19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>
      <c r="A30" s="1"/>
      <c r="B30" s="2"/>
      <c r="C30" s="2"/>
      <c r="D30" s="197"/>
      <c r="E30" s="197"/>
      <c r="F30" s="2"/>
      <c r="G30" s="5"/>
      <c r="H30" s="6"/>
      <c r="I30" s="6"/>
      <c r="J30" s="6"/>
      <c r="K30" s="6"/>
      <c r="L30" s="6"/>
      <c r="M30" s="7"/>
    </row>
    <row r="31" spans="1:18" s="8" customFormat="1">
      <c r="A31" s="1"/>
      <c r="B31" s="2"/>
      <c r="C31" s="2"/>
      <c r="D31" s="197"/>
      <c r="E31" s="197"/>
      <c r="F31" s="2"/>
      <c r="G31" s="5"/>
      <c r="H31" s="6"/>
      <c r="I31" s="6"/>
      <c r="J31" s="6"/>
      <c r="K31" s="6"/>
      <c r="L31" s="6"/>
      <c r="M31" s="7"/>
    </row>
    <row r="32" spans="1:18" s="8" customFormat="1">
      <c r="A32" s="1"/>
      <c r="B32" s="2"/>
      <c r="C32" s="2"/>
      <c r="D32" s="197"/>
      <c r="E32" s="197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197"/>
      <c r="E33" s="197"/>
      <c r="F33" s="2"/>
      <c r="G33" s="5"/>
      <c r="H33" s="6"/>
      <c r="I33" s="6"/>
      <c r="J33" s="6"/>
      <c r="K33" s="6"/>
      <c r="L33" s="6"/>
      <c r="M33" s="7"/>
    </row>
    <row r="34" spans="1:13" s="8" customFormat="1">
      <c r="A34" s="1"/>
      <c r="B34" s="2"/>
      <c r="C34" s="2"/>
      <c r="D34" s="197"/>
      <c r="E34" s="197"/>
      <c r="F34" s="2"/>
      <c r="G34" s="5"/>
      <c r="H34" s="6"/>
      <c r="I34" s="6"/>
      <c r="J34" s="6"/>
      <c r="K34" s="6"/>
      <c r="L34" s="6"/>
      <c r="M34" s="7"/>
    </row>
    <row r="35" spans="1:13" s="57" customFormat="1">
      <c r="A35" s="422" t="s">
        <v>74</v>
      </c>
      <c r="B35" s="422"/>
      <c r="C35" s="422"/>
      <c r="D35" s="197" t="s">
        <v>87</v>
      </c>
      <c r="E35" s="2" t="s">
        <v>29</v>
      </c>
      <c r="F35" s="2"/>
      <c r="G35" s="5"/>
      <c r="H35" s="6"/>
      <c r="I35" s="6"/>
      <c r="J35" s="6"/>
      <c r="K35" s="6"/>
      <c r="L35" s="6"/>
      <c r="M35" s="26"/>
    </row>
  </sheetData>
  <mergeCells count="13">
    <mergeCell ref="E27:G27"/>
    <mergeCell ref="A28:C28"/>
    <mergeCell ref="A29:C29"/>
    <mergeCell ref="A35:C35"/>
    <mergeCell ref="E28:F28"/>
    <mergeCell ref="E29:F29"/>
    <mergeCell ref="G28:H28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84" priority="3"/>
  </conditionalFormatting>
  <conditionalFormatting sqref="C21">
    <cfRule type="duplicateValues" dxfId="83" priority="2"/>
  </conditionalFormatting>
  <conditionalFormatting sqref="C23">
    <cfRule type="duplicateValues" dxfId="82" priority="1"/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topLeftCell="A4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62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62"/>
      <c r="G1" s="5"/>
      <c r="H1" s="6"/>
      <c r="I1" s="6"/>
      <c r="J1" s="184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62"/>
      <c r="G2" s="5"/>
      <c r="H2" s="6"/>
      <c r="I2" s="6"/>
      <c r="J2" s="184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62"/>
      <c r="G3" s="5"/>
      <c r="H3" s="6"/>
      <c r="I3" s="6"/>
      <c r="J3" s="184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61"/>
      <c r="G6" s="5"/>
      <c r="H6" s="6"/>
      <c r="I6" s="6"/>
      <c r="J6" s="184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5926</v>
      </c>
      <c r="F7" s="12"/>
      <c r="G7" s="5"/>
      <c r="H7" s="6"/>
      <c r="I7" s="6"/>
      <c r="J7" s="184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5945</v>
      </c>
      <c r="G8" s="5"/>
      <c r="H8" s="6"/>
      <c r="I8" s="6"/>
      <c r="J8" s="184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62"/>
      <c r="G10" s="165"/>
      <c r="H10" s="6"/>
      <c r="I10" s="6"/>
      <c r="J10" s="184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5950</v>
      </c>
      <c r="E11" s="20"/>
      <c r="F11" s="2"/>
      <c r="G11" s="5"/>
      <c r="H11" s="6"/>
      <c r="I11" s="6"/>
      <c r="J11" s="184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/>
      <c r="E12" s="21" t="s">
        <v>10</v>
      </c>
      <c r="F12" s="22"/>
      <c r="G12" s="5"/>
      <c r="H12" s="6"/>
      <c r="I12" s="6"/>
      <c r="J12" s="184"/>
      <c r="K12" s="184"/>
      <c r="L12" s="184"/>
      <c r="M12" s="6"/>
      <c r="N12" s="7"/>
    </row>
    <row r="14" spans="1:14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6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50"/>
      <c r="N15" s="154"/>
    </row>
    <row r="16" spans="1:14" s="8" customFormat="1" ht="39.75" customHeight="1">
      <c r="A16" s="27">
        <v>1</v>
      </c>
      <c r="B16" s="164"/>
      <c r="C16" s="29" t="s">
        <v>810</v>
      </c>
      <c r="D16" s="35" t="str">
        <f>VLOOKUP($C16,'[2]Tài khoản'!A$2:D$2746,2,FALSE)</f>
        <v>CAP,FLM,RAD,0.068uF,10% Pitch 15mm</v>
      </c>
      <c r="E16" s="36" t="s">
        <v>119</v>
      </c>
      <c r="F16" s="37">
        <v>1000</v>
      </c>
      <c r="G16" s="38">
        <v>1000</v>
      </c>
      <c r="H16" s="58"/>
      <c r="I16" s="159" t="str">
        <f>VLOOKUP(C16,'Danh mục VT'!A$2:E$2898,5,FALSE)</f>
        <v>NVL</v>
      </c>
      <c r="J16" s="195" t="s">
        <v>5956</v>
      </c>
      <c r="K16" s="185" t="s">
        <v>5921</v>
      </c>
      <c r="L16" s="181" t="str">
        <f>VLOOKUP(C16,'Danh mục VT'!A$2:D$2898,4,FALSE)</f>
        <v>15214</v>
      </c>
      <c r="M16" s="58"/>
      <c r="N16" s="145"/>
    </row>
    <row r="17" spans="1:19" s="8" customFormat="1" ht="21" customHeight="1">
      <c r="A17" s="27">
        <v>2</v>
      </c>
      <c r="B17" s="164"/>
      <c r="C17" s="29" t="s">
        <v>1916</v>
      </c>
      <c r="D17" s="35" t="str">
        <f>VLOOKUP($C17,'[2]Tài khoản'!A$2:D$2746,2,FALSE)</f>
        <v>Chip ADSL2+ router</v>
      </c>
      <c r="E17" s="36" t="s">
        <v>119</v>
      </c>
      <c r="F17" s="37">
        <v>1176</v>
      </c>
      <c r="G17" s="38">
        <f>F17</f>
        <v>1176</v>
      </c>
      <c r="H17" s="58"/>
      <c r="I17" s="159" t="str">
        <f>VLOOKUP(C17,'Danh mục VT'!A$2:E$2898,5,FALSE)</f>
        <v>NVL</v>
      </c>
      <c r="J17" s="195" t="s">
        <v>5956</v>
      </c>
      <c r="K17" s="185" t="s">
        <v>5921</v>
      </c>
      <c r="L17" s="181" t="str">
        <f>VLOOKUP(C17,'Danh mục VT'!A$2:D$2898,4,FALSE)</f>
        <v>15214</v>
      </c>
      <c r="M17" s="58"/>
      <c r="N17" s="145"/>
    </row>
    <row r="18" spans="1:19" s="8" customFormat="1" ht="51">
      <c r="A18" s="27">
        <v>3</v>
      </c>
      <c r="B18" s="164"/>
      <c r="C18" s="29" t="s">
        <v>2080</v>
      </c>
      <c r="D18" s="35" t="str">
        <f>VLOOKUP($C18,'[2]Tài khoản'!A$2:D$2746,2,FALSE)</f>
        <v>IC,POWER-DISTRIBUTION SWITCHES,70mOHM,2.7-5.5V,500mA,SING CHANNEL</v>
      </c>
      <c r="E18" s="36" t="s">
        <v>119</v>
      </c>
      <c r="F18" s="37">
        <v>200</v>
      </c>
      <c r="G18" s="38">
        <f>F18</f>
        <v>200</v>
      </c>
      <c r="H18" s="58"/>
      <c r="I18" s="159" t="str">
        <f>VLOOKUP(C18,'Danh mục VT'!A$2:E$2898,5,FALSE)</f>
        <v>NVL</v>
      </c>
      <c r="J18" s="195" t="s">
        <v>5956</v>
      </c>
      <c r="K18" s="185" t="s">
        <v>5921</v>
      </c>
      <c r="L18" s="181" t="str">
        <f>VLOOKUP(C18,'Danh mục VT'!A$2:D$2898,4,FALSE)</f>
        <v>15214</v>
      </c>
      <c r="M18" s="58"/>
      <c r="N18" s="145"/>
    </row>
    <row r="19" spans="1:19" s="8" customFormat="1">
      <c r="A19" s="27">
        <v>4</v>
      </c>
      <c r="B19" s="164"/>
      <c r="C19" s="29" t="s">
        <v>1697</v>
      </c>
      <c r="D19" s="35" t="str">
        <f>VLOOKUP($C19,'[2]Tài khoản'!A$2:D$2746,2,FALSE)</f>
        <v>RES,THK,1206,2.7,5%</v>
      </c>
      <c r="E19" s="36" t="s">
        <v>119</v>
      </c>
      <c r="F19" s="37">
        <v>500</v>
      </c>
      <c r="G19" s="38">
        <f>F19</f>
        <v>500</v>
      </c>
      <c r="H19" s="58"/>
      <c r="I19" s="159" t="str">
        <f>VLOOKUP(C19,'Danh mục VT'!A$2:E$2898,5,FALSE)</f>
        <v>NVL</v>
      </c>
      <c r="J19" s="195" t="s">
        <v>5956</v>
      </c>
      <c r="K19" s="185" t="s">
        <v>5921</v>
      </c>
      <c r="L19" s="181" t="str">
        <f>VLOOKUP(C19,'Danh mục VT'!A$2:D$2898,4,FALSE)</f>
        <v>15214</v>
      </c>
      <c r="M19" s="58"/>
      <c r="N19" s="145"/>
    </row>
    <row r="20" spans="1:19" s="8" customFormat="1">
      <c r="A20" s="27">
        <v>5</v>
      </c>
      <c r="B20" s="164"/>
      <c r="C20" s="29" t="s">
        <v>1664</v>
      </c>
      <c r="D20" s="35" t="str">
        <f>VLOOKUP($C20,'[2]Tài khoản'!A$2:D$2746,2,FALSE)</f>
        <v>RES,THK,0805,71.5,1%</v>
      </c>
      <c r="E20" s="36" t="s">
        <v>119</v>
      </c>
      <c r="F20" s="37">
        <v>200</v>
      </c>
      <c r="G20" s="38">
        <f>F20</f>
        <v>200</v>
      </c>
      <c r="H20" s="58"/>
      <c r="I20" s="159" t="str">
        <f>VLOOKUP(C20,'Danh mục VT'!A$2:E$2898,5,FALSE)</f>
        <v>NVL</v>
      </c>
      <c r="J20" s="195" t="s">
        <v>5956</v>
      </c>
      <c r="K20" s="185" t="s">
        <v>5921</v>
      </c>
      <c r="L20" s="181" t="str">
        <f>VLOOKUP(C20,'Danh mục VT'!A$2:D$2898,4,FALSE)</f>
        <v>15214</v>
      </c>
      <c r="M20" s="58"/>
      <c r="N20" s="145"/>
    </row>
    <row r="21" spans="1:19" s="8" customFormat="1" ht="25.5">
      <c r="A21" s="27">
        <v>6</v>
      </c>
      <c r="B21" s="164"/>
      <c r="C21" s="29" t="s">
        <v>277</v>
      </c>
      <c r="D21" s="35" t="str">
        <f>VLOOKUP($C21,'[2]Tài khoản'!A$2:D$2746,2,FALSE)</f>
        <v>IND,FB,0402,600@100MHz,25%,300mA,600mohm</v>
      </c>
      <c r="E21" s="36" t="s">
        <v>119</v>
      </c>
      <c r="F21" s="37">
        <v>200</v>
      </c>
      <c r="G21" s="38">
        <f t="shared" ref="G21:G25" si="0">F21</f>
        <v>200</v>
      </c>
      <c r="H21" s="58"/>
      <c r="I21" s="159" t="str">
        <f>VLOOKUP(C21,'Danh mục VT'!A$2:E$2898,5,FALSE)</f>
        <v>NVL</v>
      </c>
      <c r="J21" s="195" t="s">
        <v>5956</v>
      </c>
      <c r="K21" s="185" t="s">
        <v>5921</v>
      </c>
      <c r="L21" s="181" t="str">
        <f>VLOOKUP(C21,'Danh mục VT'!A$2:D$2898,4,FALSE)</f>
        <v>15214</v>
      </c>
      <c r="M21" s="58"/>
      <c r="N21" s="145"/>
    </row>
    <row r="22" spans="1:19" s="8" customFormat="1" ht="25.5">
      <c r="A22" s="27">
        <v>7</v>
      </c>
      <c r="B22" s="164"/>
      <c r="C22" s="29" t="s">
        <v>5946</v>
      </c>
      <c r="D22" s="35" t="str">
        <f>VLOOKUP($C22,'[2]Tài khoản'!A$2:D$2746,2,FALSE)</f>
        <v>CAP CER 10uF 6.3V 20% X5R 0603</v>
      </c>
      <c r="E22" s="36" t="s">
        <v>119</v>
      </c>
      <c r="F22" s="37">
        <v>200</v>
      </c>
      <c r="G22" s="38">
        <f t="shared" si="0"/>
        <v>200</v>
      </c>
      <c r="H22" s="58"/>
      <c r="I22" s="159" t="e">
        <f>VLOOKUP(C22,'Danh mục VT'!A$2:E$2898,5,FALSE)</f>
        <v>#N/A</v>
      </c>
      <c r="J22" s="195" t="s">
        <v>5956</v>
      </c>
      <c r="K22" s="185" t="s">
        <v>5921</v>
      </c>
      <c r="L22" s="181" t="e">
        <f>VLOOKUP(C22,'Danh mục VT'!A$2:D$2898,4,FALSE)</f>
        <v>#N/A</v>
      </c>
      <c r="M22" s="58"/>
      <c r="N22" s="145"/>
    </row>
    <row r="23" spans="1:19" s="8" customFormat="1" ht="25.5">
      <c r="A23" s="27">
        <v>8</v>
      </c>
      <c r="B23" s="164"/>
      <c r="C23" s="29" t="s">
        <v>759</v>
      </c>
      <c r="D23" s="35" t="str">
        <f>VLOOKUP($C23,'[2]Tài khoản'!A$2:D$2746,2,FALSE)</f>
        <v>CAP,CER,0805,8200pF,5%,50V,NPO</v>
      </c>
      <c r="E23" s="36" t="s">
        <v>119</v>
      </c>
      <c r="F23" s="37">
        <v>200</v>
      </c>
      <c r="G23" s="38">
        <f t="shared" si="0"/>
        <v>200</v>
      </c>
      <c r="H23" s="58"/>
      <c r="I23" s="159" t="str">
        <f>VLOOKUP(C23,'Danh mục VT'!A$2:E$2898,5,FALSE)</f>
        <v>NVL</v>
      </c>
      <c r="J23" s="195" t="s">
        <v>5956</v>
      </c>
      <c r="K23" s="185" t="s">
        <v>5921</v>
      </c>
      <c r="L23" s="181" t="str">
        <f>VLOOKUP(C23,'Danh mục VT'!A$2:D$2898,4,FALSE)</f>
        <v>15214</v>
      </c>
      <c r="M23" s="58"/>
      <c r="N23" s="145"/>
    </row>
    <row r="24" spans="1:19" s="8" customFormat="1">
      <c r="A24" s="27">
        <v>9</v>
      </c>
      <c r="B24" s="164"/>
      <c r="C24" s="29" t="s">
        <v>2126</v>
      </c>
      <c r="D24" s="35" t="str">
        <f>VLOOKUP($C24,'[2]Tài khoản'!A$2:D$2746,2,FALSE)</f>
        <v>XSTR,PWR,SC62,32V,2A</v>
      </c>
      <c r="E24" s="36" t="s">
        <v>119</v>
      </c>
      <c r="F24" s="37">
        <v>200</v>
      </c>
      <c r="G24" s="38">
        <f t="shared" si="0"/>
        <v>200</v>
      </c>
      <c r="H24" s="58"/>
      <c r="I24" s="159" t="str">
        <f>VLOOKUP(C24,'Danh mục VT'!A$2:E$2898,5,FALSE)</f>
        <v>NVL</v>
      </c>
      <c r="J24" s="195" t="s">
        <v>5956</v>
      </c>
      <c r="K24" s="185" t="s">
        <v>5921</v>
      </c>
      <c r="L24" s="181" t="str">
        <f>VLOOKUP(C24,'Danh mục VT'!A$2:D$2898,4,FALSE)</f>
        <v>15214</v>
      </c>
      <c r="M24" s="58"/>
      <c r="N24" s="145"/>
    </row>
    <row r="25" spans="1:19" s="8" customFormat="1">
      <c r="A25" s="27">
        <v>10</v>
      </c>
      <c r="B25" s="164"/>
      <c r="C25" s="29" t="s">
        <v>1671</v>
      </c>
      <c r="D25" s="35" t="str">
        <f>VLOOKUP($C25,'[2]Tài khoản'!A$2:D$2746,2,FALSE)</f>
        <v>RES,THK,0805,97.6,1%</v>
      </c>
      <c r="E25" s="36" t="s">
        <v>119</v>
      </c>
      <c r="F25" s="37">
        <v>200</v>
      </c>
      <c r="G25" s="38">
        <f t="shared" si="0"/>
        <v>200</v>
      </c>
      <c r="H25" s="58"/>
      <c r="I25" s="159" t="str">
        <f>VLOOKUP(C25,'Danh mục VT'!A$2:E$2898,5,FALSE)</f>
        <v>NVL</v>
      </c>
      <c r="J25" s="195" t="s">
        <v>5956</v>
      </c>
      <c r="K25" s="185" t="s">
        <v>5921</v>
      </c>
      <c r="L25" s="181" t="str">
        <f>VLOOKUP(C25,'Danh mục VT'!A$2:D$2898,4,FALSE)</f>
        <v>15214</v>
      </c>
      <c r="M25" s="58"/>
      <c r="N25" s="148"/>
      <c r="O25" s="42"/>
      <c r="P25" s="42"/>
      <c r="Q25" s="42"/>
      <c r="R25" s="42"/>
      <c r="S25" s="42"/>
    </row>
    <row r="26" spans="1:19" s="8" customFormat="1" ht="29.25" customHeight="1">
      <c r="A26" s="27">
        <v>11</v>
      </c>
      <c r="B26" s="164"/>
      <c r="C26" s="29" t="s">
        <v>1920</v>
      </c>
      <c r="D26" s="35" t="str">
        <f>VLOOKUP($C26,'[2]Tài khoản'!A$2:D$2746,2,FALSE)</f>
        <v>GPON/EPON VoIP SFU/Gateway Processor</v>
      </c>
      <c r="E26" s="36" t="s">
        <v>119</v>
      </c>
      <c r="F26" s="37">
        <v>100</v>
      </c>
      <c r="G26" s="38">
        <v>120</v>
      </c>
      <c r="H26" s="58"/>
      <c r="I26" s="159" t="str">
        <f>VLOOKUP(C26,'Danh mục VT'!A$2:E$2898,5,FALSE)</f>
        <v>NVL</v>
      </c>
      <c r="J26" s="195" t="s">
        <v>5956</v>
      </c>
      <c r="K26" s="185" t="s">
        <v>5921</v>
      </c>
      <c r="L26" s="181" t="str">
        <f>VLOOKUP(C26,'Danh mục VT'!A$2:D$2898,4,FALSE)</f>
        <v>15214</v>
      </c>
      <c r="M26" s="58"/>
      <c r="N26" s="148"/>
      <c r="O26" s="42"/>
      <c r="P26" s="42"/>
      <c r="Q26" s="42"/>
      <c r="R26" s="42"/>
      <c r="S26" s="42"/>
    </row>
    <row r="27" spans="1:19" s="8" customFormat="1" ht="6.2" customHeight="1">
      <c r="A27" s="43"/>
      <c r="B27" s="44"/>
      <c r="C27" s="45"/>
      <c r="D27" s="45"/>
      <c r="E27" s="44"/>
      <c r="F27" s="44"/>
      <c r="G27" s="43"/>
      <c r="H27" s="6"/>
      <c r="I27" s="6"/>
      <c r="J27" s="184"/>
      <c r="K27" s="184"/>
      <c r="L27" s="184"/>
      <c r="M27" s="6"/>
      <c r="N27" s="7"/>
    </row>
    <row r="28" spans="1:19" ht="22.5" customHeight="1">
      <c r="A28" s="14" t="s">
        <v>22</v>
      </c>
      <c r="B28" s="18"/>
      <c r="D28" s="11" t="s">
        <v>5947</v>
      </c>
      <c r="E28" s="46"/>
      <c r="F28" s="46"/>
      <c r="G28" s="47"/>
      <c r="N28" s="48"/>
      <c r="O28" s="2"/>
      <c r="P28" s="2"/>
    </row>
    <row r="29" spans="1:19">
      <c r="E29" s="429" t="s">
        <v>5942</v>
      </c>
      <c r="F29" s="429"/>
      <c r="G29" s="429"/>
      <c r="N29" s="48"/>
      <c r="O29" s="2"/>
      <c r="P29" s="2"/>
    </row>
    <row r="30" spans="1:19">
      <c r="A30" s="420" t="s">
        <v>24</v>
      </c>
      <c r="B30" s="420"/>
      <c r="C30" s="420"/>
      <c r="D30" s="50" t="s">
        <v>25</v>
      </c>
      <c r="E30" s="420" t="s">
        <v>26</v>
      </c>
      <c r="F30" s="420"/>
      <c r="G30" s="436" t="s">
        <v>27</v>
      </c>
      <c r="H30" s="436"/>
      <c r="N30" s="48"/>
      <c r="O30" s="2"/>
      <c r="P30" s="2"/>
    </row>
    <row r="31" spans="1:19" s="162" customFormat="1">
      <c r="A31" s="421" t="s">
        <v>28</v>
      </c>
      <c r="B31" s="421"/>
      <c r="C31" s="421"/>
      <c r="D31" s="52" t="s">
        <v>28</v>
      </c>
      <c r="E31" s="421" t="s">
        <v>28</v>
      </c>
      <c r="F31" s="421"/>
      <c r="G31" s="55"/>
      <c r="H31" s="6"/>
      <c r="I31" s="6"/>
      <c r="J31" s="184"/>
      <c r="K31" s="184"/>
      <c r="L31" s="184"/>
      <c r="M31" s="6"/>
      <c r="N31" s="26"/>
    </row>
    <row r="32" spans="1:19" s="8" customFormat="1" ht="21.75" customHeight="1">
      <c r="A32" s="1"/>
      <c r="B32" s="2"/>
      <c r="C32" s="2"/>
      <c r="D32" s="162"/>
      <c r="E32" s="162"/>
      <c r="F32" s="2"/>
      <c r="G32" s="5"/>
      <c r="H32" s="6"/>
      <c r="I32" s="6"/>
      <c r="J32" s="184"/>
      <c r="K32" s="184"/>
      <c r="L32" s="184"/>
      <c r="M32" s="6"/>
      <c r="N32" s="7"/>
    </row>
    <row r="33" spans="1:16" s="8" customFormat="1" ht="39" customHeight="1">
      <c r="A33" s="1"/>
      <c r="B33" s="2"/>
      <c r="C33" s="2"/>
      <c r="D33" s="162"/>
      <c r="E33" s="162"/>
      <c r="F33" s="2"/>
      <c r="G33" s="5"/>
      <c r="H33" s="6"/>
      <c r="I33" s="6"/>
      <c r="J33" s="184"/>
      <c r="K33" s="184"/>
      <c r="L33" s="184"/>
      <c r="M33" s="6"/>
      <c r="N33" s="7"/>
    </row>
    <row r="34" spans="1:16" s="8" customFormat="1" hidden="1">
      <c r="A34" s="1"/>
      <c r="B34" s="2"/>
      <c r="C34" s="2"/>
      <c r="D34" s="162"/>
      <c r="E34" s="162"/>
      <c r="F34" s="2"/>
      <c r="G34" s="5"/>
      <c r="H34" s="6"/>
      <c r="I34" s="6"/>
      <c r="J34" s="184"/>
      <c r="K34" s="184"/>
      <c r="L34" s="184"/>
      <c r="M34" s="6"/>
      <c r="N34" s="7"/>
    </row>
    <row r="35" spans="1:16" s="8" customFormat="1" hidden="1">
      <c r="A35" s="1"/>
      <c r="B35" s="2"/>
      <c r="C35" s="2"/>
      <c r="D35" s="162"/>
      <c r="E35" s="162"/>
      <c r="F35" s="2"/>
      <c r="G35" s="5"/>
      <c r="H35" s="6"/>
      <c r="I35" s="6"/>
      <c r="J35" s="184"/>
      <c r="K35" s="184"/>
      <c r="L35" s="184"/>
      <c r="M35" s="6"/>
      <c r="N35" s="7"/>
    </row>
    <row r="36" spans="1:16" s="57" customFormat="1">
      <c r="A36" s="422" t="s">
        <v>74</v>
      </c>
      <c r="B36" s="422"/>
      <c r="C36" s="422"/>
      <c r="D36" s="162" t="s">
        <v>87</v>
      </c>
      <c r="E36" s="2" t="s">
        <v>29</v>
      </c>
      <c r="F36" s="2"/>
      <c r="G36" s="5"/>
      <c r="H36" s="6"/>
      <c r="I36" s="6"/>
      <c r="J36" s="184"/>
      <c r="K36" s="184"/>
      <c r="L36" s="184"/>
      <c r="M36" s="6"/>
      <c r="N36" s="26"/>
    </row>
    <row r="37" spans="1:16">
      <c r="A37" s="2"/>
      <c r="F37" s="2"/>
      <c r="G37" s="2"/>
      <c r="H37" s="2"/>
      <c r="I37" s="2"/>
      <c r="J37" s="19"/>
      <c r="K37" s="19"/>
      <c r="L37" s="19"/>
      <c r="M37" s="2"/>
      <c r="N37" s="2"/>
      <c r="O37" s="2"/>
      <c r="P37" s="2"/>
    </row>
  </sheetData>
  <mergeCells count="13">
    <mergeCell ref="A36:C36"/>
    <mergeCell ref="E29:G29"/>
    <mergeCell ref="A30:C30"/>
    <mergeCell ref="E30:F30"/>
    <mergeCell ref="G30:H30"/>
    <mergeCell ref="A31:C31"/>
    <mergeCell ref="E31:F31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7" workbookViewId="0">
      <selection activeCell="C17" sqref="C17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62" customWidth="1"/>
    <col min="7" max="7" width="10.4257812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62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62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62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61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5926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5948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62"/>
      <c r="G10" s="16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5949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6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2.25" customHeight="1">
      <c r="A16" s="27">
        <v>1</v>
      </c>
      <c r="B16" s="164"/>
      <c r="C16" s="106" t="s">
        <v>931</v>
      </c>
      <c r="D16" s="35" t="s">
        <v>5952</v>
      </c>
      <c r="E16" s="36" t="s">
        <v>119</v>
      </c>
      <c r="F16" s="37">
        <v>1000</v>
      </c>
      <c r="G16" s="38">
        <v>296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15216E</v>
      </c>
      <c r="M16" s="58"/>
      <c r="N16" s="145"/>
    </row>
    <row r="17" spans="1:19" s="8" customFormat="1" ht="21" customHeight="1">
      <c r="A17" s="27">
        <v>2</v>
      </c>
      <c r="B17" s="164"/>
      <c r="C17" s="29" t="s">
        <v>2506</v>
      </c>
      <c r="D17" s="35" t="str">
        <f>VLOOKUP($C17,'[2]Tài khoản'!A$2:D$2746,2,FALSE)</f>
        <v>IC LNA MAX2640</v>
      </c>
      <c r="E17" s="36" t="s">
        <v>119</v>
      </c>
      <c r="F17" s="37">
        <v>500</v>
      </c>
      <c r="G17" s="38">
        <v>456</v>
      </c>
      <c r="H17" s="58"/>
      <c r="I17" s="159" t="str">
        <f>VLOOKUP(C17,'Danh mục VT'!A$2:E$2898,5,FALSE)</f>
        <v>NVL</v>
      </c>
      <c r="J17" s="159"/>
      <c r="K17" s="185">
        <f>VLOOKUP(C17,'Danh mục VT'!A$2:F$2898,6,FALSE)</f>
        <v>1548</v>
      </c>
      <c r="L17" s="181" t="str">
        <f>VLOOKUP(C17,'Danh mục VT'!A$2:D$2898,4,FALSE)</f>
        <v>15216E</v>
      </c>
      <c r="M17" s="58"/>
      <c r="N17" s="145"/>
    </row>
    <row r="18" spans="1:19" s="8" customFormat="1" ht="25.5">
      <c r="A18" s="27">
        <v>3</v>
      </c>
      <c r="B18" s="164"/>
      <c r="C18" s="29" t="s">
        <v>752</v>
      </c>
      <c r="D18" s="35" t="str">
        <f>VLOOKUP($C18,'[2]Tài khoản'!A$2:D$2746,2,FALSE)</f>
        <v>CAP CER 470 pF 50V 5%, SMD, 0805, NPO or C0G</v>
      </c>
      <c r="E18" s="36" t="s">
        <v>119</v>
      </c>
      <c r="F18" s="37">
        <v>100</v>
      </c>
      <c r="G18" s="38">
        <v>100</v>
      </c>
      <c r="H18" s="58"/>
      <c r="I18" s="159" t="str">
        <f>VLOOKUP(C18,'Danh mục VT'!A$2:E$2898,5,FALSE)</f>
        <v>NVL</v>
      </c>
      <c r="J18" s="159"/>
      <c r="K18" s="185">
        <f>VLOOKUP(C18,'Danh mục VT'!A$2:F$2898,6,FALSE)</f>
        <v>1548</v>
      </c>
      <c r="L18" s="181" t="str">
        <f>VLOOKUP(C18,'Danh mục VT'!A$2:D$2898,4,FALSE)</f>
        <v>15216E</v>
      </c>
      <c r="M18" s="58"/>
      <c r="N18" s="145"/>
    </row>
    <row r="19" spans="1:19" s="8" customFormat="1" ht="25.5">
      <c r="A19" s="27">
        <v>4</v>
      </c>
      <c r="B19" s="164"/>
      <c r="C19" s="29" t="s">
        <v>5951</v>
      </c>
      <c r="D19" s="35" t="s">
        <v>5953</v>
      </c>
      <c r="E19" s="36" t="s">
        <v>119</v>
      </c>
      <c r="F19" s="37">
        <v>100</v>
      </c>
      <c r="G19" s="38">
        <v>0</v>
      </c>
      <c r="H19" s="58"/>
      <c r="I19" s="159" t="e">
        <f>VLOOKUP(C19,'Danh mục VT'!A$2:E$2898,5,FALSE)</f>
        <v>#N/A</v>
      </c>
      <c r="J19" s="159"/>
      <c r="K19" s="185" t="e">
        <f>VLOOKUP(C19,'Danh mục VT'!A$2:F$2898,6,FALSE)</f>
        <v>#N/A</v>
      </c>
      <c r="L19" s="181" t="e">
        <f>VLOOKUP(C19,'Danh mục VT'!A$2:D$2898,4,FALSE)</f>
        <v>#N/A</v>
      </c>
      <c r="M19" s="58"/>
      <c r="N19" s="148"/>
      <c r="O19" s="42"/>
      <c r="P19" s="42"/>
      <c r="Q19" s="42"/>
      <c r="R19" s="42"/>
      <c r="S19" s="42"/>
    </row>
    <row r="20" spans="1:19" s="8" customFormat="1" ht="29.25" customHeight="1">
      <c r="A20" s="27">
        <v>5</v>
      </c>
      <c r="B20" s="164"/>
      <c r="C20" s="29" t="s">
        <v>1675</v>
      </c>
      <c r="D20" s="35" t="str">
        <f>VLOOKUP($C20,'[2]Tài khoản'!A$2:D$2746,2,FALSE)</f>
        <v>RES 0 OHM, 5%,SMD, 1206</v>
      </c>
      <c r="E20" s="36" t="s">
        <v>119</v>
      </c>
      <c r="F20" s="37">
        <v>100</v>
      </c>
      <c r="G20" s="38">
        <v>100</v>
      </c>
      <c r="H20" s="58"/>
      <c r="I20" s="159" t="str">
        <f>VLOOKUP(C20,'Danh mục VT'!A$2:E$2898,5,FALSE)</f>
        <v>NVL</v>
      </c>
      <c r="J20" s="159"/>
      <c r="K20" s="185">
        <f>VLOOKUP(C20,'Danh mục VT'!A$2:F$2898,6,FALSE)</f>
        <v>1548</v>
      </c>
      <c r="L20" s="181" t="str">
        <f>VLOOKUP(C20,'Danh mục VT'!A$2:D$2898,4,FALSE)</f>
        <v>15216E</v>
      </c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5954</v>
      </c>
      <c r="E22" s="46"/>
      <c r="F22" s="46"/>
      <c r="G22" s="47"/>
      <c r="N22" s="48"/>
      <c r="O22" s="2"/>
      <c r="P22" s="2"/>
    </row>
    <row r="23" spans="1:19">
      <c r="E23" s="429" t="s">
        <v>5942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62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62"/>
      <c r="E26" s="162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62"/>
      <c r="E27" s="162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62"/>
      <c r="E28" s="162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62"/>
      <c r="E29" s="162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62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topLeftCell="A4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10.28515625" style="16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6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6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16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 t="s">
        <v>5908</v>
      </c>
      <c r="I5" s="6" t="s">
        <v>5955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16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5926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5965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62"/>
      <c r="G10" s="16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162" customFormat="1" ht="13.15" customHeight="1">
      <c r="A14" s="23" t="s">
        <v>11</v>
      </c>
      <c r="B14" s="163" t="s">
        <v>12</v>
      </c>
      <c r="C14" s="16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6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164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f>6000+5200</f>
        <v>11200</v>
      </c>
      <c r="G16" s="38">
        <f>F16</f>
        <v>11200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145"/>
    </row>
    <row r="17" spans="1:19" s="8" customFormat="1" ht="45.4" customHeight="1">
      <c r="A17" s="27">
        <v>2</v>
      </c>
      <c r="B17" s="164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f>3000+2600</f>
        <v>5600</v>
      </c>
      <c r="G17" s="38">
        <f>3003+2607</f>
        <v>5610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 ht="29.25" customHeight="1">
      <c r="A18" s="27">
        <v>3</v>
      </c>
      <c r="B18" s="164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f>F17</f>
        <v>5600</v>
      </c>
      <c r="G18" s="38">
        <f>F18</f>
        <v>5600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145"/>
    </row>
    <row r="19" spans="1:19" s="8" customFormat="1" ht="43.5" customHeight="1">
      <c r="A19" s="27">
        <v>4</v>
      </c>
      <c r="B19" s="164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f>F18</f>
        <v>5600</v>
      </c>
      <c r="G19" s="38">
        <f>F19</f>
        <v>5600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43.5" customHeight="1">
      <c r="A20" s="27">
        <v>5</v>
      </c>
      <c r="B20" s="164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f>F19</f>
        <v>5600</v>
      </c>
      <c r="G20" s="38">
        <f>F20</f>
        <v>5600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33.75" customHeight="1">
      <c r="A21" s="27">
        <v>6</v>
      </c>
      <c r="B21" s="164"/>
      <c r="C21" s="29" t="s">
        <v>116</v>
      </c>
      <c r="D21" s="35" t="str">
        <f>VLOOKUP($C21,'[2]Tài khoản'!A$2:D$2746,2,FALSE)</f>
        <v>Type A, Receptacle,Through Hole, Right Angle, Horizontal</v>
      </c>
      <c r="E21" s="36" t="s">
        <v>119</v>
      </c>
      <c r="F21" s="37">
        <f>F20</f>
        <v>5600</v>
      </c>
      <c r="G21" s="38">
        <f>F21</f>
        <v>5600</v>
      </c>
      <c r="H21" s="58"/>
      <c r="I21" s="8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148"/>
      <c r="O21" s="42"/>
      <c r="P21" s="42"/>
      <c r="Q21" s="42"/>
      <c r="R21" s="42"/>
      <c r="S21" s="42"/>
    </row>
    <row r="22" spans="1:19" s="8" customFormat="1" ht="25.5">
      <c r="A22" s="27">
        <v>7</v>
      </c>
      <c r="B22" s="164"/>
      <c r="C22" s="29" t="s">
        <v>117</v>
      </c>
      <c r="D22" s="35" t="str">
        <f>VLOOKUP($C22,'[2]Tài khoản'!A$2:D$2746,2,FALSE)</f>
        <v>SWH,PSH,T/H,R/A,SPST</v>
      </c>
      <c r="E22" s="36" t="s">
        <v>119</v>
      </c>
      <c r="F22" s="37">
        <f>6000+5200</f>
        <v>11200</v>
      </c>
      <c r="G22" s="38">
        <f>F22</f>
        <v>11200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5957</v>
      </c>
      <c r="E24" s="46"/>
      <c r="F24" s="46"/>
      <c r="G24" s="47"/>
      <c r="N24" s="48"/>
      <c r="O24" s="2"/>
      <c r="P24" s="2"/>
    </row>
    <row r="25" spans="1:19">
      <c r="E25" s="429" t="s">
        <v>5942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162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162"/>
      <c r="E28" s="16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162"/>
      <c r="E29" s="16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162"/>
      <c r="E30" s="162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162"/>
      <c r="E31" s="162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162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F16" sqref="F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5926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5969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197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199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5550</v>
      </c>
      <c r="G16" s="38">
        <v>5550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19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5942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4" workbookViewId="0">
      <selection activeCell="D11" sqref="D1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5.85546875" style="2" customWidth="1" collapsed="1"/>
    <col min="4" max="4" width="25" style="2" customWidth="1"/>
    <col min="5" max="5" width="6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5959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5963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5960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2.75" customHeight="1">
      <c r="A16" s="27">
        <v>1</v>
      </c>
      <c r="B16" s="199"/>
      <c r="C16" s="106" t="s">
        <v>1979</v>
      </c>
      <c r="D16" s="35" t="str">
        <f>VLOOKUP($C16,'[2]Tài khoản'!A$2:D$2746,2,FALSE)</f>
        <v>IC,SDRAM,FBGA96,4Gb,1866Mbps,256Mx16,1.5V,DDR3-1866</v>
      </c>
      <c r="E16" s="36" t="s">
        <v>119</v>
      </c>
      <c r="F16" s="37">
        <v>3</v>
      </c>
      <c r="G16" s="38">
        <v>3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15216C</v>
      </c>
      <c r="M16" s="58"/>
      <c r="N16" s="145"/>
    </row>
    <row r="17" spans="1:19" s="8" customFormat="1" ht="16.7" customHeight="1">
      <c r="A17" s="27"/>
      <c r="B17" s="19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5962</v>
      </c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5964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7" workbookViewId="0">
      <selection activeCell="D11" sqref="D1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18.28515625" style="2" customWidth="1" collapsed="1"/>
    <col min="4" max="4" width="28.7109375" style="2" customWidth="1"/>
    <col min="5" max="5" width="6.8554687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5970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5963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5971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5.75" customHeight="1">
      <c r="A16" s="27">
        <v>1</v>
      </c>
      <c r="B16" s="199"/>
      <c r="C16" s="106" t="s">
        <v>3678</v>
      </c>
      <c r="D16" s="35" t="str">
        <f>VLOOKUP($C16,'[2]Tài khoản'!A$2:D$2746,2,FALSE)</f>
        <v>T2V: DVB-T2 Only, Vietnam, Hệ điều hành uCOS,  RAM: DDR3 128MB, Storage: NOR 8MB</v>
      </c>
      <c r="E16" s="36" t="s">
        <v>119</v>
      </c>
      <c r="F16" s="37">
        <v>1</v>
      </c>
      <c r="G16" s="38">
        <v>1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19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5972</v>
      </c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5973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G17" sqref="G16:G17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.5703125" style="2" customWidth="1" collapsed="1"/>
    <col min="4" max="4" width="28.7109375" style="2" customWidth="1"/>
    <col min="5" max="5" width="6.8554687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5974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5993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5.75" customHeight="1">
      <c r="A16" s="27">
        <v>1</v>
      </c>
      <c r="B16" s="199"/>
      <c r="C16" s="106" t="s">
        <v>63</v>
      </c>
      <c r="D16" s="35" t="str">
        <f>VLOOKUP($C16,'[2]Tài khoản'!A$2:D$2746,2,FALSE)</f>
        <v>HỘP GiẤY 230 x 180 x 30 mm</v>
      </c>
      <c r="E16" s="36" t="s">
        <v>119</v>
      </c>
      <c r="F16" s="37">
        <v>400</v>
      </c>
      <c r="G16" s="38">
        <v>400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15216E</v>
      </c>
      <c r="M16" s="58"/>
      <c r="N16" s="145"/>
    </row>
    <row r="17" spans="1:19" s="8" customFormat="1" ht="45.75" customHeight="1">
      <c r="A17" s="27">
        <v>2</v>
      </c>
      <c r="B17" s="199"/>
      <c r="C17" s="29" t="s">
        <v>2451</v>
      </c>
      <c r="D17" s="35" t="str">
        <f>VLOOKUP($C17,'[2]Tài khoản'!A$2:D$2746,2,FALSE)</f>
        <v>Hộp carton đựng ONT in offset, bồi lên carton sóng 3 lớp;   285 x 215 x 55 mm</v>
      </c>
      <c r="E17" s="36" t="s">
        <v>119</v>
      </c>
      <c r="F17" s="37">
        <v>150</v>
      </c>
      <c r="G17" s="38">
        <v>150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5992</v>
      </c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7" workbookViewId="0">
      <selection activeCell="G16" sqref="G16:G17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.5703125" style="2" customWidth="1" collapsed="1"/>
    <col min="4" max="4" width="28.7109375" style="2" customWidth="1"/>
    <col min="5" max="5" width="6.8554687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5975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32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5976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5.75" customHeight="1">
      <c r="A16" s="27">
        <v>1</v>
      </c>
      <c r="B16" s="199"/>
      <c r="C16" s="106" t="s">
        <v>3678</v>
      </c>
      <c r="D16" s="35" t="str">
        <f>VLOOKUP($C16,'[2]Tài khoản'!A$2:D$2746,2,FALSE)</f>
        <v>T2V: DVB-T2 Only, Vietnam, Hệ điều hành uCOS,  RAM: DDR3 128MB, Storage: NOR 8MB</v>
      </c>
      <c r="E16" s="36" t="s">
        <v>101</v>
      </c>
      <c r="F16" s="37">
        <v>20</v>
      </c>
      <c r="G16" s="38">
        <v>20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9" customHeight="1">
      <c r="A17" s="27">
        <v>2</v>
      </c>
      <c r="B17" s="199"/>
      <c r="C17" s="29" t="s">
        <v>2944</v>
      </c>
      <c r="D17" s="35" t="str">
        <f>VLOOKUP($C17,'[2]Tài khoản'!A$2:D$2746,2,FALSE)</f>
        <v>HDMI cable 1.4V A Type, 1.2m length</v>
      </c>
      <c r="E17" s="36" t="s">
        <v>101</v>
      </c>
      <c r="F17" s="37">
        <v>20</v>
      </c>
      <c r="G17" s="38">
        <v>20</v>
      </c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5977</v>
      </c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32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4" workbookViewId="0">
      <selection activeCell="C16" sqref="C1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.5703125" style="2" customWidth="1" collapsed="1"/>
    <col min="4" max="4" width="28.7109375" style="2" customWidth="1"/>
    <col min="5" max="5" width="6.8554687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5982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5968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5981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5.75" customHeight="1">
      <c r="A16" s="27">
        <v>1</v>
      </c>
      <c r="B16" s="199"/>
      <c r="C16" s="201" t="s">
        <v>5833</v>
      </c>
      <c r="D16" s="35" t="str">
        <f>VLOOKUP($C16,'[2]Tài khoản'!A$2:D$2746,2,FALSE)</f>
        <v>AP VNPT Technology loại 2 RF</v>
      </c>
      <c r="E16" s="36" t="s">
        <v>101</v>
      </c>
      <c r="F16" s="37">
        <v>1</v>
      </c>
      <c r="G16" s="38">
        <v>1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19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K16" sqref="K16:K19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.5703125" style="2" customWidth="1" collapsed="1"/>
    <col min="4" max="4" width="28.7109375" style="2" customWidth="1"/>
    <col min="5" max="5" width="6.8554687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5983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5987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5984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/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.75" customHeight="1">
      <c r="A16" s="27">
        <v>1</v>
      </c>
      <c r="B16" s="199"/>
      <c r="C16" s="201" t="s">
        <v>3172</v>
      </c>
      <c r="D16" s="35" t="str">
        <f>VLOOKUP($C16,'[2]Tài khoản'!A$2:D$2746,2,FALSE)</f>
        <v>Sách hướng dẫn sử dụng New ULC</v>
      </c>
      <c r="E16" s="36" t="s">
        <v>5985</v>
      </c>
      <c r="F16" s="37">
        <v>50</v>
      </c>
      <c r="G16" s="38">
        <v>50</v>
      </c>
      <c r="H16" s="58"/>
      <c r="I16" s="159" t="str">
        <f>VLOOKUP(C16,'Danh mục VT'!A$2:E$2898,5,FALSE)</f>
        <v>NVL</v>
      </c>
      <c r="J16" s="159"/>
      <c r="K16" s="185" t="s">
        <v>5921</v>
      </c>
      <c r="L16" s="181" t="str">
        <f>VLOOKUP(C16,'Danh mục VT'!A$2:D$2898,4,FALSE)</f>
        <v>15215</v>
      </c>
      <c r="M16" s="58"/>
      <c r="N16" s="145"/>
    </row>
    <row r="17" spans="1:19" s="8" customFormat="1" ht="35.25" customHeight="1">
      <c r="A17" s="27">
        <v>2</v>
      </c>
      <c r="B17" s="199"/>
      <c r="C17" s="29" t="s">
        <v>3176</v>
      </c>
      <c r="D17" s="35" t="str">
        <f>VLOOKUP($C17,'[2]Tài khoản'!A$2:D$2746,2,FALSE)</f>
        <v>Thùng carton đựng 30 sản phẩm S2 New ULC</v>
      </c>
      <c r="E17" s="36" t="s">
        <v>119</v>
      </c>
      <c r="F17" s="37">
        <v>0</v>
      </c>
      <c r="G17" s="38">
        <v>0</v>
      </c>
      <c r="H17" s="58"/>
      <c r="I17" s="159" t="str">
        <f>VLOOKUP(C17,'Danh mục VT'!A$2:E$2898,5,FALSE)</f>
        <v>NVL</v>
      </c>
      <c r="J17" s="159"/>
      <c r="K17" s="185" t="s">
        <v>5921</v>
      </c>
      <c r="L17" s="181"/>
      <c r="M17" s="58"/>
      <c r="N17" s="145"/>
    </row>
    <row r="18" spans="1:19" s="8" customFormat="1" ht="16.7" customHeight="1">
      <c r="A18" s="27">
        <v>3</v>
      </c>
      <c r="B18" s="199"/>
      <c r="C18" s="29" t="s">
        <v>3154</v>
      </c>
      <c r="D18" s="35" t="str">
        <f>VLOOKUP($C18,'[2]Tài khoản'!A$2:D$2746,2,FALSE)</f>
        <v>giftbox ICT lable</v>
      </c>
      <c r="E18" s="36" t="s">
        <v>119</v>
      </c>
      <c r="F18" s="37">
        <v>100</v>
      </c>
      <c r="G18" s="38">
        <v>100</v>
      </c>
      <c r="H18" s="58"/>
      <c r="I18" s="159" t="str">
        <f>VLOOKUP(C18,'Danh mục VT'!A$2:E$2898,5,FALSE)</f>
        <v>NVL</v>
      </c>
      <c r="J18" s="159"/>
      <c r="K18" s="185" t="s">
        <v>5921</v>
      </c>
      <c r="L18" s="181"/>
      <c r="M18" s="58"/>
      <c r="N18" s="145"/>
    </row>
    <row r="19" spans="1:19" s="8" customFormat="1" ht="16.7" customHeight="1">
      <c r="A19" s="27">
        <v>4</v>
      </c>
      <c r="B19" s="199"/>
      <c r="C19" s="29" t="s">
        <v>3164</v>
      </c>
      <c r="D19" s="35" t="str">
        <f>VLOOKUP($C19,'[2]Tài khoản'!A$2:D$2746,2,FALSE)</f>
        <v>GB sealing lable</v>
      </c>
      <c r="E19" s="36" t="s">
        <v>119</v>
      </c>
      <c r="F19" s="37">
        <v>100</v>
      </c>
      <c r="G19" s="38">
        <v>100</v>
      </c>
      <c r="H19" s="58"/>
      <c r="I19" s="159" t="str">
        <f>VLOOKUP(C19,'Danh mục VT'!A$2:E$2898,5,FALSE)</f>
        <v>NVL</v>
      </c>
      <c r="J19" s="159"/>
      <c r="K19" s="185" t="s">
        <v>5921</v>
      </c>
      <c r="L19" s="181"/>
      <c r="M19" s="58"/>
      <c r="N19" s="148"/>
      <c r="O19" s="42"/>
      <c r="P19" s="42"/>
      <c r="Q19" s="42"/>
      <c r="R19" s="42"/>
      <c r="S19" s="42"/>
    </row>
    <row r="20" spans="1:19" s="8" customFormat="1" ht="6.2" customHeigh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5"/>
      <c r="L20" s="184"/>
      <c r="M20" s="6"/>
      <c r="N20" s="7"/>
    </row>
    <row r="21" spans="1:19" ht="22.5" customHeight="1">
      <c r="A21" s="14" t="s">
        <v>22</v>
      </c>
      <c r="B21" s="18"/>
      <c r="D21" s="11" t="s">
        <v>5986</v>
      </c>
      <c r="E21" s="46"/>
      <c r="F21" s="46"/>
      <c r="G21" s="47"/>
      <c r="N21" s="48"/>
      <c r="O21" s="2"/>
      <c r="P21" s="2"/>
    </row>
    <row r="22" spans="1:19">
      <c r="E22" s="429" t="s">
        <v>5961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197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 ht="21.75" customHeight="1">
      <c r="A25" s="1"/>
      <c r="B25" s="2"/>
      <c r="C25" s="2"/>
      <c r="D25" s="197"/>
      <c r="E25" s="197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 ht="39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idden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197" t="s">
        <v>87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A29:C29"/>
    <mergeCell ref="E22:G22"/>
    <mergeCell ref="A23:C23"/>
    <mergeCell ref="E23:F23"/>
    <mergeCell ref="G23:H23"/>
    <mergeCell ref="A24:C24"/>
    <mergeCell ref="E24:F24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opLeftCell="A4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97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184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184"/>
      <c r="K1" s="184"/>
      <c r="L1" s="184"/>
      <c r="M1" s="184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184"/>
      <c r="K2" s="184"/>
      <c r="L2" s="184"/>
      <c r="M2" s="184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184"/>
      <c r="K3" s="184"/>
      <c r="L3" s="184"/>
      <c r="M3" s="184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184"/>
      <c r="K6" s="184"/>
      <c r="L6" s="184"/>
      <c r="M6" s="184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184"/>
      <c r="M7" s="184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5988</v>
      </c>
      <c r="G8" s="5"/>
      <c r="H8" s="6"/>
      <c r="I8" s="6"/>
      <c r="J8" s="184"/>
      <c r="K8" s="184"/>
      <c r="L8" s="184"/>
      <c r="M8" s="184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200"/>
      <c r="H10" s="6"/>
      <c r="I10" s="6"/>
      <c r="J10" s="184"/>
      <c r="K10" s="184"/>
      <c r="L10" s="184"/>
      <c r="M10" s="184"/>
      <c r="N10" s="7"/>
    </row>
    <row r="11" spans="1:14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154"/>
    </row>
    <row r="16" spans="1:14" s="8" customFormat="1" ht="39.75" customHeight="1">
      <c r="A16" s="27">
        <v>1</v>
      </c>
      <c r="B16" s="199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f>1500+1500</f>
        <v>3000</v>
      </c>
      <c r="G16" s="38">
        <f>2400+2400</f>
        <v>4800</v>
      </c>
      <c r="H16" s="58"/>
      <c r="I16" s="159" t="str">
        <f>VLOOKUP(C16,'Danh mục VT'!A$2:E$2898,5,FALSE)</f>
        <v>NVL</v>
      </c>
      <c r="J16" s="195" t="s">
        <v>5956</v>
      </c>
      <c r="K16" s="185" t="s">
        <v>5915</v>
      </c>
      <c r="L16" s="181" t="s">
        <v>5874</v>
      </c>
      <c r="M16" s="181">
        <v>1521</v>
      </c>
      <c r="N16" s="145"/>
    </row>
    <row r="17" spans="1:16" s="8" customFormat="1" ht="39.75" customHeight="1">
      <c r="A17" s="27">
        <v>2</v>
      </c>
      <c r="B17" s="199"/>
      <c r="C17" s="29" t="s">
        <v>145</v>
      </c>
      <c r="D17" s="35" t="s">
        <v>179</v>
      </c>
      <c r="E17" s="36" t="s">
        <v>119</v>
      </c>
      <c r="F17" s="37">
        <f>F16</f>
        <v>3000</v>
      </c>
      <c r="G17" s="38">
        <f>F17</f>
        <v>3000</v>
      </c>
      <c r="H17" s="58"/>
      <c r="I17" s="159" t="str">
        <f>VLOOKUP(C17,'Danh mục VT'!A$2:E$2898,5,FALSE)</f>
        <v>NVL</v>
      </c>
      <c r="J17" s="195" t="s">
        <v>5956</v>
      </c>
      <c r="K17" s="185" t="s">
        <v>5915</v>
      </c>
      <c r="L17" s="181" t="s">
        <v>5874</v>
      </c>
      <c r="M17" s="181">
        <v>1521</v>
      </c>
      <c r="N17" s="145"/>
    </row>
    <row r="18" spans="1:16" s="8" customFormat="1" ht="38.25">
      <c r="A18" s="27">
        <v>3</v>
      </c>
      <c r="B18" s="199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f>F17</f>
        <v>3000</v>
      </c>
      <c r="G18" s="38">
        <f>G17</f>
        <v>3000</v>
      </c>
      <c r="H18" s="58"/>
      <c r="I18" s="159" t="str">
        <f>VLOOKUP(C18,'Danh mục VT'!A$2:E$2898,5,FALSE)</f>
        <v>NVL</v>
      </c>
      <c r="J18" s="195" t="s">
        <v>5956</v>
      </c>
      <c r="K18" s="185" t="s">
        <v>5915</v>
      </c>
      <c r="L18" s="181" t="s">
        <v>5874</v>
      </c>
      <c r="M18" s="181">
        <v>1521</v>
      </c>
      <c r="N18" s="145"/>
    </row>
    <row r="19" spans="1:16" s="8" customFormat="1" ht="38.25">
      <c r="A19" s="27">
        <v>4</v>
      </c>
      <c r="B19" s="199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f>F18</f>
        <v>3000</v>
      </c>
      <c r="G19" s="38">
        <f t="shared" ref="G19:G24" si="0">F19</f>
        <v>3000</v>
      </c>
      <c r="H19" s="58"/>
      <c r="I19" s="159" t="str">
        <f>VLOOKUP(C19,'Danh mục VT'!A$2:E$2898,5,FALSE)</f>
        <v>NVL</v>
      </c>
      <c r="J19" s="195" t="s">
        <v>5956</v>
      </c>
      <c r="K19" s="185" t="s">
        <v>5915</v>
      </c>
      <c r="L19" s="181" t="s">
        <v>5874</v>
      </c>
      <c r="M19" s="181">
        <v>1521</v>
      </c>
      <c r="N19" s="145"/>
    </row>
    <row r="20" spans="1:16" s="8" customFormat="1" ht="38.25">
      <c r="A20" s="27">
        <v>5</v>
      </c>
      <c r="B20" s="199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f>3000+3000</f>
        <v>6000</v>
      </c>
      <c r="G20" s="38">
        <f t="shared" si="0"/>
        <v>6000</v>
      </c>
      <c r="H20" s="58"/>
      <c r="I20" s="159" t="str">
        <f>VLOOKUP(C20,'Danh mục VT'!A$2:E$2898,5,FALSE)</f>
        <v>NVL</v>
      </c>
      <c r="J20" s="195" t="s">
        <v>5956</v>
      </c>
      <c r="K20" s="185" t="s">
        <v>5915</v>
      </c>
      <c r="L20" s="181" t="s">
        <v>5874</v>
      </c>
      <c r="M20" s="181">
        <v>1521</v>
      </c>
      <c r="N20" s="145"/>
    </row>
    <row r="21" spans="1:16" s="8" customFormat="1" ht="25.5">
      <c r="A21" s="27">
        <v>6</v>
      </c>
      <c r="B21" s="199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f>F19</f>
        <v>3000</v>
      </c>
      <c r="G21" s="38">
        <f t="shared" si="0"/>
        <v>3000</v>
      </c>
      <c r="H21" s="58"/>
      <c r="I21" s="159" t="str">
        <f>VLOOKUP(C21,'Danh mục VT'!A$2:E$2898,5,FALSE)</f>
        <v>NVL</v>
      </c>
      <c r="J21" s="195" t="s">
        <v>5956</v>
      </c>
      <c r="K21" s="185" t="s">
        <v>5915</v>
      </c>
      <c r="L21" s="181" t="s">
        <v>5874</v>
      </c>
      <c r="M21" s="181">
        <v>1521</v>
      </c>
      <c r="N21" s="145"/>
    </row>
    <row r="22" spans="1:16" s="8" customFormat="1" ht="38.25">
      <c r="A22" s="27">
        <v>7</v>
      </c>
      <c r="B22" s="199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f>F21</f>
        <v>3000</v>
      </c>
      <c r="G22" s="38">
        <f t="shared" si="0"/>
        <v>3000</v>
      </c>
      <c r="H22" s="58"/>
      <c r="I22" s="159" t="str">
        <f>VLOOKUP(C22,'Danh mục VT'!A$2:E$2898,5,FALSE)</f>
        <v>NVL</v>
      </c>
      <c r="J22" s="195" t="s">
        <v>5956</v>
      </c>
      <c r="K22" s="185" t="s">
        <v>5915</v>
      </c>
      <c r="L22" s="181" t="s">
        <v>5874</v>
      </c>
      <c r="M22" s="181">
        <v>1521</v>
      </c>
      <c r="N22" s="145"/>
    </row>
    <row r="23" spans="1:16" s="8" customFormat="1" ht="25.5">
      <c r="A23" s="27">
        <v>8</v>
      </c>
      <c r="B23" s="199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f>F22</f>
        <v>3000</v>
      </c>
      <c r="G23" s="38">
        <f t="shared" si="0"/>
        <v>3000</v>
      </c>
      <c r="H23" s="58"/>
      <c r="I23" s="159" t="str">
        <f>VLOOKUP(C23,'Danh mục VT'!A$2:E$2898,5,FALSE)</f>
        <v>NVL</v>
      </c>
      <c r="J23" s="195" t="s">
        <v>5956</v>
      </c>
      <c r="K23" s="185" t="s">
        <v>5915</v>
      </c>
      <c r="L23" s="181" t="s">
        <v>5874</v>
      </c>
      <c r="M23" s="181">
        <v>1521</v>
      </c>
      <c r="N23" s="145"/>
    </row>
    <row r="24" spans="1:16" s="8" customFormat="1" ht="25.5">
      <c r="A24" s="27">
        <v>9</v>
      </c>
      <c r="B24" s="199"/>
      <c r="C24" s="29" t="s">
        <v>172</v>
      </c>
      <c r="D24" s="35" t="s">
        <v>180</v>
      </c>
      <c r="E24" s="36" t="s">
        <v>119</v>
      </c>
      <c r="F24" s="37">
        <f>F23</f>
        <v>3000</v>
      </c>
      <c r="G24" s="38">
        <f t="shared" si="0"/>
        <v>3000</v>
      </c>
      <c r="H24" s="58"/>
      <c r="I24" s="159" t="str">
        <f>VLOOKUP(C24,'Danh mục VT'!A$2:E$2898,5,FALSE)</f>
        <v>NVL</v>
      </c>
      <c r="J24" s="195" t="s">
        <v>5956</v>
      </c>
      <c r="K24" s="185" t="s">
        <v>5915</v>
      </c>
      <c r="L24" s="181" t="s">
        <v>5874</v>
      </c>
      <c r="M24" s="181">
        <v>1521</v>
      </c>
      <c r="N24" s="145"/>
    </row>
    <row r="25" spans="1:16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7"/>
    </row>
    <row r="26" spans="1:16" ht="22.5" customHeight="1">
      <c r="A26" s="14" t="s">
        <v>22</v>
      </c>
      <c r="B26" s="18"/>
      <c r="D26" s="11" t="s">
        <v>6004</v>
      </c>
      <c r="E26" s="46"/>
      <c r="F26" s="46"/>
      <c r="G26" s="47"/>
      <c r="N26" s="48"/>
      <c r="O26" s="2"/>
      <c r="P26" s="2"/>
    </row>
    <row r="27" spans="1:16">
      <c r="E27" s="429" t="s">
        <v>5961</v>
      </c>
      <c r="F27" s="429"/>
      <c r="G27" s="429"/>
      <c r="N27" s="48"/>
      <c r="O27" s="2"/>
      <c r="P27" s="2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48"/>
      <c r="O28" s="2"/>
      <c r="P28" s="2"/>
    </row>
    <row r="29" spans="1:16" s="19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26"/>
    </row>
    <row r="30" spans="1:16" s="8" customFormat="1" ht="21.75" customHeight="1">
      <c r="A30" s="1"/>
      <c r="B30" s="2"/>
      <c r="C30" s="2"/>
      <c r="D30" s="197"/>
      <c r="E30" s="197"/>
      <c r="F30" s="2"/>
      <c r="G30" s="5"/>
      <c r="H30" s="6"/>
      <c r="I30" s="6"/>
      <c r="J30" s="184"/>
      <c r="K30" s="184"/>
      <c r="L30" s="184"/>
      <c r="M30" s="184"/>
      <c r="N30" s="7"/>
    </row>
    <row r="31" spans="1:16" s="8" customFormat="1" ht="39" customHeight="1">
      <c r="A31" s="1"/>
      <c r="B31" s="2"/>
      <c r="C31" s="2"/>
      <c r="D31" s="197"/>
      <c r="E31" s="197"/>
      <c r="F31" s="2"/>
      <c r="G31" s="5"/>
      <c r="H31" s="6"/>
      <c r="I31" s="6"/>
      <c r="J31" s="184"/>
      <c r="K31" s="184"/>
      <c r="L31" s="184"/>
      <c r="M31" s="184"/>
      <c r="N31" s="7"/>
    </row>
    <row r="32" spans="1:16" s="8" customFormat="1" hidden="1">
      <c r="A32" s="1"/>
      <c r="B32" s="2"/>
      <c r="C32" s="2"/>
      <c r="D32" s="197"/>
      <c r="E32" s="197"/>
      <c r="F32" s="2"/>
      <c r="G32" s="5"/>
      <c r="H32" s="6"/>
      <c r="I32" s="6"/>
      <c r="J32" s="184"/>
      <c r="K32" s="184"/>
      <c r="L32" s="184"/>
      <c r="M32" s="184"/>
      <c r="N32" s="7"/>
    </row>
    <row r="33" spans="1:16" s="8" customFormat="1" hidden="1">
      <c r="A33" s="1"/>
      <c r="B33" s="2"/>
      <c r="C33" s="2"/>
      <c r="D33" s="197"/>
      <c r="E33" s="197"/>
      <c r="F33" s="2"/>
      <c r="G33" s="5"/>
      <c r="H33" s="6"/>
      <c r="I33" s="6"/>
      <c r="J33" s="184"/>
      <c r="K33" s="184"/>
      <c r="L33" s="184"/>
      <c r="M33" s="184"/>
      <c r="N33" s="7"/>
    </row>
    <row r="34" spans="1:16" s="57" customFormat="1">
      <c r="A34" s="422" t="s">
        <v>74</v>
      </c>
      <c r="B34" s="422"/>
      <c r="C34" s="422"/>
      <c r="D34" s="197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26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2"/>
      <c r="O35" s="2"/>
      <c r="P35" s="2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D11" sqref="D1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97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5990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20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199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4500</v>
      </c>
      <c r="G16" s="38">
        <v>4500</v>
      </c>
      <c r="H16" s="58"/>
      <c r="I16" s="8" t="str">
        <f>VLOOKUP(C16,'Danh mục VT'!A$2:E$2898,5,FALSE)</f>
        <v>TP</v>
      </c>
      <c r="J16" s="185" t="s">
        <v>5912</v>
      </c>
      <c r="K16" s="181" t="str">
        <f>VLOOKUP(C16,'Danh mục VT'!A$2:D$2898,4,FALSE)</f>
        <v>15511</v>
      </c>
      <c r="L16" s="183" t="s">
        <v>5924</v>
      </c>
      <c r="M16" s="58"/>
      <c r="N16" s="145"/>
    </row>
    <row r="17" spans="1:19" s="8" customFormat="1" ht="25.5">
      <c r="A17" s="27">
        <v>2</v>
      </c>
      <c r="B17" s="199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4500</v>
      </c>
      <c r="G17" s="38">
        <v>4500</v>
      </c>
      <c r="H17" s="58"/>
      <c r="I17" s="8" t="str">
        <f>VLOOKUP(C17,'Danh mục VT'!A$2:E$2898,5,FALSE)</f>
        <v>NVL</v>
      </c>
      <c r="J17" s="185" t="s">
        <v>5913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>
      <c r="A18" s="27"/>
      <c r="B18" s="199"/>
      <c r="C18" s="34"/>
      <c r="D18" s="35"/>
      <c r="E18" s="36"/>
      <c r="F18" s="37"/>
      <c r="G18" s="38"/>
      <c r="H18" s="58"/>
      <c r="J18" s="185"/>
      <c r="K18" s="185"/>
      <c r="L18" s="183"/>
      <c r="M18" s="58"/>
      <c r="N18" s="145"/>
    </row>
    <row r="19" spans="1:19" s="8" customFormat="1">
      <c r="A19" s="27"/>
      <c r="B19" s="199"/>
      <c r="C19" s="34"/>
      <c r="D19" s="35"/>
      <c r="E19" s="36"/>
      <c r="F19" s="37"/>
      <c r="G19" s="38"/>
      <c r="H19" s="58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199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199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199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5991</v>
      </c>
      <c r="E24" s="46"/>
      <c r="F24" s="46"/>
      <c r="G24" s="47"/>
      <c r="N24" s="48"/>
      <c r="O24" s="2"/>
      <c r="P24" s="2"/>
    </row>
    <row r="25" spans="1:19">
      <c r="E25" s="429" t="s">
        <v>5961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197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197"/>
      <c r="E28" s="197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197"/>
      <c r="E29" s="197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197"/>
      <c r="E30" s="197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197"/>
      <c r="E31" s="197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197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18">
    <cfRule type="duplicateValues" dxfId="81" priority="3"/>
  </conditionalFormatting>
  <conditionalFormatting sqref="C19">
    <cfRule type="duplicateValues" dxfId="80" priority="2"/>
  </conditionalFormatting>
  <conditionalFormatting sqref="C21">
    <cfRule type="duplicateValues" dxfId="79" priority="1"/>
  </conditionalFormatting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opLeftCell="A4" workbookViewId="0">
      <selection activeCell="E26" sqref="E2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97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184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184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184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184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5998</v>
      </c>
      <c r="G8" s="5"/>
      <c r="H8" s="6"/>
      <c r="I8" s="6"/>
      <c r="J8" s="184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5968</v>
      </c>
      <c r="E10" s="11" t="s">
        <v>6</v>
      </c>
      <c r="F10" s="197"/>
      <c r="G10" s="200"/>
      <c r="H10" s="6"/>
      <c r="I10" s="6"/>
      <c r="J10" s="184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6013</v>
      </c>
      <c r="E11" s="20"/>
      <c r="F11" s="2"/>
      <c r="G11" s="5"/>
      <c r="H11" s="6"/>
      <c r="I11" s="6"/>
      <c r="J11" s="184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50"/>
      <c r="N15" s="154"/>
    </row>
    <row r="16" spans="1:14" s="8" customFormat="1" ht="39.75" customHeight="1">
      <c r="A16" s="27">
        <v>1</v>
      </c>
      <c r="B16" s="199"/>
      <c r="C16" s="29" t="s">
        <v>5598</v>
      </c>
      <c r="D16" s="35" t="s">
        <v>6014</v>
      </c>
      <c r="E16" s="36" t="s">
        <v>119</v>
      </c>
      <c r="F16" s="37">
        <v>2800</v>
      </c>
      <c r="G16" s="38">
        <v>2800</v>
      </c>
      <c r="H16" s="58"/>
      <c r="I16" s="159" t="str">
        <f>VLOOKUP(C16,'Danh mục VT'!A$2:E$2898,5,FALSE)</f>
        <v>VTTH</v>
      </c>
      <c r="J16" s="195" t="s">
        <v>5956</v>
      </c>
      <c r="K16" s="185" t="s">
        <v>5921</v>
      </c>
      <c r="L16" s="181" t="str">
        <f>VLOOKUP(C16,'Danh mục VT'!A$2:D$2898,4,FALSE)</f>
        <v>15228</v>
      </c>
      <c r="M16" s="58"/>
      <c r="N16" s="145"/>
    </row>
    <row r="17" spans="1:16" s="8" customFormat="1" ht="39.75" customHeight="1">
      <c r="A17" s="27">
        <v>2</v>
      </c>
      <c r="B17" s="199"/>
      <c r="C17" s="29" t="s">
        <v>5594</v>
      </c>
      <c r="D17" s="35" t="s">
        <v>5595</v>
      </c>
      <c r="E17" s="36" t="s">
        <v>119</v>
      </c>
      <c r="F17" s="37">
        <v>68000</v>
      </c>
      <c r="G17" s="38">
        <v>68000</v>
      </c>
      <c r="H17" s="58"/>
      <c r="I17" s="159" t="str">
        <f>VLOOKUP(C17,'Danh mục VT'!A$2:E$2898,5,FALSE)</f>
        <v>VTTH</v>
      </c>
      <c r="J17" s="195" t="s">
        <v>5956</v>
      </c>
      <c r="K17" s="185" t="s">
        <v>5921</v>
      </c>
      <c r="L17" s="181" t="str">
        <f>VLOOKUP(C17,'Danh mục VT'!A$2:D$2898,4,FALSE)</f>
        <v>15228</v>
      </c>
      <c r="M17" s="58"/>
      <c r="N17" s="145"/>
    </row>
    <row r="18" spans="1:16" s="8" customFormat="1">
      <c r="A18" s="27"/>
      <c r="B18" s="199"/>
      <c r="C18" s="29"/>
      <c r="D18" s="35"/>
      <c r="E18" s="36"/>
      <c r="F18" s="37"/>
      <c r="G18" s="38"/>
      <c r="H18" s="58"/>
      <c r="I18" s="159"/>
      <c r="J18" s="195"/>
      <c r="K18" s="185"/>
      <c r="L18" s="181"/>
      <c r="M18" s="58"/>
      <c r="N18" s="145"/>
    </row>
    <row r="19" spans="1:16" s="8" customFormat="1">
      <c r="A19" s="27"/>
      <c r="B19" s="199"/>
      <c r="C19" s="29"/>
      <c r="D19" s="35"/>
      <c r="E19" s="36"/>
      <c r="F19" s="37"/>
      <c r="G19" s="38"/>
      <c r="H19" s="58"/>
      <c r="I19" s="159"/>
      <c r="J19" s="195"/>
      <c r="K19" s="185"/>
      <c r="L19" s="181"/>
      <c r="M19" s="58"/>
      <c r="N19" s="145"/>
    </row>
    <row r="20" spans="1:16" s="8" customFormat="1">
      <c r="A20" s="27"/>
      <c r="B20" s="199"/>
      <c r="C20" s="29"/>
      <c r="D20" s="35"/>
      <c r="E20" s="36"/>
      <c r="F20" s="37"/>
      <c r="G20" s="38"/>
      <c r="H20" s="58"/>
      <c r="I20" s="159"/>
      <c r="J20" s="195"/>
      <c r="K20" s="185"/>
      <c r="L20" s="181"/>
      <c r="M20" s="58"/>
      <c r="N20" s="145"/>
    </row>
    <row r="21" spans="1:16" s="8" customFormat="1">
      <c r="A21" s="27"/>
      <c r="B21" s="199"/>
      <c r="C21" s="29"/>
      <c r="D21" s="35"/>
      <c r="E21" s="36"/>
      <c r="F21" s="37"/>
      <c r="G21" s="38"/>
      <c r="H21" s="58"/>
      <c r="I21" s="159"/>
      <c r="J21" s="195"/>
      <c r="K21" s="185"/>
      <c r="L21" s="181"/>
      <c r="M21" s="58"/>
      <c r="N21" s="145"/>
    </row>
    <row r="22" spans="1:16" s="8" customFormat="1">
      <c r="A22" s="27"/>
      <c r="B22" s="199"/>
      <c r="C22" s="29"/>
      <c r="D22" s="35"/>
      <c r="E22" s="36"/>
      <c r="F22" s="37"/>
      <c r="G22" s="38"/>
      <c r="H22" s="58"/>
      <c r="I22" s="159"/>
      <c r="J22" s="195"/>
      <c r="K22" s="185"/>
      <c r="L22" s="181"/>
      <c r="M22" s="58"/>
      <c r="N22" s="145"/>
    </row>
    <row r="23" spans="1:16" s="8" customFormat="1">
      <c r="A23" s="27"/>
      <c r="B23" s="199"/>
      <c r="C23" s="29"/>
      <c r="D23" s="35"/>
      <c r="E23" s="36"/>
      <c r="F23" s="37"/>
      <c r="G23" s="38"/>
      <c r="H23" s="58"/>
      <c r="I23" s="159"/>
      <c r="J23" s="195"/>
      <c r="K23" s="185"/>
      <c r="L23" s="181"/>
      <c r="M23" s="58"/>
      <c r="N23" s="145"/>
    </row>
    <row r="24" spans="1:16" s="8" customFormat="1">
      <c r="A24" s="27"/>
      <c r="B24" s="199"/>
      <c r="C24" s="29"/>
      <c r="D24" s="35"/>
      <c r="E24" s="36"/>
      <c r="F24" s="37"/>
      <c r="G24" s="38"/>
      <c r="H24" s="58"/>
      <c r="I24" s="159"/>
      <c r="J24" s="195"/>
      <c r="K24" s="185"/>
      <c r="L24" s="181"/>
      <c r="M24" s="58"/>
      <c r="N24" s="145"/>
    </row>
    <row r="25" spans="1:16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6"/>
      <c r="N25" s="7"/>
    </row>
    <row r="26" spans="1:16" ht="22.5" customHeight="1">
      <c r="A26" s="14" t="s">
        <v>22</v>
      </c>
      <c r="B26" s="18"/>
      <c r="D26" s="11"/>
      <c r="E26" s="46"/>
      <c r="F26" s="46"/>
      <c r="G26" s="47"/>
      <c r="N26" s="48"/>
      <c r="O26" s="2"/>
      <c r="P26" s="2"/>
    </row>
    <row r="27" spans="1:16">
      <c r="E27" s="429" t="s">
        <v>5961</v>
      </c>
      <c r="F27" s="429"/>
      <c r="G27" s="429"/>
      <c r="N27" s="48"/>
      <c r="O27" s="2"/>
      <c r="P27" s="2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48"/>
      <c r="O28" s="2"/>
      <c r="P28" s="2"/>
    </row>
    <row r="29" spans="1:16" s="19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6"/>
      <c r="N29" s="26"/>
    </row>
    <row r="30" spans="1:16" s="8" customFormat="1" ht="21.75" customHeight="1">
      <c r="A30" s="1"/>
      <c r="B30" s="2"/>
      <c r="C30" s="2"/>
      <c r="D30" s="197"/>
      <c r="E30" s="197"/>
      <c r="F30" s="2"/>
      <c r="G30" s="5"/>
      <c r="H30" s="6"/>
      <c r="I30" s="6"/>
      <c r="J30" s="184"/>
      <c r="K30" s="184"/>
      <c r="L30" s="184"/>
      <c r="M30" s="6"/>
      <c r="N30" s="7"/>
    </row>
    <row r="31" spans="1:16" s="8" customFormat="1" ht="39" customHeight="1">
      <c r="A31" s="1"/>
      <c r="B31" s="2"/>
      <c r="C31" s="2"/>
      <c r="D31" s="197"/>
      <c r="E31" s="197"/>
      <c r="F31" s="2"/>
      <c r="G31" s="5"/>
      <c r="H31" s="6"/>
      <c r="I31" s="6"/>
      <c r="J31" s="184"/>
      <c r="K31" s="184"/>
      <c r="L31" s="184"/>
      <c r="M31" s="6"/>
      <c r="N31" s="7"/>
    </row>
    <row r="32" spans="1:16" s="8" customFormat="1" hidden="1">
      <c r="A32" s="1"/>
      <c r="B32" s="2"/>
      <c r="C32" s="2"/>
      <c r="D32" s="197"/>
      <c r="E32" s="197"/>
      <c r="F32" s="2"/>
      <c r="G32" s="5"/>
      <c r="H32" s="6"/>
      <c r="I32" s="6"/>
      <c r="J32" s="184"/>
      <c r="K32" s="184"/>
      <c r="L32" s="184"/>
      <c r="M32" s="6"/>
      <c r="N32" s="7"/>
    </row>
    <row r="33" spans="1:16" s="8" customFormat="1" hidden="1">
      <c r="A33" s="1"/>
      <c r="B33" s="2"/>
      <c r="C33" s="2"/>
      <c r="D33" s="197"/>
      <c r="E33" s="197"/>
      <c r="F33" s="2"/>
      <c r="G33" s="5"/>
      <c r="H33" s="6"/>
      <c r="I33" s="6"/>
      <c r="J33" s="184"/>
      <c r="K33" s="184"/>
      <c r="L33" s="184"/>
      <c r="M33" s="6"/>
      <c r="N33" s="7"/>
    </row>
    <row r="34" spans="1:16" s="57" customFormat="1">
      <c r="A34" s="422" t="s">
        <v>74</v>
      </c>
      <c r="B34" s="422"/>
      <c r="C34" s="422"/>
      <c r="D34" s="197" t="s">
        <v>5968</v>
      </c>
      <c r="E34" s="2" t="s">
        <v>29</v>
      </c>
      <c r="F34" s="2"/>
      <c r="G34" s="5"/>
      <c r="H34" s="6"/>
      <c r="I34" s="6"/>
      <c r="J34" s="184"/>
      <c r="K34" s="184"/>
      <c r="L34" s="184"/>
      <c r="M34" s="6"/>
      <c r="N34" s="26"/>
    </row>
    <row r="35" spans="1:16">
      <c r="A35" s="2"/>
      <c r="F35" s="2"/>
      <c r="G35" s="2"/>
      <c r="H35" s="2"/>
      <c r="I35" s="2"/>
      <c r="J35" s="19"/>
      <c r="K35" s="19"/>
      <c r="L35" s="19"/>
      <c r="M35" s="2"/>
      <c r="N35" s="2"/>
      <c r="O35" s="2"/>
      <c r="P35" s="2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13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.140625" style="2" customWidth="1" collapsed="1"/>
    <col min="4" max="4" width="28" style="2" customWidth="1"/>
    <col min="5" max="5" width="7.140625" style="2" customWidth="1"/>
    <col min="6" max="6" width="8.85546875" style="19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5997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5963</v>
      </c>
      <c r="E10" s="11" t="s">
        <v>6</v>
      </c>
      <c r="F10" s="197"/>
      <c r="G10" s="20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5995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51" customHeight="1">
      <c r="A16" s="27">
        <v>1</v>
      </c>
      <c r="B16" s="199"/>
      <c r="C16" s="106" t="s">
        <v>3678</v>
      </c>
      <c r="D16" s="35" t="str">
        <f>VLOOKUP($C16,'[2]Tài khoản'!A$2:D$2746,2,FALSE)</f>
        <v>T2V: DVB-T2 Only, Vietnam, Hệ điều hành uCOS,  RAM: DDR3 128MB, Storage: NOR 8MB</v>
      </c>
      <c r="E16" s="36" t="s">
        <v>5967</v>
      </c>
      <c r="F16" s="37">
        <v>5</v>
      </c>
      <c r="G16" s="38">
        <v>5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19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19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19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19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5996</v>
      </c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19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197"/>
      <c r="E26" s="19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197"/>
      <c r="E27" s="19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197"/>
      <c r="E28" s="19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197" t="s">
        <v>5964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opLeftCell="A16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42578125" style="2" customWidth="1" collapsed="1"/>
    <col min="4" max="4" width="25" style="2" customWidth="1"/>
    <col min="5" max="5" width="7.85546875" style="2" customWidth="1"/>
    <col min="6" max="6" width="10.28515625" style="197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184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184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197"/>
      <c r="G3" s="5"/>
      <c r="H3" s="6"/>
      <c r="I3" s="6"/>
      <c r="J3" s="184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196"/>
      <c r="G6" s="5"/>
      <c r="H6" s="6"/>
      <c r="I6" s="6"/>
      <c r="J6" s="184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5999</v>
      </c>
      <c r="G8" s="5"/>
      <c r="H8" s="6"/>
      <c r="I8" s="6"/>
      <c r="J8" s="184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200"/>
      <c r="H10" s="6"/>
      <c r="I10" s="6"/>
      <c r="J10" s="184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6000</v>
      </c>
      <c r="E11" s="20"/>
      <c r="F11" s="2"/>
      <c r="G11" s="5"/>
      <c r="H11" s="6"/>
      <c r="I11" s="6"/>
      <c r="J11" s="184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6"/>
      <c r="N12" s="7"/>
    </row>
    <row r="14" spans="1:14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50"/>
      <c r="N15" s="154"/>
    </row>
    <row r="16" spans="1:14" s="8" customFormat="1" ht="39.75" customHeight="1">
      <c r="A16" s="27">
        <v>1</v>
      </c>
      <c r="B16" s="199"/>
      <c r="C16" s="29" t="s">
        <v>5089</v>
      </c>
      <c r="D16" s="35" t="str">
        <f>VLOOKUP($C16,'[2]Tài khoản'!A$2:D$2746,2,FALSE)</f>
        <v>Vải lau tĩnh điện</v>
      </c>
      <c r="E16" s="36" t="s">
        <v>6001</v>
      </c>
      <c r="F16" s="37">
        <v>2</v>
      </c>
      <c r="G16" s="38">
        <v>0</v>
      </c>
      <c r="H16" s="58" t="s">
        <v>6015</v>
      </c>
      <c r="I16" s="159" t="str">
        <f>VLOOKUP(C16,'Danh mục VT'!A$2:E$2898,5,FALSE)</f>
        <v>VTTH</v>
      </c>
      <c r="J16" s="195" t="s">
        <v>5956</v>
      </c>
      <c r="K16" s="185" t="s">
        <v>5913</v>
      </c>
      <c r="L16" s="181" t="str">
        <f>VLOOKUP(C16,'Danh mục VT'!A$2:D$2898,4,FALSE)</f>
        <v>15223</v>
      </c>
      <c r="M16" s="58" t="s">
        <v>5956</v>
      </c>
      <c r="N16" s="145"/>
    </row>
    <row r="17" spans="1:16" s="8" customFormat="1" ht="39.75" customHeight="1">
      <c r="A17" s="27">
        <v>2</v>
      </c>
      <c r="B17" s="199"/>
      <c r="C17" s="29" t="s">
        <v>5412</v>
      </c>
      <c r="D17" s="35" t="str">
        <f>VLOOKUP($C17,'[2]Tài khoản'!A$2:D$2746,2,FALSE)</f>
        <v>Mực in mã vạch Resin 80mm x 300m</v>
      </c>
      <c r="E17" s="36" t="s">
        <v>139</v>
      </c>
      <c r="F17" s="37">
        <v>4</v>
      </c>
      <c r="G17" s="38">
        <v>4</v>
      </c>
      <c r="H17" s="58" t="s">
        <v>6015</v>
      </c>
      <c r="I17" s="159" t="str">
        <f>VLOOKUP(C17,'Danh mục VT'!A$2:E$2898,5,FALSE)</f>
        <v>VTTH</v>
      </c>
      <c r="J17" s="195" t="s">
        <v>5956</v>
      </c>
      <c r="K17" s="185" t="s">
        <v>5913</v>
      </c>
      <c r="L17" s="181" t="str">
        <f>VLOOKUP(C17,'Danh mục VT'!A$2:D$2898,4,FALSE)</f>
        <v>15228</v>
      </c>
      <c r="M17" s="58" t="s">
        <v>5956</v>
      </c>
      <c r="N17" s="145"/>
    </row>
    <row r="18" spans="1:16" s="8" customFormat="1" ht="38.25">
      <c r="A18" s="27">
        <v>3</v>
      </c>
      <c r="B18" s="199"/>
      <c r="C18" s="29" t="s">
        <v>5416</v>
      </c>
      <c r="D18" s="35" t="str">
        <f>VLOOKUP($C18,'[2]Tài khoản'!A$2:D$2746,2,FALSE)</f>
        <v>Thiếc dây 63WF2617D08S100 LD Wire-SN62/PB37</v>
      </c>
      <c r="E18" s="36" t="s">
        <v>5851</v>
      </c>
      <c r="F18" s="37">
        <v>10</v>
      </c>
      <c r="G18" s="38">
        <v>10</v>
      </c>
      <c r="H18" s="58" t="s">
        <v>6015</v>
      </c>
      <c r="I18" s="159" t="str">
        <f>VLOOKUP(C18,'Danh mục VT'!A$2:E$2898,5,FALSE)</f>
        <v>VTTH</v>
      </c>
      <c r="J18" s="195" t="s">
        <v>5956</v>
      </c>
      <c r="K18" s="185" t="s">
        <v>5913</v>
      </c>
      <c r="L18" s="181" t="str">
        <f>VLOOKUP(C18,'Danh mục VT'!A$2:D$2898,4,FALSE)</f>
        <v>15228</v>
      </c>
      <c r="M18" s="58" t="s">
        <v>5956</v>
      </c>
      <c r="N18" s="145"/>
    </row>
    <row r="19" spans="1:16" s="8" customFormat="1" ht="25.5">
      <c r="A19" s="27">
        <v>4</v>
      </c>
      <c r="B19" s="199"/>
      <c r="C19" s="29" t="s">
        <v>5420</v>
      </c>
      <c r="D19" s="35" t="str">
        <f>VLOOKUP($C19,'[2]Tài khoản'!A$2:D$2746,2,FALSE)</f>
        <v>Mực in mã vạch wax S245 95mm x 300m</v>
      </c>
      <c r="E19" s="36" t="s">
        <v>139</v>
      </c>
      <c r="F19" s="37">
        <v>1</v>
      </c>
      <c r="G19" s="38">
        <v>1</v>
      </c>
      <c r="H19" s="58" t="s">
        <v>6015</v>
      </c>
      <c r="I19" s="159" t="str">
        <f>VLOOKUP(C19,'Danh mục VT'!A$2:E$2898,5,FALSE)</f>
        <v>VTTH</v>
      </c>
      <c r="J19" s="195" t="s">
        <v>5956</v>
      </c>
      <c r="K19" s="185" t="s">
        <v>5913</v>
      </c>
      <c r="L19" s="181" t="str">
        <f>VLOOKUP(C19,'Danh mục VT'!A$2:D$2898,4,FALSE)</f>
        <v>15228</v>
      </c>
      <c r="M19" s="58" t="s">
        <v>5956</v>
      </c>
      <c r="N19" s="145"/>
    </row>
    <row r="20" spans="1:16" s="8" customFormat="1">
      <c r="A20" s="27">
        <v>5</v>
      </c>
      <c r="B20" s="199"/>
      <c r="C20" s="29" t="s">
        <v>135</v>
      </c>
      <c r="D20" s="35" t="str">
        <f>VLOOKUP($C20,'[2]Tài khoản'!A$2:D$2746,2,FALSE)</f>
        <v>Keo 1101</v>
      </c>
      <c r="E20" s="36" t="s">
        <v>6002</v>
      </c>
      <c r="F20" s="37">
        <v>12</v>
      </c>
      <c r="G20" s="38">
        <v>0</v>
      </c>
      <c r="H20" s="58" t="s">
        <v>6015</v>
      </c>
      <c r="I20" s="159" t="str">
        <f>VLOOKUP(C20,'Danh mục VT'!A$2:E$2898,5,FALSE)</f>
        <v>VTTH</v>
      </c>
      <c r="J20" s="195" t="s">
        <v>5956</v>
      </c>
      <c r="K20" s="185" t="s">
        <v>5913</v>
      </c>
      <c r="L20" s="181" t="str">
        <f>VLOOKUP(C20,'Danh mục VT'!A$2:D$2898,4,FALSE)</f>
        <v>15228</v>
      </c>
      <c r="M20" s="58" t="s">
        <v>5956</v>
      </c>
      <c r="N20" s="145"/>
    </row>
    <row r="21" spans="1:16" s="8" customFormat="1" ht="25.5">
      <c r="A21" s="27">
        <v>6</v>
      </c>
      <c r="B21" s="199"/>
      <c r="C21" s="29" t="s">
        <v>137</v>
      </c>
      <c r="D21" s="35" t="s">
        <v>5602</v>
      </c>
      <c r="E21" s="36" t="s">
        <v>139</v>
      </c>
      <c r="F21" s="37">
        <v>7</v>
      </c>
      <c r="G21" s="38">
        <v>7</v>
      </c>
      <c r="H21" s="58" t="s">
        <v>6015</v>
      </c>
      <c r="I21" s="159" t="str">
        <f>VLOOKUP(C21,'Danh mục VT'!A$2:E$2898,5,FALSE)</f>
        <v>VTTH</v>
      </c>
      <c r="J21" s="195" t="s">
        <v>5956</v>
      </c>
      <c r="K21" s="185" t="s">
        <v>5913</v>
      </c>
      <c r="L21" s="181" t="str">
        <f>VLOOKUP(C21,'Danh mục VT'!A$2:D$2898,4,FALSE)</f>
        <v>15228</v>
      </c>
      <c r="M21" s="58" t="s">
        <v>5956</v>
      </c>
      <c r="N21" s="145"/>
    </row>
    <row r="22" spans="1:16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4"/>
      <c r="M22" s="6"/>
      <c r="N22" s="7"/>
    </row>
    <row r="23" spans="1:16" ht="22.5" customHeight="1">
      <c r="A23" s="14" t="s">
        <v>22</v>
      </c>
      <c r="B23" s="18"/>
      <c r="D23" s="11" t="s">
        <v>6003</v>
      </c>
      <c r="E23" s="46"/>
      <c r="F23" s="46"/>
      <c r="G23" s="47"/>
      <c r="N23" s="48"/>
      <c r="O23" s="2"/>
      <c r="P23" s="2"/>
    </row>
    <row r="24" spans="1:16">
      <c r="E24" s="429" t="s">
        <v>5961</v>
      </c>
      <c r="F24" s="429"/>
      <c r="G24" s="429"/>
      <c r="N24" s="48"/>
      <c r="O24" s="2"/>
      <c r="P24" s="2"/>
    </row>
    <row r="25" spans="1:16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6" s="197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184"/>
      <c r="M26" s="6"/>
      <c r="N26" s="26"/>
    </row>
    <row r="27" spans="1:16" s="8" customFormat="1" ht="21.75" customHeight="1">
      <c r="A27" s="1"/>
      <c r="B27" s="2"/>
      <c r="C27" s="2"/>
      <c r="D27" s="197"/>
      <c r="E27" s="197"/>
      <c r="F27" s="2"/>
      <c r="G27" s="5"/>
      <c r="H27" s="6"/>
      <c r="I27" s="6"/>
      <c r="J27" s="184"/>
      <c r="K27" s="184"/>
      <c r="L27" s="184"/>
      <c r="M27" s="6"/>
      <c r="N27" s="7"/>
    </row>
    <row r="28" spans="1:16" s="8" customFormat="1" ht="39" customHeight="1">
      <c r="A28" s="1"/>
      <c r="B28" s="2"/>
      <c r="C28" s="2"/>
      <c r="D28" s="197"/>
      <c r="E28" s="197"/>
      <c r="F28" s="2"/>
      <c r="G28" s="5"/>
      <c r="H28" s="6"/>
      <c r="I28" s="6"/>
      <c r="J28" s="184"/>
      <c r="K28" s="184"/>
      <c r="L28" s="184"/>
      <c r="M28" s="6"/>
      <c r="N28" s="7"/>
    </row>
    <row r="29" spans="1:16" s="8" customFormat="1" hidden="1">
      <c r="A29" s="1"/>
      <c r="B29" s="2"/>
      <c r="C29" s="2"/>
      <c r="D29" s="197"/>
      <c r="E29" s="197"/>
      <c r="F29" s="2"/>
      <c r="G29" s="5"/>
      <c r="H29" s="6"/>
      <c r="I29" s="6"/>
      <c r="J29" s="184"/>
      <c r="K29" s="184"/>
      <c r="L29" s="184"/>
      <c r="M29" s="6"/>
      <c r="N29" s="7"/>
    </row>
    <row r="30" spans="1:16" s="8" customFormat="1" hidden="1">
      <c r="A30" s="1"/>
      <c r="B30" s="2"/>
      <c r="C30" s="2"/>
      <c r="D30" s="197"/>
      <c r="E30" s="197"/>
      <c r="F30" s="2"/>
      <c r="G30" s="5"/>
      <c r="H30" s="6"/>
      <c r="I30" s="6"/>
      <c r="J30" s="184"/>
      <c r="K30" s="184"/>
      <c r="L30" s="184"/>
      <c r="M30" s="6"/>
      <c r="N30" s="7"/>
    </row>
    <row r="31" spans="1:16" s="57" customFormat="1">
      <c r="A31" s="422" t="s">
        <v>74</v>
      </c>
      <c r="B31" s="422"/>
      <c r="C31" s="422"/>
      <c r="D31" s="197" t="s">
        <v>87</v>
      </c>
      <c r="E31" s="2" t="s">
        <v>29</v>
      </c>
      <c r="F31" s="2"/>
      <c r="G31" s="5"/>
      <c r="H31" s="6"/>
      <c r="I31" s="6"/>
      <c r="J31" s="184"/>
      <c r="K31" s="184"/>
      <c r="L31" s="184"/>
      <c r="M31" s="6"/>
      <c r="N31" s="26"/>
    </row>
    <row r="32" spans="1:16">
      <c r="A32" s="2"/>
      <c r="F32" s="2"/>
      <c r="G32" s="2"/>
      <c r="H32" s="2"/>
      <c r="I32" s="2"/>
      <c r="J32" s="19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9.28515625" style="2" customWidth="1" collapsed="1"/>
    <col min="4" max="4" width="25" style="2" customWidth="1"/>
    <col min="5" max="5" width="7.140625" style="2" customWidth="1"/>
    <col min="6" max="6" width="10.85546875" style="197" customWidth="1"/>
    <col min="7" max="7" width="10.42578125" style="197" customWidth="1"/>
    <col min="8" max="8" width="10" style="5" customWidth="1"/>
    <col min="9" max="9" width="15.42578125" style="63" customWidth="1"/>
    <col min="10" max="11" width="9.140625" style="178"/>
    <col min="12" max="12" width="17.28515625" style="178" customWidth="1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197"/>
      <c r="G1" s="197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197"/>
      <c r="G2" s="197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197"/>
      <c r="G3" s="197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196"/>
      <c r="G6" s="196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5958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 t="s">
        <v>6023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197"/>
      <c r="G10" s="66"/>
      <c r="H10" s="200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19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27.75" customHeight="1">
      <c r="A16" s="27">
        <v>1</v>
      </c>
      <c r="B16" s="199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f>2000+2000+1800</f>
        <v>5800</v>
      </c>
      <c r="G16" s="70">
        <f>F16</f>
        <v>5800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145"/>
      <c r="O16" s="91"/>
    </row>
    <row r="17" spans="1:15" s="92" customFormat="1" ht="41.25" customHeight="1">
      <c r="A17" s="27">
        <v>2</v>
      </c>
      <c r="B17" s="199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f>F16</f>
        <v>5800</v>
      </c>
      <c r="G17" s="71">
        <f>F17</f>
        <v>5800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145"/>
      <c r="O17" s="91"/>
    </row>
    <row r="18" spans="1:15" s="65" customFormat="1" ht="33" customHeight="1">
      <c r="A18" s="27">
        <v>3</v>
      </c>
      <c r="B18" s="199"/>
      <c r="C18" s="102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f>F17</f>
        <v>5800</v>
      </c>
      <c r="G18" s="71">
        <f>F18</f>
        <v>5800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145"/>
      <c r="O18" s="64"/>
    </row>
    <row r="19" spans="1:15" s="65" customFormat="1" ht="35.25" customHeight="1">
      <c r="A19" s="27">
        <v>4</v>
      </c>
      <c r="B19" s="199"/>
      <c r="C19" s="102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5800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58"/>
      <c r="N19" s="148"/>
      <c r="O19" s="64"/>
    </row>
    <row r="20" spans="1:15" s="65" customFormat="1" ht="33.75" customHeight="1">
      <c r="A20" s="27">
        <v>5</v>
      </c>
      <c r="B20" s="199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17400</v>
      </c>
      <c r="G20" s="71">
        <v>20000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64"/>
    </row>
    <row r="21" spans="1:15" s="65" customFormat="1" ht="69" customHeight="1">
      <c r="A21" s="27">
        <v>6</v>
      </c>
      <c r="B21" s="199"/>
      <c r="C21" s="102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f>F19</f>
        <v>5800</v>
      </c>
      <c r="G21" s="71">
        <f>F21</f>
        <v>5800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148"/>
      <c r="O21" s="64"/>
    </row>
    <row r="22" spans="1:15" s="113" customFormat="1" ht="44.25" customHeight="1">
      <c r="A22" s="27">
        <v>7</v>
      </c>
      <c r="B22" s="105"/>
      <c r="C22" s="102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f>F21</f>
        <v>5800</v>
      </c>
      <c r="G22" s="71">
        <f>F22</f>
        <v>5800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148"/>
      <c r="O22" s="112"/>
    </row>
    <row r="23" spans="1:15" s="65" customFormat="1" ht="24.75" customHeight="1">
      <c r="A23" s="27">
        <v>8</v>
      </c>
      <c r="B23" s="199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f>F22</f>
        <v>5800</v>
      </c>
      <c r="G23" s="71">
        <f>2000+2000+1824</f>
        <v>5824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47"/>
      <c r="N23" s="160"/>
      <c r="O23" s="64"/>
    </row>
    <row r="24" spans="1:15" s="65" customFormat="1" ht="27.4" customHeight="1">
      <c r="A24" s="27">
        <v>9</v>
      </c>
      <c r="B24" s="199"/>
      <c r="C24" s="102" t="s">
        <v>2596</v>
      </c>
      <c r="D24" s="35" t="str">
        <f>VLOOKUP($C24,'[2]Tài khoản'!A$2:D$2746,2,FALSE)</f>
        <v>Dẫn sáng</v>
      </c>
      <c r="E24" s="36" t="s">
        <v>55</v>
      </c>
      <c r="F24" s="70">
        <f>F23</f>
        <v>5800</v>
      </c>
      <c r="G24" s="71">
        <f>G23</f>
        <v>5824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147"/>
      <c r="N24" s="160"/>
      <c r="O24" s="64"/>
    </row>
    <row r="25" spans="1:15" s="65" customFormat="1" ht="28.5" customHeight="1">
      <c r="A25" s="27">
        <v>10</v>
      </c>
      <c r="B25" s="199"/>
      <c r="C25" s="102" t="s">
        <v>2598</v>
      </c>
      <c r="D25" s="35" t="str">
        <f>VLOOKUP($C25,'[2]Tài khoản'!A$2:D$2746,2,FALSE)</f>
        <v>Nắp trên</v>
      </c>
      <c r="E25" s="36" t="s">
        <v>55</v>
      </c>
      <c r="F25" s="70">
        <f>F24</f>
        <v>5800</v>
      </c>
      <c r="G25" s="71">
        <f>G24</f>
        <v>5824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147"/>
      <c r="N25" s="160"/>
      <c r="O25" s="64"/>
    </row>
    <row r="26" spans="1:15" s="65" customFormat="1" ht="29.25" customHeight="1">
      <c r="A26" s="27">
        <v>11</v>
      </c>
      <c r="B26" s="199"/>
      <c r="C26" s="102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23200</v>
      </c>
      <c r="G26" s="71">
        <v>23200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147"/>
      <c r="N26" s="160"/>
      <c r="O26" s="64"/>
    </row>
    <row r="27" spans="1:15" s="65" customFormat="1" ht="38.450000000000003" customHeight="1">
      <c r="A27" s="27">
        <v>12</v>
      </c>
      <c r="B27" s="199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f>F26</f>
        <v>23200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147"/>
      <c r="N27" s="160"/>
      <c r="O27" s="64"/>
    </row>
    <row r="28" spans="1:15" s="65" customFormat="1" ht="30" customHeight="1">
      <c r="A28" s="27">
        <v>13</v>
      </c>
      <c r="B28" s="199"/>
      <c r="C28" s="102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71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147"/>
      <c r="N28" s="160"/>
      <c r="O28" s="64"/>
    </row>
    <row r="29" spans="1:15" s="65" customFormat="1" ht="37.5" customHeight="1">
      <c r="A29" s="27">
        <v>14</v>
      </c>
      <c r="B29" s="199"/>
      <c r="C29" s="102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6500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147"/>
      <c r="N29" s="160"/>
      <c r="O29" s="64"/>
    </row>
    <row r="30" spans="1:15" s="65" customFormat="1" ht="42.2" customHeight="1">
      <c r="A30" s="27">
        <v>15</v>
      </c>
      <c r="B30" s="199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f>2000+2000+1600</f>
        <v>5600</v>
      </c>
      <c r="G30" s="71">
        <f>F30</f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147"/>
      <c r="N30" s="160"/>
      <c r="O30" s="64"/>
    </row>
    <row r="31" spans="1:15" s="65" customFormat="1" ht="47.25" customHeight="1">
      <c r="A31" s="27">
        <v>16</v>
      </c>
      <c r="B31" s="199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f>F30</f>
        <v>5600</v>
      </c>
      <c r="G31" s="71">
        <f>F31</f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147"/>
      <c r="N31" s="160"/>
      <c r="O31" s="64"/>
    </row>
    <row r="32" spans="1:15" s="65" customFormat="1" ht="47.25" customHeight="1">
      <c r="A32" s="27">
        <v>17</v>
      </c>
      <c r="B32" s="199"/>
      <c r="C32" s="102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147"/>
      <c r="N32" s="160"/>
      <c r="O32" s="64"/>
    </row>
    <row r="33" spans="1:17" s="65" customFormat="1" ht="30" customHeight="1">
      <c r="A33" s="27">
        <v>18</v>
      </c>
      <c r="B33" s="199"/>
      <c r="C33" s="102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f>100+100+80</f>
        <v>280</v>
      </c>
      <c r="G33" s="71">
        <f>F33</f>
        <v>280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147"/>
      <c r="N33" s="160"/>
      <c r="O33" s="64"/>
    </row>
    <row r="34" spans="1:17" s="65" customFormat="1" ht="30" customHeight="1">
      <c r="A34" s="27">
        <v>19</v>
      </c>
      <c r="B34" s="199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f>F31</f>
        <v>5600</v>
      </c>
      <c r="G34" s="71">
        <f>F34</f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147"/>
      <c r="N34" s="160"/>
      <c r="O34" s="64"/>
    </row>
    <row r="35" spans="1:17" s="113" customFormat="1" ht="30" customHeight="1">
      <c r="A35" s="104">
        <v>20</v>
      </c>
      <c r="B35" s="105"/>
      <c r="C35" s="102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v>5600</v>
      </c>
      <c r="G35" s="110">
        <v>5600</v>
      </c>
      <c r="H35" s="111"/>
      <c r="I35" s="186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189"/>
      <c r="N35" s="190"/>
      <c r="O35" s="112"/>
    </row>
    <row r="36" spans="1:17" s="77" customFormat="1" ht="13.5" customHeight="1">
      <c r="A36" s="75" t="s">
        <v>22</v>
      </c>
      <c r="B36" s="76"/>
      <c r="D36" s="78" t="s">
        <v>6006</v>
      </c>
      <c r="E36" s="79"/>
      <c r="F36" s="79"/>
      <c r="G36" s="79"/>
      <c r="H36" s="80"/>
      <c r="I36" s="63"/>
      <c r="J36" s="178"/>
      <c r="K36" s="178"/>
      <c r="L36" s="178"/>
      <c r="M36" s="63"/>
      <c r="N36" s="63"/>
      <c r="O36" s="81"/>
    </row>
    <row r="37" spans="1:17" s="77" customFormat="1">
      <c r="A37" s="82"/>
      <c r="E37" s="430" t="s">
        <v>5961</v>
      </c>
      <c r="F37" s="430"/>
      <c r="G37" s="430"/>
      <c r="H37" s="430"/>
      <c r="I37" s="63"/>
      <c r="J37" s="178"/>
      <c r="K37" s="178"/>
      <c r="L37" s="178"/>
      <c r="M37" s="63"/>
      <c r="N37" s="63"/>
      <c r="O37" s="81"/>
    </row>
    <row r="38" spans="1:17" s="77" customFormat="1" ht="15" customHeight="1">
      <c r="A38" s="433" t="s">
        <v>24</v>
      </c>
      <c r="B38" s="433"/>
      <c r="C38" s="433"/>
      <c r="D38" s="83" t="s">
        <v>25</v>
      </c>
      <c r="E38" s="433" t="s">
        <v>26</v>
      </c>
      <c r="F38" s="433"/>
      <c r="G38" s="435" t="s">
        <v>27</v>
      </c>
      <c r="H38" s="435"/>
      <c r="I38" s="63"/>
      <c r="J38" s="178"/>
      <c r="K38" s="178"/>
      <c r="L38" s="178"/>
      <c r="M38" s="63"/>
      <c r="N38" s="63"/>
      <c r="O38" s="81"/>
    </row>
    <row r="39" spans="1:17" s="89" customFormat="1">
      <c r="A39" s="434" t="s">
        <v>28</v>
      </c>
      <c r="B39" s="434"/>
      <c r="C39" s="434"/>
      <c r="D39" s="84" t="s">
        <v>28</v>
      </c>
      <c r="E39" s="434" t="s">
        <v>28</v>
      </c>
      <c r="F39" s="434"/>
      <c r="G39" s="86"/>
      <c r="H39" s="87"/>
      <c r="I39" s="63"/>
      <c r="J39" s="178"/>
      <c r="K39" s="178"/>
      <c r="L39" s="178"/>
      <c r="M39" s="63"/>
      <c r="N39" s="63"/>
      <c r="O39" s="88"/>
    </row>
    <row r="40" spans="1:17" s="65" customFormat="1" ht="38.450000000000003" customHeight="1">
      <c r="A40" s="1"/>
      <c r="B40" s="2"/>
      <c r="C40" s="2"/>
      <c r="D40" s="197"/>
      <c r="E40" s="197"/>
      <c r="F40" s="2"/>
      <c r="G40" s="2"/>
      <c r="H40" s="5"/>
      <c r="I40" s="63"/>
      <c r="J40" s="178"/>
      <c r="K40" s="178"/>
      <c r="L40" s="178"/>
      <c r="M40" s="63"/>
      <c r="N40" s="63"/>
      <c r="O40" s="64"/>
    </row>
    <row r="41" spans="1:17" s="65" customFormat="1" ht="25.5" hidden="1" customHeight="1">
      <c r="A41" s="1"/>
      <c r="B41" s="2"/>
      <c r="C41" s="2"/>
      <c r="D41" s="197"/>
      <c r="E41" s="197"/>
      <c r="F41" s="2"/>
      <c r="G41" s="2"/>
      <c r="H41" s="5"/>
      <c r="I41" s="63"/>
      <c r="J41" s="178"/>
      <c r="K41" s="178"/>
      <c r="L41" s="178"/>
      <c r="M41" s="63"/>
      <c r="N41" s="63"/>
      <c r="O41" s="64"/>
    </row>
    <row r="42" spans="1:17" s="65" customFormat="1" ht="3" customHeight="1">
      <c r="A42" s="1"/>
      <c r="B42" s="2"/>
      <c r="C42" s="2"/>
      <c r="D42" s="197"/>
      <c r="E42" s="197"/>
      <c r="F42" s="2"/>
      <c r="G42" s="2"/>
      <c r="H42" s="5"/>
      <c r="I42" s="63"/>
      <c r="J42" s="178"/>
      <c r="K42" s="178"/>
      <c r="L42" s="178"/>
      <c r="M42" s="63"/>
      <c r="N42" s="63"/>
      <c r="O42" s="64"/>
    </row>
    <row r="43" spans="1:17" s="65" customFormat="1">
      <c r="A43" s="1"/>
      <c r="B43" s="2"/>
      <c r="C43" s="2"/>
      <c r="D43" s="197"/>
      <c r="E43" s="197"/>
      <c r="F43" s="2"/>
      <c r="G43" s="2"/>
      <c r="H43" s="5"/>
      <c r="I43" s="63"/>
      <c r="J43" s="178"/>
      <c r="K43" s="178"/>
      <c r="L43" s="178"/>
      <c r="M43" s="63"/>
      <c r="N43" s="63"/>
      <c r="O43" s="64"/>
    </row>
    <row r="44" spans="1:17" s="57" customFormat="1">
      <c r="A44" s="422" t="s">
        <v>74</v>
      </c>
      <c r="B44" s="422"/>
      <c r="C44" s="422"/>
      <c r="D44" s="66" t="s">
        <v>87</v>
      </c>
      <c r="E44" s="2" t="s">
        <v>29</v>
      </c>
      <c r="F44" s="2"/>
      <c r="G44" s="2"/>
      <c r="H44" s="5"/>
      <c r="I44" s="63"/>
      <c r="J44" s="178"/>
      <c r="K44" s="178"/>
      <c r="L44" s="178"/>
      <c r="M44" s="63"/>
      <c r="N44" s="63"/>
      <c r="O44" s="26"/>
    </row>
    <row r="45" spans="1:17">
      <c r="P45" s="2"/>
      <c r="Q45" s="2"/>
    </row>
    <row r="46" spans="1:17">
      <c r="P46" s="2"/>
      <c r="Q46" s="2"/>
    </row>
    <row r="47" spans="1:17">
      <c r="P47" s="2"/>
      <c r="Q47" s="2"/>
    </row>
    <row r="48" spans="1:17">
      <c r="P48" s="2"/>
      <c r="Q48" s="2"/>
    </row>
    <row r="49" spans="1:17">
      <c r="P49" s="2"/>
      <c r="Q49" s="2"/>
    </row>
    <row r="50" spans="1:17">
      <c r="P50" s="2"/>
      <c r="Q50" s="2"/>
    </row>
    <row r="51" spans="1:17">
      <c r="P51" s="2"/>
      <c r="Q51" s="2"/>
    </row>
    <row r="52" spans="1:17">
      <c r="P52" s="2"/>
      <c r="Q52" s="2"/>
    </row>
    <row r="53" spans="1:17">
      <c r="P53" s="2"/>
      <c r="Q53" s="2"/>
    </row>
    <row r="54" spans="1:17">
      <c r="P54" s="2"/>
      <c r="Q54" s="2"/>
    </row>
    <row r="55" spans="1:17">
      <c r="A55" s="2"/>
      <c r="F55" s="2"/>
      <c r="G55" s="2"/>
      <c r="H55" s="2"/>
      <c r="I55" s="2"/>
      <c r="J55" s="19"/>
      <c r="K55" s="19"/>
      <c r="L55" s="19"/>
      <c r="M55" s="2"/>
      <c r="N55" s="2"/>
      <c r="O55" s="2"/>
      <c r="P55" s="2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2"/>
      <c r="N56" s="2"/>
      <c r="O56" s="2"/>
      <c r="P56" s="2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2"/>
      <c r="N57" s="2"/>
      <c r="O57" s="2"/>
      <c r="P57" s="2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2"/>
      <c r="N58" s="2"/>
      <c r="O58" s="2"/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2"/>
      <c r="N68" s="2"/>
      <c r="O68" s="2"/>
      <c r="P68" s="2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2"/>
      <c r="N69" s="2"/>
      <c r="O69" s="2"/>
      <c r="P69" s="2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2"/>
      <c r="N70" s="2"/>
      <c r="O70" s="2"/>
      <c r="P70" s="2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2"/>
      <c r="N71" s="2"/>
      <c r="O71" s="2"/>
      <c r="P71" s="2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7" spans="1:17">
      <c r="A77" s="2"/>
      <c r="F77" s="2"/>
      <c r="G77" s="2"/>
      <c r="H77" s="2"/>
      <c r="I77" s="2"/>
      <c r="J77" s="19"/>
      <c r="K77" s="19"/>
      <c r="L77" s="19"/>
      <c r="M77" s="2"/>
      <c r="N77" s="2"/>
      <c r="O77" s="2"/>
      <c r="P77" s="2"/>
      <c r="Q77" s="2"/>
    </row>
    <row r="78" spans="1:17">
      <c r="A78" s="2"/>
      <c r="F78" s="2"/>
      <c r="G78" s="2"/>
      <c r="H78" s="2"/>
      <c r="I78" s="2"/>
      <c r="J78" s="19"/>
      <c r="K78" s="19"/>
      <c r="L78" s="19"/>
      <c r="M78" s="2"/>
      <c r="N78" s="2"/>
      <c r="O78" s="2"/>
      <c r="P78" s="2"/>
      <c r="Q78" s="2"/>
    </row>
    <row r="79" spans="1:17">
      <c r="A79" s="2"/>
      <c r="F79" s="2"/>
      <c r="G79" s="2"/>
      <c r="H79" s="2"/>
      <c r="I79" s="2"/>
      <c r="J79" s="19"/>
      <c r="K79" s="19"/>
      <c r="L79" s="19"/>
      <c r="M79" s="2"/>
      <c r="N79" s="2"/>
      <c r="O79" s="2"/>
      <c r="P79" s="2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2"/>
      <c r="N80" s="2"/>
      <c r="O80" s="2"/>
      <c r="P80" s="2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2"/>
      <c r="N81" s="2"/>
      <c r="O81" s="2"/>
      <c r="P81" s="2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2"/>
      <c r="N82" s="2"/>
      <c r="O82" s="2"/>
      <c r="P82" s="2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2"/>
      <c r="N83" s="2"/>
      <c r="O83" s="2"/>
      <c r="P83" s="2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2"/>
      <c r="N84" s="2"/>
      <c r="O84" s="2"/>
      <c r="P84" s="2"/>
      <c r="Q84" s="2"/>
    </row>
  </sheetData>
  <mergeCells count="12">
    <mergeCell ref="A44:C44"/>
    <mergeCell ref="A4:H4"/>
    <mergeCell ref="A5:H5"/>
    <mergeCell ref="D14:D15"/>
    <mergeCell ref="E14:E15"/>
    <mergeCell ref="F14:H14"/>
    <mergeCell ref="E37:H37"/>
    <mergeCell ref="A38:C38"/>
    <mergeCell ref="E38:F38"/>
    <mergeCell ref="G38:H38"/>
    <mergeCell ref="A39:C39"/>
    <mergeCell ref="E39:F39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topLeftCell="A7" workbookViewId="0">
      <selection activeCell="D11" sqref="D11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20.5703125" style="2" customWidth="1" collapsed="1"/>
    <col min="4" max="4" width="26.140625" style="2" customWidth="1"/>
    <col min="5" max="5" width="6.85546875" style="2" customWidth="1"/>
    <col min="6" max="6" width="10.85546875" style="212" customWidth="1"/>
    <col min="7" max="7" width="10.140625" style="5" customWidth="1"/>
    <col min="8" max="8" width="8.28515625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0</v>
      </c>
      <c r="B1" s="2"/>
      <c r="C1" s="3"/>
      <c r="D1" s="3"/>
      <c r="E1" s="2"/>
      <c r="F1" s="212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12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12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11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 t="s">
        <v>6022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85</v>
      </c>
      <c r="E10" s="11" t="s">
        <v>6</v>
      </c>
      <c r="F10" s="212"/>
      <c r="G10" s="5"/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110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12" customFormat="1" ht="13.15" customHeight="1">
      <c r="A14" s="23" t="s">
        <v>11</v>
      </c>
      <c r="B14" s="213" t="s">
        <v>12</v>
      </c>
      <c r="C14" s="21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6"/>
      <c r="J14" s="6"/>
      <c r="K14" s="6"/>
      <c r="L14" s="6"/>
      <c r="M14" s="26"/>
    </row>
    <row r="15" spans="1:13" s="8" customFormat="1" ht="31.15" customHeight="1">
      <c r="A15" s="27"/>
      <c r="B15" s="214"/>
      <c r="C15" s="29"/>
      <c r="D15" s="426"/>
      <c r="E15" s="426"/>
      <c r="F15" s="31" t="s">
        <v>17</v>
      </c>
      <c r="G15" s="32" t="s">
        <v>18</v>
      </c>
      <c r="H15" s="419"/>
      <c r="I15" s="6"/>
      <c r="J15" s="6" t="s">
        <v>19</v>
      </c>
      <c r="K15" s="6"/>
      <c r="L15" s="33" t="s">
        <v>20</v>
      </c>
      <c r="M15" s="7"/>
    </row>
    <row r="16" spans="1:13" s="8" customFormat="1" ht="33" customHeight="1">
      <c r="A16" s="35">
        <v>1</v>
      </c>
      <c r="B16" s="35"/>
      <c r="C16" s="35" t="s">
        <v>2540</v>
      </c>
      <c r="D16" s="35" t="str">
        <f>VLOOKUP($C16,'[2]Tài khoản'!A$2:D$2746,2,FALSE)</f>
        <v>PCBA BCM68380</v>
      </c>
      <c r="E16" s="36" t="s">
        <v>119</v>
      </c>
      <c r="F16" s="37">
        <v>5800</v>
      </c>
      <c r="G16" s="38">
        <v>5035</v>
      </c>
      <c r="H16" s="58"/>
      <c r="I16" s="39">
        <v>1</v>
      </c>
      <c r="J16" s="40">
        <v>9254</v>
      </c>
      <c r="K16" s="40">
        <f>VLOOKUP($C16,[2]Vtech!A$5:G$1805,7,FALSE)</f>
        <v>447</v>
      </c>
      <c r="L16" s="6">
        <v>17640</v>
      </c>
      <c r="M16" s="7"/>
    </row>
    <row r="17" spans="1:18" s="8" customFormat="1" ht="33" customHeight="1">
      <c r="A17" s="35">
        <v>2</v>
      </c>
      <c r="B17" s="35"/>
      <c r="C17" s="35" t="s">
        <v>79</v>
      </c>
      <c r="D17" s="35" t="str">
        <f>VLOOKUP($C17,'[2]Tài khoản'!A$2:D$2746,2,FALSE)</f>
        <v>Bộ nguồn AC/DC  AC 100~240V DC 12V 1.25A</v>
      </c>
      <c r="E17" s="36" t="s">
        <v>119</v>
      </c>
      <c r="F17" s="37">
        <v>5600</v>
      </c>
      <c r="G17" s="38">
        <v>5600</v>
      </c>
      <c r="H17" s="58"/>
      <c r="I17" s="39"/>
      <c r="J17" s="40"/>
      <c r="K17" s="40"/>
      <c r="L17" s="6"/>
      <c r="M17" s="7"/>
    </row>
    <row r="18" spans="1:18" s="8" customFormat="1">
      <c r="A18" s="27"/>
      <c r="B18" s="214"/>
      <c r="C18" s="41"/>
      <c r="D18" s="35"/>
      <c r="E18" s="36"/>
      <c r="F18" s="37"/>
      <c r="G18" s="38"/>
      <c r="H18" s="58"/>
      <c r="I18" s="39"/>
      <c r="J18" s="40"/>
      <c r="K18" s="40"/>
      <c r="L18" s="6"/>
      <c r="M18" s="7"/>
    </row>
    <row r="19" spans="1:18" s="8" customFormat="1">
      <c r="A19" s="27"/>
      <c r="B19" s="214"/>
      <c r="C19" s="41"/>
      <c r="D19" s="35"/>
      <c r="E19" s="36"/>
      <c r="F19" s="37"/>
      <c r="G19" s="38"/>
      <c r="H19" s="58"/>
      <c r="I19" s="39"/>
      <c r="J19" s="40"/>
      <c r="K19" s="40"/>
      <c r="L19" s="6"/>
      <c r="M19" s="7"/>
    </row>
    <row r="20" spans="1:18" s="8" customFormat="1">
      <c r="A20" s="27"/>
      <c r="B20" s="214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14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14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214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214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6024</v>
      </c>
      <c r="E26" s="46"/>
      <c r="F26" s="46"/>
      <c r="G26" s="47"/>
      <c r="M26" s="48"/>
      <c r="N26" s="2"/>
      <c r="O26" s="2"/>
    </row>
    <row r="27" spans="1:18">
      <c r="E27" s="429" t="s">
        <v>5961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212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>
      <c r="A30" s="1"/>
      <c r="B30" s="2"/>
      <c r="C30" s="2"/>
      <c r="D30" s="212"/>
      <c r="E30" s="212"/>
      <c r="F30" s="2"/>
      <c r="G30" s="5"/>
      <c r="H30" s="6"/>
      <c r="I30" s="6"/>
      <c r="J30" s="6"/>
      <c r="K30" s="6"/>
      <c r="L30" s="6"/>
      <c r="M30" s="7"/>
    </row>
    <row r="31" spans="1:18" s="8" customFormat="1">
      <c r="A31" s="1"/>
      <c r="B31" s="2"/>
      <c r="C31" s="2"/>
      <c r="D31" s="212"/>
      <c r="E31" s="212"/>
      <c r="F31" s="2"/>
      <c r="G31" s="5"/>
      <c r="H31" s="6"/>
      <c r="I31" s="6"/>
      <c r="J31" s="6"/>
      <c r="K31" s="6"/>
      <c r="L31" s="6"/>
      <c r="M31" s="7"/>
    </row>
    <row r="32" spans="1:18" s="8" customFormat="1">
      <c r="A32" s="1"/>
      <c r="B32" s="2"/>
      <c r="C32" s="2"/>
      <c r="D32" s="212"/>
      <c r="E32" s="212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212"/>
      <c r="E33" s="212"/>
      <c r="F33" s="2"/>
      <c r="G33" s="5"/>
      <c r="H33" s="6"/>
      <c r="I33" s="6"/>
      <c r="J33" s="6"/>
      <c r="K33" s="6"/>
      <c r="L33" s="6"/>
      <c r="M33" s="7"/>
    </row>
    <row r="34" spans="1:13" s="8" customFormat="1">
      <c r="A34" s="1"/>
      <c r="B34" s="2"/>
      <c r="C34" s="2"/>
      <c r="D34" s="212"/>
      <c r="E34" s="212"/>
      <c r="F34" s="2"/>
      <c r="G34" s="5"/>
      <c r="H34" s="6"/>
      <c r="I34" s="6"/>
      <c r="J34" s="6"/>
      <c r="K34" s="6"/>
      <c r="L34" s="6"/>
      <c r="M34" s="7"/>
    </row>
    <row r="35" spans="1:13" s="57" customFormat="1">
      <c r="A35" s="422" t="s">
        <v>74</v>
      </c>
      <c r="B35" s="422"/>
      <c r="C35" s="422"/>
      <c r="D35" s="212" t="s">
        <v>87</v>
      </c>
      <c r="E35" s="2" t="s">
        <v>29</v>
      </c>
      <c r="F35" s="2"/>
      <c r="G35" s="5"/>
      <c r="H35" s="6"/>
      <c r="I35" s="6"/>
      <c r="J35" s="6"/>
      <c r="K35" s="6"/>
      <c r="L35" s="6"/>
      <c r="M35" s="26"/>
    </row>
  </sheetData>
  <mergeCells count="13">
    <mergeCell ref="A35:C35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78" priority="3"/>
  </conditionalFormatting>
  <conditionalFormatting sqref="C21">
    <cfRule type="duplicateValues" dxfId="77" priority="2"/>
  </conditionalFormatting>
  <conditionalFormatting sqref="C23">
    <cfRule type="duplicateValues" dxfId="76" priority="1"/>
  </conditionalFormatting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L19" sqref="L19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197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5" s="8" customFormat="1">
      <c r="A1" s="1" t="s">
        <v>103</v>
      </c>
      <c r="B1" s="2"/>
      <c r="C1" s="3"/>
      <c r="D1" s="3"/>
      <c r="E1" s="2"/>
      <c r="F1" s="197"/>
      <c r="G1" s="5"/>
      <c r="H1" s="6"/>
      <c r="I1" s="6"/>
      <c r="J1" s="184"/>
      <c r="K1" s="184"/>
      <c r="L1" s="184"/>
      <c r="M1" s="6"/>
      <c r="N1" s="7"/>
    </row>
    <row r="2" spans="1:15" s="8" customFormat="1">
      <c r="A2" s="1" t="s">
        <v>83</v>
      </c>
      <c r="B2" s="2"/>
      <c r="C2" s="3"/>
      <c r="D2" s="3"/>
      <c r="E2" s="2"/>
      <c r="F2" s="197"/>
      <c r="G2" s="5"/>
      <c r="H2" s="6"/>
      <c r="I2" s="6"/>
      <c r="J2" s="184"/>
      <c r="K2" s="184"/>
      <c r="L2" s="184"/>
      <c r="M2" s="6"/>
      <c r="N2" s="7"/>
    </row>
    <row r="3" spans="1:15" s="8" customFormat="1">
      <c r="A3" s="1"/>
      <c r="B3" s="2"/>
      <c r="C3" s="9"/>
      <c r="D3" s="2"/>
      <c r="E3" s="2"/>
      <c r="F3" s="197"/>
      <c r="G3" s="5"/>
      <c r="H3" s="6"/>
      <c r="I3" s="6"/>
      <c r="J3" s="184"/>
      <c r="K3" s="184"/>
      <c r="L3" s="184"/>
      <c r="M3" s="6"/>
      <c r="N3" s="7"/>
    </row>
    <row r="4" spans="1:15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6"/>
      <c r="N4" s="7"/>
    </row>
    <row r="5" spans="1:15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6"/>
      <c r="N5" s="7"/>
    </row>
    <row r="6" spans="1:15" s="8" customFormat="1">
      <c r="A6" s="1"/>
      <c r="B6" s="2"/>
      <c r="C6" s="3"/>
      <c r="D6" s="3"/>
      <c r="E6" s="3"/>
      <c r="F6" s="196"/>
      <c r="G6" s="5"/>
      <c r="H6" s="6"/>
      <c r="I6" s="6"/>
      <c r="J6" s="184"/>
      <c r="K6" s="184"/>
      <c r="L6" s="184"/>
      <c r="M6" s="6"/>
      <c r="N6" s="7"/>
    </row>
    <row r="7" spans="1:15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184"/>
      <c r="M7" s="6"/>
      <c r="N7" s="7"/>
    </row>
    <row r="8" spans="1:15" s="8" customFormat="1">
      <c r="A8" s="1"/>
      <c r="B8" s="2"/>
      <c r="C8" s="2"/>
      <c r="D8" s="11"/>
      <c r="E8" s="11" t="s">
        <v>4</v>
      </c>
      <c r="F8" s="93" t="s">
        <v>6012</v>
      </c>
      <c r="G8" s="5"/>
      <c r="H8" s="6"/>
      <c r="I8" s="6"/>
      <c r="J8" s="184"/>
      <c r="K8" s="184"/>
      <c r="L8" s="184"/>
      <c r="M8" s="6"/>
      <c r="N8" s="7"/>
    </row>
    <row r="10" spans="1:15" s="8" customFormat="1">
      <c r="A10" s="14" t="s">
        <v>5</v>
      </c>
      <c r="B10" s="15"/>
      <c r="C10" s="2"/>
      <c r="D10" s="2" t="s">
        <v>85</v>
      </c>
      <c r="E10" s="11" t="s">
        <v>6</v>
      </c>
      <c r="F10" s="197"/>
      <c r="G10" s="200"/>
      <c r="H10" s="6"/>
      <c r="I10" s="6"/>
      <c r="J10" s="184"/>
      <c r="K10" s="184"/>
      <c r="L10" s="184"/>
      <c r="M10" s="6"/>
      <c r="N10" s="7"/>
    </row>
    <row r="11" spans="1:15" s="8" customFormat="1">
      <c r="A11" s="14" t="s">
        <v>7</v>
      </c>
      <c r="B11" s="18"/>
      <c r="C11" s="2"/>
      <c r="D11" s="19" t="s">
        <v>5994</v>
      </c>
      <c r="E11" s="20"/>
      <c r="F11" s="2"/>
      <c r="G11" s="5"/>
      <c r="H11" s="6"/>
      <c r="I11" s="6"/>
      <c r="J11" s="184"/>
      <c r="K11" s="184"/>
      <c r="L11" s="184"/>
      <c r="M11" s="6"/>
      <c r="N11" s="7"/>
    </row>
    <row r="12" spans="1:15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6"/>
      <c r="N12" s="7"/>
    </row>
    <row r="14" spans="1:15" s="197" customFormat="1" ht="13.15" customHeight="1">
      <c r="A14" s="23" t="s">
        <v>11</v>
      </c>
      <c r="B14" s="198" t="s">
        <v>12</v>
      </c>
      <c r="C14" s="19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5" s="8" customFormat="1" ht="31.15" customHeight="1">
      <c r="A15" s="27"/>
      <c r="B15" s="19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50"/>
      <c r="N15" s="154"/>
    </row>
    <row r="16" spans="1:15" s="8" customFormat="1" ht="39.75" customHeight="1">
      <c r="A16" s="27">
        <v>1</v>
      </c>
      <c r="B16" s="199"/>
      <c r="C16" s="29" t="s">
        <v>140</v>
      </c>
      <c r="D16" s="35" t="str">
        <f>VLOOKUP($C16,'[2]Tài khoản'!A$2:D$2746,2,FALSE)</f>
        <v>Băng dính bé</v>
      </c>
      <c r="E16" s="36" t="s">
        <v>139</v>
      </c>
      <c r="F16" s="37">
        <v>48</v>
      </c>
      <c r="G16" s="38">
        <f t="shared" ref="G16:G25" si="0">F16</f>
        <v>48</v>
      </c>
      <c r="H16" s="58" t="s">
        <v>6015</v>
      </c>
      <c r="I16" s="159" t="str">
        <f>VLOOKUP(C16,'Danh mục VT'!A$2:E$2898,5,FALSE)</f>
        <v>VTTH</v>
      </c>
      <c r="J16" s="195" t="s">
        <v>5956</v>
      </c>
      <c r="K16" s="185" t="s">
        <v>5913</v>
      </c>
      <c r="L16" s="181" t="s">
        <v>5870</v>
      </c>
      <c r="M16" s="58"/>
      <c r="N16" s="145"/>
      <c r="O16" s="29"/>
    </row>
    <row r="17" spans="1:16" s="8" customFormat="1" ht="39.75" customHeight="1">
      <c r="A17" s="27">
        <v>2</v>
      </c>
      <c r="B17" s="199"/>
      <c r="C17" s="29" t="s">
        <v>4983</v>
      </c>
      <c r="D17" s="35" t="str">
        <f>VLOOKUP($C17,'[2]Tài khoản'!A$2:D$2746,2,FALSE)</f>
        <v>Băng dính trong 5cm</v>
      </c>
      <c r="E17" s="36" t="s">
        <v>139</v>
      </c>
      <c r="F17" s="37">
        <v>60</v>
      </c>
      <c r="G17" s="38">
        <f t="shared" si="0"/>
        <v>60</v>
      </c>
      <c r="H17" s="58" t="s">
        <v>6015</v>
      </c>
      <c r="I17" s="159" t="str">
        <f>VLOOKUP(C17,'Danh mục VT'!A$2:E$2898,5,FALSE)</f>
        <v>VTTH</v>
      </c>
      <c r="J17" s="195" t="s">
        <v>5956</v>
      </c>
      <c r="K17" s="185" t="s">
        <v>5913</v>
      </c>
      <c r="L17" s="181" t="s">
        <v>5871</v>
      </c>
      <c r="M17" s="58"/>
      <c r="N17" s="145"/>
    </row>
    <row r="18" spans="1:16" s="8" customFormat="1">
      <c r="A18" s="27">
        <v>3</v>
      </c>
      <c r="B18" s="199"/>
      <c r="C18" s="29" t="s">
        <v>135</v>
      </c>
      <c r="D18" s="35" t="str">
        <f>VLOOKUP($C18,'[2]Tài khoản'!A$2:D$2746,2,FALSE)</f>
        <v>Keo 1101</v>
      </c>
      <c r="E18" s="36" t="s">
        <v>6008</v>
      </c>
      <c r="F18" s="37">
        <v>41</v>
      </c>
      <c r="G18" s="38">
        <f t="shared" si="0"/>
        <v>41</v>
      </c>
      <c r="H18" s="58" t="s">
        <v>6015</v>
      </c>
      <c r="I18" s="159" t="str">
        <f>VLOOKUP(C18,'Danh mục VT'!A$2:E$2898,5,FALSE)</f>
        <v>VTTH</v>
      </c>
      <c r="J18" s="195" t="s">
        <v>5956</v>
      </c>
      <c r="K18" s="185" t="s">
        <v>5913</v>
      </c>
      <c r="L18" s="181" t="s">
        <v>6037</v>
      </c>
      <c r="M18" s="58"/>
      <c r="N18" s="145"/>
    </row>
    <row r="19" spans="1:16" s="8" customFormat="1">
      <c r="A19" s="27">
        <v>4</v>
      </c>
      <c r="B19" s="199"/>
      <c r="C19" s="29" t="s">
        <v>5119</v>
      </c>
      <c r="D19" s="35" t="str">
        <f>VLOOKUP($C19,'[2]Tài khoản'!A$2:D$2746,2,FALSE)</f>
        <v>Mút chùi mỏ hàn</v>
      </c>
      <c r="E19" s="36" t="s">
        <v>119</v>
      </c>
      <c r="F19" s="37">
        <v>20</v>
      </c>
      <c r="G19" s="38">
        <f t="shared" si="0"/>
        <v>20</v>
      </c>
      <c r="H19" s="58" t="s">
        <v>6015</v>
      </c>
      <c r="I19" s="159" t="str">
        <f>VLOOKUP(C19,'Danh mục VT'!A$2:E$2898,5,FALSE)</f>
        <v>VTTH</v>
      </c>
      <c r="J19" s="195" t="s">
        <v>5956</v>
      </c>
      <c r="K19" s="185" t="s">
        <v>5913</v>
      </c>
      <c r="L19" s="181" t="s">
        <v>6038</v>
      </c>
      <c r="M19" s="58"/>
      <c r="N19" s="145"/>
    </row>
    <row r="20" spans="1:16" s="8" customFormat="1" ht="25.5">
      <c r="A20" s="27">
        <v>5</v>
      </c>
      <c r="B20" s="199"/>
      <c r="C20" s="29" t="s">
        <v>5410</v>
      </c>
      <c r="D20" s="35" t="str">
        <f>VLOOKUP($C20,'[2]Tài khoản'!A$2:D$2746,2,FALSE)</f>
        <v>Mực in mã vạch Resin 45mm x 300m</v>
      </c>
      <c r="E20" s="36" t="s">
        <v>139</v>
      </c>
      <c r="F20" s="37">
        <v>4</v>
      </c>
      <c r="G20" s="38">
        <f t="shared" si="0"/>
        <v>4</v>
      </c>
      <c r="H20" s="58" t="s">
        <v>6015</v>
      </c>
      <c r="I20" s="159" t="str">
        <f>VLOOKUP(C20,'Danh mục VT'!A$2:E$2898,5,FALSE)</f>
        <v>VTTH</v>
      </c>
      <c r="J20" s="195" t="s">
        <v>5956</v>
      </c>
      <c r="K20" s="185" t="s">
        <v>5913</v>
      </c>
      <c r="L20" s="181" t="s">
        <v>5872</v>
      </c>
      <c r="M20" s="58"/>
      <c r="N20" s="145"/>
    </row>
    <row r="21" spans="1:16" s="8" customFormat="1" ht="25.5">
      <c r="A21" s="27">
        <v>6</v>
      </c>
      <c r="B21" s="199"/>
      <c r="C21" s="29" t="s">
        <v>5412</v>
      </c>
      <c r="D21" s="35" t="str">
        <f>VLOOKUP($C21,'[2]Tài khoản'!A$2:D$2746,2,FALSE)</f>
        <v>Mực in mã vạch Resin 80mm x 300m</v>
      </c>
      <c r="E21" s="36" t="s">
        <v>139</v>
      </c>
      <c r="F21" s="37">
        <v>5</v>
      </c>
      <c r="G21" s="38">
        <f t="shared" si="0"/>
        <v>5</v>
      </c>
      <c r="H21" s="58" t="s">
        <v>6015</v>
      </c>
      <c r="I21" s="159" t="str">
        <f>VLOOKUP(C21,'Danh mục VT'!A$2:E$2898,5,FALSE)</f>
        <v>VTTH</v>
      </c>
      <c r="J21" s="195" t="s">
        <v>5956</v>
      </c>
      <c r="K21" s="185" t="s">
        <v>5913</v>
      </c>
      <c r="L21" s="181" t="s">
        <v>6039</v>
      </c>
      <c r="M21" s="58"/>
      <c r="N21" s="145"/>
    </row>
    <row r="22" spans="1:16" s="8" customFormat="1" ht="25.5">
      <c r="A22" s="27">
        <v>7</v>
      </c>
      <c r="B22" s="199"/>
      <c r="C22" s="29" t="s">
        <v>5420</v>
      </c>
      <c r="D22" s="35" t="str">
        <f>VLOOKUP($C22,'[2]Tài khoản'!A$2:D$2746,2,FALSE)</f>
        <v>Mực in mã vạch wax S245 95mm x 300m</v>
      </c>
      <c r="E22" s="36" t="s">
        <v>139</v>
      </c>
      <c r="F22" s="37">
        <v>1</v>
      </c>
      <c r="G22" s="38">
        <f t="shared" si="0"/>
        <v>1</v>
      </c>
      <c r="H22" s="58" t="s">
        <v>6015</v>
      </c>
      <c r="I22" s="159" t="str">
        <f>VLOOKUP(C22,'Danh mục VT'!A$2:E$2898,5,FALSE)</f>
        <v>VTTH</v>
      </c>
      <c r="J22" s="195" t="s">
        <v>5956</v>
      </c>
      <c r="K22" s="185" t="s">
        <v>5913</v>
      </c>
      <c r="L22" s="181" t="s">
        <v>6040</v>
      </c>
      <c r="M22" s="58"/>
      <c r="N22" s="145"/>
    </row>
    <row r="23" spans="1:16" s="8" customFormat="1" ht="38.25">
      <c r="A23" s="27">
        <v>8</v>
      </c>
      <c r="B23" s="199"/>
      <c r="C23" s="29" t="s">
        <v>5416</v>
      </c>
      <c r="D23" s="35" t="str">
        <f>VLOOKUP($C23,'[2]Tài khoản'!A$2:D$2746,2,FALSE)</f>
        <v>Thiếc dây 63WF2617D08S100 LD Wire-SN62/PB37</v>
      </c>
      <c r="E23" s="36" t="s">
        <v>5851</v>
      </c>
      <c r="F23" s="37">
        <v>10</v>
      </c>
      <c r="G23" s="38">
        <f t="shared" si="0"/>
        <v>10</v>
      </c>
      <c r="H23" s="58" t="s">
        <v>6015</v>
      </c>
      <c r="I23" s="159" t="str">
        <f>VLOOKUP(C23,'Danh mục VT'!A$2:E$2898,5,FALSE)</f>
        <v>VTTH</v>
      </c>
      <c r="J23" s="195"/>
      <c r="K23" s="185" t="s">
        <v>5913</v>
      </c>
      <c r="L23" s="181" t="s">
        <v>5883</v>
      </c>
      <c r="M23" s="58"/>
      <c r="N23" s="145"/>
    </row>
    <row r="24" spans="1:16" s="8" customFormat="1">
      <c r="A24" s="27">
        <v>9</v>
      </c>
      <c r="B24" s="199"/>
      <c r="C24" s="29" t="s">
        <v>5005</v>
      </c>
      <c r="D24" s="35" t="str">
        <f>VLOOKUP($C24,'[2]Tài khoản'!A$2:D$2746,2,FALSE)</f>
        <v>Cồn tuyệt đối</v>
      </c>
      <c r="E24" s="36" t="s">
        <v>6009</v>
      </c>
      <c r="F24" s="37">
        <v>5</v>
      </c>
      <c r="G24" s="38">
        <f t="shared" si="0"/>
        <v>5</v>
      </c>
      <c r="H24" s="58" t="s">
        <v>6015</v>
      </c>
      <c r="I24" s="159" t="str">
        <f>VLOOKUP(C24,'Danh mục VT'!A$2:E$2898,5,FALSE)</f>
        <v>VTTH</v>
      </c>
      <c r="J24" s="195"/>
      <c r="K24" s="185" t="s">
        <v>5913</v>
      </c>
      <c r="L24" s="181" t="s">
        <v>5884</v>
      </c>
      <c r="M24" s="58"/>
      <c r="N24" s="145"/>
    </row>
    <row r="25" spans="1:16" s="8" customFormat="1">
      <c r="A25" s="27">
        <v>10</v>
      </c>
      <c r="B25" s="199"/>
      <c r="C25" s="29" t="s">
        <v>6007</v>
      </c>
      <c r="D25" s="35" t="s">
        <v>6010</v>
      </c>
      <c r="E25" s="36" t="s">
        <v>139</v>
      </c>
      <c r="F25" s="37">
        <v>22</v>
      </c>
      <c r="G25" s="38">
        <f t="shared" si="0"/>
        <v>22</v>
      </c>
      <c r="H25" s="58" t="s">
        <v>6015</v>
      </c>
      <c r="I25" s="159" t="s">
        <v>6036</v>
      </c>
      <c r="J25" s="195" t="s">
        <v>5956</v>
      </c>
      <c r="K25" s="185" t="s">
        <v>5913</v>
      </c>
      <c r="L25" s="181" t="s">
        <v>5880</v>
      </c>
      <c r="M25" s="58"/>
      <c r="N25" s="145"/>
    </row>
    <row r="26" spans="1:16" s="8" customFormat="1" ht="6.2" customHeight="1">
      <c r="A26" s="43"/>
      <c r="B26" s="44"/>
      <c r="C26" s="45"/>
      <c r="D26" s="45"/>
      <c r="E26" s="44"/>
      <c r="F26" s="44"/>
      <c r="G26" s="43"/>
      <c r="H26" s="6"/>
      <c r="I26" s="6"/>
      <c r="J26" s="184"/>
      <c r="K26" s="184"/>
      <c r="L26" s="184"/>
      <c r="M26" s="6"/>
      <c r="N26" s="7"/>
    </row>
    <row r="27" spans="1:16" ht="22.5" customHeight="1">
      <c r="A27" s="14" t="s">
        <v>22</v>
      </c>
      <c r="B27" s="18"/>
      <c r="D27" s="11" t="s">
        <v>6011</v>
      </c>
      <c r="E27" s="46"/>
      <c r="F27" s="46"/>
      <c r="G27" s="47"/>
      <c r="N27" s="48"/>
      <c r="O27" s="2"/>
      <c r="P27" s="2"/>
    </row>
    <row r="28" spans="1:16">
      <c r="E28" s="429" t="s">
        <v>5961</v>
      </c>
      <c r="F28" s="429"/>
      <c r="G28" s="429"/>
      <c r="N28" s="48"/>
      <c r="O28" s="2"/>
      <c r="P28" s="2"/>
    </row>
    <row r="29" spans="1:16">
      <c r="A29" s="420" t="s">
        <v>24</v>
      </c>
      <c r="B29" s="420"/>
      <c r="C29" s="420"/>
      <c r="D29" s="50" t="s">
        <v>25</v>
      </c>
      <c r="E29" s="420" t="s">
        <v>26</v>
      </c>
      <c r="F29" s="420"/>
      <c r="G29" s="436" t="s">
        <v>27</v>
      </c>
      <c r="H29" s="436"/>
      <c r="N29" s="48"/>
      <c r="O29" s="2"/>
      <c r="P29" s="2"/>
    </row>
    <row r="30" spans="1:16" s="197" customFormat="1">
      <c r="A30" s="421" t="s">
        <v>28</v>
      </c>
      <c r="B30" s="421"/>
      <c r="C30" s="421"/>
      <c r="D30" s="52" t="s">
        <v>28</v>
      </c>
      <c r="E30" s="421" t="s">
        <v>28</v>
      </c>
      <c r="F30" s="421"/>
      <c r="G30" s="55"/>
      <c r="H30" s="6"/>
      <c r="I30" s="6"/>
      <c r="J30" s="184"/>
      <c r="K30" s="184"/>
      <c r="L30" s="184"/>
      <c r="M30" s="6"/>
      <c r="N30" s="26"/>
    </row>
    <row r="31" spans="1:16" s="8" customFormat="1" ht="21.75" customHeight="1">
      <c r="A31" s="1"/>
      <c r="B31" s="2"/>
      <c r="C31" s="2"/>
      <c r="D31" s="197"/>
      <c r="E31" s="197"/>
      <c r="F31" s="2"/>
      <c r="G31" s="5"/>
      <c r="H31" s="6"/>
      <c r="I31" s="6"/>
      <c r="J31" s="184"/>
      <c r="K31" s="184"/>
      <c r="L31" s="184"/>
      <c r="M31" s="6"/>
      <c r="N31" s="7"/>
    </row>
    <row r="32" spans="1:16" s="8" customFormat="1" ht="39" customHeight="1">
      <c r="A32" s="1"/>
      <c r="B32" s="2"/>
      <c r="C32" s="2"/>
      <c r="D32" s="197"/>
      <c r="E32" s="197"/>
      <c r="F32" s="2"/>
      <c r="G32" s="5"/>
      <c r="H32" s="6"/>
      <c r="I32" s="6"/>
      <c r="J32" s="184"/>
      <c r="K32" s="184"/>
      <c r="L32" s="184"/>
      <c r="M32" s="6"/>
      <c r="N32" s="7"/>
    </row>
    <row r="33" spans="1:16" s="8" customFormat="1" hidden="1">
      <c r="A33" s="1"/>
      <c r="B33" s="2"/>
      <c r="C33" s="2"/>
      <c r="D33" s="197"/>
      <c r="E33" s="197"/>
      <c r="F33" s="2"/>
      <c r="G33" s="5"/>
      <c r="H33" s="6"/>
      <c r="I33" s="6"/>
      <c r="J33" s="184"/>
      <c r="K33" s="184"/>
      <c r="L33" s="184"/>
      <c r="M33" s="6"/>
      <c r="N33" s="7"/>
    </row>
    <row r="34" spans="1:16" s="8" customFormat="1" hidden="1">
      <c r="A34" s="1"/>
      <c r="B34" s="2"/>
      <c r="C34" s="2"/>
      <c r="D34" s="197"/>
      <c r="E34" s="197"/>
      <c r="F34" s="2"/>
      <c r="G34" s="5"/>
      <c r="H34" s="6"/>
      <c r="I34" s="6"/>
      <c r="J34" s="184"/>
      <c r="K34" s="184"/>
      <c r="L34" s="184"/>
      <c r="M34" s="6"/>
      <c r="N34" s="7"/>
    </row>
    <row r="35" spans="1:16" s="57" customFormat="1">
      <c r="A35" s="422" t="s">
        <v>74</v>
      </c>
      <c r="B35" s="422"/>
      <c r="C35" s="422"/>
      <c r="D35" s="197" t="s">
        <v>87</v>
      </c>
      <c r="E35" s="2" t="s">
        <v>29</v>
      </c>
      <c r="F35" s="2"/>
      <c r="G35" s="5"/>
      <c r="H35" s="6"/>
      <c r="I35" s="6"/>
      <c r="J35" s="184"/>
      <c r="K35" s="184"/>
      <c r="L35" s="184"/>
      <c r="M35" s="6"/>
      <c r="N35" s="26"/>
    </row>
    <row r="36" spans="1:16">
      <c r="A36" s="2"/>
      <c r="F36" s="2"/>
      <c r="G36" s="2"/>
      <c r="H36" s="2"/>
      <c r="I36" s="2"/>
      <c r="J36" s="19"/>
      <c r="K36" s="19"/>
      <c r="L36" s="19"/>
      <c r="M36" s="2"/>
      <c r="N36" s="2"/>
      <c r="O36" s="2"/>
      <c r="P36" s="2"/>
    </row>
  </sheetData>
  <mergeCells count="13">
    <mergeCell ref="A35:C35"/>
    <mergeCell ref="E28:G28"/>
    <mergeCell ref="A29:C29"/>
    <mergeCell ref="E29:F29"/>
    <mergeCell ref="G29:H29"/>
    <mergeCell ref="A30:C30"/>
    <mergeCell ref="E30:F30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4" workbookViewId="0">
      <selection activeCell="E24" sqref="E24:F24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03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03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03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03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02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6016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203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03" customFormat="1" ht="13.15" customHeight="1">
      <c r="A14" s="23" t="s">
        <v>11</v>
      </c>
      <c r="B14" s="204" t="s">
        <v>12</v>
      </c>
      <c r="C14" s="204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05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05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5502</v>
      </c>
      <c r="G16" s="38">
        <v>5502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205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205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05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05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5961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03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03"/>
      <c r="E26" s="203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03"/>
      <c r="E27" s="203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03"/>
      <c r="E28" s="203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03"/>
      <c r="E29" s="203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03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D11" sqref="D1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21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6018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2"/>
      <c r="G10" s="21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2" customFormat="1" ht="13.15" customHeight="1">
      <c r="A14" s="23" t="s">
        <v>11</v>
      </c>
      <c r="B14" s="213" t="s">
        <v>12</v>
      </c>
      <c r="C14" s="21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6.45" customHeight="1">
      <c r="A16" s="27">
        <v>1</v>
      </c>
      <c r="B16" s="214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2000</v>
      </c>
      <c r="G16" s="38">
        <v>2000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6.75" customHeight="1">
      <c r="A17" s="27">
        <v>2</v>
      </c>
      <c r="B17" s="214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2000</v>
      </c>
      <c r="G17" s="38">
        <v>2125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7.25" customHeight="1">
      <c r="A18" s="27">
        <v>3</v>
      </c>
      <c r="B18" s="214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4000</v>
      </c>
      <c r="G18" s="38">
        <v>4000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5.25" customHeight="1">
      <c r="A19" s="27">
        <v>4</v>
      </c>
      <c r="B19" s="214"/>
      <c r="C19" s="29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2000</v>
      </c>
      <c r="G19" s="38">
        <v>2000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214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2000</v>
      </c>
      <c r="G20" s="38">
        <v>976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214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37">
        <f>F20</f>
        <v>2000</v>
      </c>
      <c r="G21" s="38">
        <v>2000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6026</v>
      </c>
      <c r="E23" s="46"/>
      <c r="F23" s="46"/>
      <c r="G23" s="47"/>
      <c r="N23" s="48"/>
      <c r="O23" s="2"/>
      <c r="P23" s="2"/>
    </row>
    <row r="24" spans="1:19">
      <c r="E24" s="429" t="s">
        <v>5961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212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212"/>
      <c r="E27" s="212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212"/>
      <c r="E28" s="21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212"/>
      <c r="E29" s="21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2"/>
      <c r="E30" s="212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212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opLeftCell="A7"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12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184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2"/>
      <c r="G1" s="5"/>
      <c r="H1" s="6"/>
      <c r="I1" s="6"/>
      <c r="J1" s="184"/>
      <c r="K1" s="184"/>
      <c r="L1" s="184"/>
      <c r="M1" s="184"/>
      <c r="N1" s="7"/>
    </row>
    <row r="2" spans="1:14" s="8" customFormat="1">
      <c r="A2" s="1" t="s">
        <v>83</v>
      </c>
      <c r="B2" s="2"/>
      <c r="C2" s="3"/>
      <c r="D2" s="3"/>
      <c r="E2" s="2"/>
      <c r="F2" s="212"/>
      <c r="G2" s="5"/>
      <c r="H2" s="6"/>
      <c r="I2" s="6"/>
      <c r="J2" s="184"/>
      <c r="K2" s="184"/>
      <c r="L2" s="184"/>
      <c r="M2" s="184"/>
      <c r="N2" s="7"/>
    </row>
    <row r="3" spans="1:14" s="8" customFormat="1">
      <c r="A3" s="1"/>
      <c r="B3" s="2"/>
      <c r="C3" s="9"/>
      <c r="D3" s="2"/>
      <c r="E3" s="2"/>
      <c r="F3" s="212"/>
      <c r="G3" s="5"/>
      <c r="H3" s="6"/>
      <c r="I3" s="6"/>
      <c r="J3" s="184"/>
      <c r="K3" s="184"/>
      <c r="L3" s="184"/>
      <c r="M3" s="184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7"/>
    </row>
    <row r="6" spans="1:14" s="8" customFormat="1">
      <c r="A6" s="1"/>
      <c r="B6" s="2"/>
      <c r="C6" s="3"/>
      <c r="D6" s="3"/>
      <c r="E6" s="3"/>
      <c r="F6" s="211"/>
      <c r="G6" s="5"/>
      <c r="H6" s="6"/>
      <c r="I6" s="6"/>
      <c r="J6" s="184"/>
      <c r="K6" s="184"/>
      <c r="L6" s="184"/>
      <c r="M6" s="184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184"/>
      <c r="M7" s="184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6035</v>
      </c>
      <c r="G8" s="5"/>
      <c r="H8" s="6"/>
      <c r="I8" s="6"/>
      <c r="J8" s="184"/>
      <c r="K8" s="184"/>
      <c r="L8" s="184"/>
      <c r="M8" s="184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2"/>
      <c r="G10" s="215"/>
      <c r="H10" s="6"/>
      <c r="I10" s="6"/>
      <c r="J10" s="184"/>
      <c r="K10" s="184"/>
      <c r="L10" s="184"/>
      <c r="M10" s="184"/>
      <c r="N10" s="7"/>
    </row>
    <row r="11" spans="1:14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7"/>
    </row>
    <row r="14" spans="1:14" s="212" customFormat="1" ht="13.15" customHeight="1">
      <c r="A14" s="23" t="s">
        <v>11</v>
      </c>
      <c r="B14" s="213" t="s">
        <v>12</v>
      </c>
      <c r="C14" s="21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153" t="s">
        <v>187</v>
      </c>
    </row>
    <row r="15" spans="1:14" s="8" customFormat="1" ht="31.15" customHeight="1">
      <c r="A15" s="27"/>
      <c r="B15" s="21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154"/>
    </row>
    <row r="16" spans="1:14" s="8" customFormat="1" ht="39.75" customHeight="1">
      <c r="A16" s="27">
        <v>1</v>
      </c>
      <c r="B16" s="214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f>1500+1500</f>
        <v>3000</v>
      </c>
      <c r="G16" s="38">
        <f>2400+2400</f>
        <v>4800</v>
      </c>
      <c r="H16" s="58"/>
      <c r="I16" s="159" t="str">
        <f>VLOOKUP(C16,'Danh mục VT'!A$2:E$2898,5,FALSE)</f>
        <v>NVL</v>
      </c>
      <c r="J16" s="195" t="s">
        <v>5956</v>
      </c>
      <c r="K16" s="185" t="s">
        <v>5915</v>
      </c>
      <c r="L16" s="181" t="s">
        <v>5874</v>
      </c>
      <c r="M16" s="181">
        <v>1521</v>
      </c>
      <c r="N16" s="145"/>
    </row>
    <row r="17" spans="1:16" s="8" customFormat="1" ht="39.75" customHeight="1">
      <c r="A17" s="27">
        <v>2</v>
      </c>
      <c r="B17" s="214"/>
      <c r="C17" s="29" t="s">
        <v>145</v>
      </c>
      <c r="D17" s="35" t="s">
        <v>179</v>
      </c>
      <c r="E17" s="36" t="s">
        <v>119</v>
      </c>
      <c r="F17" s="37">
        <f>F16</f>
        <v>3000</v>
      </c>
      <c r="G17" s="38">
        <f>F17</f>
        <v>3000</v>
      </c>
      <c r="H17" s="58"/>
      <c r="I17" s="159" t="str">
        <f>VLOOKUP(C17,'Danh mục VT'!A$2:E$2898,5,FALSE)</f>
        <v>NVL</v>
      </c>
      <c r="J17" s="195" t="s">
        <v>5956</v>
      </c>
      <c r="K17" s="185" t="s">
        <v>5915</v>
      </c>
      <c r="L17" s="181" t="s">
        <v>5874</v>
      </c>
      <c r="M17" s="181">
        <v>1521</v>
      </c>
      <c r="N17" s="145"/>
    </row>
    <row r="18" spans="1:16" s="8" customFormat="1" ht="38.25">
      <c r="A18" s="27">
        <v>3</v>
      </c>
      <c r="B18" s="214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f>F17</f>
        <v>3000</v>
      </c>
      <c r="G18" s="38">
        <f>G17</f>
        <v>3000</v>
      </c>
      <c r="H18" s="58"/>
      <c r="I18" s="159" t="str">
        <f>VLOOKUP(C18,'Danh mục VT'!A$2:E$2898,5,FALSE)</f>
        <v>NVL</v>
      </c>
      <c r="J18" s="195" t="s">
        <v>5956</v>
      </c>
      <c r="K18" s="185" t="s">
        <v>5915</v>
      </c>
      <c r="L18" s="181" t="s">
        <v>5874</v>
      </c>
      <c r="M18" s="181">
        <v>1521</v>
      </c>
      <c r="N18" s="145"/>
    </row>
    <row r="19" spans="1:16" s="8" customFormat="1" ht="38.25">
      <c r="A19" s="27">
        <v>4</v>
      </c>
      <c r="B19" s="214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f>F18</f>
        <v>3000</v>
      </c>
      <c r="G19" s="38">
        <f t="shared" ref="G19:G24" si="0">F19</f>
        <v>3000</v>
      </c>
      <c r="H19" s="58"/>
      <c r="I19" s="159" t="str">
        <f>VLOOKUP(C19,'Danh mục VT'!A$2:E$2898,5,FALSE)</f>
        <v>NVL</v>
      </c>
      <c r="J19" s="195" t="s">
        <v>5956</v>
      </c>
      <c r="K19" s="185" t="s">
        <v>5915</v>
      </c>
      <c r="L19" s="181" t="s">
        <v>5874</v>
      </c>
      <c r="M19" s="181">
        <v>1521</v>
      </c>
      <c r="N19" s="145"/>
    </row>
    <row r="20" spans="1:16" s="8" customFormat="1" ht="38.25">
      <c r="A20" s="27">
        <v>5</v>
      </c>
      <c r="B20" s="214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f>3000+3000</f>
        <v>6000</v>
      </c>
      <c r="G20" s="38">
        <f t="shared" si="0"/>
        <v>6000</v>
      </c>
      <c r="H20" s="58"/>
      <c r="I20" s="159" t="str">
        <f>VLOOKUP(C20,'Danh mục VT'!A$2:E$2898,5,FALSE)</f>
        <v>NVL</v>
      </c>
      <c r="J20" s="195" t="s">
        <v>5956</v>
      </c>
      <c r="K20" s="185" t="s">
        <v>5915</v>
      </c>
      <c r="L20" s="181" t="s">
        <v>5874</v>
      </c>
      <c r="M20" s="181">
        <v>1521</v>
      </c>
      <c r="N20" s="145"/>
    </row>
    <row r="21" spans="1:16" s="8" customFormat="1" ht="25.5">
      <c r="A21" s="27">
        <v>6</v>
      </c>
      <c r="B21" s="214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f>F19</f>
        <v>3000</v>
      </c>
      <c r="G21" s="38">
        <f t="shared" si="0"/>
        <v>3000</v>
      </c>
      <c r="H21" s="58"/>
      <c r="I21" s="159" t="str">
        <f>VLOOKUP(C21,'Danh mục VT'!A$2:E$2898,5,FALSE)</f>
        <v>NVL</v>
      </c>
      <c r="J21" s="195" t="s">
        <v>5956</v>
      </c>
      <c r="K21" s="185" t="s">
        <v>5915</v>
      </c>
      <c r="L21" s="181" t="s">
        <v>5874</v>
      </c>
      <c r="M21" s="181">
        <v>1521</v>
      </c>
      <c r="N21" s="145"/>
    </row>
    <row r="22" spans="1:16" s="8" customFormat="1" ht="38.25">
      <c r="A22" s="27">
        <v>7</v>
      </c>
      <c r="B22" s="214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f>F21</f>
        <v>3000</v>
      </c>
      <c r="G22" s="38">
        <f t="shared" si="0"/>
        <v>3000</v>
      </c>
      <c r="H22" s="58"/>
      <c r="I22" s="159" t="str">
        <f>VLOOKUP(C22,'Danh mục VT'!A$2:E$2898,5,FALSE)</f>
        <v>NVL</v>
      </c>
      <c r="J22" s="195" t="s">
        <v>5956</v>
      </c>
      <c r="K22" s="185" t="s">
        <v>5915</v>
      </c>
      <c r="L22" s="181" t="s">
        <v>5874</v>
      </c>
      <c r="M22" s="181">
        <v>1521</v>
      </c>
      <c r="N22" s="145"/>
    </row>
    <row r="23" spans="1:16" s="8" customFormat="1" ht="25.5">
      <c r="A23" s="27">
        <v>8</v>
      </c>
      <c r="B23" s="214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f>F22</f>
        <v>3000</v>
      </c>
      <c r="G23" s="38">
        <f t="shared" si="0"/>
        <v>3000</v>
      </c>
      <c r="H23" s="58"/>
      <c r="I23" s="159" t="str">
        <f>VLOOKUP(C23,'Danh mục VT'!A$2:E$2898,5,FALSE)</f>
        <v>NVL</v>
      </c>
      <c r="J23" s="195" t="s">
        <v>5956</v>
      </c>
      <c r="K23" s="185" t="s">
        <v>5915</v>
      </c>
      <c r="L23" s="181" t="s">
        <v>5874</v>
      </c>
      <c r="M23" s="181">
        <v>1521</v>
      </c>
      <c r="N23" s="145"/>
    </row>
    <row r="24" spans="1:16" s="8" customFormat="1" ht="25.5">
      <c r="A24" s="27">
        <v>9</v>
      </c>
      <c r="B24" s="214"/>
      <c r="C24" s="29" t="s">
        <v>172</v>
      </c>
      <c r="D24" s="35" t="s">
        <v>180</v>
      </c>
      <c r="E24" s="36" t="s">
        <v>119</v>
      </c>
      <c r="F24" s="37">
        <f>F23</f>
        <v>3000</v>
      </c>
      <c r="G24" s="38">
        <f t="shared" si="0"/>
        <v>3000</v>
      </c>
      <c r="H24" s="58"/>
      <c r="I24" s="159" t="str">
        <f>VLOOKUP(C24,'Danh mục VT'!A$2:E$2898,5,FALSE)</f>
        <v>NVL</v>
      </c>
      <c r="J24" s="195" t="s">
        <v>5956</v>
      </c>
      <c r="K24" s="185" t="s">
        <v>5915</v>
      </c>
      <c r="L24" s="181" t="s">
        <v>5874</v>
      </c>
      <c r="M24" s="181">
        <v>1521</v>
      </c>
      <c r="N24" s="145"/>
    </row>
    <row r="25" spans="1:16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7"/>
    </row>
    <row r="26" spans="1:16" ht="22.5" customHeight="1">
      <c r="A26" s="14" t="s">
        <v>22</v>
      </c>
      <c r="B26" s="18"/>
      <c r="D26" s="11" t="s">
        <v>6027</v>
      </c>
      <c r="E26" s="46"/>
      <c r="F26" s="46"/>
      <c r="G26" s="47"/>
      <c r="N26" s="48"/>
      <c r="O26" s="2"/>
      <c r="P26" s="2"/>
    </row>
    <row r="27" spans="1:16">
      <c r="E27" s="429" t="s">
        <v>5961</v>
      </c>
      <c r="F27" s="429"/>
      <c r="G27" s="429"/>
      <c r="N27" s="48"/>
      <c r="O27" s="2"/>
      <c r="P27" s="2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48"/>
      <c r="O28" s="2"/>
      <c r="P28" s="2"/>
    </row>
    <row r="29" spans="1:16" s="212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26"/>
    </row>
    <row r="30" spans="1:16" s="8" customFormat="1" ht="21.75" customHeight="1">
      <c r="A30" s="1"/>
      <c r="B30" s="2"/>
      <c r="C30" s="2"/>
      <c r="D30" s="212"/>
      <c r="E30" s="212"/>
      <c r="F30" s="2"/>
      <c r="G30" s="5"/>
      <c r="H30" s="6"/>
      <c r="I30" s="6"/>
      <c r="J30" s="184"/>
      <c r="K30" s="184"/>
      <c r="L30" s="184"/>
      <c r="M30" s="184"/>
      <c r="N30" s="7"/>
    </row>
    <row r="31" spans="1:16" s="8" customFormat="1" ht="39" customHeight="1">
      <c r="A31" s="1"/>
      <c r="B31" s="2"/>
      <c r="C31" s="2"/>
      <c r="D31" s="212"/>
      <c r="E31" s="212"/>
      <c r="F31" s="2"/>
      <c r="G31" s="5"/>
      <c r="H31" s="6"/>
      <c r="I31" s="6"/>
      <c r="J31" s="184"/>
      <c r="K31" s="184"/>
      <c r="L31" s="184"/>
      <c r="M31" s="184"/>
      <c r="N31" s="7"/>
    </row>
    <row r="32" spans="1:16" s="8" customFormat="1" hidden="1">
      <c r="A32" s="1"/>
      <c r="B32" s="2"/>
      <c r="C32" s="2"/>
      <c r="D32" s="212"/>
      <c r="E32" s="212"/>
      <c r="F32" s="2"/>
      <c r="G32" s="5"/>
      <c r="H32" s="6"/>
      <c r="I32" s="6"/>
      <c r="J32" s="184"/>
      <c r="K32" s="184"/>
      <c r="L32" s="184"/>
      <c r="M32" s="184"/>
      <c r="N32" s="7"/>
    </row>
    <row r="33" spans="1:16" s="8" customFormat="1" hidden="1">
      <c r="A33" s="1"/>
      <c r="B33" s="2"/>
      <c r="C33" s="2"/>
      <c r="D33" s="212"/>
      <c r="E33" s="212"/>
      <c r="F33" s="2"/>
      <c r="G33" s="5"/>
      <c r="H33" s="6"/>
      <c r="I33" s="6"/>
      <c r="J33" s="184"/>
      <c r="K33" s="184"/>
      <c r="L33" s="184"/>
      <c r="M33" s="184"/>
      <c r="N33" s="7"/>
    </row>
    <row r="34" spans="1:16" s="57" customFormat="1">
      <c r="A34" s="422" t="s">
        <v>74</v>
      </c>
      <c r="B34" s="422"/>
      <c r="C34" s="422"/>
      <c r="D34" s="212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26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2"/>
      <c r="O35" s="2"/>
      <c r="P35" s="2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D11" sqref="D1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21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6028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2"/>
      <c r="G10" s="21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6029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2" customFormat="1" ht="13.15" customHeight="1">
      <c r="A14" s="23" t="s">
        <v>11</v>
      </c>
      <c r="B14" s="213" t="s">
        <v>12</v>
      </c>
      <c r="C14" s="21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6.45" customHeight="1">
      <c r="A16" s="27">
        <v>1</v>
      </c>
      <c r="B16" s="214"/>
      <c r="C16" s="29" t="s">
        <v>5119</v>
      </c>
      <c r="D16" s="35" t="str">
        <f>VLOOKUP($C16,'[2]Tài khoản'!A$2:D$2746,2,FALSE)</f>
        <v>Mút chùi mỏ hàn</v>
      </c>
      <c r="E16" s="36" t="s">
        <v>119</v>
      </c>
      <c r="F16" s="70">
        <v>10</v>
      </c>
      <c r="G16" s="38">
        <v>10</v>
      </c>
      <c r="H16" s="58"/>
      <c r="I16" s="159" t="str">
        <f>VLOOKUP(C16,'Danh mục VT'!A$2:E$2898,5,FALSE)</f>
        <v>VTTH</v>
      </c>
      <c r="J16" s="185">
        <f>VLOOKUP(C16,'Danh mục VT'!A$2:F$2898,6,FALSE)</f>
        <v>6272</v>
      </c>
      <c r="K16" s="181" t="s">
        <v>6042</v>
      </c>
      <c r="L16" s="183" t="s">
        <v>5956</v>
      </c>
      <c r="M16" s="58"/>
      <c r="N16" s="145"/>
    </row>
    <row r="17" spans="1:19" s="8" customFormat="1" ht="36.75" customHeight="1">
      <c r="A17" s="27">
        <v>2</v>
      </c>
      <c r="B17" s="214"/>
      <c r="C17" s="29" t="s">
        <v>5157</v>
      </c>
      <c r="D17" s="35" t="str">
        <f>VLOOKUP($C17,'[2]Tài khoản'!A$2:D$2746,2,FALSE)</f>
        <v>Panh thẳng 130 mm</v>
      </c>
      <c r="E17" s="36" t="s">
        <v>119</v>
      </c>
      <c r="F17" s="70">
        <v>3</v>
      </c>
      <c r="G17" s="38">
        <v>0</v>
      </c>
      <c r="H17" s="58"/>
      <c r="I17" s="159" t="str">
        <f>VLOOKUP(C17,'Danh mục VT'!A$2:E$2898,5,FALSE)</f>
        <v>CCDC</v>
      </c>
      <c r="J17" s="185">
        <v>6272</v>
      </c>
      <c r="K17" s="181" t="s">
        <v>6043</v>
      </c>
      <c r="L17" s="183" t="s">
        <v>5956</v>
      </c>
      <c r="M17" s="58"/>
      <c r="N17" s="145"/>
    </row>
    <row r="18" spans="1:19" s="8" customFormat="1" ht="47.25" customHeight="1">
      <c r="A18" s="27">
        <v>3</v>
      </c>
      <c r="B18" s="214"/>
      <c r="C18" s="29" t="s">
        <v>5302</v>
      </c>
      <c r="D18" s="35" t="str">
        <f>VLOOKUP($C18,'[2]Tài khoản'!A$2:D$2746,2,FALSE)</f>
        <v>USB Flash mini HP 8Gb</v>
      </c>
      <c r="E18" s="36" t="s">
        <v>119</v>
      </c>
      <c r="F18" s="70">
        <v>1</v>
      </c>
      <c r="G18" s="38">
        <v>1</v>
      </c>
      <c r="H18" s="58"/>
      <c r="I18" s="159" t="str">
        <f>VLOOKUP(C18,'Danh mục VT'!A$2:E$2898,5,FALSE)</f>
        <v>CCDC</v>
      </c>
      <c r="J18" s="185">
        <v>6272</v>
      </c>
      <c r="K18" s="181" t="s">
        <v>6043</v>
      </c>
      <c r="L18" s="183" t="s">
        <v>5956</v>
      </c>
      <c r="M18" s="58"/>
      <c r="N18" s="145"/>
    </row>
    <row r="19" spans="1:19" s="8" customFormat="1" ht="35.25" customHeight="1">
      <c r="A19" s="27">
        <v>4</v>
      </c>
      <c r="B19" s="214"/>
      <c r="C19" s="29" t="s">
        <v>4993</v>
      </c>
      <c r="D19" s="35" t="str">
        <f>VLOOKUP($C19,'[2]Tài khoản'!A$2:D$2746,2,FALSE)</f>
        <v>Keo 502</v>
      </c>
      <c r="E19" s="36" t="s">
        <v>6008</v>
      </c>
      <c r="F19" s="70">
        <v>1</v>
      </c>
      <c r="G19" s="38">
        <v>1</v>
      </c>
      <c r="H19" s="58"/>
      <c r="I19" s="159" t="str">
        <f>VLOOKUP(C19,'Danh mục VT'!A$2:E$2898,5,FALSE)</f>
        <v>VTTH</v>
      </c>
      <c r="J19" s="185">
        <v>6272</v>
      </c>
      <c r="K19" s="181" t="s">
        <v>6044</v>
      </c>
      <c r="L19" s="183" t="s">
        <v>5956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214"/>
      <c r="C20" s="29" t="s">
        <v>5193</v>
      </c>
      <c r="D20" s="35" t="str">
        <f>VLOOKUP($C20,'[2]Tài khoản'!A$2:D$2746,2,FALSE)</f>
        <v>Panh Vetus ESD-12 đầu nhọn</v>
      </c>
      <c r="E20" s="36" t="s">
        <v>119</v>
      </c>
      <c r="F20" s="70">
        <v>3</v>
      </c>
      <c r="G20" s="38">
        <v>3</v>
      </c>
      <c r="H20" s="58"/>
      <c r="I20" s="159" t="str">
        <f>VLOOKUP(C20,'Danh mục VT'!A$2:E$2898,5,FALSE)</f>
        <v>CCDC</v>
      </c>
      <c r="J20" s="185">
        <v>6272</v>
      </c>
      <c r="K20" s="181" t="s">
        <v>6043</v>
      </c>
      <c r="L20" s="183" t="s">
        <v>5956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214"/>
      <c r="C21" s="29" t="s">
        <v>5516</v>
      </c>
      <c r="D21" s="35" t="str">
        <f>VLOOKUP($C21,'[2]Tài khoản'!A$2:D$2746,2,FALSE)</f>
        <v>Panh inox</v>
      </c>
      <c r="E21" s="36" t="s">
        <v>119</v>
      </c>
      <c r="F21" s="37">
        <f>F20</f>
        <v>3</v>
      </c>
      <c r="G21" s="38">
        <v>3</v>
      </c>
      <c r="H21" s="58"/>
      <c r="I21" s="159" t="str">
        <f>VLOOKUP(C21,'Danh mục VT'!A$2:E$2898,5,FALSE)</f>
        <v>CCDC</v>
      </c>
      <c r="J21" s="185">
        <v>6272</v>
      </c>
      <c r="K21" s="181" t="s">
        <v>6043</v>
      </c>
      <c r="L21" s="183" t="s">
        <v>5956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6030</v>
      </c>
      <c r="E23" s="46"/>
      <c r="F23" s="46"/>
      <c r="G23" s="47"/>
      <c r="N23" s="48"/>
      <c r="O23" s="2"/>
      <c r="P23" s="2"/>
    </row>
    <row r="24" spans="1:19">
      <c r="E24" s="429" t="s">
        <v>5961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212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212"/>
      <c r="E27" s="212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212"/>
      <c r="E28" s="21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212"/>
      <c r="E29" s="21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2"/>
      <c r="E30" s="212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212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A4"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1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6031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2"/>
      <c r="G10" s="21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2" customFormat="1" ht="13.15" customHeight="1">
      <c r="A14" s="23" t="s">
        <v>11</v>
      </c>
      <c r="B14" s="213" t="s">
        <v>12</v>
      </c>
      <c r="C14" s="21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214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1000</v>
      </c>
      <c r="G16" s="38">
        <v>1000</v>
      </c>
      <c r="H16" s="58"/>
      <c r="I16" s="159" t="str">
        <f>VLOOKUP(C16,'Danh mục VT'!A$2:E$2898,5,FALSE)</f>
        <v>TP</v>
      </c>
      <c r="J16" s="185" t="s">
        <v>5912</v>
      </c>
      <c r="K16" s="181" t="str">
        <f>VLOOKUP(C16,'Danh mục VT'!A$2:D$2898,4,FALSE)</f>
        <v>15511</v>
      </c>
      <c r="L16" s="183" t="s">
        <v>5924</v>
      </c>
      <c r="M16" s="58"/>
      <c r="N16" s="145"/>
    </row>
    <row r="17" spans="1:19" s="8" customFormat="1" ht="25.5">
      <c r="A17" s="27">
        <v>2</v>
      </c>
      <c r="B17" s="214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1000</v>
      </c>
      <c r="G17" s="38">
        <v>1275</v>
      </c>
      <c r="H17" s="58"/>
      <c r="I17" s="159" t="str">
        <f>VLOOKUP(C17,'Danh mục VT'!A$2:E$2898,5,FALSE)</f>
        <v>NVL</v>
      </c>
      <c r="J17" s="185" t="s">
        <v>5913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>
      <c r="A18" s="27"/>
      <c r="B18" s="214"/>
      <c r="C18" s="34"/>
      <c r="D18" s="35"/>
      <c r="E18" s="36"/>
      <c r="F18" s="37"/>
      <c r="G18" s="38"/>
      <c r="H18" s="58"/>
      <c r="I18" s="159"/>
      <c r="J18" s="185"/>
      <c r="K18" s="185"/>
      <c r="L18" s="183"/>
      <c r="M18" s="58"/>
      <c r="N18" s="145"/>
    </row>
    <row r="19" spans="1:19" s="8" customFormat="1">
      <c r="A19" s="27"/>
      <c r="B19" s="214"/>
      <c r="C19" s="34"/>
      <c r="D19" s="35"/>
      <c r="E19" s="36"/>
      <c r="F19" s="37"/>
      <c r="G19" s="38"/>
      <c r="H19" s="58"/>
      <c r="I19" s="159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214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214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214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6032</v>
      </c>
      <c r="E24" s="46"/>
      <c r="F24" s="46"/>
      <c r="G24" s="47"/>
      <c r="N24" s="48"/>
      <c r="O24" s="2"/>
      <c r="P24" s="2"/>
    </row>
    <row r="25" spans="1:19">
      <c r="E25" s="429" t="s">
        <v>5961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212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212"/>
      <c r="E28" s="21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212"/>
      <c r="E29" s="21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2"/>
      <c r="E30" s="212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212"/>
      <c r="E31" s="212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212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18">
    <cfRule type="duplicateValues" dxfId="75" priority="3"/>
  </conditionalFormatting>
  <conditionalFormatting sqref="C19">
    <cfRule type="duplicateValues" dxfId="74" priority="2"/>
  </conditionalFormatting>
  <conditionalFormatting sqref="C21">
    <cfRule type="duplicateValues" dxfId="73" priority="1"/>
  </conditionalFormatting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E13" sqref="E13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10.28515625" style="212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2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2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2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1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5958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6033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2"/>
      <c r="G10" s="215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2" customFormat="1" ht="13.15" customHeight="1">
      <c r="A14" s="23" t="s">
        <v>11</v>
      </c>
      <c r="B14" s="213" t="s">
        <v>12</v>
      </c>
      <c r="C14" s="213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4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214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f>4000+6000+6000</f>
        <v>16000</v>
      </c>
      <c r="G16" s="38">
        <f>F16</f>
        <v>16000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 t="s">
        <v>6015</v>
      </c>
      <c r="N16" s="145"/>
    </row>
    <row r="17" spans="1:19" s="8" customFormat="1" ht="45.4" customHeight="1">
      <c r="A17" s="27">
        <v>2</v>
      </c>
      <c r="B17" s="214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f>2000+3000+3000</f>
        <v>8000</v>
      </c>
      <c r="G17" s="38">
        <f>2013+3003+3003</f>
        <v>8019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 t="s">
        <v>6015</v>
      </c>
      <c r="N17" s="145"/>
    </row>
    <row r="18" spans="1:19" s="8" customFormat="1" ht="29.25" customHeight="1">
      <c r="A18" s="27">
        <v>3</v>
      </c>
      <c r="B18" s="214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f>2000+3000+3000</f>
        <v>8000</v>
      </c>
      <c r="G18" s="38">
        <f>F18</f>
        <v>8000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 t="s">
        <v>6015</v>
      </c>
      <c r="N18" s="145"/>
    </row>
    <row r="19" spans="1:19" s="8" customFormat="1" ht="43.5" customHeight="1">
      <c r="A19" s="27">
        <v>4</v>
      </c>
      <c r="B19" s="214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f>F18</f>
        <v>8000</v>
      </c>
      <c r="G19" s="38">
        <f>F19</f>
        <v>8000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 t="s">
        <v>6015</v>
      </c>
      <c r="N19" s="148"/>
      <c r="O19" s="42"/>
      <c r="P19" s="42"/>
      <c r="Q19" s="42"/>
      <c r="R19" s="42"/>
      <c r="S19" s="42"/>
    </row>
    <row r="20" spans="1:19" s="8" customFormat="1" ht="43.5" customHeight="1">
      <c r="A20" s="27">
        <v>5</v>
      </c>
      <c r="B20" s="214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f>F19</f>
        <v>8000</v>
      </c>
      <c r="G20" s="38">
        <f>F20</f>
        <v>8000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 t="s">
        <v>6015</v>
      </c>
      <c r="N20" s="148"/>
      <c r="O20" s="42"/>
      <c r="P20" s="42"/>
      <c r="Q20" s="42"/>
      <c r="R20" s="42"/>
      <c r="S20" s="42"/>
    </row>
    <row r="21" spans="1:19" s="8" customFormat="1" ht="33.75" customHeight="1">
      <c r="A21" s="27">
        <v>6</v>
      </c>
      <c r="B21" s="214"/>
      <c r="C21" s="29" t="s">
        <v>116</v>
      </c>
      <c r="D21" s="35" t="str">
        <f>VLOOKUP($C21,'[2]Tài khoản'!A$2:D$2746,2,FALSE)</f>
        <v>Type A, Receptacle,Through Hole, Right Angle, Horizontal</v>
      </c>
      <c r="E21" s="36" t="s">
        <v>119</v>
      </c>
      <c r="F21" s="37">
        <f>F20</f>
        <v>8000</v>
      </c>
      <c r="G21" s="38">
        <f>F21</f>
        <v>8000</v>
      </c>
      <c r="H21" s="58"/>
      <c r="I21" s="8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 t="s">
        <v>6015</v>
      </c>
      <c r="N21" s="148"/>
      <c r="O21" s="42"/>
      <c r="P21" s="42"/>
      <c r="Q21" s="42"/>
      <c r="R21" s="42"/>
      <c r="S21" s="42"/>
    </row>
    <row r="22" spans="1:19" s="8" customFormat="1" ht="25.5">
      <c r="A22" s="27">
        <v>7</v>
      </c>
      <c r="B22" s="214"/>
      <c r="C22" s="29" t="s">
        <v>117</v>
      </c>
      <c r="D22" s="35" t="str">
        <f>VLOOKUP($C22,'[2]Tài khoản'!A$2:D$2746,2,FALSE)</f>
        <v>SWH,PSH,T/H,R/A,SPST</v>
      </c>
      <c r="E22" s="36" t="s">
        <v>119</v>
      </c>
      <c r="F22" s="37">
        <f>4000+6000+6000</f>
        <v>16000</v>
      </c>
      <c r="G22" s="38">
        <f>F22</f>
        <v>16000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 t="s">
        <v>6015</v>
      </c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6034</v>
      </c>
      <c r="E24" s="46"/>
      <c r="F24" s="46"/>
      <c r="G24" s="47"/>
      <c r="N24" s="48"/>
      <c r="O24" s="2"/>
      <c r="P24" s="2"/>
    </row>
    <row r="25" spans="1:19">
      <c r="E25" s="429" t="s">
        <v>5942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212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212"/>
      <c r="E28" s="212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212"/>
      <c r="E29" s="212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2"/>
      <c r="E30" s="212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212"/>
      <c r="E31" s="212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212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4"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1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1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1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6045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217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19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5400</v>
      </c>
      <c r="G16" s="38">
        <v>5400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21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21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1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1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6021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1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17"/>
      <c r="E26" s="21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17"/>
      <c r="E27" s="21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17"/>
      <c r="E28" s="21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17"/>
      <c r="E29" s="21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17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16" sqref="C1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18.28515625" style="2" customWidth="1" collapsed="1"/>
    <col min="4" max="4" width="28" style="2" customWidth="1"/>
    <col min="5" max="5" width="7.140625" style="2" customWidth="1"/>
    <col min="6" max="6" width="8.85546875" style="20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0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0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0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0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6046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5963</v>
      </c>
      <c r="E10" s="11" t="s">
        <v>6</v>
      </c>
      <c r="F10" s="207"/>
      <c r="G10" s="210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6019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07" customFormat="1" ht="13.15" customHeight="1">
      <c r="A14" s="23" t="s">
        <v>11</v>
      </c>
      <c r="B14" s="208" t="s">
        <v>12</v>
      </c>
      <c r="C14" s="20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0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51" customHeight="1">
      <c r="A16" s="27">
        <v>1</v>
      </c>
      <c r="B16" s="209"/>
      <c r="C16" s="106" t="s">
        <v>2059</v>
      </c>
      <c r="D16" s="166" t="str">
        <f>VLOOKUP($C16,'[2]Tài khoản'!A$2:D$2746,2,FALSE)</f>
        <v>eMMC 4GB</v>
      </c>
      <c r="E16" s="36" t="s">
        <v>5967</v>
      </c>
      <c r="F16" s="37">
        <v>12</v>
      </c>
      <c r="G16" s="38">
        <v>12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15216C</v>
      </c>
      <c r="M16" s="58"/>
      <c r="N16" s="145"/>
    </row>
    <row r="17" spans="1:19" s="8" customFormat="1" ht="16.7" customHeight="1">
      <c r="A17" s="27"/>
      <c r="B17" s="20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20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0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0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6020</v>
      </c>
      <c r="E22" s="46"/>
      <c r="F22" s="46"/>
      <c r="G22" s="47"/>
      <c r="N22" s="48"/>
      <c r="O22" s="2"/>
      <c r="P22" s="2"/>
    </row>
    <row r="23" spans="1:19">
      <c r="E23" s="429" t="s">
        <v>6021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0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07"/>
      <c r="E26" s="20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07"/>
      <c r="E27" s="20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07"/>
      <c r="E28" s="20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07"/>
      <c r="E29" s="20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07" t="s">
        <v>5964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"/>
  <sheetViews>
    <sheetView workbookViewId="0">
      <selection activeCell="I29" sqref="I29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8.140625" style="2" customWidth="1" collapsed="1"/>
    <col min="4" max="4" width="26.140625" style="2" customWidth="1"/>
    <col min="5" max="5" width="7.7109375" style="2" customWidth="1"/>
    <col min="6" max="7" width="10.42578125" style="217" customWidth="1"/>
    <col min="8" max="8" width="10" style="5" customWidth="1"/>
    <col min="9" max="9" width="15.42578125" style="63" customWidth="1"/>
    <col min="10" max="11" width="9.140625" style="178"/>
    <col min="12" max="12" width="17.28515625" style="178" customWidth="1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17"/>
      <c r="G1" s="217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217"/>
      <c r="G2" s="217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217"/>
      <c r="G3" s="217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3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216"/>
      <c r="G6" s="216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6017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 t="s">
        <v>6047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5963</v>
      </c>
      <c r="E10" s="11" t="s">
        <v>6</v>
      </c>
      <c r="F10" s="217"/>
      <c r="G10" s="66"/>
      <c r="H10" s="220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6048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9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21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36.75" customHeight="1">
      <c r="A16" s="27">
        <v>1</v>
      </c>
      <c r="B16" s="219"/>
      <c r="C16" s="29" t="s">
        <v>79</v>
      </c>
      <c r="D16" s="35" t="str">
        <f>VLOOKUP($C16,'[2]Tài khoản'!A$2:D$2746,2,FALSE)</f>
        <v>Bộ nguồn AC/DC  AC 100~240V DC 12V 1.25A</v>
      </c>
      <c r="E16" s="36" t="s">
        <v>55</v>
      </c>
      <c r="F16" s="70">
        <v>6</v>
      </c>
      <c r="G16" s="71">
        <v>6</v>
      </c>
      <c r="H16" s="68"/>
      <c r="I16" s="159" t="str">
        <f>VLOOKUP(C16,'Danh mục VT'!A$2:E$2898,5,FALSE)</f>
        <v>TP</v>
      </c>
      <c r="J16" s="185" t="s">
        <v>6107</v>
      </c>
      <c r="K16" s="181" t="str">
        <f>VLOOKUP(C16,'Danh mục VT'!A$2:D$2898,4,FALSE)</f>
        <v>15511</v>
      </c>
      <c r="L16" s="183" t="s">
        <v>5905</v>
      </c>
      <c r="M16" s="58"/>
      <c r="N16" s="145"/>
      <c r="O16" s="91"/>
    </row>
    <row r="17" spans="1:15" s="65" customFormat="1" ht="36.75" customHeight="1">
      <c r="A17" s="27">
        <v>2</v>
      </c>
      <c r="B17" s="219"/>
      <c r="C17" s="29" t="s">
        <v>2254</v>
      </c>
      <c r="D17" s="35" t="str">
        <f>VLOOKUP($C17,'[2]Tài khoản'!A$2:D$2746,2,FALSE)</f>
        <v>Cáp Ethernet 2 đầu RJ45, dài 1.2m</v>
      </c>
      <c r="E17" s="36" t="s">
        <v>55</v>
      </c>
      <c r="F17" s="70">
        <f>F16</f>
        <v>6</v>
      </c>
      <c r="G17" s="71">
        <f>F17</f>
        <v>6</v>
      </c>
      <c r="H17" s="68"/>
      <c r="I17" s="159" t="str">
        <f>VLOOKUP(C17,'Danh mục VT'!A$2:E$2898,5,FALSE)</f>
        <v>NVL</v>
      </c>
      <c r="J17" s="185" t="s">
        <v>6107</v>
      </c>
      <c r="K17" s="181" t="str">
        <f>VLOOKUP(C17,'Danh mục VT'!A$2:D$2898,4,FALSE)</f>
        <v>15214</v>
      </c>
      <c r="L17" s="183" t="s">
        <v>5905</v>
      </c>
      <c r="M17" s="58"/>
      <c r="N17" s="145"/>
      <c r="O17" s="64"/>
    </row>
    <row r="18" spans="1:15" s="65" customFormat="1" ht="51" customHeight="1">
      <c r="A18" s="27">
        <v>3</v>
      </c>
      <c r="B18" s="219"/>
      <c r="C18" s="29" t="s">
        <v>2664</v>
      </c>
      <c r="D18" s="35" t="str">
        <f>VLOOKUP($C18,'[2]Tài khoản'!A$2:D$2746,2,FALSE)</f>
        <v>Sách Hướng dẫn sử dụng nhanh</v>
      </c>
      <c r="E18" s="36" t="s">
        <v>55</v>
      </c>
      <c r="F18" s="70">
        <v>6</v>
      </c>
      <c r="G18" s="71">
        <v>6</v>
      </c>
      <c r="H18" s="68"/>
      <c r="I18" s="159" t="str">
        <f>VLOOKUP(C18,'Danh mục VT'!A$2:E$2898,5,FALSE)</f>
        <v>NVL</v>
      </c>
      <c r="J18" s="185" t="s">
        <v>6107</v>
      </c>
      <c r="K18" s="181"/>
      <c r="L18" s="183"/>
      <c r="M18" s="58"/>
      <c r="N18" s="145"/>
      <c r="O18" s="64"/>
    </row>
    <row r="19" spans="1:15" s="65" customFormat="1" ht="51" customHeight="1">
      <c r="A19" s="27">
        <v>4</v>
      </c>
      <c r="B19" s="219"/>
      <c r="C19" s="29" t="s">
        <v>2625</v>
      </c>
      <c r="D19" s="35" t="str">
        <f>VLOOKUP($C19,'[2]Tài khoản'!A$2:D$2746,2,FALSE)</f>
        <v>Khay carton chia ngăn</v>
      </c>
      <c r="E19" s="36" t="s">
        <v>55</v>
      </c>
      <c r="F19" s="70">
        <v>6</v>
      </c>
      <c r="G19" s="71">
        <v>6</v>
      </c>
      <c r="H19" s="68"/>
      <c r="I19" s="159" t="str">
        <f>VLOOKUP(C19,'Danh mục VT'!A$2:E$2898,5,FALSE)</f>
        <v>NVL</v>
      </c>
      <c r="J19" s="185" t="s">
        <v>6107</v>
      </c>
      <c r="K19" s="181" t="str">
        <f>VLOOKUP(C19,'Danh mục VT'!A$2:D$2898,4,FALSE)</f>
        <v>15214</v>
      </c>
      <c r="L19" s="183" t="s">
        <v>5905</v>
      </c>
      <c r="M19" s="58"/>
      <c r="N19" s="148"/>
      <c r="O19" s="64"/>
    </row>
    <row r="20" spans="1:15" s="65" customFormat="1" ht="51" customHeight="1">
      <c r="A20" s="27">
        <v>5</v>
      </c>
      <c r="B20" s="219"/>
      <c r="C20" s="29" t="s">
        <v>2451</v>
      </c>
      <c r="D20" s="35" t="str">
        <f>VLOOKUP($C20,'[2]Tài khoản'!A$2:D$2746,2,FALSE)</f>
        <v>Hộp carton đựng ONT in offset, bồi lên carton sóng 3 lớp;   285 x 215 x 55 mm</v>
      </c>
      <c r="E20" s="36" t="s">
        <v>55</v>
      </c>
      <c r="F20" s="70">
        <v>6</v>
      </c>
      <c r="G20" s="71">
        <v>6</v>
      </c>
      <c r="H20" s="68"/>
      <c r="I20" s="159" t="str">
        <f>VLOOKUP(C20,'Danh mục VT'!A$2:E$2898,5,FALSE)</f>
        <v>NVL</v>
      </c>
      <c r="J20" s="185" t="s">
        <v>6107</v>
      </c>
      <c r="K20" s="181" t="str">
        <f>VLOOKUP(C20,'Danh mục VT'!A$2:D$2898,4,FALSE)</f>
        <v>15214</v>
      </c>
      <c r="L20" s="183" t="s">
        <v>5905</v>
      </c>
      <c r="M20" s="58"/>
      <c r="N20" s="148"/>
      <c r="O20" s="64"/>
    </row>
    <row r="21" spans="1:15" s="65" customFormat="1" ht="29.25" customHeight="1">
      <c r="A21" s="27">
        <v>6</v>
      </c>
      <c r="B21" s="219"/>
      <c r="C21" s="29" t="s">
        <v>6049</v>
      </c>
      <c r="D21" s="35" t="str">
        <f>VLOOKUP($C21,'[2]Tài khoản'!A$2:D$2746,2,FALSE)</f>
        <v>Tem chống mở 25.0 x 35.0 mm</v>
      </c>
      <c r="E21" s="36" t="s">
        <v>55</v>
      </c>
      <c r="F21" s="70">
        <v>6</v>
      </c>
      <c r="G21" s="71">
        <v>6</v>
      </c>
      <c r="H21" s="68"/>
      <c r="I21" s="159" t="s">
        <v>6015</v>
      </c>
      <c r="J21" s="185" t="s">
        <v>6107</v>
      </c>
      <c r="K21" s="181" t="s">
        <v>5877</v>
      </c>
      <c r="L21" s="183" t="s">
        <v>5905</v>
      </c>
      <c r="M21" s="147"/>
      <c r="N21" s="160"/>
      <c r="O21" s="64"/>
    </row>
    <row r="22" spans="1:15" s="65" customFormat="1" ht="20.45" customHeight="1">
      <c r="A22" s="27">
        <v>7</v>
      </c>
      <c r="B22" s="219"/>
      <c r="C22" s="29" t="s">
        <v>2250</v>
      </c>
      <c r="D22" s="35" t="str">
        <f>VLOOKUP($C22,'[2]Tài khoản'!A$2:D$2746,2,FALSE)</f>
        <v>Túi PE 300x160mm</v>
      </c>
      <c r="E22" s="36" t="s">
        <v>55</v>
      </c>
      <c r="F22" s="70">
        <f>F21</f>
        <v>6</v>
      </c>
      <c r="G22" s="71">
        <f>G21</f>
        <v>6</v>
      </c>
      <c r="H22" s="68"/>
      <c r="I22" s="159" t="str">
        <f>VLOOKUP(C22,'Danh mục VT'!A$2:E$2898,5,FALSE)</f>
        <v>NVL</v>
      </c>
      <c r="J22" s="185" t="s">
        <v>6107</v>
      </c>
      <c r="K22" s="181" t="str">
        <f>VLOOKUP(C22,'Danh mục VT'!A$2:D$2898,4,FALSE)</f>
        <v>15214</v>
      </c>
      <c r="L22" s="183" t="s">
        <v>5905</v>
      </c>
      <c r="M22" s="147"/>
      <c r="N22" s="160"/>
      <c r="O22" s="64"/>
    </row>
    <row r="23" spans="1:15" s="65" customFormat="1" ht="38.450000000000003" customHeight="1">
      <c r="A23" s="27">
        <v>8</v>
      </c>
      <c r="B23" s="219"/>
      <c r="C23" s="29" t="s">
        <v>2496</v>
      </c>
      <c r="D23" s="35" t="str">
        <f>VLOOKUP($C23,'[2]Tài khoản'!A$2:D$2746,2,FALSE)</f>
        <v>Tem vỡ bảo hành chống mở dán trên modem 20 mm x 10 mm</v>
      </c>
      <c r="E23" s="36" t="s">
        <v>55</v>
      </c>
      <c r="F23" s="70">
        <v>6</v>
      </c>
      <c r="G23" s="71">
        <v>6</v>
      </c>
      <c r="H23" s="68"/>
      <c r="I23" s="159" t="str">
        <f>VLOOKUP(C23,'Danh mục VT'!A$2:E$2898,5,FALSE)</f>
        <v>NVL</v>
      </c>
      <c r="J23" s="185" t="s">
        <v>6107</v>
      </c>
      <c r="K23" s="181" t="s">
        <v>5877</v>
      </c>
      <c r="L23" s="183" t="s">
        <v>5905</v>
      </c>
      <c r="M23" s="147"/>
      <c r="N23" s="160"/>
      <c r="O23" s="64"/>
    </row>
    <row r="24" spans="1:15" s="65" customFormat="1" ht="39.75" customHeight="1">
      <c r="A24" s="27">
        <v>9</v>
      </c>
      <c r="B24" s="219"/>
      <c r="C24" s="29" t="s">
        <v>2598</v>
      </c>
      <c r="D24" s="35" t="str">
        <f>VLOOKUP($C24,'[2]Tài khoản'!A$2:D$2746,2,FALSE)</f>
        <v>Nắp trên</v>
      </c>
      <c r="E24" s="36" t="s">
        <v>55</v>
      </c>
      <c r="F24" s="70">
        <v>6</v>
      </c>
      <c r="G24" s="71">
        <v>6</v>
      </c>
      <c r="H24" s="68"/>
      <c r="I24" s="159" t="str">
        <f>VLOOKUP(C24,'Danh mục VT'!A$2:E$2898,5,FALSE)</f>
        <v>NVL</v>
      </c>
      <c r="J24" s="185" t="s">
        <v>6107</v>
      </c>
      <c r="K24" s="181" t="str">
        <f>VLOOKUP(C24,'Danh mục VT'!A$2:D$2898,4,FALSE)</f>
        <v>15214</v>
      </c>
      <c r="L24" s="183" t="s">
        <v>5905</v>
      </c>
      <c r="M24" s="147"/>
      <c r="N24" s="160"/>
      <c r="O24" s="64"/>
    </row>
    <row r="25" spans="1:15" s="65" customFormat="1" ht="39.75" customHeight="1">
      <c r="A25" s="27">
        <v>10</v>
      </c>
      <c r="B25" s="219"/>
      <c r="C25" s="29" t="s">
        <v>2596</v>
      </c>
      <c r="D25" s="35" t="str">
        <f>VLOOKUP($C25,'[2]Tài khoản'!A$2:D$2746,2,FALSE)</f>
        <v>Dẫn sáng</v>
      </c>
      <c r="E25" s="36" t="s">
        <v>55</v>
      </c>
      <c r="F25" s="70">
        <v>6</v>
      </c>
      <c r="G25" s="71">
        <v>6</v>
      </c>
      <c r="H25" s="68"/>
      <c r="I25" s="159" t="str">
        <f>VLOOKUP(C25,'Danh mục VT'!A$2:E$2898,5,FALSE)</f>
        <v>NVL</v>
      </c>
      <c r="J25" s="185" t="s">
        <v>6107</v>
      </c>
      <c r="K25" s="181" t="str">
        <f>VLOOKUP(C25,'Danh mục VT'!A$2:D$2898,4,FALSE)</f>
        <v>15214</v>
      </c>
      <c r="L25" s="183" t="s">
        <v>5905</v>
      </c>
      <c r="M25" s="147"/>
      <c r="N25" s="160"/>
      <c r="O25" s="64"/>
    </row>
    <row r="26" spans="1:15" s="65" customFormat="1" ht="39.75" customHeight="1">
      <c r="A26" s="27">
        <v>11</v>
      </c>
      <c r="B26" s="219"/>
      <c r="C26" s="29" t="s">
        <v>2606</v>
      </c>
      <c r="D26" s="35" t="s">
        <v>2607</v>
      </c>
      <c r="E26" s="36" t="s">
        <v>55</v>
      </c>
      <c r="F26" s="70">
        <v>6</v>
      </c>
      <c r="G26" s="71">
        <v>6</v>
      </c>
      <c r="H26" s="68"/>
      <c r="I26" s="159" t="str">
        <f>VLOOKUP(C26,'Danh mục VT'!A$2:E$2898,5,FALSE)</f>
        <v>NVL</v>
      </c>
      <c r="J26" s="185" t="s">
        <v>6107</v>
      </c>
      <c r="K26" s="181" t="str">
        <f>VLOOKUP(C26,'Danh mục VT'!A$2:D$2898,4,FALSE)</f>
        <v>15214</v>
      </c>
      <c r="L26" s="183" t="s">
        <v>5905</v>
      </c>
      <c r="M26" s="147"/>
      <c r="N26" s="160"/>
      <c r="O26" s="64"/>
    </row>
    <row r="27" spans="1:15" s="65" customFormat="1" ht="39.75" customHeight="1">
      <c r="A27" s="27">
        <v>12</v>
      </c>
      <c r="B27" s="219"/>
      <c r="C27" s="29" t="s">
        <v>2594</v>
      </c>
      <c r="D27" s="35" t="str">
        <f>VLOOKUP($C27,'[2]Tài khoản'!A$2:D$2746,2,FALSE)</f>
        <v>Nắp dưới</v>
      </c>
      <c r="E27" s="36" t="s">
        <v>55</v>
      </c>
      <c r="F27" s="70">
        <v>6</v>
      </c>
      <c r="G27" s="71">
        <v>6</v>
      </c>
      <c r="H27" s="68"/>
      <c r="I27" s="159" t="str">
        <f>VLOOKUP(C27,'Danh mục VT'!A$2:E$2898,5,FALSE)</f>
        <v>NVL</v>
      </c>
      <c r="J27" s="185" t="s">
        <v>6107</v>
      </c>
      <c r="K27" s="181" t="str">
        <f>VLOOKUP(C27,'Danh mục VT'!A$2:D$2898,4,FALSE)</f>
        <v>15214</v>
      </c>
      <c r="L27" s="183" t="s">
        <v>5905</v>
      </c>
      <c r="M27" s="147"/>
      <c r="N27" s="160"/>
      <c r="O27" s="64"/>
    </row>
    <row r="28" spans="1:15" s="65" customFormat="1" ht="39" customHeight="1">
      <c r="A28" s="27">
        <v>13</v>
      </c>
      <c r="B28" s="219"/>
      <c r="C28" s="29" t="s">
        <v>6050</v>
      </c>
      <c r="D28" s="35" t="s">
        <v>2636</v>
      </c>
      <c r="E28" s="36" t="s">
        <v>55</v>
      </c>
      <c r="F28" s="70">
        <v>24</v>
      </c>
      <c r="G28" s="71">
        <v>24</v>
      </c>
      <c r="H28" s="68"/>
      <c r="I28" s="159" t="s">
        <v>6015</v>
      </c>
      <c r="J28" s="185" t="s">
        <v>6107</v>
      </c>
      <c r="K28" s="181" t="e">
        <f>VLOOKUP(C28,'Danh mục VT'!A$2:D$2898,4,FALSE)</f>
        <v>#N/A</v>
      </c>
      <c r="L28" s="183" t="s">
        <v>5905</v>
      </c>
      <c r="M28" s="147"/>
      <c r="N28" s="160"/>
      <c r="O28" s="64"/>
    </row>
    <row r="29" spans="1:15" s="65" customFormat="1" ht="39" customHeight="1">
      <c r="A29" s="27">
        <v>14</v>
      </c>
      <c r="B29" s="219"/>
      <c r="C29" s="29" t="s">
        <v>2629</v>
      </c>
      <c r="D29" s="35" t="str">
        <f>VLOOKUP($C29,'[2]Tài khoản'!A$2:D$2746,2,FALSE)</f>
        <v>Nút chân đế silicon</v>
      </c>
      <c r="E29" s="36" t="s">
        <v>55</v>
      </c>
      <c r="F29" s="70">
        <v>24</v>
      </c>
      <c r="G29" s="71">
        <v>24</v>
      </c>
      <c r="H29" s="68"/>
      <c r="I29" s="159" t="str">
        <f>VLOOKUP(C29,'Danh mục VT'!A$2:E$2898,5,FALSE)</f>
        <v>NVL</v>
      </c>
      <c r="J29" s="185" t="s">
        <v>6107</v>
      </c>
      <c r="K29" s="181" t="str">
        <f>VLOOKUP(C29,'Danh mục VT'!A$2:D$2898,4,FALSE)</f>
        <v>15214</v>
      </c>
      <c r="L29" s="183" t="s">
        <v>5905</v>
      </c>
      <c r="M29" s="147"/>
      <c r="N29" s="160"/>
      <c r="O29" s="64"/>
    </row>
    <row r="30" spans="1:15" s="65" customFormat="1" ht="39" customHeight="1">
      <c r="A30" s="27">
        <v>15</v>
      </c>
      <c r="B30" s="219"/>
      <c r="C30" s="29" t="s">
        <v>6051</v>
      </c>
      <c r="D30" s="35" t="s">
        <v>2584</v>
      </c>
      <c r="E30" s="36" t="s">
        <v>55</v>
      </c>
      <c r="F30" s="70">
        <f>F27</f>
        <v>6</v>
      </c>
      <c r="G30" s="71">
        <f>F30</f>
        <v>6</v>
      </c>
      <c r="H30" s="68"/>
      <c r="I30" s="159" t="s">
        <v>6120</v>
      </c>
      <c r="J30" s="185" t="s">
        <v>6107</v>
      </c>
      <c r="K30" s="181" t="e">
        <f>VLOOKUP(C30,'Danh mục VT'!A$2:D$2898,4,FALSE)</f>
        <v>#N/A</v>
      </c>
      <c r="L30" s="183" t="s">
        <v>5905</v>
      </c>
      <c r="M30" s="147"/>
      <c r="N30" s="160"/>
      <c r="O30" s="64"/>
    </row>
    <row r="31" spans="1:15" s="77" customFormat="1" ht="13.5" customHeight="1">
      <c r="A31" s="75" t="s">
        <v>22</v>
      </c>
      <c r="B31" s="76"/>
      <c r="D31" s="78" t="s">
        <v>6052</v>
      </c>
      <c r="E31" s="79"/>
      <c r="F31" s="79"/>
      <c r="G31" s="79"/>
      <c r="H31" s="80"/>
      <c r="I31" s="63"/>
      <c r="J31" s="178"/>
      <c r="K31" s="178"/>
      <c r="L31" s="178"/>
      <c r="M31" s="63"/>
      <c r="N31" s="63"/>
      <c r="O31" s="81"/>
    </row>
    <row r="32" spans="1:15" s="77" customFormat="1">
      <c r="A32" s="82"/>
      <c r="E32" s="430" t="s">
        <v>6021</v>
      </c>
      <c r="F32" s="430"/>
      <c r="G32" s="430"/>
      <c r="H32" s="430"/>
      <c r="I32" s="63"/>
      <c r="J32" s="178"/>
      <c r="K32" s="178"/>
      <c r="L32" s="178"/>
      <c r="M32" s="63"/>
      <c r="N32" s="63"/>
      <c r="O32" s="81"/>
    </row>
    <row r="33" spans="1:17" s="77" customFormat="1" ht="15" customHeight="1">
      <c r="A33" s="433" t="s">
        <v>24</v>
      </c>
      <c r="B33" s="433"/>
      <c r="C33" s="433"/>
      <c r="D33" s="83" t="s">
        <v>25</v>
      </c>
      <c r="E33" s="433" t="s">
        <v>26</v>
      </c>
      <c r="F33" s="433"/>
      <c r="G33" s="435" t="s">
        <v>27</v>
      </c>
      <c r="H33" s="435"/>
      <c r="I33" s="63"/>
      <c r="J33" s="178"/>
      <c r="K33" s="178"/>
      <c r="L33" s="178"/>
      <c r="M33" s="63"/>
      <c r="N33" s="63"/>
      <c r="O33" s="81"/>
    </row>
    <row r="34" spans="1:17" s="89" customFormat="1">
      <c r="A34" s="434" t="s">
        <v>28</v>
      </c>
      <c r="B34" s="434"/>
      <c r="C34" s="434"/>
      <c r="D34" s="84" t="s">
        <v>28</v>
      </c>
      <c r="E34" s="434" t="s">
        <v>28</v>
      </c>
      <c r="F34" s="434"/>
      <c r="G34" s="86"/>
      <c r="H34" s="87"/>
      <c r="I34" s="63"/>
      <c r="J34" s="178"/>
      <c r="K34" s="178"/>
      <c r="L34" s="178"/>
      <c r="M34" s="63"/>
      <c r="N34" s="63"/>
      <c r="O34" s="88"/>
    </row>
    <row r="35" spans="1:17" s="65" customFormat="1" ht="38.450000000000003" customHeight="1">
      <c r="A35" s="1"/>
      <c r="B35" s="2"/>
      <c r="C35" s="2"/>
      <c r="D35" s="217"/>
      <c r="E35" s="217"/>
      <c r="F35" s="2"/>
      <c r="G35" s="2"/>
      <c r="H35" s="5"/>
      <c r="I35" s="63"/>
      <c r="J35" s="178"/>
      <c r="K35" s="178"/>
      <c r="L35" s="178"/>
      <c r="M35" s="63"/>
      <c r="N35" s="63"/>
      <c r="O35" s="64"/>
    </row>
    <row r="36" spans="1:17" s="65" customFormat="1" ht="25.5" hidden="1" customHeight="1">
      <c r="A36" s="1"/>
      <c r="B36" s="2"/>
      <c r="C36" s="2"/>
      <c r="D36" s="217"/>
      <c r="E36" s="217"/>
      <c r="F36" s="2"/>
      <c r="G36" s="2"/>
      <c r="H36" s="5"/>
      <c r="I36" s="63"/>
      <c r="J36" s="178"/>
      <c r="K36" s="178"/>
      <c r="L36" s="178"/>
      <c r="M36" s="63"/>
      <c r="N36" s="63"/>
      <c r="O36" s="64"/>
    </row>
    <row r="37" spans="1:17" s="65" customFormat="1" ht="3" customHeight="1">
      <c r="A37" s="1"/>
      <c r="B37" s="2"/>
      <c r="C37" s="2"/>
      <c r="D37" s="217"/>
      <c r="E37" s="217"/>
      <c r="F37" s="2"/>
      <c r="G37" s="2"/>
      <c r="H37" s="5"/>
      <c r="I37" s="63"/>
      <c r="J37" s="178"/>
      <c r="K37" s="178"/>
      <c r="L37" s="178"/>
      <c r="M37" s="63"/>
      <c r="N37" s="63"/>
      <c r="O37" s="64"/>
    </row>
    <row r="38" spans="1:17" s="65" customFormat="1">
      <c r="A38" s="1"/>
      <c r="B38" s="2"/>
      <c r="C38" s="2"/>
      <c r="D38" s="217"/>
      <c r="E38" s="217"/>
      <c r="F38" s="2"/>
      <c r="G38" s="2"/>
      <c r="H38" s="5"/>
      <c r="I38" s="63"/>
      <c r="J38" s="178"/>
      <c r="K38" s="178"/>
      <c r="L38" s="178"/>
      <c r="M38" s="63"/>
      <c r="N38" s="63"/>
      <c r="O38" s="64"/>
    </row>
    <row r="39" spans="1:17" s="57" customFormat="1">
      <c r="A39" s="422" t="s">
        <v>74</v>
      </c>
      <c r="B39" s="422"/>
      <c r="C39" s="422"/>
      <c r="D39" s="66"/>
      <c r="E39" s="2" t="s">
        <v>29</v>
      </c>
      <c r="F39" s="2"/>
      <c r="G39" s="2"/>
      <c r="H39" s="5"/>
      <c r="I39" s="63"/>
      <c r="J39" s="178"/>
      <c r="K39" s="178"/>
      <c r="L39" s="178"/>
      <c r="M39" s="63"/>
      <c r="N39" s="63"/>
      <c r="O39" s="26"/>
    </row>
    <row r="40" spans="1:17">
      <c r="P40" s="2"/>
      <c r="Q40" s="2"/>
    </row>
    <row r="41" spans="1:17">
      <c r="P41" s="2"/>
      <c r="Q41" s="2"/>
    </row>
    <row r="42" spans="1:17">
      <c r="P42" s="2"/>
      <c r="Q42" s="2"/>
    </row>
    <row r="43" spans="1:17">
      <c r="P43" s="2"/>
      <c r="Q43" s="2"/>
    </row>
    <row r="44" spans="1:17">
      <c r="P44" s="2"/>
      <c r="Q44" s="2"/>
    </row>
    <row r="45" spans="1:17">
      <c r="P45" s="2"/>
      <c r="Q45" s="2"/>
    </row>
    <row r="46" spans="1:17">
      <c r="P46" s="2"/>
      <c r="Q46" s="2"/>
    </row>
    <row r="47" spans="1:17">
      <c r="P47" s="2"/>
      <c r="Q47" s="2"/>
    </row>
    <row r="48" spans="1:17">
      <c r="P48" s="2"/>
      <c r="Q48" s="2"/>
    </row>
    <row r="49" spans="1:17">
      <c r="P49" s="2"/>
      <c r="Q49" s="2"/>
    </row>
    <row r="50" spans="1:17">
      <c r="A50" s="2"/>
      <c r="F50" s="2"/>
      <c r="G50" s="2"/>
      <c r="H50" s="2"/>
      <c r="I50" s="2"/>
      <c r="J50" s="19"/>
      <c r="K50" s="19"/>
      <c r="L50" s="19"/>
      <c r="M50" s="2"/>
      <c r="N50" s="2"/>
      <c r="O50" s="2"/>
      <c r="P50" s="2"/>
      <c r="Q50" s="2"/>
    </row>
    <row r="51" spans="1:17">
      <c r="A51" s="2"/>
      <c r="F51" s="2"/>
      <c r="G51" s="2"/>
      <c r="H51" s="2"/>
      <c r="I51" s="2"/>
      <c r="J51" s="19"/>
      <c r="K51" s="19"/>
      <c r="L51" s="19"/>
      <c r="M51" s="2"/>
      <c r="N51" s="2"/>
      <c r="O51" s="2"/>
      <c r="P51" s="2"/>
      <c r="Q51" s="2"/>
    </row>
    <row r="52" spans="1:17">
      <c r="A52" s="2"/>
      <c r="F52" s="2"/>
      <c r="G52" s="2"/>
      <c r="H52" s="2"/>
      <c r="I52" s="2"/>
      <c r="J52" s="19"/>
      <c r="K52" s="19"/>
      <c r="L52" s="19"/>
      <c r="M52" s="2"/>
      <c r="N52" s="2"/>
      <c r="O52" s="2"/>
      <c r="P52" s="2"/>
      <c r="Q52" s="2"/>
    </row>
    <row r="53" spans="1:17">
      <c r="A53" s="2"/>
      <c r="F53" s="2"/>
      <c r="G53" s="2"/>
      <c r="H53" s="2"/>
      <c r="I53" s="2"/>
      <c r="J53" s="19"/>
      <c r="K53" s="19"/>
      <c r="L53" s="19"/>
      <c r="M53" s="2"/>
      <c r="N53" s="2"/>
      <c r="O53" s="2"/>
      <c r="P53" s="2"/>
      <c r="Q53" s="2"/>
    </row>
    <row r="54" spans="1:17">
      <c r="A54" s="2"/>
      <c r="F54" s="2"/>
      <c r="G54" s="2"/>
      <c r="H54" s="2"/>
      <c r="I54" s="2"/>
      <c r="J54" s="19"/>
      <c r="K54" s="19"/>
      <c r="L54" s="19"/>
      <c r="M54" s="2"/>
      <c r="N54" s="2"/>
      <c r="O54" s="2"/>
      <c r="P54" s="2"/>
      <c r="Q54" s="2"/>
    </row>
    <row r="55" spans="1:17">
      <c r="A55" s="2"/>
      <c r="F55" s="2"/>
      <c r="G55" s="2"/>
      <c r="H55" s="2"/>
      <c r="I55" s="2"/>
      <c r="J55" s="19"/>
      <c r="K55" s="19"/>
      <c r="L55" s="19"/>
      <c r="M55" s="2"/>
      <c r="N55" s="2"/>
      <c r="O55" s="2"/>
      <c r="P55" s="2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2"/>
      <c r="N56" s="2"/>
      <c r="O56" s="2"/>
      <c r="P56" s="2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2"/>
      <c r="N57" s="2"/>
      <c r="O57" s="2"/>
      <c r="P57" s="2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2"/>
      <c r="N58" s="2"/>
      <c r="O58" s="2"/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2"/>
      <c r="N73" s="2"/>
      <c r="O73" s="2"/>
      <c r="P73" s="2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2"/>
      <c r="N74" s="2"/>
      <c r="O74" s="2"/>
      <c r="P74" s="2"/>
      <c r="Q74" s="2"/>
    </row>
    <row r="75" spans="1:17">
      <c r="A75" s="2"/>
      <c r="F75" s="2"/>
      <c r="G75" s="2"/>
      <c r="H75" s="2"/>
      <c r="I75" s="2"/>
      <c r="J75" s="19"/>
      <c r="K75" s="19"/>
      <c r="L75" s="19"/>
      <c r="M75" s="2"/>
      <c r="N75" s="2"/>
      <c r="O75" s="2"/>
      <c r="P75" s="2"/>
      <c r="Q75" s="2"/>
    </row>
    <row r="76" spans="1:17">
      <c r="A76" s="2"/>
      <c r="F76" s="2"/>
      <c r="G76" s="2"/>
      <c r="H76" s="2"/>
      <c r="I76" s="2"/>
      <c r="J76" s="19"/>
      <c r="K76" s="19"/>
      <c r="L76" s="19"/>
      <c r="M76" s="2"/>
      <c r="N76" s="2"/>
      <c r="O76" s="2"/>
      <c r="P76" s="2"/>
      <c r="Q76" s="2"/>
    </row>
    <row r="77" spans="1:17">
      <c r="A77" s="2"/>
      <c r="F77" s="2"/>
      <c r="G77" s="2"/>
      <c r="H77" s="2"/>
      <c r="I77" s="2"/>
      <c r="J77" s="19"/>
      <c r="K77" s="19"/>
      <c r="L77" s="19"/>
      <c r="M77" s="2"/>
      <c r="N77" s="2"/>
      <c r="O77" s="2"/>
      <c r="P77" s="2"/>
      <c r="Q77" s="2"/>
    </row>
    <row r="78" spans="1:17">
      <c r="A78" s="2"/>
      <c r="F78" s="2"/>
      <c r="G78" s="2"/>
      <c r="H78" s="2"/>
      <c r="I78" s="2"/>
      <c r="J78" s="19"/>
      <c r="K78" s="19"/>
      <c r="L78" s="19"/>
      <c r="M78" s="2"/>
      <c r="N78" s="2"/>
      <c r="O78" s="2"/>
      <c r="P78" s="2"/>
      <c r="Q78" s="2"/>
    </row>
    <row r="79" spans="1:17">
      <c r="A79" s="2"/>
      <c r="F79" s="2"/>
      <c r="G79" s="2"/>
      <c r="H79" s="2"/>
      <c r="I79" s="2"/>
      <c r="J79" s="19"/>
      <c r="K79" s="19"/>
      <c r="L79" s="19"/>
      <c r="M79" s="2"/>
      <c r="N79" s="2"/>
      <c r="O79" s="2"/>
      <c r="P79" s="2"/>
      <c r="Q79" s="2"/>
    </row>
  </sheetData>
  <mergeCells count="12">
    <mergeCell ref="A39:C39"/>
    <mergeCell ref="A4:H4"/>
    <mergeCell ref="A5:H5"/>
    <mergeCell ref="D14:D15"/>
    <mergeCell ref="E14:E15"/>
    <mergeCell ref="F14:H14"/>
    <mergeCell ref="E32:H32"/>
    <mergeCell ref="A33:C33"/>
    <mergeCell ref="E33:F33"/>
    <mergeCell ref="G33:H33"/>
    <mergeCell ref="A34:C34"/>
    <mergeCell ref="E34:F34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217" customWidth="1"/>
    <col min="7" max="7" width="9.5703125" style="217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5" style="63" customWidth="1"/>
    <col min="14" max="14" width="11.140625" style="63" bestFit="1" customWidth="1"/>
    <col min="15" max="15" width="9.140625" style="69"/>
    <col min="16" max="16" width="22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17"/>
      <c r="G1" s="217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217"/>
      <c r="G2" s="217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217"/>
      <c r="G3" s="217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18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216"/>
      <c r="G6" s="216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6017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6053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17"/>
      <c r="G10" s="66"/>
      <c r="H10" s="220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 ht="6.2" customHeight="1">
      <c r="P13" s="1"/>
      <c r="Q13" s="2"/>
    </row>
    <row r="14" spans="1:17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31.15" customHeight="1">
      <c r="A15" s="27"/>
      <c r="B15" s="21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27.75" customHeight="1">
      <c r="A16" s="27">
        <v>1</v>
      </c>
      <c r="B16" s="219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5800</v>
      </c>
      <c r="G16" s="70">
        <v>5800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1.25" customHeight="1">
      <c r="A17" s="27">
        <v>2</v>
      </c>
      <c r="B17" s="219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5800</v>
      </c>
      <c r="G17" s="71">
        <v>5800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3" customHeight="1">
      <c r="A18" s="27">
        <v>3</v>
      </c>
      <c r="B18" s="219"/>
      <c r="C18" s="102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5800</v>
      </c>
      <c r="G18" s="71">
        <v>5800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69"/>
      <c r="P18" s="229"/>
    </row>
    <row r="19" spans="1:16" s="65" customFormat="1" ht="35.25" customHeight="1">
      <c r="A19" s="27">
        <v>4</v>
      </c>
      <c r="B19" s="219"/>
      <c r="C19" s="102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5800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3.75" customHeight="1">
      <c r="A20" s="27">
        <v>5</v>
      </c>
      <c r="B20" s="219"/>
      <c r="C20" s="236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17400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60.2" customHeight="1">
      <c r="A21" s="27">
        <v>6</v>
      </c>
      <c r="B21" s="219"/>
      <c r="C21" s="236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v>1320</v>
      </c>
      <c r="G21" s="71">
        <v>1320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226"/>
      <c r="N21" s="58"/>
      <c r="O21" s="69"/>
      <c r="P21" s="229"/>
    </row>
    <row r="22" spans="1:16" s="113" customFormat="1" ht="58.5" customHeight="1">
      <c r="A22" s="27">
        <v>7</v>
      </c>
      <c r="B22" s="105"/>
      <c r="C22" s="102" t="s">
        <v>2534</v>
      </c>
      <c r="D22" s="35" t="str">
        <f>VLOOKUP($C22,'[2]Tài khoản'!A$2:D$2746,2,FALSE)</f>
        <v>MOD,GPON,T/H,ONU BOSA,1.25G UP/2.5G DOWN,W/SC/APC PIGTAIL, LENGTH=160mm+/-20</v>
      </c>
      <c r="E22" s="108" t="s">
        <v>55</v>
      </c>
      <c r="F22" s="70">
        <v>4480</v>
      </c>
      <c r="G22" s="71">
        <v>4480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126"/>
      <c r="N22" s="58"/>
      <c r="O22" s="230"/>
      <c r="P22" s="229"/>
    </row>
    <row r="23" spans="1:16" s="65" customFormat="1" ht="46.5" customHeight="1">
      <c r="A23" s="27">
        <v>8</v>
      </c>
      <c r="B23" s="219"/>
      <c r="C23" s="102" t="s">
        <v>2592</v>
      </c>
      <c r="D23" s="35" t="str">
        <f>VLOOKUP($C23,'[2]Tài khoản'!A$2:D$2746,2,FALSE)</f>
        <v>CON,SC,RCPT,SIMPLEX,FLANGED,GRN,FBR/OPTIC,52x13x9.6mm</v>
      </c>
      <c r="E23" s="36" t="s">
        <v>55</v>
      </c>
      <c r="F23" s="70">
        <v>5800</v>
      </c>
      <c r="G23" s="71">
        <v>5800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147"/>
      <c r="O23" s="69"/>
      <c r="P23" s="229"/>
    </row>
    <row r="24" spans="1:16" s="65" customFormat="1" ht="21.75" customHeight="1">
      <c r="A24" s="27">
        <v>9</v>
      </c>
      <c r="B24" s="219"/>
      <c r="C24" s="236" t="s">
        <v>2594</v>
      </c>
      <c r="D24" s="35" t="str">
        <f>VLOOKUP($C24,'[2]Tài khoản'!A$2:D$2746,2,FALSE)</f>
        <v>Nắp dưới</v>
      </c>
      <c r="E24" s="36" t="s">
        <v>55</v>
      </c>
      <c r="F24" s="70">
        <v>5800</v>
      </c>
      <c r="G24" s="71">
        <v>5824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147"/>
      <c r="O24" s="69"/>
      <c r="P24" s="229"/>
    </row>
    <row r="25" spans="1:16" s="65" customFormat="1" ht="21.75" customHeight="1">
      <c r="A25" s="27">
        <v>10</v>
      </c>
      <c r="B25" s="219"/>
      <c r="C25" s="102" t="s">
        <v>2596</v>
      </c>
      <c r="D25" s="35" t="str">
        <f>VLOOKUP($C25,'[2]Tài khoản'!A$2:D$2746,2,FALSE)</f>
        <v>Dẫn sáng</v>
      </c>
      <c r="E25" s="36" t="s">
        <v>55</v>
      </c>
      <c r="F25" s="70">
        <v>5800</v>
      </c>
      <c r="G25" s="71">
        <v>5824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147"/>
      <c r="O25" s="69"/>
      <c r="P25" s="229"/>
    </row>
    <row r="26" spans="1:16" s="65" customFormat="1" ht="21.75" customHeight="1">
      <c r="A26" s="27">
        <v>11</v>
      </c>
      <c r="B26" s="219"/>
      <c r="C26" s="102" t="s">
        <v>2598</v>
      </c>
      <c r="D26" s="35" t="str">
        <f>VLOOKUP($C26,'[2]Tài khoản'!A$2:D$2746,2,FALSE)</f>
        <v>Nắp trên</v>
      </c>
      <c r="E26" s="36" t="s">
        <v>55</v>
      </c>
      <c r="F26" s="70">
        <v>5800</v>
      </c>
      <c r="G26" s="71">
        <v>5824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69"/>
      <c r="P26" s="229"/>
    </row>
    <row r="27" spans="1:16" s="65" customFormat="1" ht="21.75" customHeight="1">
      <c r="A27" s="27">
        <v>12</v>
      </c>
      <c r="B27" s="219"/>
      <c r="C27" s="102" t="s">
        <v>2633</v>
      </c>
      <c r="D27" s="35" t="str">
        <f>VLOOKUP($C27,'[2]Tài khoản'!A$2:D$2746,2,FALSE)</f>
        <v>Chân đế cao su GPON ONT</v>
      </c>
      <c r="E27" s="36" t="s">
        <v>55</v>
      </c>
      <c r="F27" s="70">
        <v>23200</v>
      </c>
      <c r="G27" s="71">
        <v>23200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0" customHeight="1">
      <c r="A28" s="27">
        <v>13</v>
      </c>
      <c r="B28" s="219"/>
      <c r="C28" s="236" t="s">
        <v>2639</v>
      </c>
      <c r="D28" s="35" t="str">
        <f>VLOOKUP($C28,'[2]Tài khoản'!A$2:D$2746,2,FALSE)</f>
        <v>Vít M2.5 x 0.45 L10 tự khoan ren màu trắng</v>
      </c>
      <c r="E28" s="36" t="s">
        <v>55</v>
      </c>
      <c r="F28" s="70">
        <v>23200</v>
      </c>
      <c r="G28" s="71">
        <v>20000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219"/>
      <c r="C29" s="102" t="s">
        <v>2252</v>
      </c>
      <c r="D29" s="35" t="str">
        <f>VLOOKUP($C29,'[2]Tài khoản'!A$2:D$2746,2,FALSE)</f>
        <v>Túi nilon 400x200mm</v>
      </c>
      <c r="E29" s="36" t="s">
        <v>55</v>
      </c>
      <c r="F29" s="70">
        <v>5600</v>
      </c>
      <c r="G29" s="71">
        <v>6000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3.75" customHeight="1">
      <c r="A30" s="27">
        <v>15</v>
      </c>
      <c r="B30" s="219"/>
      <c r="C30" s="102" t="s">
        <v>121</v>
      </c>
      <c r="D30" s="35" t="str">
        <f>VLOOKUP($C30,'[2]Tài khoản'!A$2:D$2746,2,FALSE)</f>
        <v>Tem vỡ chống mở dán trên modem 20x10mm</v>
      </c>
      <c r="E30" s="36" t="s">
        <v>55</v>
      </c>
      <c r="F30" s="70">
        <v>5600</v>
      </c>
      <c r="G30" s="71">
        <v>5700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147"/>
      <c r="O30" s="69"/>
      <c r="P30" s="229"/>
    </row>
    <row r="31" spans="1:16" s="65" customFormat="1" ht="33.75" customHeight="1">
      <c r="A31" s="27">
        <v>16</v>
      </c>
      <c r="B31" s="219"/>
      <c r="C31" s="236" t="s">
        <v>2254</v>
      </c>
      <c r="D31" s="35" t="str">
        <f>VLOOKUP($C31,'[2]Tài khoản'!A$2:D$2746,2,FALSE)</f>
        <v>Cáp Ethernet 2 đầu RJ45, dài 1.2m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147"/>
      <c r="O31" s="69"/>
      <c r="P31" s="229"/>
    </row>
    <row r="32" spans="1:16" s="65" customFormat="1" ht="47.25" customHeight="1">
      <c r="A32" s="27">
        <v>17</v>
      </c>
      <c r="B32" s="219"/>
      <c r="C32" s="236" t="s">
        <v>2451</v>
      </c>
      <c r="D32" s="35" t="str">
        <f>VLOOKUP($C32,'[2]Tài khoản'!A$2:D$2746,2,FALSE)</f>
        <v>Hộp carton đựng ONT in offset, bồi lên carton sóng 3 lớp;   285 x 215 x 55 mm</v>
      </c>
      <c r="E32" s="36" t="s">
        <v>55</v>
      </c>
      <c r="F32" s="70">
        <v>5600</v>
      </c>
      <c r="G32" s="71">
        <v>5100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147"/>
      <c r="O32" s="69"/>
      <c r="P32" s="229"/>
    </row>
    <row r="33" spans="1:17" s="65" customFormat="1" ht="35.25" customHeight="1">
      <c r="A33" s="27">
        <v>18</v>
      </c>
      <c r="B33" s="219"/>
      <c r="C33" s="102" t="s">
        <v>2504</v>
      </c>
      <c r="D33" s="35" t="str">
        <f>VLOOKUP($C33,'[2]Tài khoản'!A$2:D$2746,2,FALSE)</f>
        <v>Tem dán thùng 20 sản phẩm, poliester 82.84mm x 140.00mm</v>
      </c>
      <c r="E33" s="36" t="s">
        <v>55</v>
      </c>
      <c r="F33" s="70">
        <v>280</v>
      </c>
      <c r="G33" s="71">
        <v>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47"/>
      <c r="O33" s="69"/>
      <c r="P33" s="229"/>
    </row>
    <row r="34" spans="1:17" s="65" customFormat="1" ht="23.25" customHeight="1">
      <c r="A34" s="27">
        <v>19</v>
      </c>
      <c r="B34" s="219"/>
      <c r="C34" s="102" t="s">
        <v>2512</v>
      </c>
      <c r="D34" s="35" t="str">
        <f>VLOOKUP($C34,'[2]Tài khoản'!A$2:D$2746,2,FALSE)</f>
        <v>Hộp master 20 sản phẩm</v>
      </c>
      <c r="E34" s="36" t="s">
        <v>55</v>
      </c>
      <c r="F34" s="70">
        <v>280</v>
      </c>
      <c r="G34" s="71">
        <v>250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147"/>
      <c r="O34" s="69"/>
      <c r="P34" s="229"/>
    </row>
    <row r="35" spans="1:17" s="113" customFormat="1" ht="23.25" customHeight="1">
      <c r="A35" s="27">
        <v>20</v>
      </c>
      <c r="B35" s="105"/>
      <c r="C35" s="236" t="s">
        <v>2627</v>
      </c>
      <c r="D35" s="35" t="str">
        <f>VLOOKUP($C35,'[2]Tài khoản'!A$2:D$2746,2,FALSE)</f>
        <v>Khay đỡ carton chia ô</v>
      </c>
      <c r="E35" s="108" t="s">
        <v>55</v>
      </c>
      <c r="F35" s="109">
        <v>5600</v>
      </c>
      <c r="G35" s="110">
        <v>5600</v>
      </c>
      <c r="H35" s="111"/>
      <c r="I35" s="186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70"/>
      <c r="N35" s="189"/>
      <c r="O35" s="230"/>
      <c r="P35" s="229"/>
    </row>
    <row r="36" spans="1:17" s="113" customFormat="1" ht="30" customHeight="1">
      <c r="A36" s="134">
        <v>21</v>
      </c>
      <c r="B36" s="232"/>
      <c r="C36" s="102" t="s">
        <v>2664</v>
      </c>
      <c r="D36" s="35" t="str">
        <f>VLOOKUP($C36,'[2]Tài khoản'!A$2:D$2746,2,FALSE)</f>
        <v>Sách Hướng dẫn sử dụng nhanh</v>
      </c>
      <c r="E36" s="108" t="s">
        <v>55</v>
      </c>
      <c r="F36" s="233">
        <v>5600</v>
      </c>
      <c r="G36" s="234">
        <v>5600</v>
      </c>
      <c r="H36" s="235"/>
      <c r="I36" s="186" t="str">
        <f>VLOOKUP(C36,'Danh mục VT'!A$2:E$2898,5,FALSE)</f>
        <v>NVL</v>
      </c>
      <c r="J36" s="187">
        <f>VLOOKUP(C36,'Danh mục VT'!A$2:F$2898,6,FALSE)</f>
        <v>1548</v>
      </c>
      <c r="K36" s="188" t="str">
        <f>VLOOKUP(C36,'Danh mục VT'!A$2:D$2898,4,FALSE)</f>
        <v>15214</v>
      </c>
      <c r="L36" s="183" t="s">
        <v>5905</v>
      </c>
      <c r="M36" s="126"/>
      <c r="N36" s="189"/>
      <c r="O36" s="230"/>
      <c r="P36" s="229"/>
    </row>
    <row r="37" spans="1:17" s="113" customFormat="1" ht="30" customHeight="1">
      <c r="A37" s="27">
        <v>22</v>
      </c>
      <c r="B37" s="232"/>
      <c r="C37" s="29" t="s">
        <v>2540</v>
      </c>
      <c r="D37" s="35" t="str">
        <f>VLOOKUP($C37,'[2]Tài khoản'!A$2:D$2746,2,FALSE)</f>
        <v>PCBA BCM68380</v>
      </c>
      <c r="E37" s="108" t="s">
        <v>55</v>
      </c>
      <c r="F37" s="233">
        <v>5800</v>
      </c>
      <c r="G37" s="234">
        <v>6089</v>
      </c>
      <c r="H37" s="235"/>
      <c r="I37" s="186" t="str">
        <f>VLOOKUP(C37,'Danh mục VT'!A$2:E$2898,5,FALSE)</f>
        <v>TP</v>
      </c>
      <c r="J37" s="187">
        <v>1548</v>
      </c>
      <c r="K37" s="188" t="str">
        <f>VLOOKUP(C37,'Danh mục VT'!A$2:D$2898,4,FALSE)</f>
        <v>15511</v>
      </c>
      <c r="L37" s="183" t="s">
        <v>6055</v>
      </c>
      <c r="M37" s="126"/>
      <c r="N37" s="189"/>
      <c r="O37" s="230"/>
      <c r="P37" s="229"/>
    </row>
    <row r="38" spans="1:17" s="113" customFormat="1" ht="30" customHeight="1">
      <c r="A38" s="134">
        <v>23</v>
      </c>
      <c r="B38" s="232"/>
      <c r="C38" s="29" t="s">
        <v>79</v>
      </c>
      <c r="D38" s="35" t="str">
        <f>VLOOKUP($C38,'[2]Tài khoản'!A$2:D$2746,2,FALSE)</f>
        <v>Bộ nguồn AC/DC  AC 100~240V DC 12V 1.25A</v>
      </c>
      <c r="E38" s="108" t="s">
        <v>55</v>
      </c>
      <c r="F38" s="233">
        <v>5600</v>
      </c>
      <c r="G38" s="234">
        <v>5600</v>
      </c>
      <c r="H38" s="235"/>
      <c r="I38" s="186" t="str">
        <f>VLOOKUP(C38,'Danh mục VT'!A$2:E$2898,5,FALSE)</f>
        <v>TP</v>
      </c>
      <c r="J38" s="187">
        <v>1548</v>
      </c>
      <c r="K38" s="188" t="str">
        <f>VLOOKUP(C38,'Danh mục VT'!A$2:D$2898,4,FALSE)</f>
        <v>15511</v>
      </c>
      <c r="L38" s="183" t="s">
        <v>6056</v>
      </c>
      <c r="M38" s="126"/>
      <c r="N38" s="189"/>
      <c r="O38" s="230"/>
      <c r="P38" s="229"/>
    </row>
    <row r="39" spans="1:17" s="77" customFormat="1" ht="13.5" customHeight="1">
      <c r="A39" s="75" t="s">
        <v>22</v>
      </c>
      <c r="B39" s="76"/>
      <c r="D39" s="78" t="s">
        <v>6054</v>
      </c>
      <c r="E39" s="79"/>
      <c r="F39" s="79"/>
      <c r="G39" s="79"/>
      <c r="H39" s="80"/>
      <c r="I39" s="63"/>
      <c r="J39" s="178"/>
      <c r="K39" s="178"/>
      <c r="L39" s="178"/>
      <c r="M39" s="63"/>
      <c r="N39" s="63"/>
      <c r="O39" s="82"/>
      <c r="P39" s="82"/>
    </row>
    <row r="40" spans="1:17" s="77" customFormat="1">
      <c r="A40" s="82"/>
      <c r="E40" s="430" t="s">
        <v>6021</v>
      </c>
      <c r="F40" s="430"/>
      <c r="G40" s="430"/>
      <c r="H40" s="430"/>
      <c r="I40" s="63"/>
      <c r="J40" s="178"/>
      <c r="K40" s="178"/>
      <c r="L40" s="178"/>
      <c r="M40" s="63"/>
      <c r="N40" s="63"/>
      <c r="O40" s="82"/>
      <c r="P40" s="82"/>
    </row>
    <row r="41" spans="1:17" s="77" customFormat="1" ht="15" customHeight="1">
      <c r="A41" s="433" t="s">
        <v>24</v>
      </c>
      <c r="B41" s="433"/>
      <c r="C41" s="433"/>
      <c r="D41" s="83" t="s">
        <v>25</v>
      </c>
      <c r="E41" s="433" t="s">
        <v>26</v>
      </c>
      <c r="F41" s="433"/>
      <c r="G41" s="435" t="s">
        <v>27</v>
      </c>
      <c r="H41" s="435"/>
      <c r="I41" s="63"/>
      <c r="J41" s="178"/>
      <c r="K41" s="178"/>
      <c r="L41" s="178"/>
      <c r="M41" s="63"/>
      <c r="N41" s="63"/>
      <c r="O41" s="82"/>
      <c r="P41" s="82"/>
    </row>
    <row r="42" spans="1:17" s="89" customFormat="1">
      <c r="A42" s="434" t="s">
        <v>28</v>
      </c>
      <c r="B42" s="434"/>
      <c r="C42" s="434"/>
      <c r="D42" s="84" t="s">
        <v>28</v>
      </c>
      <c r="E42" s="434" t="s">
        <v>28</v>
      </c>
      <c r="F42" s="434"/>
      <c r="G42" s="86"/>
      <c r="H42" s="87"/>
      <c r="I42" s="63"/>
      <c r="J42" s="178"/>
      <c r="K42" s="178"/>
      <c r="L42" s="178"/>
      <c r="M42" s="63"/>
      <c r="N42" s="63"/>
      <c r="O42" s="231"/>
      <c r="P42" s="231"/>
    </row>
    <row r="43" spans="1:17" s="65" customFormat="1" ht="38.450000000000003" customHeight="1">
      <c r="A43" s="1"/>
      <c r="B43" s="2"/>
      <c r="C43" s="2"/>
      <c r="D43" s="217"/>
      <c r="E43" s="217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 ht="25.5" hidden="1" customHeight="1">
      <c r="A44" s="1"/>
      <c r="B44" s="2"/>
      <c r="C44" s="2"/>
      <c r="D44" s="217"/>
      <c r="E44" s="217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 ht="3" customHeight="1">
      <c r="A45" s="1"/>
      <c r="B45" s="2"/>
      <c r="C45" s="2"/>
      <c r="D45" s="217"/>
      <c r="E45" s="217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65" customFormat="1">
      <c r="A46" s="1"/>
      <c r="B46" s="2"/>
      <c r="C46" s="2"/>
      <c r="D46" s="217"/>
      <c r="E46" s="217"/>
      <c r="F46" s="2"/>
      <c r="G46" s="2"/>
      <c r="H46" s="5"/>
      <c r="I46" s="63"/>
      <c r="J46" s="178"/>
      <c r="K46" s="178"/>
      <c r="L46" s="178"/>
      <c r="M46" s="63"/>
      <c r="N46" s="63"/>
      <c r="O46" s="69"/>
      <c r="P46" s="69"/>
    </row>
    <row r="47" spans="1:17" s="57" customFormat="1">
      <c r="A47" s="422" t="s">
        <v>74</v>
      </c>
      <c r="B47" s="422"/>
      <c r="C47" s="422"/>
      <c r="D47" s="66" t="s">
        <v>87</v>
      </c>
      <c r="E47" s="2" t="s">
        <v>29</v>
      </c>
      <c r="F47" s="2"/>
      <c r="G47" s="2"/>
      <c r="H47" s="5"/>
      <c r="I47" s="63"/>
      <c r="J47" s="178"/>
      <c r="K47" s="178"/>
      <c r="L47" s="178"/>
      <c r="M47" s="63"/>
      <c r="N47" s="63"/>
      <c r="O47" s="5"/>
      <c r="P47" s="5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5" spans="1:17">
      <c r="A75" s="2"/>
      <c r="F75" s="2"/>
      <c r="G75" s="2"/>
      <c r="H75" s="2"/>
      <c r="I75" s="2"/>
      <c r="J75" s="19"/>
      <c r="K75" s="19"/>
      <c r="L75" s="19"/>
      <c r="M75" s="1"/>
      <c r="N75" s="1"/>
      <c r="O75" s="1"/>
      <c r="P75" s="1"/>
      <c r="Q75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  <row r="87" spans="1:17">
      <c r="A87" s="2"/>
      <c r="F87" s="2"/>
      <c r="G87" s="2"/>
      <c r="H87" s="2"/>
      <c r="I87" s="2"/>
      <c r="J87" s="19"/>
      <c r="K87" s="19"/>
      <c r="L87" s="19"/>
      <c r="M87" s="1"/>
      <c r="N87" s="1"/>
      <c r="O87" s="1"/>
      <c r="P87" s="1"/>
      <c r="Q87" s="2"/>
    </row>
  </sheetData>
  <mergeCells count="12">
    <mergeCell ref="A47:C47"/>
    <mergeCell ref="A4:H4"/>
    <mergeCell ref="A5:H5"/>
    <mergeCell ref="D14:D15"/>
    <mergeCell ref="E14:E15"/>
    <mergeCell ref="F14:H14"/>
    <mergeCell ref="E40:H40"/>
    <mergeCell ref="A41:C41"/>
    <mergeCell ref="E41:F41"/>
    <mergeCell ref="G41:H41"/>
    <mergeCell ref="A42:C42"/>
    <mergeCell ref="E42:F42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217" customWidth="1"/>
    <col min="7" max="7" width="10.42578125" style="217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17"/>
      <c r="G1" s="217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217"/>
      <c r="G2" s="217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217"/>
      <c r="G3" s="217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216"/>
      <c r="G6" s="216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6017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154413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17"/>
      <c r="G10" s="66"/>
      <c r="H10" s="220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6.2" customHeight="1">
      <c r="P13" s="2"/>
      <c r="Q13" s="2"/>
    </row>
    <row r="14" spans="1:17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21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1.5" customHeight="1">
      <c r="A16" s="27">
        <v>1</v>
      </c>
      <c r="B16" s="219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37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1.5" customHeight="1">
      <c r="A17" s="27">
        <v>2</v>
      </c>
      <c r="B17" s="219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37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1.5" customHeight="1">
      <c r="A18" s="27">
        <v>3</v>
      </c>
      <c r="B18" s="219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37">
        <v>2018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1.15" customHeight="1">
      <c r="A19" s="27">
        <v>4</v>
      </c>
      <c r="B19" s="219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37">
        <v>48090</v>
      </c>
      <c r="G19" s="167">
        <v>52000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1.15" customHeight="1">
      <c r="A20" s="27">
        <v>5</v>
      </c>
      <c r="B20" s="219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37">
        <v>52308</v>
      </c>
      <c r="G20" s="167">
        <v>52850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1.15" customHeight="1">
      <c r="A21" s="27">
        <v>6</v>
      </c>
      <c r="B21" s="219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37">
        <v>38080</v>
      </c>
      <c r="G21" s="167">
        <v>40000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1.15" customHeight="1">
      <c r="A22" s="27">
        <v>7</v>
      </c>
      <c r="B22" s="219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37">
        <v>114218</v>
      </c>
      <c r="G22" s="167">
        <v>120000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1.15" customHeight="1">
      <c r="A23" s="27">
        <v>8</v>
      </c>
      <c r="B23" s="219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37">
        <v>38075</v>
      </c>
      <c r="G23" s="167">
        <v>39996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1.15" customHeight="1">
      <c r="A24" s="27">
        <v>9</v>
      </c>
      <c r="B24" s="219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37">
        <v>1278304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1.15" customHeight="1">
      <c r="A25" s="27">
        <v>10</v>
      </c>
      <c r="B25" s="219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37">
        <v>14036</v>
      </c>
      <c r="G25" s="167">
        <v>20000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1.15" customHeight="1">
      <c r="A26" s="27">
        <v>11</v>
      </c>
      <c r="B26" s="219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37">
        <v>40090</v>
      </c>
      <c r="G26" s="167">
        <v>39990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1.15" customHeight="1">
      <c r="A27" s="27">
        <v>12</v>
      </c>
      <c r="B27" s="219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37">
        <v>2018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1.15" customHeight="1">
      <c r="A28" s="27">
        <v>13</v>
      </c>
      <c r="B28" s="219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37">
        <v>338324</v>
      </c>
      <c r="G28" s="167">
        <v>340000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1.15" customHeight="1">
      <c r="A29" s="27">
        <v>14</v>
      </c>
      <c r="B29" s="219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37">
        <v>14039</v>
      </c>
      <c r="G29" s="167">
        <v>20000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1.15" customHeight="1">
      <c r="A30" s="27">
        <v>15</v>
      </c>
      <c r="B30" s="219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37">
        <v>2023</v>
      </c>
      <c r="G30" s="167">
        <v>3550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15" customHeight="1">
      <c r="A31" s="27">
        <v>16</v>
      </c>
      <c r="B31" s="219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37">
        <v>2018</v>
      </c>
      <c r="G31" s="167">
        <v>9999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15" customHeight="1">
      <c r="A32" s="27">
        <v>17</v>
      </c>
      <c r="B32" s="219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37">
        <v>14036</v>
      </c>
      <c r="G32" s="167">
        <v>19999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15" customHeight="1">
      <c r="A33" s="27">
        <v>18</v>
      </c>
      <c r="B33" s="219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37">
        <v>14036</v>
      </c>
      <c r="G33" s="167">
        <v>20000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15" customHeight="1">
      <c r="A34" s="27">
        <v>19</v>
      </c>
      <c r="B34" s="219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37">
        <v>26054</v>
      </c>
      <c r="G34" s="167">
        <v>29999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15" customHeight="1">
      <c r="A35" s="27">
        <v>20</v>
      </c>
      <c r="B35" s="219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37">
        <v>14036</v>
      </c>
      <c r="G35" s="167">
        <v>20000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15" customHeight="1">
      <c r="A36" s="27">
        <v>21</v>
      </c>
      <c r="B36" s="219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37">
        <v>2018</v>
      </c>
      <c r="G36" s="167">
        <v>9999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15" customHeight="1">
      <c r="A37" s="27">
        <v>22</v>
      </c>
      <c r="B37" s="219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37">
        <v>8018</v>
      </c>
      <c r="G37" s="167">
        <v>8000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1.15" customHeight="1">
      <c r="A38" s="27">
        <v>23</v>
      </c>
      <c r="B38" s="219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37">
        <v>20042</v>
      </c>
      <c r="G38" s="167">
        <v>19995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1.15" customHeight="1">
      <c r="A39" s="27">
        <v>24</v>
      </c>
      <c r="B39" s="219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37">
        <v>40072</v>
      </c>
      <c r="G39" s="167">
        <v>40000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27.75" customHeight="1">
      <c r="A40" s="27">
        <v>25</v>
      </c>
      <c r="B40" s="219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37">
        <v>88168</v>
      </c>
      <c r="G40" s="70">
        <v>88000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41.25" customHeight="1">
      <c r="A41" s="27">
        <v>26</v>
      </c>
      <c r="B41" s="219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37">
        <v>40172</v>
      </c>
      <c r="G41" s="71">
        <v>42000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41.25" customHeight="1">
      <c r="A42" s="27">
        <v>27</v>
      </c>
      <c r="B42" s="219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37">
        <v>40082</v>
      </c>
      <c r="G42" s="71">
        <v>42000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41.25" customHeight="1">
      <c r="A43" s="27">
        <v>28</v>
      </c>
      <c r="B43" s="219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37">
        <v>67126</v>
      </c>
      <c r="G43" s="71">
        <v>68998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3.75" customHeight="1">
      <c r="A44" s="27">
        <v>29</v>
      </c>
      <c r="B44" s="219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37">
        <v>38072</v>
      </c>
      <c r="G44" s="71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4.700000000000003" customHeight="1">
      <c r="A45" s="27">
        <v>30</v>
      </c>
      <c r="B45" s="219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37">
        <v>10018</v>
      </c>
      <c r="G45" s="71">
        <v>10800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4.700000000000003" customHeight="1">
      <c r="A46" s="27">
        <v>31</v>
      </c>
      <c r="B46" s="219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37">
        <v>38072</v>
      </c>
      <c r="G46" s="71">
        <v>40000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3" customHeight="1">
      <c r="A47" s="27">
        <v>32</v>
      </c>
      <c r="B47" s="219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37">
        <v>20036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5.25" customHeight="1">
      <c r="A48" s="27">
        <v>33</v>
      </c>
      <c r="B48" s="219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37">
        <v>68126</v>
      </c>
      <c r="G48" s="71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4.25" customHeight="1">
      <c r="A49" s="27">
        <v>34</v>
      </c>
      <c r="B49" s="219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37">
        <v>16036</v>
      </c>
      <c r="G49" s="71">
        <v>16000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6" customHeight="1">
      <c r="A50" s="27">
        <v>35</v>
      </c>
      <c r="B50" s="219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37">
        <v>2018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1.25" customHeight="1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37">
        <v>10020</v>
      </c>
      <c r="G51" s="71">
        <v>10000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40.5" customHeight="1">
      <c r="A52" s="27">
        <v>37</v>
      </c>
      <c r="B52" s="219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37">
        <v>10018</v>
      </c>
      <c r="G52" s="71">
        <v>10000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2.2" customHeight="1">
      <c r="A53" s="27">
        <v>38</v>
      </c>
      <c r="B53" s="219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37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1.5" customHeight="1">
      <c r="A54" s="27">
        <v>39</v>
      </c>
      <c r="B54" s="219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37">
        <v>10018</v>
      </c>
      <c r="G54" s="71">
        <v>10000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1.15" customHeight="1">
      <c r="A55" s="27">
        <v>40</v>
      </c>
      <c r="B55" s="219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37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29.25" customHeight="1">
      <c r="A56" s="27">
        <v>41</v>
      </c>
      <c r="B56" s="219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37">
        <v>10018</v>
      </c>
      <c r="G56" s="71">
        <v>10500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75" customHeight="1">
      <c r="A57" s="27">
        <v>42</v>
      </c>
      <c r="B57" s="219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37">
        <v>176325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4.75" customHeight="1">
      <c r="A58" s="27">
        <v>43</v>
      </c>
      <c r="B58" s="219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37">
        <v>76154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24.75" customHeight="1">
      <c r="A59" s="27">
        <v>44</v>
      </c>
      <c r="B59" s="219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37">
        <v>2019</v>
      </c>
      <c r="G59" s="71">
        <v>3450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4.75" customHeight="1">
      <c r="A60" s="27">
        <v>45</v>
      </c>
      <c r="B60" s="219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37">
        <v>2018</v>
      </c>
      <c r="G60" s="71">
        <v>3799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4.75" customHeight="1">
      <c r="A61" s="27">
        <v>46</v>
      </c>
      <c r="B61" s="219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37">
        <v>148174</v>
      </c>
      <c r="G61" s="71">
        <v>150000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4.75" customHeight="1">
      <c r="A62" s="27">
        <v>47</v>
      </c>
      <c r="B62" s="219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37">
        <v>14038</v>
      </c>
      <c r="G62" s="71">
        <v>19998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1.15" customHeight="1">
      <c r="A63" s="27">
        <v>48</v>
      </c>
      <c r="B63" s="219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37">
        <v>2020</v>
      </c>
      <c r="G63" s="71">
        <v>10000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4.75" customHeight="1">
      <c r="A64" s="27">
        <v>49</v>
      </c>
      <c r="B64" s="219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37">
        <v>14036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7.75" customHeight="1">
      <c r="A65" s="27">
        <v>50</v>
      </c>
      <c r="B65" s="219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37">
        <v>2019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24.75" customHeight="1">
      <c r="A66" s="27">
        <v>51</v>
      </c>
      <c r="B66" s="219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37">
        <v>2019</v>
      </c>
      <c r="G66" s="71">
        <v>9999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9.25" customHeight="1">
      <c r="A67" s="27">
        <v>52</v>
      </c>
      <c r="B67" s="219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37">
        <v>2019</v>
      </c>
      <c r="G67" s="71">
        <v>9900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4.75" customHeight="1">
      <c r="A68" s="27">
        <v>53</v>
      </c>
      <c r="B68" s="219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37">
        <v>14043</v>
      </c>
      <c r="G68" s="71">
        <v>20000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75" customHeight="1">
      <c r="A69" s="27">
        <v>54</v>
      </c>
      <c r="B69" s="219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37">
        <v>52108</v>
      </c>
      <c r="G69" s="71">
        <v>55450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24.75" customHeight="1">
      <c r="A70" s="27">
        <v>55</v>
      </c>
      <c r="B70" s="219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37">
        <v>2022</v>
      </c>
      <c r="G70" s="71">
        <v>10000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9.25" customHeight="1">
      <c r="A71" s="27">
        <v>56</v>
      </c>
      <c r="B71" s="219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37">
        <v>2019</v>
      </c>
      <c r="G71" s="71">
        <v>9600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29.25" customHeight="1">
      <c r="A72" s="27">
        <v>57</v>
      </c>
      <c r="B72" s="219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37">
        <v>14043</v>
      </c>
      <c r="G72" s="71">
        <v>19999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15" customHeight="1">
      <c r="A73" s="27">
        <v>58</v>
      </c>
      <c r="B73" s="219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37">
        <v>14037</v>
      </c>
      <c r="G73" s="71">
        <v>20000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75" customHeight="1">
      <c r="A74" s="27">
        <v>59</v>
      </c>
      <c r="B74" s="219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37">
        <v>38072</v>
      </c>
      <c r="G74" s="71">
        <v>40000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75" customHeight="1">
      <c r="A75" s="27">
        <v>60</v>
      </c>
      <c r="B75" s="219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37">
        <v>2023</v>
      </c>
      <c r="G75" s="71">
        <v>10000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75" customHeight="1">
      <c r="A76" s="27">
        <v>61</v>
      </c>
      <c r="B76" s="219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37">
        <v>14037</v>
      </c>
      <c r="G76" s="71">
        <v>20000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75" customHeight="1">
      <c r="A77" s="27">
        <v>62</v>
      </c>
      <c r="B77" s="219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37">
        <v>2022</v>
      </c>
      <c r="G77" s="71">
        <v>9999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75" customHeight="1">
      <c r="A78" s="27">
        <v>63</v>
      </c>
      <c r="B78" s="219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37">
        <v>26064</v>
      </c>
      <c r="G78" s="71">
        <v>30000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8.5" customHeight="1">
      <c r="A79" s="27">
        <v>64</v>
      </c>
      <c r="B79" s="219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37">
        <v>2019</v>
      </c>
      <c r="G79" s="71">
        <v>9950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75" customHeight="1">
      <c r="A80" s="27">
        <v>65</v>
      </c>
      <c r="B80" s="219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37">
        <v>2021</v>
      </c>
      <c r="G80" s="71">
        <v>9999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75" customHeight="1">
      <c r="A81" s="27">
        <v>66</v>
      </c>
      <c r="B81" s="219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37">
        <v>2023</v>
      </c>
      <c r="G81" s="71">
        <v>10000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75" customHeight="1">
      <c r="A82" s="27">
        <v>67</v>
      </c>
      <c r="B82" s="219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37">
        <v>2018</v>
      </c>
      <c r="G82" s="71">
        <v>9050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1.5" customHeight="1">
      <c r="A83" s="27">
        <v>68</v>
      </c>
      <c r="B83" s="219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37">
        <v>14043</v>
      </c>
      <c r="G83" s="71">
        <v>20000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75" customHeight="1">
      <c r="A84" s="27">
        <v>69</v>
      </c>
      <c r="B84" s="219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37">
        <v>2020</v>
      </c>
      <c r="G84" s="71">
        <v>10000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7.4" customHeight="1">
      <c r="A85" s="27">
        <v>70</v>
      </c>
      <c r="B85" s="219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37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8.5" customHeight="1">
      <c r="A86" s="27">
        <v>71</v>
      </c>
      <c r="B86" s="219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37">
        <v>14036</v>
      </c>
      <c r="G86" s="71">
        <v>19649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9.25" customHeight="1">
      <c r="A87" s="27">
        <v>72</v>
      </c>
      <c r="B87" s="219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37">
        <v>2023</v>
      </c>
      <c r="G87" s="71">
        <v>3371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38.450000000000003" customHeight="1">
      <c r="A88" s="27">
        <v>73</v>
      </c>
      <c r="B88" s="219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37">
        <v>2021</v>
      </c>
      <c r="G88" s="71">
        <v>10000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0" customHeight="1">
      <c r="A89" s="27">
        <v>74</v>
      </c>
      <c r="B89" s="219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37">
        <v>2020</v>
      </c>
      <c r="G89" s="71">
        <v>10000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37.5" customHeight="1">
      <c r="A90" s="27">
        <v>75</v>
      </c>
      <c r="B90" s="219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37">
        <v>14036</v>
      </c>
      <c r="G90" s="71">
        <v>19998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37.5" customHeight="1">
      <c r="A91" s="27">
        <v>76</v>
      </c>
      <c r="B91" s="219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37">
        <v>19036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7.5" customHeight="1">
      <c r="A92" s="27">
        <v>77</v>
      </c>
      <c r="B92" s="219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37">
        <v>19886</v>
      </c>
      <c r="G92" s="71">
        <v>20250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2.2" customHeight="1">
      <c r="A93" s="27">
        <v>78</v>
      </c>
      <c r="B93" s="219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37">
        <v>10018</v>
      </c>
      <c r="G93" s="71">
        <v>10926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7.5" customHeight="1">
      <c r="A94" s="27">
        <v>79</v>
      </c>
      <c r="B94" s="219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37">
        <v>10018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6.5" customHeight="1">
      <c r="A95" s="27">
        <v>80</v>
      </c>
      <c r="B95" s="219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37"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37.5" customHeight="1">
      <c r="A96" s="27">
        <v>81</v>
      </c>
      <c r="B96" s="219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37">
        <v>10068</v>
      </c>
      <c r="G96" s="71">
        <v>12000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7.5" customHeight="1">
      <c r="A97" s="27">
        <v>82</v>
      </c>
      <c r="B97" s="219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37">
        <v>9984</v>
      </c>
      <c r="G97" s="71">
        <v>9984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7.5" customHeight="1">
      <c r="A98" s="27">
        <v>83</v>
      </c>
      <c r="B98" s="219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37">
        <v>9986</v>
      </c>
      <c r="G98" s="71">
        <v>9987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7.5" customHeight="1">
      <c r="A99" s="27">
        <v>84</v>
      </c>
      <c r="B99" s="219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37"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37.5" customHeight="1">
      <c r="A100" s="27">
        <v>85</v>
      </c>
      <c r="B100" s="219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37">
        <v>9778</v>
      </c>
      <c r="G100" s="71">
        <v>9888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2.2" customHeight="1">
      <c r="A101" s="27">
        <v>86</v>
      </c>
      <c r="B101" s="219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37">
        <v>10018</v>
      </c>
      <c r="G101" s="71">
        <v>10200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6.25" customHeight="1">
      <c r="A102" s="27">
        <v>87</v>
      </c>
      <c r="B102" s="219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37">
        <v>10018</v>
      </c>
      <c r="G102" s="71">
        <v>12000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8.450000000000003" customHeight="1">
      <c r="A103" s="27">
        <v>88</v>
      </c>
      <c r="B103" s="219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37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2.25" customHeight="1">
      <c r="A104" s="27">
        <v>89</v>
      </c>
      <c r="B104" s="219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37">
        <v>20036</v>
      </c>
      <c r="G104" s="71">
        <v>21000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3.75" customHeight="1">
      <c r="A105" s="27">
        <v>90</v>
      </c>
      <c r="B105" s="219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37">
        <v>10318</v>
      </c>
      <c r="G105" s="71">
        <v>12000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4.700000000000003" customHeight="1">
      <c r="A106" s="27">
        <v>91</v>
      </c>
      <c r="B106" s="219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37">
        <v>10018</v>
      </c>
      <c r="G106" s="71">
        <v>10775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0" customHeight="1">
      <c r="A107" s="27">
        <v>92</v>
      </c>
      <c r="B107" s="219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37">
        <v>20036</v>
      </c>
      <c r="G107" s="71">
        <v>21000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1.15" customHeight="1">
      <c r="A108" s="27">
        <v>93</v>
      </c>
      <c r="B108" s="219"/>
      <c r="C108" s="29" t="s">
        <v>6057</v>
      </c>
      <c r="D108" s="35" t="s">
        <v>2874</v>
      </c>
      <c r="E108" s="36" t="s">
        <v>119</v>
      </c>
      <c r="F108" s="37">
        <v>10000</v>
      </c>
      <c r="G108" s="71">
        <v>10000</v>
      </c>
      <c r="H108" s="68"/>
      <c r="I108" s="159" t="e">
        <f>VLOOKUP(C108,'Danh mục VT'!A$2:E$2898,5,FALSE)</f>
        <v>#N/A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7.5" customHeight="1">
      <c r="A109" s="27">
        <v>94</v>
      </c>
      <c r="B109" s="219"/>
      <c r="C109" s="29" t="s">
        <v>1092</v>
      </c>
      <c r="D109" s="35" t="s">
        <v>1091</v>
      </c>
      <c r="E109" s="36" t="s">
        <v>119</v>
      </c>
      <c r="F109" s="37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2.5" customHeight="1">
      <c r="A110" s="171" t="s">
        <v>22</v>
      </c>
      <c r="B110" s="172"/>
      <c r="D110" s="174" t="s">
        <v>6058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>
      <c r="A111" s="82"/>
      <c r="E111" s="430" t="s">
        <v>6021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 ht="15" customHeigh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 ht="38.450000000000003" customHeight="1">
      <c r="A114" s="1"/>
      <c r="B114" s="2"/>
      <c r="C114" s="2"/>
      <c r="D114" s="217"/>
      <c r="E114" s="217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 ht="25.5" hidden="1" customHeight="1">
      <c r="A115" s="1"/>
      <c r="B115" s="2"/>
      <c r="C115" s="2"/>
      <c r="D115" s="217"/>
      <c r="E115" s="217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 ht="3" customHeight="1">
      <c r="A116" s="1"/>
      <c r="B116" s="2"/>
      <c r="C116" s="2"/>
      <c r="D116" s="217"/>
      <c r="E116" s="217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217"/>
      <c r="E117" s="217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sqref="A1:XFD1048576"/>
    </sheetView>
  </sheetViews>
  <sheetFormatPr defaultColWidth="9.140625" defaultRowHeight="12.75" outlineLevelCol="1"/>
  <cols>
    <col min="1" max="1" width="4.7109375" style="1" customWidth="1"/>
    <col min="2" max="2" width="5.5703125" style="2" hidden="1" customWidth="1" outlineLevel="1"/>
    <col min="3" max="3" width="17.140625" style="2" customWidth="1" collapsed="1"/>
    <col min="4" max="4" width="28.5703125" style="2" customWidth="1"/>
    <col min="5" max="5" width="6.5703125" style="2" customWidth="1"/>
    <col min="6" max="6" width="8.85546875" style="217" customWidth="1"/>
    <col min="7" max="7" width="11.28515625" style="217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217"/>
      <c r="G1" s="217"/>
      <c r="H1" s="5"/>
      <c r="I1" s="63"/>
      <c r="J1" s="63"/>
      <c r="K1" s="63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217"/>
      <c r="G2" s="217"/>
      <c r="H2" s="5"/>
      <c r="I2" s="63"/>
      <c r="J2" s="63"/>
      <c r="K2" s="63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217"/>
      <c r="G3" s="217"/>
      <c r="H3" s="5"/>
      <c r="I3" s="63"/>
      <c r="J3" s="63"/>
      <c r="K3" s="63"/>
      <c r="L3" s="63"/>
      <c r="M3" s="63"/>
      <c r="N3" s="64"/>
    </row>
    <row r="4" spans="1:14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4"/>
    </row>
    <row r="5" spans="1:14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5908</v>
      </c>
      <c r="J5" s="63"/>
      <c r="K5" s="63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216"/>
      <c r="G6" s="216"/>
      <c r="H6" s="5"/>
      <c r="I6" s="63"/>
      <c r="J6" s="63"/>
      <c r="K6" s="63"/>
      <c r="L6" s="63"/>
      <c r="M6" s="63"/>
      <c r="N6" s="64"/>
    </row>
    <row r="7" spans="1:14" s="65" customFormat="1">
      <c r="A7" s="1"/>
      <c r="B7" s="2"/>
      <c r="C7" s="2"/>
      <c r="D7" s="11"/>
      <c r="E7" s="11" t="s">
        <v>6017</v>
      </c>
      <c r="F7" s="12"/>
      <c r="G7" s="12"/>
      <c r="H7" s="5"/>
      <c r="I7" s="63"/>
      <c r="J7" s="63"/>
      <c r="K7" s="63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 t="s">
        <v>6059</v>
      </c>
      <c r="G8" s="13"/>
      <c r="H8" s="5"/>
      <c r="I8" s="63"/>
      <c r="J8" s="63"/>
      <c r="K8" s="63"/>
      <c r="L8" s="63"/>
      <c r="M8" s="63"/>
      <c r="N8" s="64"/>
    </row>
    <row r="10" spans="1:14" s="65" customFormat="1">
      <c r="A10" s="14" t="s">
        <v>5</v>
      </c>
      <c r="B10" s="15"/>
      <c r="C10" s="2"/>
      <c r="D10" s="94" t="s">
        <v>85</v>
      </c>
      <c r="E10" s="11" t="s">
        <v>6</v>
      </c>
      <c r="F10" s="217"/>
      <c r="G10" s="66"/>
      <c r="H10" s="220"/>
      <c r="I10" s="63"/>
      <c r="J10" s="63"/>
      <c r="K10" s="63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92</v>
      </c>
      <c r="E11" s="20"/>
      <c r="F11" s="2"/>
      <c r="G11" s="2"/>
      <c r="H11" s="5"/>
      <c r="I11" s="63"/>
      <c r="J11" s="63"/>
      <c r="K11" s="63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4"/>
    </row>
    <row r="13" spans="1:14" s="2" customFormat="1" ht="6.2" customHeight="1">
      <c r="A13" s="1"/>
      <c r="F13" s="217"/>
      <c r="G13" s="217"/>
      <c r="H13" s="5"/>
      <c r="I13" s="63"/>
      <c r="J13" s="63"/>
      <c r="K13" s="63"/>
      <c r="L13" s="63"/>
      <c r="M13" s="63"/>
      <c r="N13" s="64"/>
    </row>
    <row r="14" spans="1:14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63"/>
      <c r="N14" s="26"/>
    </row>
    <row r="15" spans="1:14" s="65" customFormat="1" ht="31.15" customHeight="1">
      <c r="A15" s="27"/>
      <c r="B15" s="21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69" t="s">
        <v>20</v>
      </c>
      <c r="N15" s="64"/>
    </row>
    <row r="16" spans="1:14" s="92" customFormat="1">
      <c r="A16" s="27">
        <v>1</v>
      </c>
      <c r="B16" s="219"/>
      <c r="C16" s="29" t="s">
        <v>56</v>
      </c>
      <c r="D16" s="35" t="str">
        <f>VLOOKUP($C16,'[2]Tài khoản'!A$2:D$2746,2,FALSE)</f>
        <v>ĐẦU NỐI F, INOX</v>
      </c>
      <c r="E16" s="36" t="s">
        <v>55</v>
      </c>
      <c r="F16" s="70">
        <v>1800</v>
      </c>
      <c r="G16" s="71">
        <v>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72">
        <v>15214</v>
      </c>
      <c r="N16" s="91"/>
    </row>
    <row r="17" spans="1:14" s="92" customFormat="1">
      <c r="A17" s="27">
        <v>2</v>
      </c>
      <c r="B17" s="219"/>
      <c r="C17" s="29" t="s">
        <v>57</v>
      </c>
      <c r="D17" s="35" t="str">
        <f>VLOOKUP($C17,'[2]Tài khoản'!A$2:D$2746,2,FALSE)</f>
        <v>VÒNG ĐỆM CỦA ĐẦU NỐI</v>
      </c>
      <c r="E17" s="36" t="s">
        <v>55</v>
      </c>
      <c r="F17" s="70">
        <v>1800</v>
      </c>
      <c r="G17" s="71">
        <v>1800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15216E</v>
      </c>
      <c r="L17" s="183" t="s">
        <v>5905</v>
      </c>
      <c r="M17" s="72">
        <v>15214</v>
      </c>
      <c r="N17" s="91"/>
    </row>
    <row r="18" spans="1:14" s="65" customFormat="1">
      <c r="A18" s="27">
        <v>3</v>
      </c>
      <c r="B18" s="219"/>
      <c r="C18" s="29" t="s">
        <v>58</v>
      </c>
      <c r="D18" s="35" t="str">
        <f>VLOOKUP($C18,'[2]Tài khoản'!A$2:D$2746,2,FALSE)</f>
        <v>ĐAI ỐC CỦA ĐẦU NỐI</v>
      </c>
      <c r="E18" s="36" t="s">
        <v>55</v>
      </c>
      <c r="F18" s="70">
        <v>1800</v>
      </c>
      <c r="G18" s="71">
        <v>1800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15216E</v>
      </c>
      <c r="L18" s="183" t="s">
        <v>5905</v>
      </c>
      <c r="M18" s="72">
        <v>15214</v>
      </c>
      <c r="N18" s="64"/>
    </row>
    <row r="19" spans="1:14" s="65" customFormat="1" ht="25.5">
      <c r="A19" s="27">
        <v>4</v>
      </c>
      <c r="B19" s="219"/>
      <c r="C19" s="29" t="s">
        <v>59</v>
      </c>
      <c r="D19" s="35" t="str">
        <f>VLOOKUP($C19,'[2]Tài khoản'!A$2:D$2746,2,FALSE)</f>
        <v>TÚI NILONG CÓ MÉP DÍNH 140 X 85 mm</v>
      </c>
      <c r="E19" s="36" t="s">
        <v>55</v>
      </c>
      <c r="F19" s="70">
        <v>1800</v>
      </c>
      <c r="G19" s="71">
        <v>1800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15216E</v>
      </c>
      <c r="L19" s="183" t="s">
        <v>5905</v>
      </c>
      <c r="M19" s="72">
        <v>15214</v>
      </c>
      <c r="N19" s="64"/>
    </row>
    <row r="20" spans="1:14" s="65" customFormat="1" ht="25.5">
      <c r="A20" s="27">
        <v>5</v>
      </c>
      <c r="B20" s="219"/>
      <c r="C20" s="29" t="s">
        <v>60</v>
      </c>
      <c r="D20" s="35" t="str">
        <f>VLOOKUP($C20,'[2]Tài khoản'!A$2:D$2746,2,FALSE)</f>
        <v>VỎ NHỰA DƯỚI, NHỰA ABS NGUYÊN SINH, NÂU</v>
      </c>
      <c r="E20" s="36" t="s">
        <v>55</v>
      </c>
      <c r="F20" s="70">
        <v>1800</v>
      </c>
      <c r="G20" s="71">
        <v>1800</v>
      </c>
      <c r="H20" s="68"/>
      <c r="I20" s="159" t="s">
        <v>86</v>
      </c>
      <c r="J20" s="181">
        <f>VLOOKUP(C20,'Danh mục VT'!A$2:F$2898,6,FALSE)</f>
        <v>1548</v>
      </c>
      <c r="K20" s="181" t="s">
        <v>5918</v>
      </c>
      <c r="L20" s="183" t="s">
        <v>5905</v>
      </c>
      <c r="M20" s="72">
        <v>15214</v>
      </c>
      <c r="N20" s="64"/>
    </row>
    <row r="21" spans="1:14" s="65" customFormat="1" ht="25.5">
      <c r="A21" s="27">
        <v>6</v>
      </c>
      <c r="B21" s="219"/>
      <c r="C21" s="29" t="s">
        <v>61</v>
      </c>
      <c r="D21" s="35" t="str">
        <f>VLOOKUP($C21,'[2]Tài khoản'!A$2:D$2746,2,FALSE)</f>
        <v>VỎ NHỰA TRÊN, NHỰA ABS NGUYÊN SINH, NÂU</v>
      </c>
      <c r="E21" s="36" t="s">
        <v>55</v>
      </c>
      <c r="F21" s="70">
        <v>1800</v>
      </c>
      <c r="G21" s="71">
        <v>1800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15216E</v>
      </c>
      <c r="L21" s="183" t="s">
        <v>5905</v>
      </c>
      <c r="M21" s="72">
        <v>15214</v>
      </c>
      <c r="N21" s="64"/>
    </row>
    <row r="22" spans="1:14" s="65" customFormat="1" ht="25.5">
      <c r="A22" s="27">
        <v>7</v>
      </c>
      <c r="B22" s="219"/>
      <c r="C22" s="29" t="s">
        <v>62</v>
      </c>
      <c r="D22" s="35" t="str">
        <f>VLOOKUP($C22,'[2]Tài khoản'!A$2:D$2746,2,FALSE)</f>
        <v>THANH GÁ ANTEN (SẮT MẠ KẼM), ĐỘT DẬP, THEO MẤU</v>
      </c>
      <c r="E22" s="36" t="s">
        <v>55</v>
      </c>
      <c r="F22" s="70">
        <v>1800</v>
      </c>
      <c r="G22" s="71">
        <v>1800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15216E</v>
      </c>
      <c r="L22" s="183" t="s">
        <v>5905</v>
      </c>
      <c r="M22" s="72">
        <v>15214</v>
      </c>
      <c r="N22" s="64"/>
    </row>
    <row r="23" spans="1:14" s="65" customFormat="1">
      <c r="A23" s="27">
        <v>8</v>
      </c>
      <c r="B23" s="219"/>
      <c r="C23" s="29" t="s">
        <v>63</v>
      </c>
      <c r="D23" s="35" t="str">
        <f>VLOOKUP($C23,'[2]Tài khoản'!A$2:D$2746,2,FALSE)</f>
        <v>HỘP GiẤY 230 x 180 x 30 mm</v>
      </c>
      <c r="E23" s="36" t="s">
        <v>55</v>
      </c>
      <c r="F23" s="70">
        <v>1800</v>
      </c>
      <c r="G23" s="71">
        <v>1800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15216E</v>
      </c>
      <c r="L23" s="183" t="s">
        <v>5905</v>
      </c>
      <c r="M23" s="74"/>
      <c r="N23" s="64"/>
    </row>
    <row r="24" spans="1:14" s="65" customFormat="1" ht="25.5">
      <c r="A24" s="27">
        <v>9</v>
      </c>
      <c r="B24" s="219"/>
      <c r="C24" s="29" t="s">
        <v>64</v>
      </c>
      <c r="D24" s="35" t="str">
        <f>VLOOKUP($C24,'[2]Tài khoản'!A$2:D$2746,2,FALSE)</f>
        <v>HỘP MASTER ĐỰNG 40 HỘP NHỎ 380 x 320  x 480 mm</v>
      </c>
      <c r="E24" s="36" t="s">
        <v>55</v>
      </c>
      <c r="F24" s="70">
        <v>45</v>
      </c>
      <c r="G24" s="71">
        <v>45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15216E</v>
      </c>
      <c r="L24" s="183" t="s">
        <v>5905</v>
      </c>
      <c r="M24" s="74"/>
      <c r="N24" s="64"/>
    </row>
    <row r="25" spans="1:14" s="65" customFormat="1">
      <c r="A25" s="27">
        <v>10</v>
      </c>
      <c r="B25" s="219"/>
      <c r="C25" s="29" t="s">
        <v>65</v>
      </c>
      <c r="D25" s="35" t="str">
        <f>VLOOKUP($C25,'[2]Tài khoản'!A$2:D$2746,2,FALSE)</f>
        <v>KHAY GiẤY 260 x 180 mm</v>
      </c>
      <c r="E25" s="36" t="s">
        <v>55</v>
      </c>
      <c r="F25" s="70">
        <v>0</v>
      </c>
      <c r="G25" s="71">
        <v>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15216E</v>
      </c>
      <c r="L25" s="183" t="s">
        <v>5905</v>
      </c>
      <c r="M25" s="74"/>
      <c r="N25" s="64"/>
    </row>
    <row r="26" spans="1:14" s="65" customFormat="1" ht="25.5">
      <c r="A26" s="27">
        <v>11</v>
      </c>
      <c r="B26" s="219"/>
      <c r="C26" s="29" t="s">
        <v>66</v>
      </c>
      <c r="D26" s="35" t="str">
        <f>VLOOKUP($C26,'[2]Tài khoản'!A$2:D$2746,2,FALSE)</f>
        <v>LẠT NHỰA 4 x 200 mm hoặc 4 x 250</v>
      </c>
      <c r="E26" s="36" t="s">
        <v>55</v>
      </c>
      <c r="F26" s="70">
        <v>3600</v>
      </c>
      <c r="G26" s="71">
        <v>3600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15216E</v>
      </c>
      <c r="L26" s="183" t="s">
        <v>5905</v>
      </c>
      <c r="M26" s="74"/>
      <c r="N26" s="64"/>
    </row>
    <row r="27" spans="1:14" s="65" customFormat="1">
      <c r="A27" s="27">
        <v>12</v>
      </c>
      <c r="B27" s="219"/>
      <c r="C27" s="29" t="s">
        <v>67</v>
      </c>
      <c r="D27" s="35" t="str">
        <f>VLOOKUP($C27,'[2]Tài khoản'!A$2:D$2746,2,FALSE)</f>
        <v>VÍT NỞ NHỰA 30MM</v>
      </c>
      <c r="E27" s="36" t="s">
        <v>55</v>
      </c>
      <c r="F27" s="70">
        <v>3600</v>
      </c>
      <c r="G27" s="71">
        <v>3600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15216E</v>
      </c>
      <c r="L27" s="183" t="s">
        <v>5905</v>
      </c>
      <c r="M27" s="74"/>
      <c r="N27" s="64"/>
    </row>
    <row r="28" spans="1:14" s="65" customFormat="1" ht="25.5">
      <c r="A28" s="27">
        <v>13</v>
      </c>
      <c r="B28" s="219"/>
      <c r="C28" s="29" t="s">
        <v>68</v>
      </c>
      <c r="D28" s="35" t="str">
        <f>VLOOKUP($C28,'[2]Tài khoản'!A$2:D$2746,2,FALSE)</f>
        <v>VÍT TỰ KHOAN 2 X 8, ĐẦU MŨ VÁT, 4 CẠNH, ĐEN</v>
      </c>
      <c r="E28" s="36" t="s">
        <v>55</v>
      </c>
      <c r="F28" s="70">
        <v>3600</v>
      </c>
      <c r="G28" s="71">
        <v>3600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15216E</v>
      </c>
      <c r="L28" s="183" t="s">
        <v>5905</v>
      </c>
      <c r="M28" s="74"/>
      <c r="N28" s="64"/>
    </row>
    <row r="29" spans="1:14" s="65" customFormat="1" ht="25.5">
      <c r="A29" s="27">
        <v>14</v>
      </c>
      <c r="B29" s="219"/>
      <c r="C29" s="29" t="s">
        <v>69</v>
      </c>
      <c r="D29" s="35" t="str">
        <f>VLOOKUP($C29,'[2]Tài khoản'!A$2:D$2746,2,FALSE)</f>
        <v>VÍT TỰ KHOAN 3 X 8, ĐẦU MŨ VÁT, 4 CẠNH, ĐEN</v>
      </c>
      <c r="E29" s="36" t="s">
        <v>55</v>
      </c>
      <c r="F29" s="70">
        <v>3600</v>
      </c>
      <c r="G29" s="71">
        <v>3600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15216E</v>
      </c>
      <c r="L29" s="183" t="s">
        <v>5905</v>
      </c>
      <c r="M29" s="74"/>
      <c r="N29" s="64"/>
    </row>
    <row r="30" spans="1:14" s="65" customFormat="1">
      <c r="A30" s="27">
        <v>15</v>
      </c>
      <c r="B30" s="219"/>
      <c r="C30" s="29" t="s">
        <v>70</v>
      </c>
      <c r="D30" s="35" t="str">
        <f>VLOOKUP($C30,'[2]Tài khoản'!A$2:D$2746,2,FALSE)</f>
        <v>ĐINH BÊ TÔNG 3 x 20 mm</v>
      </c>
      <c r="E30" s="36" t="s">
        <v>55</v>
      </c>
      <c r="F30" s="70">
        <v>9000</v>
      </c>
      <c r="G30" s="71">
        <v>9000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15216E</v>
      </c>
      <c r="L30" s="183" t="s">
        <v>5905</v>
      </c>
      <c r="M30" s="74"/>
      <c r="N30" s="64"/>
    </row>
    <row r="31" spans="1:14" s="65" customFormat="1" ht="25.5">
      <c r="A31" s="27">
        <v>16</v>
      </c>
      <c r="B31" s="219"/>
      <c r="C31" s="29" t="s">
        <v>71</v>
      </c>
      <c r="D31" s="35" t="str">
        <f>VLOOKUP($C31,'[2]Tài khoản'!A$2:D$2746,2,FALSE)</f>
        <v xml:space="preserve">NHÃN SERIAL 10 X 40 MM, POLYESTER </v>
      </c>
      <c r="E31" s="36" t="s">
        <v>55</v>
      </c>
      <c r="F31" s="70">
        <v>5400</v>
      </c>
      <c r="G31" s="71">
        <v>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15216E</v>
      </c>
      <c r="L31" s="183" t="s">
        <v>5905</v>
      </c>
      <c r="M31" s="74"/>
      <c r="N31" s="64"/>
    </row>
    <row r="32" spans="1:14" s="65" customFormat="1" ht="27.4" customHeight="1">
      <c r="A32" s="27">
        <v>17</v>
      </c>
      <c r="B32" s="219"/>
      <c r="C32" s="29" t="s">
        <v>72</v>
      </c>
      <c r="D32" s="35" t="str">
        <f>VLOOKUP($C32,'[2]Tài khoản'!A$2:D$2746,2,FALSE)</f>
        <v>NHÃN HỘP MASTER, Nhãn polyester 82 x 140 mm TRẮNG</v>
      </c>
      <c r="E32" s="36" t="s">
        <v>55</v>
      </c>
      <c r="F32" s="70">
        <v>45</v>
      </c>
      <c r="G32" s="71">
        <v>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15216E</v>
      </c>
      <c r="L32" s="183" t="s">
        <v>5905</v>
      </c>
      <c r="M32" s="74"/>
      <c r="N32" s="64"/>
    </row>
    <row r="33" spans="1:14" s="65" customFormat="1" ht="20.45" customHeight="1">
      <c r="A33" s="27">
        <v>18</v>
      </c>
      <c r="B33" s="219"/>
      <c r="C33" s="29" t="s">
        <v>73</v>
      </c>
      <c r="D33" s="35" t="str">
        <f>VLOOKUP($C33,'[2]Tài khoản'!A$2:D$2746,2,FALSE)</f>
        <v>VÍT BẮT GỖ REN TO 4 X 25 mm</v>
      </c>
      <c r="E33" s="36" t="s">
        <v>55</v>
      </c>
      <c r="F33" s="70">
        <v>3600</v>
      </c>
      <c r="G33" s="71">
        <v>3600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15216E</v>
      </c>
      <c r="L33" s="183" t="s">
        <v>5905</v>
      </c>
      <c r="M33" s="74"/>
      <c r="N33" s="64"/>
    </row>
    <row r="34" spans="1:14" s="239" customFormat="1" ht="16.7" customHeight="1">
      <c r="A34" s="237" t="s">
        <v>22</v>
      </c>
      <c r="B34" s="238"/>
      <c r="D34" s="240" t="s">
        <v>6060</v>
      </c>
      <c r="E34" s="241"/>
      <c r="F34" s="241"/>
      <c r="G34" s="241"/>
      <c r="H34" s="242"/>
      <c r="I34" s="243"/>
      <c r="J34" s="243"/>
      <c r="K34" s="243"/>
      <c r="L34" s="243"/>
      <c r="M34" s="243"/>
      <c r="N34" s="244"/>
    </row>
    <row r="35" spans="1:14" s="77" customFormat="1" ht="15" customHeight="1">
      <c r="A35" s="82"/>
      <c r="E35" s="430" t="s">
        <v>6021</v>
      </c>
      <c r="F35" s="430"/>
      <c r="G35" s="430"/>
      <c r="H35" s="430"/>
      <c r="I35" s="63"/>
      <c r="J35" s="63"/>
      <c r="K35" s="63"/>
      <c r="L35" s="63"/>
      <c r="M35" s="63"/>
      <c r="N35" s="81"/>
    </row>
    <row r="36" spans="1:14" s="77" customFormat="1" ht="15" customHeight="1">
      <c r="A36" s="433" t="s">
        <v>24</v>
      </c>
      <c r="B36" s="433"/>
      <c r="C36" s="433"/>
      <c r="D36" s="83" t="s">
        <v>25</v>
      </c>
      <c r="E36" s="433" t="s">
        <v>26</v>
      </c>
      <c r="F36" s="433"/>
      <c r="G36" s="435" t="s">
        <v>27</v>
      </c>
      <c r="H36" s="435"/>
      <c r="I36" s="63"/>
      <c r="J36" s="63"/>
      <c r="K36" s="63"/>
      <c r="L36" s="63"/>
      <c r="M36" s="63"/>
      <c r="N36" s="81"/>
    </row>
    <row r="37" spans="1:14" s="89" customFormat="1">
      <c r="A37" s="434" t="s">
        <v>28</v>
      </c>
      <c r="B37" s="434"/>
      <c r="C37" s="434"/>
      <c r="D37" s="84" t="s">
        <v>28</v>
      </c>
      <c r="E37" s="434" t="s">
        <v>28</v>
      </c>
      <c r="F37" s="434"/>
      <c r="G37" s="86"/>
      <c r="H37" s="87"/>
      <c r="I37" s="63"/>
      <c r="J37" s="63"/>
      <c r="K37" s="63"/>
      <c r="L37" s="63"/>
      <c r="M37" s="63"/>
      <c r="N37" s="88"/>
    </row>
    <row r="38" spans="1:14" s="65" customFormat="1" ht="38.450000000000003" customHeight="1">
      <c r="A38" s="1"/>
      <c r="B38" s="2"/>
      <c r="C38" s="2"/>
      <c r="D38" s="217"/>
      <c r="E38" s="217"/>
      <c r="F38" s="2"/>
      <c r="G38" s="2"/>
      <c r="H38" s="5"/>
      <c r="I38" s="63"/>
      <c r="J38" s="63"/>
      <c r="K38" s="63"/>
      <c r="L38" s="63"/>
      <c r="M38" s="63"/>
      <c r="N38" s="64"/>
    </row>
    <row r="39" spans="1:14" s="65" customFormat="1" ht="25.5" hidden="1" customHeight="1">
      <c r="A39" s="1"/>
      <c r="B39" s="2"/>
      <c r="C39" s="2"/>
      <c r="D39" s="217"/>
      <c r="E39" s="217"/>
      <c r="F39" s="2"/>
      <c r="G39" s="2"/>
      <c r="H39" s="5"/>
      <c r="I39" s="63"/>
      <c r="J39" s="63"/>
      <c r="K39" s="63"/>
      <c r="L39" s="63"/>
      <c r="M39" s="63"/>
      <c r="N39" s="64"/>
    </row>
    <row r="40" spans="1:14" s="65" customFormat="1" ht="3" customHeight="1">
      <c r="A40" s="1"/>
      <c r="B40" s="2"/>
      <c r="C40" s="2"/>
      <c r="D40" s="217"/>
      <c r="E40" s="217"/>
      <c r="F40" s="2"/>
      <c r="G40" s="2"/>
      <c r="H40" s="5"/>
      <c r="I40" s="63"/>
      <c r="J40" s="63"/>
      <c r="K40" s="63"/>
      <c r="L40" s="63"/>
      <c r="M40" s="63"/>
      <c r="N40" s="64"/>
    </row>
    <row r="41" spans="1:14" s="65" customFormat="1" ht="13.15" customHeight="1">
      <c r="A41" s="1"/>
      <c r="B41" s="2"/>
      <c r="C41" s="2"/>
      <c r="D41" s="217"/>
      <c r="E41" s="217"/>
      <c r="F41" s="2"/>
      <c r="G41" s="2"/>
      <c r="H41" s="5"/>
      <c r="I41" s="63"/>
      <c r="J41" s="63"/>
      <c r="K41" s="63"/>
      <c r="L41" s="63"/>
      <c r="M41" s="63"/>
      <c r="N41" s="64"/>
    </row>
    <row r="42" spans="1:14" s="57" customFormat="1">
      <c r="A42" s="422" t="s">
        <v>74</v>
      </c>
      <c r="B42" s="422"/>
      <c r="C42" s="422"/>
      <c r="D42" s="217" t="s">
        <v>87</v>
      </c>
      <c r="E42" s="2" t="s">
        <v>29</v>
      </c>
      <c r="F42" s="2"/>
      <c r="G42" s="2"/>
      <c r="H42" s="5"/>
      <c r="I42" s="63"/>
      <c r="J42" s="63"/>
      <c r="K42" s="63"/>
      <c r="L42" s="63"/>
      <c r="M42" s="63"/>
      <c r="N42" s="26"/>
    </row>
  </sheetData>
  <mergeCells count="12">
    <mergeCell ref="E35:H35"/>
    <mergeCell ref="A4:H4"/>
    <mergeCell ref="A5:H5"/>
    <mergeCell ref="D14:D15"/>
    <mergeCell ref="E14:E15"/>
    <mergeCell ref="F14:H14"/>
    <mergeCell ref="A36:C36"/>
    <mergeCell ref="E36:F36"/>
    <mergeCell ref="G36:H36"/>
    <mergeCell ref="A37:C37"/>
    <mergeCell ref="A42:C42"/>
    <mergeCell ref="E37:F3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D19" sqref="D19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217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7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6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6061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7"/>
      <c r="G10" s="22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6062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6.45" customHeight="1">
      <c r="A16" s="27">
        <v>1</v>
      </c>
      <c r="B16" s="219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500</v>
      </c>
      <c r="G16" s="38">
        <v>500</v>
      </c>
      <c r="H16" s="5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6.75" customHeight="1">
      <c r="A17" s="27">
        <v>2</v>
      </c>
      <c r="B17" s="219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500</v>
      </c>
      <c r="G17" s="38">
        <v>425</v>
      </c>
      <c r="H17" s="58"/>
      <c r="I17" s="159" t="str">
        <f>VLOOKUP(C17,'Danh mục VT'!A$2:E$2898,5,FALSE)</f>
        <v>NVL</v>
      </c>
      <c r="J17" s="185"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7.25" customHeight="1">
      <c r="A18" s="27">
        <v>3</v>
      </c>
      <c r="B18" s="219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1000</v>
      </c>
      <c r="G18" s="38">
        <v>1000</v>
      </c>
      <c r="H18" s="58"/>
      <c r="I18" s="159" t="str">
        <f>VLOOKUP(C18,'Danh mục VT'!A$2:E$2898,5,FALSE)</f>
        <v>NVL</v>
      </c>
      <c r="J18" s="185"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5.25" customHeight="1">
      <c r="A19" s="27">
        <v>4</v>
      </c>
      <c r="B19" s="219"/>
      <c r="C19" s="29" t="s">
        <v>2882</v>
      </c>
      <c r="D19" s="35" t="str">
        <f>VLOOKUP($C19,'[2]Tài khoản'!A$2:D$2746,2,FALSE)</f>
        <v>CASE, TOP, Plastic ABS, Moulding, 5V2000, black</v>
      </c>
      <c r="E19" s="36" t="s">
        <v>6008</v>
      </c>
      <c r="F19" s="70">
        <v>500</v>
      </c>
      <c r="G19" s="38">
        <v>0</v>
      </c>
      <c r="H19" s="58"/>
      <c r="I19" s="159" t="str">
        <f>VLOOKUP(C19,'Danh mục VT'!A$2:E$2898,5,FALSE)</f>
        <v>NVL</v>
      </c>
      <c r="J19" s="185"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219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500</v>
      </c>
      <c r="G20" s="38">
        <v>500</v>
      </c>
      <c r="H20" s="58"/>
      <c r="I20" s="159" t="str">
        <f>VLOOKUP(C20,'Danh mục VT'!A$2:E$2898,5,FALSE)</f>
        <v>NVL</v>
      </c>
      <c r="J20" s="185"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219"/>
      <c r="C21" s="29" t="s">
        <v>89</v>
      </c>
      <c r="D21" s="35" t="str">
        <f>VLOOKUP($C21,'[2]Tài khoản'!A$2:D$2746,2,FALSE)</f>
        <v>PCBA 5V2000</v>
      </c>
      <c r="E21" s="36" t="s">
        <v>119</v>
      </c>
      <c r="F21" s="37">
        <v>500</v>
      </c>
      <c r="G21" s="38">
        <v>513</v>
      </c>
      <c r="H21" s="58"/>
      <c r="I21" s="159" t="str">
        <f>VLOOKUP(C21,'Danh mục VT'!A$2:E$2898,5,FALSE)</f>
        <v>TP</v>
      </c>
      <c r="J21" s="185">
        <v>1548</v>
      </c>
      <c r="K21" s="181" t="s">
        <v>5874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6063</v>
      </c>
      <c r="E23" s="46"/>
      <c r="F23" s="46"/>
      <c r="G23" s="47"/>
      <c r="N23" s="48"/>
      <c r="O23" s="2"/>
      <c r="P23" s="2"/>
    </row>
    <row r="24" spans="1:19">
      <c r="E24" s="429" t="s">
        <v>6021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217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217"/>
      <c r="E27" s="217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217"/>
      <c r="E28" s="217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217"/>
      <c r="E29" s="217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7"/>
      <c r="E30" s="217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217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17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7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6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6064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7"/>
      <c r="G10" s="22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219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5300</v>
      </c>
      <c r="G16" s="38">
        <v>5300</v>
      </c>
      <c r="H16" s="58"/>
      <c r="I16" s="159" t="str">
        <f>VLOOKUP(C16,'Danh mục VT'!A$2:E$2898,5,FALSE)</f>
        <v>TP</v>
      </c>
      <c r="J16" s="185" t="s">
        <v>5912</v>
      </c>
      <c r="K16" s="181" t="str">
        <f>VLOOKUP(C16,'Danh mục VT'!A$2:D$2898,4,FALSE)</f>
        <v>15511</v>
      </c>
      <c r="L16" s="183" t="s">
        <v>5924</v>
      </c>
      <c r="M16" s="58"/>
      <c r="N16" s="145"/>
    </row>
    <row r="17" spans="1:19" s="8" customFormat="1" ht="25.5">
      <c r="A17" s="27">
        <v>2</v>
      </c>
      <c r="B17" s="219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5300</v>
      </c>
      <c r="G17" s="38">
        <v>5300</v>
      </c>
      <c r="H17" s="58"/>
      <c r="I17" s="159" t="str">
        <f>VLOOKUP(C17,'Danh mục VT'!A$2:E$2898,5,FALSE)</f>
        <v>NVL</v>
      </c>
      <c r="J17" s="185" t="s">
        <v>5913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>
      <c r="A18" s="27"/>
      <c r="B18" s="219"/>
      <c r="C18" s="34"/>
      <c r="D18" s="35"/>
      <c r="E18" s="36"/>
      <c r="F18" s="37"/>
      <c r="G18" s="38"/>
      <c r="H18" s="58"/>
      <c r="I18" s="159"/>
      <c r="J18" s="185"/>
      <c r="K18" s="185"/>
      <c r="L18" s="183"/>
      <c r="M18" s="58"/>
      <c r="N18" s="145"/>
    </row>
    <row r="19" spans="1:19" s="8" customFormat="1">
      <c r="A19" s="27"/>
      <c r="B19" s="219"/>
      <c r="C19" s="34"/>
      <c r="D19" s="35"/>
      <c r="E19" s="36"/>
      <c r="F19" s="37"/>
      <c r="G19" s="38"/>
      <c r="H19" s="58"/>
      <c r="I19" s="159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219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219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219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6065</v>
      </c>
      <c r="E24" s="46"/>
      <c r="F24" s="46"/>
      <c r="G24" s="47"/>
      <c r="N24" s="48"/>
      <c r="O24" s="2"/>
      <c r="P24" s="2"/>
    </row>
    <row r="25" spans="1:19">
      <c r="E25" s="429" t="s">
        <v>6021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217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217"/>
      <c r="E28" s="217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217"/>
      <c r="E29" s="217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7"/>
      <c r="E30" s="217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217"/>
      <c r="E31" s="217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217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conditionalFormatting sqref="C18">
    <cfRule type="duplicateValues" dxfId="72" priority="3"/>
  </conditionalFormatting>
  <conditionalFormatting sqref="C19">
    <cfRule type="duplicateValues" dxfId="71" priority="2"/>
  </conditionalFormatting>
  <conditionalFormatting sqref="C21">
    <cfRule type="duplicateValues" dxfId="70" priority="1"/>
  </conditionalFormatting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D16" sqref="D1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217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17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16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6066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7"/>
      <c r="G10" s="22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6.45" customHeight="1">
      <c r="A16" s="27">
        <v>1</v>
      </c>
      <c r="B16" s="219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2000</v>
      </c>
      <c r="G16" s="38">
        <v>2000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6.75" customHeight="1">
      <c r="A17" s="27">
        <v>2</v>
      </c>
      <c r="B17" s="219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2000</v>
      </c>
      <c r="G17" s="38">
        <v>2125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7.25" customHeight="1">
      <c r="A18" s="27">
        <v>3</v>
      </c>
      <c r="B18" s="219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4000</v>
      </c>
      <c r="G18" s="38">
        <v>4000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5.25" customHeight="1">
      <c r="A19" s="27">
        <v>4</v>
      </c>
      <c r="B19" s="219"/>
      <c r="C19" s="29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2000</v>
      </c>
      <c r="G19" s="38">
        <v>2000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219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2000</v>
      </c>
      <c r="G20" s="38">
        <v>2000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219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37">
        <f>F20</f>
        <v>2000</v>
      </c>
      <c r="G21" s="38">
        <v>1680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6067</v>
      </c>
      <c r="E23" s="46"/>
      <c r="F23" s="46"/>
      <c r="G23" s="47"/>
      <c r="N23" s="48"/>
      <c r="O23" s="2"/>
      <c r="P23" s="2"/>
    </row>
    <row r="24" spans="1:19">
      <c r="E24" s="429" t="s">
        <v>6021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217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217"/>
      <c r="E27" s="217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217"/>
      <c r="E28" s="217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217"/>
      <c r="E29" s="217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17"/>
      <c r="E30" s="217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217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4" workbookViewId="0">
      <selection activeCell="G16" sqref="G16:G17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1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1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1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6071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17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6082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19"/>
      <c r="C16" s="106" t="s">
        <v>5609</v>
      </c>
      <c r="D16" s="35" t="s">
        <v>6068</v>
      </c>
      <c r="E16" s="36" t="s">
        <v>139</v>
      </c>
      <c r="F16" s="37">
        <v>2000</v>
      </c>
      <c r="G16" s="38">
        <v>2000</v>
      </c>
      <c r="H16" s="58"/>
      <c r="I16" s="159" t="str">
        <f>VLOOKUP(C16,'Danh mục VT'!A$2:E$2898,5,FALSE)</f>
        <v>CCDC</v>
      </c>
      <c r="J16" s="159"/>
      <c r="K16" s="185">
        <f>VLOOKUP(C16,'Danh mục VT'!A$2:F$2898,6,FALSE)</f>
        <v>6273</v>
      </c>
      <c r="L16" s="181" t="str">
        <f>VLOOKUP(C16,'Danh mục VT'!A$2:D$2898,4,FALSE)</f>
        <v>1531</v>
      </c>
      <c r="M16" s="58"/>
      <c r="N16" s="145"/>
    </row>
    <row r="17" spans="1:19" s="8" customFormat="1" ht="16.7" customHeight="1">
      <c r="A17" s="27">
        <v>2</v>
      </c>
      <c r="B17" s="219"/>
      <c r="C17" s="29" t="s">
        <v>5544</v>
      </c>
      <c r="D17" s="35" t="str">
        <f>VLOOKUP($C17,'[2]Tài khoản'!A$2:D$2746,2,FALSE)</f>
        <v>Cao su xốp 15 ly</v>
      </c>
      <c r="E17" s="36" t="s">
        <v>6069</v>
      </c>
      <c r="F17" s="37">
        <v>20</v>
      </c>
      <c r="G17" s="38">
        <v>20</v>
      </c>
      <c r="H17" s="58"/>
      <c r="I17" s="159" t="str">
        <f>VLOOKUP(C17,'Danh mục VT'!A$2:E$2898,5,FALSE)</f>
        <v>VTTH</v>
      </c>
      <c r="J17" s="159"/>
      <c r="K17" s="185">
        <f>VLOOKUP(C17,'Danh mục VT'!A$2:F$2898,6,FALSE)</f>
        <v>6272</v>
      </c>
      <c r="L17" s="181" t="str">
        <f>VLOOKUP(C17,'Danh mục VT'!A$2:D$2898,4,FALSE)</f>
        <v>15228</v>
      </c>
      <c r="M17" s="58"/>
      <c r="N17" s="145"/>
    </row>
    <row r="18" spans="1:19" s="8" customFormat="1" ht="16.7" customHeight="1">
      <c r="A18" s="27"/>
      <c r="B18" s="21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1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1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6070</v>
      </c>
      <c r="E22" s="46"/>
      <c r="F22" s="46"/>
      <c r="G22" s="47"/>
      <c r="N22" s="48"/>
      <c r="O22" s="2"/>
      <c r="P22" s="2"/>
    </row>
    <row r="23" spans="1:19">
      <c r="E23" s="429" t="s">
        <v>6021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1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17"/>
      <c r="E26" s="21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17"/>
      <c r="E27" s="21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17"/>
      <c r="E28" s="21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17"/>
      <c r="E29" s="21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17"/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5"/>
  <sheetViews>
    <sheetView workbookViewId="0">
      <selection activeCell="D16" sqref="D1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217" customWidth="1"/>
    <col min="7" max="7" width="10.42578125" style="217" customWidth="1"/>
    <col min="8" max="8" width="9" style="5" customWidth="1"/>
    <col min="9" max="9" width="10.1406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17"/>
      <c r="G1" s="217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217"/>
      <c r="G2" s="217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217"/>
      <c r="G3" s="217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216"/>
      <c r="G6" s="216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6017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154419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5963</v>
      </c>
      <c r="E10" s="11" t="s">
        <v>6</v>
      </c>
      <c r="F10" s="217"/>
      <c r="G10" s="66"/>
      <c r="H10" s="220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6072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6.2" customHeight="1">
      <c r="P13" s="2"/>
      <c r="Q13" s="2"/>
    </row>
    <row r="14" spans="1:17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21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1.5" customHeight="1">
      <c r="A16" s="27">
        <v>1</v>
      </c>
      <c r="B16" s="219"/>
      <c r="C16" s="29" t="s">
        <v>453</v>
      </c>
      <c r="D16" s="35" t="str">
        <f>VLOOKUP($C16,'[2]Tài khoản'!A$2:D$2746,2,FALSE)</f>
        <v>CAP,CER,0402,0.1uF,10%,16V,X7R</v>
      </c>
      <c r="E16" s="36" t="s">
        <v>119</v>
      </c>
      <c r="F16" s="37">
        <v>6200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1.5" customHeight="1">
      <c r="A17" s="27">
        <v>2</v>
      </c>
      <c r="B17" s="219"/>
      <c r="C17" s="29" t="s">
        <v>683</v>
      </c>
      <c r="D17" s="35" t="str">
        <f>VLOOKUP($C17,'[2]Tài khoản'!A$2:D$2746,2,FALSE)</f>
        <v>CAP,CER,0603,2.2uF,10%,16V,X5R</v>
      </c>
      <c r="E17" s="36" t="s">
        <v>119</v>
      </c>
      <c r="F17" s="37">
        <v>300</v>
      </c>
      <c r="G17" s="167">
        <v>895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1.5" customHeight="1">
      <c r="A18" s="27">
        <v>3</v>
      </c>
      <c r="B18" s="219"/>
      <c r="C18" s="29" t="s">
        <v>461</v>
      </c>
      <c r="D18" s="35" t="str">
        <f>VLOOKUP($C18,'[2]Tài khoản'!A$2:D$2746,2,FALSE)</f>
        <v>CAP,CER,0402,1uF,10%,6.3V,X5R</v>
      </c>
      <c r="E18" s="36" t="s">
        <v>119</v>
      </c>
      <c r="F18" s="37">
        <v>500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1.15" customHeight="1">
      <c r="A19" s="27">
        <v>4</v>
      </c>
      <c r="B19" s="219"/>
      <c r="C19" s="29" t="s">
        <v>475</v>
      </c>
      <c r="D19" s="35" t="str">
        <f>VLOOKUP($C19,'[2]Tài khoản'!A$2:D$2746,2,FALSE)</f>
        <v>CAP,CER,0402,10uF,20%,6.3V,X5R</v>
      </c>
      <c r="E19" s="36" t="s">
        <v>119</v>
      </c>
      <c r="F19" s="37">
        <v>600</v>
      </c>
      <c r="G19" s="167">
        <v>3780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1.15" customHeight="1">
      <c r="A20" s="27">
        <v>5</v>
      </c>
      <c r="B20" s="219"/>
      <c r="C20" s="29" t="s">
        <v>533</v>
      </c>
      <c r="D20" s="35" t="str">
        <f>VLOOKUP($C20,'[2]Tài khoản'!A$2:D$2746,2,FALSE)</f>
        <v>CAP,CER,0402,27pF,5%,50V,NPO</v>
      </c>
      <c r="E20" s="36" t="s">
        <v>119</v>
      </c>
      <c r="F20" s="37">
        <v>200</v>
      </c>
      <c r="G20" s="167">
        <v>2880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1.15" customHeight="1">
      <c r="A21" s="27">
        <v>6</v>
      </c>
      <c r="B21" s="219"/>
      <c r="C21" s="29" t="s">
        <v>593</v>
      </c>
      <c r="D21" s="35" t="str">
        <f>VLOOKUP($C21,'[2]Tài khoản'!A$2:D$2746,2,FALSE)</f>
        <v>CAP,CER,0402,4.7uF,20%,6.3V,X5R</v>
      </c>
      <c r="E21" s="36" t="s">
        <v>119</v>
      </c>
      <c r="F21" s="37">
        <v>600</v>
      </c>
      <c r="G21" s="167">
        <v>7530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1.15" customHeight="1">
      <c r="A22" s="27">
        <v>7</v>
      </c>
      <c r="B22" s="219"/>
      <c r="C22" s="29" t="s">
        <v>798</v>
      </c>
      <c r="D22" s="35" t="str">
        <f>VLOOKUP($C22,'[2]Tài khoản'!A$2:D$2746,2,FALSE)</f>
        <v>CAP,CER,1206,47uF,20%,6.3V,X5R</v>
      </c>
      <c r="E22" s="36" t="s">
        <v>119</v>
      </c>
      <c r="F22" s="37">
        <v>400</v>
      </c>
      <c r="G22" s="167">
        <v>2000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1.15" customHeight="1">
      <c r="A23" s="27">
        <v>8</v>
      </c>
      <c r="B23" s="219"/>
      <c r="C23" s="29" t="s">
        <v>5946</v>
      </c>
      <c r="D23" s="35" t="str">
        <f>VLOOKUP($C23,'[2]Tài khoản'!A$2:D$2746,2,FALSE)</f>
        <v>CAP CER 10uF 6.3V 20% X5R 0603</v>
      </c>
      <c r="E23" s="36" t="s">
        <v>119</v>
      </c>
      <c r="F23" s="37">
        <v>500</v>
      </c>
      <c r="G23" s="167">
        <v>3600</v>
      </c>
      <c r="H23" s="68"/>
      <c r="I23" s="159" t="e">
        <f>VLOOKUP(C23,'Danh mục VT'!A$2:E$2898,5,FALSE)</f>
        <v>#N/A</v>
      </c>
      <c r="J23" s="181" t="e">
        <f>VLOOKUP(C23,'Danh mục VT'!A$2:F$2898,6,FALSE)</f>
        <v>#N/A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1.15" customHeight="1">
      <c r="A24" s="27">
        <v>9</v>
      </c>
      <c r="B24" s="219"/>
      <c r="C24" s="29" t="s">
        <v>579</v>
      </c>
      <c r="D24" s="35" t="str">
        <f>VLOOKUP($C24,'[2]Tài khoản'!A$2:D$2746,2,FALSE)</f>
        <v>CAP,CER,0402,470pF,5%,50V,NPO</v>
      </c>
      <c r="E24" s="36" t="s">
        <v>119</v>
      </c>
      <c r="F24" s="37">
        <v>3900</v>
      </c>
      <c r="G24" s="167">
        <v>4030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1.15" customHeight="1">
      <c r="A25" s="27">
        <v>10</v>
      </c>
      <c r="B25" s="219"/>
      <c r="C25" s="29" t="s">
        <v>585</v>
      </c>
      <c r="D25" s="35" t="str">
        <f>VLOOKUP($C25,'[2]Tài khoản'!A$2:D$2746,2,FALSE)</f>
        <v>CAP,CER,0402,0.047uF,10%,16V,X7R</v>
      </c>
      <c r="E25" s="36" t="s">
        <v>119</v>
      </c>
      <c r="F25" s="37">
        <v>400</v>
      </c>
      <c r="G25" s="167">
        <v>1905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1.15" customHeight="1">
      <c r="A26" s="27">
        <v>11</v>
      </c>
      <c r="B26" s="219"/>
      <c r="C26" s="29" t="s">
        <v>535</v>
      </c>
      <c r="D26" s="35" t="str">
        <f>VLOOKUP($C26,'[2]Tài khoản'!A$2:D$2746,2,FALSE)</f>
        <v>CAP,CER,0402,2700pF,10%,50V,X7R</v>
      </c>
      <c r="E26" s="36" t="s">
        <v>119</v>
      </c>
      <c r="F26" s="37">
        <v>400</v>
      </c>
      <c r="G26" s="167">
        <v>1847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1.15" customHeight="1">
      <c r="A27" s="27">
        <v>12</v>
      </c>
      <c r="B27" s="219"/>
      <c r="C27" s="29" t="s">
        <v>423</v>
      </c>
      <c r="D27" s="35" t="str">
        <f>VLOOKUP($C27,'[2]Tài khoản'!A$2:D$2746,2,FALSE)</f>
        <v>CAP,CER,0402,100pF,5%,50V,NPO</v>
      </c>
      <c r="E27" s="36" t="s">
        <v>119</v>
      </c>
      <c r="F27" s="37">
        <v>300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1.15" customHeight="1">
      <c r="A28" s="27">
        <v>13</v>
      </c>
      <c r="B28" s="219"/>
      <c r="C28" s="29" t="s">
        <v>689</v>
      </c>
      <c r="D28" s="35" t="str">
        <f>VLOOKUP($C28,'[2]Tài khoản'!A$2:D$2746,2,FALSE)</f>
        <v>CAP,CER,0603,470pF,5%,50V,NPO</v>
      </c>
      <c r="E28" s="36" t="s">
        <v>119</v>
      </c>
      <c r="F28" s="37">
        <v>100</v>
      </c>
      <c r="G28" s="167">
        <v>126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1.15" customHeight="1">
      <c r="A29" s="27">
        <v>14</v>
      </c>
      <c r="B29" s="219"/>
      <c r="C29" s="29" t="s">
        <v>429</v>
      </c>
      <c r="D29" s="35" t="str">
        <f>VLOOKUP($C29,'[2]Tài khoản'!A$2:D$2746,2,FALSE)</f>
        <v>CAP,CER,0402,1000pF,10%,16V,X7R</v>
      </c>
      <c r="E29" s="36" t="s">
        <v>119</v>
      </c>
      <c r="F29" s="37">
        <v>1500</v>
      </c>
      <c r="G29" s="167">
        <v>10000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1.15" customHeight="1">
      <c r="A30" s="27">
        <v>15</v>
      </c>
      <c r="B30" s="219"/>
      <c r="C30" s="29" t="s">
        <v>667</v>
      </c>
      <c r="D30" s="35" t="str">
        <f>VLOOKUP($C30,'[2]Tài khoản'!A$2:D$2746,2,FALSE)</f>
        <v>CAP,CER,0603,150pF,5%,50V,NPO</v>
      </c>
      <c r="E30" s="36" t="s">
        <v>119</v>
      </c>
      <c r="F30" s="37">
        <v>200</v>
      </c>
      <c r="G30" s="167">
        <v>3999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15" customHeight="1">
      <c r="A31" s="27">
        <v>16</v>
      </c>
      <c r="B31" s="219"/>
      <c r="C31" s="29" t="s">
        <v>441</v>
      </c>
      <c r="D31" s="35" t="str">
        <f>VLOOKUP($C31,'[2]Tài khoản'!A$2:D$2746,2,FALSE)</f>
        <v>CAP,CER,0402,0.01uF,10%,25V,X7R</v>
      </c>
      <c r="E31" s="36" t="s">
        <v>119</v>
      </c>
      <c r="F31" s="37">
        <v>700</v>
      </c>
      <c r="G31" s="167">
        <v>1696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15" customHeight="1">
      <c r="A32" s="27">
        <v>17</v>
      </c>
      <c r="B32" s="219"/>
      <c r="C32" s="29" t="s">
        <v>465</v>
      </c>
      <c r="D32" s="35" t="str">
        <f>VLOOKUP($C32,'[2]Tài khoản'!A$2:D$2746,2,FALSE)</f>
        <v>CAP,CER,0402,1uF,10%,10V,X5R</v>
      </c>
      <c r="E32" s="36" t="s">
        <v>119</v>
      </c>
      <c r="F32" s="37">
        <v>1100</v>
      </c>
      <c r="G32" s="167">
        <v>9999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15" customHeight="1">
      <c r="A33" s="27">
        <v>18</v>
      </c>
      <c r="B33" s="219"/>
      <c r="C33" s="29" t="s">
        <v>733</v>
      </c>
      <c r="D33" s="35" t="str">
        <f>VLOOKUP($C33,'[2]Tài khoản'!A$2:D$2746,2,FALSE)</f>
        <v>CAP,CER,0805,10uF,10%,16V,X5R</v>
      </c>
      <c r="E33" s="36" t="s">
        <v>119</v>
      </c>
      <c r="F33" s="37">
        <v>700</v>
      </c>
      <c r="G33" s="167">
        <v>2500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15" customHeight="1">
      <c r="A34" s="27">
        <v>19</v>
      </c>
      <c r="B34" s="219"/>
      <c r="C34" s="29" t="s">
        <v>487</v>
      </c>
      <c r="D34" s="35" t="str">
        <f>VLOOKUP($C34,'[2]Tài khoản'!A$2:D$2746,2,FALSE)</f>
        <v>CAP,CER,0402,150pF,5%,50V,NP0/C0G</v>
      </c>
      <c r="E34" s="36" t="s">
        <v>119</v>
      </c>
      <c r="F34" s="37">
        <v>200</v>
      </c>
      <c r="G34" s="167">
        <v>200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15" customHeight="1">
      <c r="A35" s="27">
        <v>20</v>
      </c>
      <c r="B35" s="219"/>
      <c r="C35" s="29" t="s">
        <v>485</v>
      </c>
      <c r="D35" s="35" t="str">
        <f>VLOOKUP($C35,'[2]Tài khoản'!A$2:D$2746,2,FALSE)</f>
        <v>CAP,CER,0402,15pF,5%,50V,NPO,LOW DISS</v>
      </c>
      <c r="E35" s="36" t="s">
        <v>119</v>
      </c>
      <c r="F35" s="37">
        <v>400</v>
      </c>
      <c r="G35" s="167">
        <v>9630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15" customHeight="1">
      <c r="A36" s="27">
        <v>21</v>
      </c>
      <c r="B36" s="219"/>
      <c r="C36" s="29" t="s">
        <v>789</v>
      </c>
      <c r="D36" s="35" t="str">
        <f>VLOOKUP($C36,'[2]Tài khoản'!A$2:D$2746,2,FALSE)</f>
        <v>CAP,CER,1206,22uF,20%,16V,X5R</v>
      </c>
      <c r="E36" s="36" t="s">
        <v>119</v>
      </c>
      <c r="F36" s="37">
        <v>900</v>
      </c>
      <c r="G36" s="167">
        <v>905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15" customHeight="1">
      <c r="A37" s="27">
        <v>22</v>
      </c>
      <c r="B37" s="219"/>
      <c r="C37" s="29" t="s">
        <v>637</v>
      </c>
      <c r="D37" s="35" t="str">
        <f>VLOOKUP($C37,'[2]Tài khoản'!A$2:D$2746,2,FALSE)</f>
        <v>CAP,CER,0603,0.1uF,10%,50V,X7R</v>
      </c>
      <c r="E37" s="36" t="s">
        <v>119</v>
      </c>
      <c r="F37" s="37">
        <v>400</v>
      </c>
      <c r="G37" s="167">
        <v>444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29.25" customHeight="1">
      <c r="A38" s="27">
        <v>23</v>
      </c>
      <c r="B38" s="219"/>
      <c r="C38" s="29" t="s">
        <v>833</v>
      </c>
      <c r="D38" s="35" t="str">
        <f>VLOOKUP($C38,'[2]Tài khoản'!A$2:D$2746,2,FALSE)</f>
        <v>CAP,TNT,7343,220uF,20%,10V,CASE H,LO-ESR</v>
      </c>
      <c r="E38" s="36" t="s">
        <v>119</v>
      </c>
      <c r="F38" s="37">
        <v>300</v>
      </c>
      <c r="G38" s="167">
        <v>300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29.25" customHeight="1">
      <c r="A39" s="27">
        <v>24</v>
      </c>
      <c r="B39" s="219"/>
      <c r="C39" s="29" t="s">
        <v>439</v>
      </c>
      <c r="D39" s="35" t="str">
        <f>VLOOKUP($C39,'[2]Tài khoản'!A$2:D$2746,2,FALSE)</f>
        <v>CAP,CER,0402,0.01uF,10%,16V,X7R</v>
      </c>
      <c r="E39" s="36" t="s">
        <v>119</v>
      </c>
      <c r="F39" s="37">
        <v>1300</v>
      </c>
      <c r="G39" s="167">
        <v>9999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29.25" customHeight="1">
      <c r="A40" s="27">
        <v>25</v>
      </c>
      <c r="B40" s="219"/>
      <c r="C40" s="29" t="s">
        <v>757</v>
      </c>
      <c r="D40" s="35" t="str">
        <f>VLOOKUP($C40,'[2]Tài khoản'!A$2:D$2746,2,FALSE)</f>
        <v>CAP,CER,0805,47uF,20%,6.3V,X5R</v>
      </c>
      <c r="E40" s="36" t="s">
        <v>119</v>
      </c>
      <c r="F40" s="37">
        <v>600</v>
      </c>
      <c r="G40" s="70">
        <v>2710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29.25" customHeight="1">
      <c r="A41" s="27">
        <v>26</v>
      </c>
      <c r="B41" s="219"/>
      <c r="C41" s="29" t="s">
        <v>641</v>
      </c>
      <c r="D41" s="35" t="str">
        <f>VLOOKUP($C41,'[2]Tài khoản'!A$2:D$2746,2,FALSE)</f>
        <v>CAP,CER,0603,1uF,10%,16V,X5R</v>
      </c>
      <c r="E41" s="36" t="s">
        <v>119</v>
      </c>
      <c r="F41" s="37">
        <v>100</v>
      </c>
      <c r="G41" s="71">
        <v>955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29.25" customHeight="1">
      <c r="A42" s="27">
        <v>27</v>
      </c>
      <c r="B42" s="219"/>
      <c r="C42" s="29" t="s">
        <v>463</v>
      </c>
      <c r="D42" s="35" t="str">
        <f>VLOOKUP($C42,'[2]Tài khoản'!A$2:D$2746,2,FALSE)</f>
        <v>CAP,CER,0402,1uF,10%,6.3V,X6S</v>
      </c>
      <c r="E42" s="36" t="s">
        <v>119</v>
      </c>
      <c r="F42" s="37">
        <v>200</v>
      </c>
      <c r="G42" s="71">
        <v>7895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29.25" customHeight="1">
      <c r="A43" s="27">
        <v>28</v>
      </c>
      <c r="B43" s="219"/>
      <c r="C43" s="29" t="s">
        <v>451</v>
      </c>
      <c r="D43" s="35" t="str">
        <f>VLOOKUP($C43,'[2]Tài khoản'!A$2:D$2746,2,FALSE)</f>
        <v>CAP,CER,0402,0.1uF,10%,10V,X7R</v>
      </c>
      <c r="E43" s="36" t="s">
        <v>119</v>
      </c>
      <c r="F43" s="37">
        <v>600</v>
      </c>
      <c r="G43" s="71">
        <v>1000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29.25" customHeight="1">
      <c r="A44" s="27">
        <v>29</v>
      </c>
      <c r="B44" s="219"/>
      <c r="C44" s="29" t="s">
        <v>612</v>
      </c>
      <c r="D44" s="35" t="str">
        <f>VLOOKUP($C44,'[2]Tài khoản'!A$2:D$2746,2,FALSE)</f>
        <v>CAP,CER,0402,8200pF,10%,16V,X7R</v>
      </c>
      <c r="E44" s="36" t="s">
        <v>119</v>
      </c>
      <c r="F44" s="37">
        <v>100</v>
      </c>
      <c r="G44" s="71">
        <v>8990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29.25" customHeight="1">
      <c r="A45" s="27">
        <v>30</v>
      </c>
      <c r="B45" s="219"/>
      <c r="C45" s="29" t="s">
        <v>431</v>
      </c>
      <c r="D45" s="35" t="str">
        <f>VLOOKUP($C45,'[2]Tài khoản'!A$2:D$2746,2,FALSE)</f>
        <v>Cap,1nF±10%,50V,X7R,0402,1.05*0.55*0.55mm</v>
      </c>
      <c r="E45" s="36" t="s">
        <v>119</v>
      </c>
      <c r="F45" s="37">
        <v>200</v>
      </c>
      <c r="G45" s="71">
        <v>8000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29.25" customHeight="1">
      <c r="A46" s="27">
        <v>31</v>
      </c>
      <c r="B46" s="219"/>
      <c r="C46" s="29" t="s">
        <v>775</v>
      </c>
      <c r="D46" s="35" t="str">
        <f>VLOOKUP($C46,'[2]Tài khoản'!A$2:D$2746,2,FALSE)</f>
        <v>CAP,CER,1206,10uF,20%,25V,X5R</v>
      </c>
      <c r="E46" s="36" t="s">
        <v>119</v>
      </c>
      <c r="F46" s="37">
        <v>200</v>
      </c>
      <c r="G46" s="71">
        <v>2015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29.25" customHeight="1">
      <c r="A47" s="27">
        <v>32</v>
      </c>
      <c r="B47" s="219"/>
      <c r="C47" s="29" t="s">
        <v>631</v>
      </c>
      <c r="D47" s="35" t="str">
        <f>VLOOKUP($C47,'[2]Tài khoản'!A$2:D$2746,2,FALSE)</f>
        <v>CAP,CER,0603,0.01uF,10%,50V,X7R</v>
      </c>
      <c r="E47" s="36" t="s">
        <v>119</v>
      </c>
      <c r="F47" s="37">
        <v>100</v>
      </c>
      <c r="G47" s="71">
        <v>1020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29.25" customHeight="1">
      <c r="A48" s="27">
        <v>33</v>
      </c>
      <c r="B48" s="219"/>
      <c r="C48" s="29" t="s">
        <v>606</v>
      </c>
      <c r="D48" s="35" t="str">
        <f>VLOOKUP($C48,'[2]Tài khoản'!A$2:D$2746,2,FALSE)</f>
        <v>CAP,CER,0402,0.68uF,10%,10V,X5R</v>
      </c>
      <c r="E48" s="36" t="s">
        <v>119</v>
      </c>
      <c r="F48" s="37">
        <v>100</v>
      </c>
      <c r="G48" s="71">
        <v>2953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29.25" customHeight="1">
      <c r="A49" s="27">
        <v>34</v>
      </c>
      <c r="B49" s="219"/>
      <c r="C49" s="29" t="s">
        <v>671</v>
      </c>
      <c r="D49" s="35" t="str">
        <f>VLOOKUP($C49,'[2]Tài khoản'!A$2:D$2746,2,FALSE)</f>
        <v>CAP,CER,0603,0.18uF,10%,10V,X5R</v>
      </c>
      <c r="E49" s="36" t="s">
        <v>119</v>
      </c>
      <c r="F49" s="37">
        <v>100</v>
      </c>
      <c r="G49" s="71">
        <v>2992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6" customHeight="1">
      <c r="A50" s="27">
        <v>35</v>
      </c>
      <c r="B50" s="219"/>
      <c r="C50" s="29" t="s">
        <v>551</v>
      </c>
      <c r="D50" s="35" t="str">
        <f>VLOOKUP($C50,'[2]Tài khoản'!A$2:D$2746,2,FALSE)</f>
        <v>CAP,CER,0402,3300pF,10%,50V,X7R</v>
      </c>
      <c r="E50" s="36" t="s">
        <v>119</v>
      </c>
      <c r="F50" s="37">
        <v>100</v>
      </c>
      <c r="G50" s="71">
        <v>9999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1.25" customHeight="1">
      <c r="A51" s="27">
        <v>36</v>
      </c>
      <c r="B51" s="105"/>
      <c r="C51" s="29" t="s">
        <v>746</v>
      </c>
      <c r="D51" s="35" t="str">
        <f>VLOOKUP($C51,'[2]Tài khoản'!A$2:D$2746,2,FALSE)</f>
        <v>CAP,CER,0805,22uF,20%,6.3V,X5R</v>
      </c>
      <c r="E51" s="36" t="s">
        <v>119</v>
      </c>
      <c r="F51" s="37">
        <v>200</v>
      </c>
      <c r="G51" s="71">
        <v>2999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33.75" customHeight="1">
      <c r="A52" s="27">
        <v>37</v>
      </c>
      <c r="B52" s="219"/>
      <c r="C52" s="29" t="s">
        <v>643</v>
      </c>
      <c r="D52" s="35" t="str">
        <f>VLOOKUP($C52,'[2]Tài khoản'!A$2:D$2746,2,FALSE)</f>
        <v>CAP,CER,0603,1uF,10%,16V,X7R</v>
      </c>
      <c r="E52" s="36" t="s">
        <v>119</v>
      </c>
      <c r="F52" s="37">
        <v>100</v>
      </c>
      <c r="G52" s="71">
        <v>637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34.700000000000003" customHeight="1">
      <c r="A53" s="27">
        <v>38</v>
      </c>
      <c r="B53" s="219"/>
      <c r="C53" s="245" t="s">
        <v>1814</v>
      </c>
      <c r="D53" s="35" t="str">
        <f>VLOOKUP($C53,'[2]Tài khoản'!A$2:D$2746,2,FALSE)</f>
        <v>DIO,LED,0603,2.2V,20mA,GREEN</v>
      </c>
      <c r="E53" s="36" t="s">
        <v>119</v>
      </c>
      <c r="F53" s="37">
        <v>200</v>
      </c>
      <c r="G53" s="71">
        <v>3000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1.5" customHeight="1">
      <c r="A54" s="27">
        <v>39</v>
      </c>
      <c r="B54" s="219"/>
      <c r="C54" s="29" t="s">
        <v>1816</v>
      </c>
      <c r="D54" s="35" t="str">
        <f>VLOOKUP($C54,'[2]Tài khoản'!A$2:D$2746,2,FALSE)</f>
        <v>DIO,LED,0603,2.2V,20mA,RED,STR,130DEG,CLR</v>
      </c>
      <c r="E54" s="36" t="s">
        <v>119</v>
      </c>
      <c r="F54" s="37">
        <v>200</v>
      </c>
      <c r="G54" s="71">
        <v>3000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45.4" customHeight="1">
      <c r="A55" s="27">
        <v>40</v>
      </c>
      <c r="B55" s="219"/>
      <c r="C55" s="29" t="s">
        <v>1847</v>
      </c>
      <c r="D55" s="35" t="str">
        <f>VLOOKUP($C55,'[2]Tài khoản'!A$2:D$2746,2,FALSE)</f>
        <v>DIO,ESD,SMT,10/15KV,1.5uA,2.5x1x0.55mm,4 LINES,0.5pF,W/TVS,HDMI</v>
      </c>
      <c r="E55" s="36" t="s">
        <v>119</v>
      </c>
      <c r="F55" s="37">
        <v>300</v>
      </c>
      <c r="G55" s="71">
        <v>3000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41.25" customHeight="1">
      <c r="A56" s="27">
        <v>41</v>
      </c>
      <c r="B56" s="219"/>
      <c r="C56" s="29" t="s">
        <v>1834</v>
      </c>
      <c r="D56" s="35" t="str">
        <f>VLOOKUP($C56,'[2]Tài khoản'!A$2:D$2746,2,FALSE)</f>
        <v>DIO,TVS,TSSLP-2-1,16V,3A,0.2nH,7V,0.2pF,20KV ESD</v>
      </c>
      <c r="E56" s="36" t="s">
        <v>119</v>
      </c>
      <c r="F56" s="37">
        <v>800</v>
      </c>
      <c r="G56" s="71">
        <v>15000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75" customHeight="1">
      <c r="A57" s="27">
        <v>42</v>
      </c>
      <c r="B57" s="219"/>
      <c r="C57" s="29" t="s">
        <v>287</v>
      </c>
      <c r="D57" s="35" t="str">
        <f>VLOOKUP($C57,'[2]Tài khoản'!A$2:D$2746,2,FALSE)</f>
        <v>IND,FB,0603,600@100MHz,25%,500mA,350mohm</v>
      </c>
      <c r="E57" s="36" t="s">
        <v>119</v>
      </c>
      <c r="F57" s="37">
        <v>200</v>
      </c>
      <c r="G57" s="71">
        <v>1987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31.5" customHeight="1">
      <c r="A58" s="27">
        <v>43</v>
      </c>
      <c r="B58" s="219"/>
      <c r="C58" s="29" t="s">
        <v>285</v>
      </c>
      <c r="D58" s="35" t="str">
        <f>VLOOKUP($C58,'[2]Tài khoản'!A$2:D$2746,2,FALSE)</f>
        <v>IND,FB,0603,100@100MHz,25%,2A,45mohm</v>
      </c>
      <c r="E58" s="36" t="s">
        <v>119</v>
      </c>
      <c r="F58" s="37">
        <v>600</v>
      </c>
      <c r="G58" s="71">
        <v>4000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31.15" customHeight="1">
      <c r="A59" s="27">
        <v>44</v>
      </c>
      <c r="B59" s="219"/>
      <c r="C59" s="29" t="s">
        <v>275</v>
      </c>
      <c r="D59" s="35" t="str">
        <f>VLOOKUP($C59,'[2]Tài khoản'!A$2:D$2746,2,FALSE)</f>
        <v>IND,FB,0402,600,25%,300mA,600mohm</v>
      </c>
      <c r="E59" s="36" t="s">
        <v>119</v>
      </c>
      <c r="F59" s="37">
        <v>800</v>
      </c>
      <c r="G59" s="71">
        <v>3000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30" customHeight="1">
      <c r="A60" s="27">
        <v>45</v>
      </c>
      <c r="B60" s="219"/>
      <c r="C60" s="29" t="s">
        <v>289</v>
      </c>
      <c r="D60" s="35" t="str">
        <f>VLOOKUP($C60,'[2]Tài khoản'!A$2:D$2746,2,FALSE)</f>
        <v>IND,FB,0603,120@100MHz,25%,2A,50mohm</v>
      </c>
      <c r="E60" s="36" t="s">
        <v>119</v>
      </c>
      <c r="F60" s="37">
        <v>400</v>
      </c>
      <c r="G60" s="71">
        <v>4000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41.25" customHeight="1">
      <c r="A61" s="27">
        <v>46</v>
      </c>
      <c r="B61" s="219"/>
      <c r="C61" s="29" t="s">
        <v>2370</v>
      </c>
      <c r="D61" s="35" t="str">
        <f>VLOOKUP($C61,'[2]Tài khoản'!A$2:D$2746,2,FALSE)</f>
        <v>CON,HDR,T/H,M,STR,1X4P,2.54mm,GOLD,BREAKAWAY</v>
      </c>
      <c r="E61" s="36" t="s">
        <v>119</v>
      </c>
      <c r="F61" s="37">
        <v>300</v>
      </c>
      <c r="G61" s="71">
        <v>2000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42.75" customHeight="1">
      <c r="A62" s="27">
        <v>47</v>
      </c>
      <c r="B62" s="219"/>
      <c r="C62" s="29" t="s">
        <v>2368</v>
      </c>
      <c r="D62" s="35" t="str">
        <f>VLOOKUP($C62,'[2]Tài khoản'!A$2:D$2746,2,FALSE)</f>
        <v>CON,AUD,SMT,F,R/A,1PORT,MONO,SLVR,3.5mm,W/4COND</v>
      </c>
      <c r="E62" s="36" t="s">
        <v>119</v>
      </c>
      <c r="F62" s="37">
        <v>100</v>
      </c>
      <c r="G62" s="71">
        <v>100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1.15" customHeight="1">
      <c r="A63" s="27">
        <v>48</v>
      </c>
      <c r="B63" s="219"/>
      <c r="C63" s="29" t="s">
        <v>2404</v>
      </c>
      <c r="D63" s="35" t="str">
        <f>VLOOKUP($C63,'[2]Tài khoản'!A$2:D$2746,2,FALSE)</f>
        <v>CON,HDMI,SMT,R/A,19P,0.5mm,GOLD,40V,500mA</v>
      </c>
      <c r="E63" s="36" t="s">
        <v>119</v>
      </c>
      <c r="F63" s="37">
        <v>100</v>
      </c>
      <c r="G63" s="71">
        <v>100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44.25" customHeight="1">
      <c r="A64" s="27">
        <v>49</v>
      </c>
      <c r="B64" s="219"/>
      <c r="C64" s="29" t="s">
        <v>2334</v>
      </c>
      <c r="D64" s="35" t="str">
        <f>VLOOKUP($C64,'[2]Tài khoản'!A$2:D$2746,2,FALSE)</f>
        <v>CON,PWR,T/H,M,R/A,3TERMINAL,2mm/ID,NICKEL,6.5mm/OD,16V,2.5</v>
      </c>
      <c r="E64" s="36" t="s">
        <v>119</v>
      </c>
      <c r="F64" s="37">
        <v>100</v>
      </c>
      <c r="G64" s="71">
        <v>100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7.75" customHeight="1">
      <c r="A65" s="27">
        <v>50</v>
      </c>
      <c r="B65" s="219"/>
      <c r="C65" s="29" t="s">
        <v>2320</v>
      </c>
      <c r="D65" s="35" t="str">
        <f>VLOOKUP($C65,'[2]Tài khoản'!A$2:D$2746,2,FALSE)</f>
        <v>TRANSMITTER,FBR,OPT,IR,PHOTOLINK</v>
      </c>
      <c r="E65" s="36" t="s">
        <v>119</v>
      </c>
      <c r="F65" s="37">
        <v>100</v>
      </c>
      <c r="G65" s="71">
        <v>100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45.75" customHeight="1">
      <c r="A66" s="27">
        <v>51</v>
      </c>
      <c r="B66" s="219"/>
      <c r="C66" s="29" t="s">
        <v>2366</v>
      </c>
      <c r="D66" s="35" t="str">
        <f>VLOOKUP($C66,'[2]Tài khoản'!A$2:D$2746,2,FALSE)</f>
        <v>CONN,MAGJACK,1PORT,100 BASE-TX,90° Right Angle,Green - Yellow</v>
      </c>
      <c r="E66" s="36" t="s">
        <v>119</v>
      </c>
      <c r="F66" s="37">
        <v>100</v>
      </c>
      <c r="G66" s="71">
        <v>100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42.75" customHeight="1">
      <c r="A67" s="27">
        <v>52</v>
      </c>
      <c r="B67" s="219"/>
      <c r="C67" s="29" t="s">
        <v>2403</v>
      </c>
      <c r="D67" s="35" t="str">
        <f>VLOOKUP($C67,'[2]Tài khoản'!A$2:D$2746,2,FALSE)</f>
        <v>CON,USB,T/H,F,UPRIGHT,4P,7.12x,TYPE A,GOLD,SHLD</v>
      </c>
      <c r="E67" s="36" t="s">
        <v>119</v>
      </c>
      <c r="F67" s="37">
        <v>200</v>
      </c>
      <c r="G67" s="71">
        <v>200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42.2" customHeight="1">
      <c r="A68" s="27">
        <v>53</v>
      </c>
      <c r="B68" s="219"/>
      <c r="C68" s="29" t="s">
        <v>114</v>
      </c>
      <c r="D68" s="35" t="str">
        <f>VLOOKUP($C68,'[2]Tài khoản'!A$2:D$2746,2,FALSE)</f>
        <v>PUSH BUT,12V,7.7x24.9mm,+/- 0.2%</v>
      </c>
      <c r="E68" s="36" t="s">
        <v>119</v>
      </c>
      <c r="F68" s="37">
        <v>100</v>
      </c>
      <c r="G68" s="71">
        <v>100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75" customHeight="1">
      <c r="A69" s="27">
        <v>54</v>
      </c>
      <c r="B69" s="219"/>
      <c r="C69" s="29" t="s">
        <v>1094</v>
      </c>
      <c r="D69" s="35" t="str">
        <f>VLOOKUP($C69,'[2]Tài khoản'!A$2:D$2746,2,FALSE)</f>
        <v>IND,FXD,1008,1.8uH,5%,300mA,26mohm</v>
      </c>
      <c r="E69" s="36" t="s">
        <v>119</v>
      </c>
      <c r="F69" s="37">
        <v>100</v>
      </c>
      <c r="G69" s="71">
        <v>1202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31.5" customHeight="1">
      <c r="A70" s="27">
        <v>55</v>
      </c>
      <c r="B70" s="219"/>
      <c r="C70" s="29" t="s">
        <v>1022</v>
      </c>
      <c r="D70" s="35" t="str">
        <f>VLOOKUP($C70,'[2]Tài khoản'!A$2:D$2746,2,FALSE)</f>
        <v>IND,FXD,0402,22nH,5%,300mA,420mohm</v>
      </c>
      <c r="E70" s="36" t="s">
        <v>119</v>
      </c>
      <c r="F70" s="37">
        <v>100</v>
      </c>
      <c r="G70" s="71">
        <v>8950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9.25" customHeight="1">
      <c r="A71" s="27">
        <v>56</v>
      </c>
      <c r="B71" s="219"/>
      <c r="C71" s="29" t="s">
        <v>1172</v>
      </c>
      <c r="D71" s="35" t="str">
        <f>VLOOKUP($C71,'[2]Tài khoản'!A$2:D$2746,2,FALSE)</f>
        <v>IND,PWR,SMT,2.2uH,20%,4.8A 19.5mOHM 8x8x3mm</v>
      </c>
      <c r="E71" s="36" t="s">
        <v>119</v>
      </c>
      <c r="F71" s="37">
        <v>200</v>
      </c>
      <c r="G71" s="71">
        <v>1000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29.25" customHeight="1">
      <c r="A72" s="27">
        <v>57</v>
      </c>
      <c r="B72" s="219"/>
      <c r="C72" s="29" t="s">
        <v>1156</v>
      </c>
      <c r="D72" s="35" t="str">
        <f>VLOOKUP($C72,'[2]Tài khoản'!A$2:D$2746,2,FALSE)</f>
        <v>IND,PWR,SMT,4.7uH,20%,3.0A,40mohm</v>
      </c>
      <c r="E72" s="36" t="s">
        <v>119</v>
      </c>
      <c r="F72" s="37">
        <v>100</v>
      </c>
      <c r="G72" s="71">
        <v>1999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15" customHeight="1">
      <c r="A73" s="27">
        <v>58</v>
      </c>
      <c r="B73" s="219"/>
      <c r="C73" s="29" t="s">
        <v>1138</v>
      </c>
      <c r="D73" s="35" t="str">
        <f>VLOOKUP($C73,'[2]Tài khoản'!A$2:D$2746,2,FALSE)</f>
        <v>IND,PWR,SMT,1.5uH,30%,5.2A,22mohm</v>
      </c>
      <c r="E73" s="36" t="s">
        <v>119</v>
      </c>
      <c r="F73" s="37">
        <v>100</v>
      </c>
      <c r="G73" s="71">
        <v>1475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32.25" customHeight="1">
      <c r="A74" s="27">
        <v>59</v>
      </c>
      <c r="B74" s="219"/>
      <c r="C74" s="29" t="s">
        <v>2138</v>
      </c>
      <c r="D74" s="35" t="str">
        <f>VLOOKUP($C74,'[2]Tài khoản'!A$2:D$2746,2,FALSE)</f>
        <v>XSTR,SIG,SOT23,40V,200mA,NPN,100HFE</v>
      </c>
      <c r="E74" s="36" t="s">
        <v>119</v>
      </c>
      <c r="F74" s="37">
        <v>200</v>
      </c>
      <c r="G74" s="71">
        <v>3000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45.75" customHeight="1">
      <c r="A75" s="27">
        <v>60</v>
      </c>
      <c r="B75" s="219"/>
      <c r="C75" s="29" t="s">
        <v>2173</v>
      </c>
      <c r="D75" s="35" t="str">
        <f>VLOOKUP($C75,'[2]Tài khoản'!A$2:D$2746,2,FALSE)</f>
        <v>XSTR,MOS,SOT723,20V,640/890mA,Vgs(th)=&lt;1.2V@250uA,NCH,200mOHM</v>
      </c>
      <c r="E75" s="36" t="s">
        <v>119</v>
      </c>
      <c r="F75" s="37">
        <v>100</v>
      </c>
      <c r="G75" s="71">
        <v>100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75" customHeight="1">
      <c r="A76" s="27">
        <v>61</v>
      </c>
      <c r="B76" s="219"/>
      <c r="C76" s="29" t="s">
        <v>1479</v>
      </c>
      <c r="D76" s="35" t="str">
        <f>VLOOKUP($C76,'[2]Tài khoản'!A$2:D$2746,2,FALSE)</f>
        <v>RES,THK,0402,4.7K,5%</v>
      </c>
      <c r="E76" s="36" t="s">
        <v>119</v>
      </c>
      <c r="F76" s="37">
        <v>2100</v>
      </c>
      <c r="G76" s="71">
        <v>8650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9.25" customHeight="1">
      <c r="A77" s="27">
        <v>62</v>
      </c>
      <c r="B77" s="219"/>
      <c r="C77" s="29" t="s">
        <v>1713</v>
      </c>
      <c r="D77" s="35" t="str">
        <f>VLOOKUP($C77,'[2]Tài khoản'!A$2:D$2746,2,FALSE)</f>
        <v>RES,NET,SMT,56,5%,31mW,4-ISO,CONV</v>
      </c>
      <c r="E77" s="36" t="s">
        <v>119</v>
      </c>
      <c r="F77" s="37">
        <v>600</v>
      </c>
      <c r="G77" s="71">
        <v>3825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75" customHeight="1">
      <c r="A78" s="27">
        <v>63</v>
      </c>
      <c r="B78" s="219"/>
      <c r="C78" s="29" t="s">
        <v>1305</v>
      </c>
      <c r="D78" s="35" t="str">
        <f>VLOOKUP($C78,'[2]Tài khoản'!A$2:D$2746,2,FALSE)</f>
        <v>RES,THK,0402,10K,5%</v>
      </c>
      <c r="E78" s="36" t="s">
        <v>119</v>
      </c>
      <c r="F78" s="37">
        <v>1600</v>
      </c>
      <c r="G78" s="71">
        <v>3250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8.5" customHeight="1">
      <c r="A79" s="27">
        <v>64</v>
      </c>
      <c r="B79" s="219"/>
      <c r="C79" s="29" t="s">
        <v>1467</v>
      </c>
      <c r="D79" s="35" t="str">
        <f>VLOOKUP($C79,'[2]Tài khoản'!A$2:D$2746,2,FALSE)</f>
        <v>RES,THK,0402,47K,5%,63mW</v>
      </c>
      <c r="E79" s="36" t="s">
        <v>119</v>
      </c>
      <c r="F79" s="37">
        <v>1100</v>
      </c>
      <c r="G79" s="71">
        <v>5065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31.15" customHeight="1">
      <c r="A80" s="27">
        <v>65</v>
      </c>
      <c r="B80" s="219"/>
      <c r="C80" s="29" t="s">
        <v>1379</v>
      </c>
      <c r="D80" s="35" t="str">
        <f>VLOOKUP($C80,'[2]Tài khoản'!A$2:D$2746,2,FALSE)</f>
        <v>RES,THK,0402,22,5%,63mW</v>
      </c>
      <c r="E80" s="36" t="s">
        <v>119</v>
      </c>
      <c r="F80" s="37">
        <v>300</v>
      </c>
      <c r="G80" s="71">
        <v>8986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75" customHeight="1">
      <c r="A81" s="27">
        <v>66</v>
      </c>
      <c r="B81" s="219"/>
      <c r="C81" s="29" t="s">
        <v>1291</v>
      </c>
      <c r="D81" s="35" t="str">
        <f>VLOOKUP($C81,'[2]Tài khoản'!A$2:D$2746,2,FALSE)</f>
        <v>RES,THK,0402,0,5%</v>
      </c>
      <c r="E81" s="36" t="s">
        <v>119</v>
      </c>
      <c r="F81" s="37">
        <v>1300</v>
      </c>
      <c r="G81" s="71">
        <v>3514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75" customHeight="1">
      <c r="A82" s="27">
        <v>67</v>
      </c>
      <c r="B82" s="219"/>
      <c r="C82" s="29" t="s">
        <v>1429</v>
      </c>
      <c r="D82" s="35" t="str">
        <f>VLOOKUP($C82,'[2]Tài khoản'!A$2:D$2746,2,FALSE)</f>
        <v>RES,THK,0402,33,5%</v>
      </c>
      <c r="E82" s="36" t="s">
        <v>119</v>
      </c>
      <c r="F82" s="37">
        <v>900</v>
      </c>
      <c r="G82" s="71">
        <v>1050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1.5" customHeight="1">
      <c r="A83" s="27">
        <v>68</v>
      </c>
      <c r="B83" s="219"/>
      <c r="C83" s="29" t="s">
        <v>1353</v>
      </c>
      <c r="D83" s="35" t="str">
        <f>VLOOKUP($C83,'[2]Tài khoản'!A$2:D$2746,2,FALSE)</f>
        <v>Res,1.5Kohm±5%,1/16W,0402,1.05*0.55*0.4mm</v>
      </c>
      <c r="E83" s="36" t="s">
        <v>119</v>
      </c>
      <c r="F83" s="37">
        <v>800</v>
      </c>
      <c r="G83" s="71">
        <v>9998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75" customHeight="1">
      <c r="A84" s="27">
        <v>69</v>
      </c>
      <c r="B84" s="219"/>
      <c r="C84" s="29" t="s">
        <v>1361</v>
      </c>
      <c r="D84" s="35" t="str">
        <f>VLOOKUP($C84,'[2]Tài khoản'!A$2:D$2746,2,FALSE)</f>
        <v>RES,THK,0402,1K,5%</v>
      </c>
      <c r="E84" s="36" t="s">
        <v>119</v>
      </c>
      <c r="F84" s="37">
        <v>300</v>
      </c>
      <c r="G84" s="71">
        <v>10000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30" customHeight="1">
      <c r="A85" s="27">
        <v>70</v>
      </c>
      <c r="B85" s="219"/>
      <c r="C85" s="29" t="s">
        <v>1383</v>
      </c>
      <c r="D85" s="35" t="str">
        <f>VLOOKUP($C85,'[2]Tài khoản'!A$2:D$2746,2,FALSE)</f>
        <v>Res,240ohm±1%,1/16W,0402,1.05*0.55*0.4mm</v>
      </c>
      <c r="E85" s="36" t="s">
        <v>119</v>
      </c>
      <c r="F85" s="37">
        <v>300</v>
      </c>
      <c r="G85" s="71">
        <v>10000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8.5" customHeight="1">
      <c r="A86" s="27">
        <v>71</v>
      </c>
      <c r="B86" s="219"/>
      <c r="C86" s="29" t="s">
        <v>1541</v>
      </c>
      <c r="D86" s="35" t="str">
        <f>VLOOKUP($C86,'[2]Tài khoản'!A$2:D$2746,2,FALSE)</f>
        <v>RES,THK,0402,82,5%,63mW</v>
      </c>
      <c r="E86" s="36" t="s">
        <v>119</v>
      </c>
      <c r="F86" s="37">
        <v>200</v>
      </c>
      <c r="G86" s="71">
        <v>9998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9.25" customHeight="1">
      <c r="A87" s="27">
        <v>72</v>
      </c>
      <c r="B87" s="219"/>
      <c r="C87" s="29" t="s">
        <v>1491</v>
      </c>
      <c r="D87" s="35" t="str">
        <f>VLOOKUP($C87,'[2]Tài khoản'!A$2:D$2746,2,FALSE)</f>
        <v>RES,THK,0402,51,5%,63mW</v>
      </c>
      <c r="E87" s="36" t="s">
        <v>119</v>
      </c>
      <c r="F87" s="37">
        <v>400</v>
      </c>
      <c r="G87" s="71">
        <v>4213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29.25" customHeight="1">
      <c r="A88" s="27">
        <v>73</v>
      </c>
      <c r="B88" s="219"/>
      <c r="C88" s="29" t="s">
        <v>1497</v>
      </c>
      <c r="D88" s="35" t="str">
        <f>VLOOKUP($C88,'[2]Tài khoản'!A$2:D$2746,2,FALSE)</f>
        <v>RES,THK,0402,56,5%,63mW</v>
      </c>
      <c r="E88" s="36" t="s">
        <v>119</v>
      </c>
      <c r="F88" s="37">
        <v>300</v>
      </c>
      <c r="G88" s="71">
        <v>6975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29.25" customHeight="1">
      <c r="A89" s="27">
        <v>74</v>
      </c>
      <c r="B89" s="219"/>
      <c r="C89" s="29" t="s">
        <v>1529</v>
      </c>
      <c r="D89" s="35" t="str">
        <f>VLOOKUP($C89,'[2]Tài khoản'!A$2:D$2746,2,FALSE)</f>
        <v>RES,THK,0402,75,1%,63mW</v>
      </c>
      <c r="E89" s="36" t="s">
        <v>119</v>
      </c>
      <c r="F89" s="37">
        <v>400</v>
      </c>
      <c r="G89" s="71">
        <v>6030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29.25" customHeight="1">
      <c r="A90" s="27">
        <v>75</v>
      </c>
      <c r="B90" s="219"/>
      <c r="C90" s="29" t="s">
        <v>1493</v>
      </c>
      <c r="D90" s="35" t="str">
        <f>VLOOKUP($C90,'[2]Tài khoản'!A$2:D$2746,2,FALSE)</f>
        <v>RES,THK,0402,562,1%,63mW</v>
      </c>
      <c r="E90" s="36" t="s">
        <v>119</v>
      </c>
      <c r="F90" s="37">
        <v>100</v>
      </c>
      <c r="G90" s="71">
        <v>9040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29.25" customHeight="1">
      <c r="A91" s="27">
        <v>76</v>
      </c>
      <c r="B91" s="219"/>
      <c r="C91" s="29" t="s">
        <v>1513</v>
      </c>
      <c r="D91" s="35" t="str">
        <f>VLOOKUP($C91,'[2]Tài khoản'!A$2:D$2746,2,FALSE)</f>
        <v>RES,THK,0402,68.1K,1%,63mW</v>
      </c>
      <c r="E91" s="36" t="s">
        <v>119</v>
      </c>
      <c r="F91" s="37">
        <v>400</v>
      </c>
      <c r="G91" s="71">
        <v>6028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29.25" customHeight="1">
      <c r="A92" s="27">
        <v>77</v>
      </c>
      <c r="B92" s="219"/>
      <c r="C92" s="29" t="s">
        <v>1425</v>
      </c>
      <c r="D92" s="35" t="str">
        <f>VLOOKUP($C92,'[2]Tài khoản'!A$2:D$2746,2,FALSE)</f>
        <v>RES,THK,0402,33.2K,1%,63mW</v>
      </c>
      <c r="E92" s="36" t="s">
        <v>119</v>
      </c>
      <c r="F92" s="37">
        <v>400</v>
      </c>
      <c r="G92" s="71">
        <v>6020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29.25" customHeight="1">
      <c r="A93" s="27">
        <v>78</v>
      </c>
      <c r="B93" s="219"/>
      <c r="C93" s="29" t="s">
        <v>1293</v>
      </c>
      <c r="D93" s="35" t="str">
        <f>VLOOKUP($C93,'[2]Tài khoản'!A$2:D$2746,2,FALSE)</f>
        <v>RES,THK,0402,100K,1%</v>
      </c>
      <c r="E93" s="36" t="s">
        <v>119</v>
      </c>
      <c r="F93" s="37">
        <v>600</v>
      </c>
      <c r="G93" s="71">
        <v>9999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29.25" customHeight="1">
      <c r="A94" s="27">
        <v>79</v>
      </c>
      <c r="B94" s="219"/>
      <c r="C94" s="29" t="s">
        <v>1397</v>
      </c>
      <c r="D94" s="35" t="str">
        <f>VLOOKUP($C94,'[2]Tài khoản'!A$2:D$2746,2,FALSE)</f>
        <v>RES,THK,0402,27K,5%,63mW</v>
      </c>
      <c r="E94" s="36" t="s">
        <v>119</v>
      </c>
      <c r="F94" s="37">
        <v>200</v>
      </c>
      <c r="G94" s="71">
        <v>9036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29.25" customHeight="1">
      <c r="A95" s="27">
        <v>80</v>
      </c>
      <c r="B95" s="219"/>
      <c r="C95" s="29" t="s">
        <v>1295</v>
      </c>
      <c r="D95" s="35" t="str">
        <f>VLOOKUP($C95,'[2]Tài khoản'!A$2:D$2746,2,FALSE)</f>
        <v>RES,THK,0402,100K,5%,63mW</v>
      </c>
      <c r="E95" s="36" t="s">
        <v>119</v>
      </c>
      <c r="F95" s="37">
        <v>300</v>
      </c>
      <c r="G95" s="71">
        <v>9998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29.25" customHeight="1">
      <c r="A96" s="27">
        <v>81</v>
      </c>
      <c r="B96" s="219"/>
      <c r="C96" s="29" t="s">
        <v>1545</v>
      </c>
      <c r="D96" s="35" t="str">
        <f>VLOOKUP($C96,'[2]Tài khoản'!A$2:D$2746,2,FALSE)</f>
        <v>RES,THK,0402,8.25K,1%,63mW</v>
      </c>
      <c r="E96" s="36" t="s">
        <v>119</v>
      </c>
      <c r="F96" s="37">
        <v>100</v>
      </c>
      <c r="G96" s="71">
        <v>9036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29.25" customHeight="1">
      <c r="A97" s="27">
        <v>82</v>
      </c>
      <c r="B97" s="219"/>
      <c r="C97" s="29" t="s">
        <v>1515</v>
      </c>
      <c r="D97" s="35" t="str">
        <f>VLOOKUP($C97,'[2]Tài khoản'!A$2:D$2746,2,FALSE)</f>
        <v>RES,THK,0402,6.04K,1%</v>
      </c>
      <c r="E97" s="36" t="s">
        <v>119</v>
      </c>
      <c r="F97" s="37">
        <v>100</v>
      </c>
      <c r="G97" s="71">
        <v>3900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29.25" customHeight="1">
      <c r="A98" s="27">
        <v>83</v>
      </c>
      <c r="B98" s="219"/>
      <c r="C98" s="29" t="s">
        <v>1475</v>
      </c>
      <c r="D98" s="35" t="str">
        <f>VLOOKUP($C98,'[2]Tài khoản'!A$2:D$2746,2,FALSE)</f>
        <v>RES,THK,0402,4.32K,1%</v>
      </c>
      <c r="E98" s="36"/>
      <c r="F98" s="37">
        <v>200</v>
      </c>
      <c r="G98" s="71">
        <v>4850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/>
      <c r="M98" s="147"/>
      <c r="N98" s="160"/>
      <c r="O98" s="169"/>
      <c r="P98" s="72"/>
    </row>
    <row r="99" spans="1:16" s="65" customFormat="1" ht="29.25" customHeight="1">
      <c r="A99" s="27">
        <v>84</v>
      </c>
      <c r="B99" s="219"/>
      <c r="C99" s="29" t="s">
        <v>1367</v>
      </c>
      <c r="D99" s="35" t="str">
        <f>VLOOKUP($C99,'[2]Tài khoản'!A$2:D$2746,2,FALSE)</f>
        <v>RES,THK,0402,20K,1%,63mW</v>
      </c>
      <c r="E99" s="36"/>
      <c r="F99" s="37">
        <v>300</v>
      </c>
      <c r="G99" s="71">
        <v>4530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/>
      <c r="M99" s="147"/>
      <c r="N99" s="160"/>
      <c r="O99" s="169"/>
      <c r="P99" s="72"/>
    </row>
    <row r="100" spans="1:16" s="65" customFormat="1" ht="29.25" customHeight="1">
      <c r="A100" s="27">
        <v>85</v>
      </c>
      <c r="B100" s="219"/>
      <c r="C100" s="29" t="s">
        <v>1415</v>
      </c>
      <c r="D100" s="35" t="str">
        <f>VLOOKUP($C100,'[2]Tài khoản'!A$2:D$2746,2,FALSE)</f>
        <v>RES,THK,0402,300,1%,63mW</v>
      </c>
      <c r="E100" s="36"/>
      <c r="F100" s="37">
        <v>200</v>
      </c>
      <c r="G100" s="71">
        <v>8000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/>
      <c r="M100" s="147"/>
      <c r="N100" s="160"/>
      <c r="O100" s="169"/>
      <c r="P100" s="72"/>
    </row>
    <row r="101" spans="1:16" s="65" customFormat="1" ht="29.25" customHeight="1">
      <c r="A101" s="27">
        <v>86</v>
      </c>
      <c r="B101" s="219"/>
      <c r="C101" s="29" t="s">
        <v>1385</v>
      </c>
      <c r="D101" s="35" t="str">
        <f>VLOOKUP($C101,'[2]Tài khoản'!A$2:D$2746,2,FALSE)</f>
        <v>RES,THK,0402,24.3K,1%,63mW</v>
      </c>
      <c r="E101" s="36"/>
      <c r="F101" s="37">
        <v>100</v>
      </c>
      <c r="G101" s="71">
        <v>9997</v>
      </c>
      <c r="H101" s="68"/>
      <c r="I101" s="159" t="str">
        <f>VLOOKUP(C101,'Danh mục VT'!A$2:E$2898,5,FALSE)</f>
        <v>NVL</v>
      </c>
      <c r="J101" s="181">
        <f>VLOOKUP(C101,'Danh mục VT'!A$2:F$2898,6,FALSE)</f>
        <v>1548</v>
      </c>
      <c r="K101" s="181" t="s">
        <v>5870</v>
      </c>
      <c r="L101" s="183"/>
      <c r="M101" s="147"/>
      <c r="N101" s="160"/>
      <c r="O101" s="169"/>
      <c r="P101" s="72"/>
    </row>
    <row r="102" spans="1:16" s="65" customFormat="1" ht="29.25" customHeight="1">
      <c r="A102" s="27">
        <v>87</v>
      </c>
      <c r="B102" s="219"/>
      <c r="C102" s="29" t="s">
        <v>1355</v>
      </c>
      <c r="D102" s="35" t="str">
        <f>VLOOKUP($C102,'[2]Tài khoản'!A$2:D$2746,2,FALSE)</f>
        <v>RES,THK,0402,1.69K,1%,63mW</v>
      </c>
      <c r="E102" s="36"/>
      <c r="F102" s="37">
        <v>100</v>
      </c>
      <c r="G102" s="71">
        <v>9000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/>
      <c r="M102" s="147"/>
      <c r="N102" s="160"/>
      <c r="O102" s="169"/>
      <c r="P102" s="72"/>
    </row>
    <row r="103" spans="1:16" s="65" customFormat="1" ht="29.25" customHeight="1">
      <c r="A103" s="27">
        <v>88</v>
      </c>
      <c r="B103" s="219"/>
      <c r="C103" s="29" t="s">
        <v>1503</v>
      </c>
      <c r="D103" s="35" t="str">
        <f>VLOOKUP($C103,'[2]Tài khoản'!A$2:D$2746,2,FALSE)</f>
        <v>RES,THK,0402,5.62K,1%,63mW</v>
      </c>
      <c r="E103" s="36"/>
      <c r="F103" s="37">
        <v>100</v>
      </c>
      <c r="G103" s="71">
        <v>9000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/>
      <c r="M103" s="147"/>
      <c r="N103" s="160"/>
      <c r="O103" s="169"/>
      <c r="P103" s="72"/>
    </row>
    <row r="104" spans="1:16" s="65" customFormat="1" ht="29.25" customHeight="1">
      <c r="A104" s="27">
        <v>89</v>
      </c>
      <c r="B104" s="219"/>
      <c r="C104" s="29" t="s">
        <v>1371</v>
      </c>
      <c r="D104" s="35" t="str">
        <f>VLOOKUP($C104,'[2]Tài khoản'!A$2:D$2746,2,FALSE)</f>
        <v>RES,THK,0402,21.5K,1%,63mW</v>
      </c>
      <c r="E104" s="36"/>
      <c r="F104" s="37">
        <v>200</v>
      </c>
      <c r="G104" s="71">
        <v>5600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/>
      <c r="M104" s="147"/>
      <c r="N104" s="160"/>
      <c r="O104" s="169"/>
      <c r="P104" s="72"/>
    </row>
    <row r="105" spans="1:16" s="65" customFormat="1" ht="29.25" customHeight="1">
      <c r="A105" s="27">
        <v>90</v>
      </c>
      <c r="B105" s="219"/>
      <c r="C105" s="29" t="s">
        <v>1315</v>
      </c>
      <c r="D105" s="35" t="str">
        <f>VLOOKUP($C105,'[2]Tài khoản'!A$2:D$2746,2,FALSE)</f>
        <v>RES,THK,0402,121K,1%,63mW</v>
      </c>
      <c r="E105" s="36"/>
      <c r="F105" s="37">
        <v>100</v>
      </c>
      <c r="G105" s="71">
        <v>9000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/>
      <c r="M105" s="147"/>
      <c r="N105" s="160"/>
      <c r="O105" s="169"/>
      <c r="P105" s="72"/>
    </row>
    <row r="106" spans="1:16" s="65" customFormat="1" ht="31.5" customHeight="1">
      <c r="A106" s="27">
        <v>91</v>
      </c>
      <c r="B106" s="219"/>
      <c r="C106" s="29" t="s">
        <v>1375</v>
      </c>
      <c r="D106" s="35" t="str">
        <f>VLOOKUP($C106,'[2]Tài khoản'!A$2:D$2746,2,FALSE)</f>
        <v>RES 22.1K OHM 1/16W 1% 0402 SMD</v>
      </c>
      <c r="E106" s="36"/>
      <c r="F106" s="37">
        <v>300</v>
      </c>
      <c r="G106" s="71">
        <v>10000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/>
      <c r="M106" s="147"/>
      <c r="N106" s="160"/>
      <c r="O106" s="169"/>
      <c r="P106" s="72"/>
    </row>
    <row r="107" spans="1:16" s="65" customFormat="1" ht="31.15" customHeight="1">
      <c r="A107" s="27">
        <v>92</v>
      </c>
      <c r="B107" s="219"/>
      <c r="C107" s="29" t="s">
        <v>1523</v>
      </c>
      <c r="D107" s="35" t="str">
        <f>VLOOKUP($C107,'[2]Tài khoản'!A$2:D$2746,2,FALSE)</f>
        <v>RES,THK,0402,73.2K,1%,63mW</v>
      </c>
      <c r="E107" s="36"/>
      <c r="F107" s="37">
        <v>100</v>
      </c>
      <c r="G107" s="71">
        <v>9950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/>
      <c r="M107" s="147"/>
      <c r="N107" s="160"/>
      <c r="O107" s="169"/>
      <c r="P107" s="72"/>
    </row>
    <row r="108" spans="1:16" s="65" customFormat="1" ht="22.5" customHeight="1">
      <c r="A108" s="27">
        <v>93</v>
      </c>
      <c r="B108" s="219"/>
      <c r="C108" s="29" t="s">
        <v>1922</v>
      </c>
      <c r="D108" s="35" t="str">
        <f>VLOOKUP($C108,'[2]Tài khoản'!A$2:D$2746,2,FALSE)</f>
        <v>MAIN CHIPSET</v>
      </c>
      <c r="E108" s="36"/>
      <c r="F108" s="37">
        <v>100</v>
      </c>
      <c r="G108" s="71">
        <v>100</v>
      </c>
      <c r="H108" s="68"/>
      <c r="I108" s="159" t="str">
        <f>VLOOKUP(C108,'Danh mục VT'!A$2:E$2898,5,FALSE)</f>
        <v>NVL</v>
      </c>
      <c r="J108" s="181">
        <f>VLOOKUP(C108,'Danh mục VT'!A$2:F$2898,6,FALSE)</f>
        <v>1548</v>
      </c>
      <c r="K108" s="181" t="s">
        <v>5870</v>
      </c>
      <c r="L108" s="183"/>
      <c r="M108" s="147"/>
      <c r="N108" s="160"/>
      <c r="O108" s="169"/>
      <c r="P108" s="72"/>
    </row>
    <row r="109" spans="1:16" s="65" customFormat="1" ht="32.25" customHeight="1">
      <c r="A109" s="27">
        <v>94</v>
      </c>
      <c r="B109" s="219"/>
      <c r="C109" s="245" t="s">
        <v>2059</v>
      </c>
      <c r="D109" s="35" t="str">
        <f>VLOOKUP($C109,'[2]Tài khoản'!A$2:D$2746,2,FALSE)</f>
        <v>eMMC 4GB</v>
      </c>
      <c r="E109" s="36"/>
      <c r="F109" s="37">
        <v>0</v>
      </c>
      <c r="G109" s="71">
        <v>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/>
      <c r="M109" s="147"/>
      <c r="N109" s="160"/>
      <c r="O109" s="169"/>
      <c r="P109" s="72"/>
    </row>
    <row r="110" spans="1:16" s="65" customFormat="1" ht="37.5" customHeight="1">
      <c r="A110" s="27">
        <v>95</v>
      </c>
      <c r="B110" s="219"/>
      <c r="C110" s="29" t="s">
        <v>2109</v>
      </c>
      <c r="D110" s="35" t="str">
        <f>VLOOKUP($C110,'[2]Tài khoản'!A$2:D$2746,2,FALSE)</f>
        <v>IC,IR,T/H,RCVR,38KHz,2.5V-5.5V,0.45mA,45m,0.35mW/m2</v>
      </c>
      <c r="E110" s="36" t="s">
        <v>119</v>
      </c>
      <c r="F110" s="37">
        <v>100</v>
      </c>
      <c r="G110" s="71">
        <v>100</v>
      </c>
      <c r="H110" s="68"/>
      <c r="I110" s="159" t="str">
        <f>VLOOKUP(C110,'Danh mục VT'!A$2:E$2898,5,FALSE)</f>
        <v>NVL</v>
      </c>
      <c r="J110" s="181">
        <f>VLOOKUP(C110,'Danh mục VT'!A$2:F$2898,6,FALSE)</f>
        <v>1548</v>
      </c>
      <c r="K110" s="181" t="s">
        <v>5870</v>
      </c>
      <c r="L110" s="183" t="s">
        <v>5905</v>
      </c>
      <c r="M110" s="147"/>
      <c r="N110" s="160"/>
      <c r="O110" s="169">
        <v>1</v>
      </c>
      <c r="P110" s="72">
        <v>5</v>
      </c>
    </row>
    <row r="111" spans="1:16" s="65" customFormat="1" ht="37.5" customHeight="1">
      <c r="A111" s="27">
        <v>96</v>
      </c>
      <c r="B111" s="219"/>
      <c r="C111" s="29" t="s">
        <v>1979</v>
      </c>
      <c r="D111" s="35" t="str">
        <f>VLOOKUP($C111,'[2]Tài khoản'!A$2:D$2746,2,FALSE)</f>
        <v>IC,SDRAM,FBGA96,4Gb,1866Mbps,256Mx16,1.5V,DDR3-1866</v>
      </c>
      <c r="E111" s="36" t="s">
        <v>119</v>
      </c>
      <c r="F111" s="37">
        <v>200</v>
      </c>
      <c r="G111" s="71">
        <v>1997</v>
      </c>
      <c r="H111" s="68"/>
      <c r="I111" s="159" t="str">
        <f>VLOOKUP(C111,'Danh mục VT'!A$2:E$2898,5,FALSE)</f>
        <v>NVL</v>
      </c>
      <c r="J111" s="181">
        <f>VLOOKUP(C111,'Danh mục VT'!A$2:F$2898,6,FALSE)</f>
        <v>1548</v>
      </c>
      <c r="K111" s="181" t="s">
        <v>5870</v>
      </c>
      <c r="L111" s="183" t="s">
        <v>5905</v>
      </c>
      <c r="M111" s="147"/>
      <c r="N111" s="160"/>
      <c r="O111" s="169">
        <v>1</v>
      </c>
      <c r="P111" s="72">
        <v>-18</v>
      </c>
    </row>
    <row r="112" spans="1:16" s="65" customFormat="1" ht="42.75" customHeight="1">
      <c r="A112" s="27">
        <v>97</v>
      </c>
      <c r="B112" s="219"/>
      <c r="C112" s="29" t="s">
        <v>1943</v>
      </c>
      <c r="D112" s="35" t="str">
        <f>VLOOKUP($C112,'[2]Tài khoản'!A$2:D$2746,2,FALSE)</f>
        <v>IC,DRV,TSSOP14,STEREO,3/5.5V,DIRECTPATH,3Vrms,ADJ-GAIN</v>
      </c>
      <c r="E112" s="36" t="s">
        <v>119</v>
      </c>
      <c r="F112" s="37">
        <v>100</v>
      </c>
      <c r="G112" s="71">
        <v>2000</v>
      </c>
      <c r="H112" s="68"/>
      <c r="I112" s="159" t="str">
        <f>VLOOKUP(C112,'Danh mục VT'!A$2:E$2898,5,FALSE)</f>
        <v>NVL</v>
      </c>
      <c r="J112" s="181">
        <f>VLOOKUP(C112,'Danh mục VT'!A$2:F$2898,6,FALSE)</f>
        <v>1548</v>
      </c>
      <c r="K112" s="181" t="s">
        <v>5870</v>
      </c>
      <c r="L112" s="183" t="s">
        <v>5905</v>
      </c>
      <c r="M112" s="147"/>
      <c r="N112" s="160"/>
      <c r="O112" s="169">
        <v>1</v>
      </c>
      <c r="P112" s="72">
        <v>62</v>
      </c>
    </row>
    <row r="113" spans="1:16" s="65" customFormat="1" ht="42.2" customHeight="1">
      <c r="A113" s="27">
        <v>98</v>
      </c>
      <c r="B113" s="219"/>
      <c r="C113" s="29" t="s">
        <v>2086</v>
      </c>
      <c r="D113" s="35" t="str">
        <f>VLOOKUP($C113,'[2]Tài khoản'!A$2:D$2746,2,FALSE)</f>
        <v>IC,SWH,SC70/5,LOAD SWITCH,0.4/0.8mOHM,1.62/5.5V,TH-SHTDN,AUTORESTART</v>
      </c>
      <c r="E113" s="36" t="s">
        <v>119</v>
      </c>
      <c r="F113" s="37">
        <v>100</v>
      </c>
      <c r="G113" s="71">
        <v>2839</v>
      </c>
      <c r="H113" s="68"/>
      <c r="I113" s="159" t="str">
        <f>VLOOKUP(C113,'Danh mục VT'!A$2:E$2898,5,FALSE)</f>
        <v>NVL</v>
      </c>
      <c r="J113" s="181">
        <f>VLOOKUP(C113,'Danh mục VT'!A$2:F$2898,6,FALSE)</f>
        <v>1548</v>
      </c>
      <c r="K113" s="181" t="s">
        <v>5870</v>
      </c>
      <c r="L113" s="183" t="s">
        <v>5905</v>
      </c>
      <c r="M113" s="147"/>
      <c r="N113" s="160"/>
      <c r="O113" s="169">
        <v>1</v>
      </c>
      <c r="P113" s="72">
        <v>1982</v>
      </c>
    </row>
    <row r="114" spans="1:16" s="65" customFormat="1" ht="26.25" customHeight="1">
      <c r="A114" s="27">
        <v>99</v>
      </c>
      <c r="B114" s="219"/>
      <c r="C114" s="29" t="s">
        <v>2089</v>
      </c>
      <c r="D114" s="35" t="str">
        <f>VLOOKUP($C114,'[2]Tài khoản'!A$2:D$2746,2,FALSE)</f>
        <v>IC,SWH,SOT23/6,PWR DISTRIBUTION,LATCH OFF,2.5/6.5V,1.2A,ACTIVE LOW</v>
      </c>
      <c r="E114" s="36" t="s">
        <v>119</v>
      </c>
      <c r="F114" s="37">
        <v>300</v>
      </c>
      <c r="G114" s="71">
        <v>3000</v>
      </c>
      <c r="H114" s="68"/>
      <c r="I114" s="159" t="str">
        <f>VLOOKUP(C114,'Danh mục VT'!A$2:E$2898,5,FALSE)</f>
        <v>NVL</v>
      </c>
      <c r="J114" s="181">
        <f>VLOOKUP(C114,'Danh mục VT'!A$2:F$2898,6,FALSE)</f>
        <v>1548</v>
      </c>
      <c r="K114" s="181" t="s">
        <v>5870</v>
      </c>
      <c r="L114" s="183" t="s">
        <v>5905</v>
      </c>
      <c r="M114" s="147"/>
      <c r="N114" s="160"/>
      <c r="O114" s="169">
        <v>1</v>
      </c>
      <c r="P114" s="72">
        <v>1982</v>
      </c>
    </row>
    <row r="115" spans="1:16" s="65" customFormat="1" ht="43.5" customHeight="1">
      <c r="A115" s="27">
        <v>100</v>
      </c>
      <c r="B115" s="219"/>
      <c r="C115" s="29" t="s">
        <v>2057</v>
      </c>
      <c r="D115" s="35" t="str">
        <f>VLOOKUP($C115,'[2]Tài khoản'!A$2:D$2746,2,FALSE)</f>
        <v>IC,LGC,SC70/6,BUFFER,1.65/5.5V,DUAL,SCHMITT TRIGGER INPUT</v>
      </c>
      <c r="E115" s="36" t="s">
        <v>119</v>
      </c>
      <c r="F115" s="37">
        <v>100</v>
      </c>
      <c r="G115" s="71">
        <v>1980</v>
      </c>
      <c r="H115" s="68"/>
      <c r="I115" s="159" t="str">
        <f>VLOOKUP(C115,'Danh mục VT'!A$2:E$2898,5,FALSE)</f>
        <v>NVL</v>
      </c>
      <c r="J115" s="181">
        <f>VLOOKUP(C115,'Danh mục VT'!A$2:F$2898,6,FALSE)</f>
        <v>1548</v>
      </c>
      <c r="K115" s="181" t="s">
        <v>5870</v>
      </c>
      <c r="L115" s="183" t="s">
        <v>5905</v>
      </c>
      <c r="M115" s="147"/>
      <c r="N115" s="160"/>
      <c r="O115" s="169">
        <v>1</v>
      </c>
      <c r="P115" s="72">
        <v>-18</v>
      </c>
    </row>
    <row r="116" spans="1:16" s="65" customFormat="1" ht="32.25" customHeight="1">
      <c r="A116" s="27">
        <v>101</v>
      </c>
      <c r="B116" s="219"/>
      <c r="C116" s="29" t="s">
        <v>2055</v>
      </c>
      <c r="D116" s="35" t="str">
        <f>VLOOKUP($C116,'[2]Tài khoản'!A$2:D$2746,2,FALSE)</f>
        <v>IC,BUFFER,SCHMIT,TRIG,SOT23-5</v>
      </c>
      <c r="E116" s="36" t="s">
        <v>119</v>
      </c>
      <c r="F116" s="37">
        <v>200</v>
      </c>
      <c r="G116" s="71">
        <v>3000</v>
      </c>
      <c r="H116" s="68"/>
      <c r="I116" s="159" t="str">
        <f>VLOOKUP(C116,'Danh mục VT'!A$2:E$2898,5,FALSE)</f>
        <v>NVL</v>
      </c>
      <c r="J116" s="181">
        <f>VLOOKUP(C116,'Danh mục VT'!A$2:F$2898,6,FALSE)</f>
        <v>1548</v>
      </c>
      <c r="K116" s="181" t="s">
        <v>5870</v>
      </c>
      <c r="L116" s="183" t="s">
        <v>5905</v>
      </c>
      <c r="M116" s="147"/>
      <c r="N116" s="160"/>
      <c r="O116" s="169">
        <v>2</v>
      </c>
      <c r="P116" s="72">
        <v>964</v>
      </c>
    </row>
    <row r="117" spans="1:16" s="65" customFormat="1" ht="32.25" customHeight="1">
      <c r="A117" s="27">
        <v>102</v>
      </c>
      <c r="B117" s="219"/>
      <c r="C117" s="29" t="s">
        <v>2095</v>
      </c>
      <c r="D117" s="35" t="str">
        <f>VLOOKUP($C117,'[2]Tài khoản'!A$2:D$2746,2,FALSE)</f>
        <v>IC,REG,BUCK,SYNC,ADJ,DL,16HTSSOP</v>
      </c>
      <c r="E117" s="36"/>
      <c r="F117" s="37">
        <v>100</v>
      </c>
      <c r="G117" s="71">
        <v>2000</v>
      </c>
      <c r="H117" s="68"/>
      <c r="I117" s="159" t="str">
        <f>VLOOKUP(C117,'Danh mục VT'!A$2:E$2898,5,FALSE)</f>
        <v>NVL</v>
      </c>
      <c r="J117" s="181">
        <f>VLOOKUP(C117,'Danh mục VT'!A$2:F$2898,6,FALSE)</f>
        <v>1548</v>
      </c>
      <c r="K117" s="181" t="s">
        <v>5870</v>
      </c>
      <c r="L117" s="183"/>
      <c r="M117" s="147"/>
      <c r="N117" s="160"/>
      <c r="O117" s="169"/>
      <c r="P117" s="72"/>
    </row>
    <row r="118" spans="1:16" s="65" customFormat="1" ht="32.25" customHeight="1">
      <c r="A118" s="27">
        <v>103</v>
      </c>
      <c r="B118" s="219"/>
      <c r="C118" s="29" t="s">
        <v>2072</v>
      </c>
      <c r="D118" s="35" t="str">
        <f>VLOOKUP($C118,'[2]Tài khoản'!A$2:D$2746,2,FALSE)</f>
        <v>IC,REG,WSON6,2.5V,200mA,LDO,175mV,OCP,TSD</v>
      </c>
      <c r="E118" s="36"/>
      <c r="F118" s="37">
        <v>100</v>
      </c>
      <c r="G118" s="71">
        <v>1982</v>
      </c>
      <c r="H118" s="68"/>
      <c r="I118" s="159" t="str">
        <f>VLOOKUP(C118,'Danh mục VT'!A$2:E$2898,5,FALSE)</f>
        <v>NVL</v>
      </c>
      <c r="J118" s="181">
        <f>VLOOKUP(C118,'Danh mục VT'!A$2:F$2898,6,FALSE)</f>
        <v>1548</v>
      </c>
      <c r="K118" s="181" t="s">
        <v>5870</v>
      </c>
      <c r="L118" s="183"/>
      <c r="M118" s="147"/>
      <c r="N118" s="160"/>
      <c r="O118" s="169"/>
      <c r="P118" s="72"/>
    </row>
    <row r="119" spans="1:16" s="65" customFormat="1" ht="32.25" customHeight="1">
      <c r="A119" s="27">
        <v>104</v>
      </c>
      <c r="B119" s="219"/>
      <c r="C119" s="29" t="s">
        <v>2105</v>
      </c>
      <c r="D119" s="35" t="str">
        <f>VLOOKUP($C119,'[2]Tài khoản'!A$2:D$2746,2,FALSE)</f>
        <v>IC,REG,SC70/5,1.0V,150mA,LDO,170mV,W ENABLE</v>
      </c>
      <c r="E119" s="36"/>
      <c r="F119" s="37">
        <v>100</v>
      </c>
      <c r="G119" s="71">
        <v>2904</v>
      </c>
      <c r="H119" s="68"/>
      <c r="I119" s="159" t="str">
        <f>VLOOKUP(C119,'Danh mục VT'!A$2:E$2898,5,FALSE)</f>
        <v>NVL</v>
      </c>
      <c r="J119" s="181">
        <f>VLOOKUP(C119,'Danh mục VT'!A$2:F$2898,6,FALSE)</f>
        <v>1548</v>
      </c>
      <c r="K119" s="181" t="s">
        <v>5870</v>
      </c>
      <c r="L119" s="183"/>
      <c r="M119" s="147"/>
      <c r="N119" s="160"/>
      <c r="O119" s="169"/>
      <c r="P119" s="72"/>
    </row>
    <row r="120" spans="1:16" s="65" customFormat="1" ht="32.25" customHeight="1">
      <c r="A120" s="27">
        <v>105</v>
      </c>
      <c r="B120" s="219"/>
      <c r="C120" s="29" t="s">
        <v>2074</v>
      </c>
      <c r="D120" s="35" t="str">
        <f>VLOOKUP($C120,'[2]Tài khoản'!A$2:D$2746,2,FALSE)</f>
        <v>IC,REG,SOT23/5,3.3V,200mA,LDO, 175mV</v>
      </c>
      <c r="E120" s="36"/>
      <c r="F120" s="37">
        <v>100</v>
      </c>
      <c r="G120" s="71">
        <v>1613</v>
      </c>
      <c r="H120" s="68"/>
      <c r="I120" s="159" t="str">
        <f>VLOOKUP(C120,'Danh mục VT'!A$2:E$2898,5,FALSE)</f>
        <v>NVL</v>
      </c>
      <c r="J120" s="181">
        <f>VLOOKUP(C120,'Danh mục VT'!A$2:F$2898,6,FALSE)</f>
        <v>1548</v>
      </c>
      <c r="K120" s="181" t="s">
        <v>5870</v>
      </c>
      <c r="L120" s="183"/>
      <c r="M120" s="147"/>
      <c r="N120" s="160"/>
      <c r="O120" s="169"/>
      <c r="P120" s="72"/>
    </row>
    <row r="121" spans="1:16" s="65" customFormat="1" ht="32.25" customHeight="1">
      <c r="A121" s="27">
        <v>106</v>
      </c>
      <c r="B121" s="219"/>
      <c r="C121" s="29" t="s">
        <v>2101</v>
      </c>
      <c r="D121" s="35" t="str">
        <f>VLOOKUP($C121,'[2]Tài khoản'!A$2:D$2746,2,FALSE)</f>
        <v>IC,REG,QFN14,ADJ,6A,SW,0.2/1.6MHz,BUCK,PGOM</v>
      </c>
      <c r="E121" s="36"/>
      <c r="F121" s="37">
        <v>100</v>
      </c>
      <c r="G121" s="71">
        <v>3000</v>
      </c>
      <c r="H121" s="68"/>
      <c r="I121" s="159" t="str">
        <f>VLOOKUP(C121,'Danh mục VT'!A$2:E$2898,5,FALSE)</f>
        <v>NVL</v>
      </c>
      <c r="J121" s="181">
        <f>VLOOKUP(C121,'Danh mục VT'!A$2:F$2898,6,FALSE)</f>
        <v>1548</v>
      </c>
      <c r="K121" s="181" t="s">
        <v>5870</v>
      </c>
      <c r="L121" s="183"/>
      <c r="M121" s="147"/>
      <c r="N121" s="160"/>
      <c r="O121" s="169"/>
      <c r="P121" s="72"/>
    </row>
    <row r="122" spans="1:16" s="65" customFormat="1" ht="56.45" customHeight="1">
      <c r="A122" s="27">
        <v>107</v>
      </c>
      <c r="B122" s="219"/>
      <c r="C122" s="29" t="s">
        <v>2093</v>
      </c>
      <c r="D122" s="35" t="str">
        <f>VLOOKUP($C122,'[2]Tài khoản'!A$2:D$2746,2,FALSE)</f>
        <v>IC,REG,HTSSOP14,ADJ,2A,4.5/18VIN,W/ECO-MODE,SW,700KHz,BUCK,SYN,ASS,PGO</v>
      </c>
      <c r="E122" s="36" t="s">
        <v>119</v>
      </c>
      <c r="F122" s="37">
        <v>100</v>
      </c>
      <c r="G122" s="71">
        <v>2000</v>
      </c>
      <c r="H122" s="68"/>
      <c r="I122" s="159" t="str">
        <f>VLOOKUP(C122,'Danh mục VT'!A$2:E$2898,5,FALSE)</f>
        <v>NVL</v>
      </c>
      <c r="J122" s="181">
        <f>VLOOKUP(C122,'Danh mục VT'!A$2:F$2898,6,FALSE)</f>
        <v>1548</v>
      </c>
      <c r="K122" s="181" t="s">
        <v>5870</v>
      </c>
      <c r="L122" s="183" t="s">
        <v>5905</v>
      </c>
      <c r="M122" s="147"/>
      <c r="N122" s="160"/>
      <c r="O122" s="169">
        <v>1</v>
      </c>
      <c r="P122" s="72">
        <v>1682</v>
      </c>
    </row>
    <row r="123" spans="1:16" s="65" customFormat="1" ht="42.75" customHeight="1">
      <c r="A123" s="27">
        <v>108</v>
      </c>
      <c r="B123" s="219"/>
      <c r="C123" s="29" t="s">
        <v>1767</v>
      </c>
      <c r="D123" s="35" t="str">
        <f>VLOOKUP($C123,'[2]Tài khoản'!A$2:D$2746,2,FALSE)</f>
        <v>XTL,FXD,SMT,54.000000MHz,10/20PPM,3.2x2.5x1.2mm,18pF</v>
      </c>
      <c r="E123" s="36" t="s">
        <v>119</v>
      </c>
      <c r="F123" s="37">
        <v>100</v>
      </c>
      <c r="G123" s="71">
        <v>1000</v>
      </c>
      <c r="H123" s="68"/>
      <c r="I123" s="159" t="str">
        <f>VLOOKUP(C123,'Danh mục VT'!A$2:E$2898,5,FALSE)</f>
        <v>NVL</v>
      </c>
      <c r="J123" s="181">
        <f>VLOOKUP(C123,'Danh mục VT'!A$2:F$2898,6,FALSE)</f>
        <v>1548</v>
      </c>
      <c r="K123" s="181" t="s">
        <v>5870</v>
      </c>
      <c r="L123" s="183" t="s">
        <v>5905</v>
      </c>
      <c r="M123" s="147"/>
      <c r="N123" s="160"/>
      <c r="O123" s="169">
        <v>1</v>
      </c>
      <c r="P123" s="72">
        <v>1982</v>
      </c>
    </row>
    <row r="124" spans="1:16" s="65" customFormat="1" ht="30" customHeight="1">
      <c r="A124" s="27">
        <v>109</v>
      </c>
      <c r="B124" s="219"/>
      <c r="C124" s="29" t="s">
        <v>2405</v>
      </c>
      <c r="D124" s="35" t="str">
        <f>VLOOKUP($C124,'[2]Tài khoản'!A$2:D$2746,2,FALSE)</f>
        <v>HSN,BGA,21x21x11.4mm,ALM,BLK,21MM BGA</v>
      </c>
      <c r="E124" s="36" t="s">
        <v>119</v>
      </c>
      <c r="F124" s="37">
        <v>100</v>
      </c>
      <c r="G124" s="71">
        <v>100</v>
      </c>
      <c r="H124" s="68"/>
      <c r="I124" s="159" t="str">
        <f>VLOOKUP(C124,'Danh mục VT'!A$2:E$2898,5,FALSE)</f>
        <v>NVL</v>
      </c>
      <c r="J124" s="181">
        <f>VLOOKUP(C124,'Danh mục VT'!A$2:F$2898,6,FALSE)</f>
        <v>1548</v>
      </c>
      <c r="K124" s="181" t="s">
        <v>5870</v>
      </c>
      <c r="L124" s="183" t="s">
        <v>5905</v>
      </c>
      <c r="M124" s="147"/>
      <c r="N124" s="160"/>
      <c r="O124" s="169">
        <v>2</v>
      </c>
      <c r="P124" s="72">
        <v>964</v>
      </c>
    </row>
    <row r="125" spans="1:16" s="65" customFormat="1" ht="42.2" customHeight="1">
      <c r="A125" s="27">
        <v>110</v>
      </c>
      <c r="B125" s="219"/>
      <c r="C125" s="29" t="s">
        <v>2530</v>
      </c>
      <c r="D125" s="35" t="str">
        <f>VLOOKUP($C125,'[2]Tài khoản'!A$2:D$2746,2,FALSE)</f>
        <v>Mainboard PCB,FR4,0.063 inch,DSR-8000,Green,Imersion silver</v>
      </c>
      <c r="E125" s="36" t="s">
        <v>119</v>
      </c>
      <c r="F125" s="37">
        <v>100</v>
      </c>
      <c r="G125" s="71">
        <v>0</v>
      </c>
      <c r="H125" s="68"/>
      <c r="I125" s="159" t="str">
        <f>VLOOKUP(C125,'Danh mục VT'!A$2:E$2898,5,FALSE)</f>
        <v>NVL</v>
      </c>
      <c r="J125" s="181">
        <f>VLOOKUP(C125,'Danh mục VT'!A$2:F$2898,6,FALSE)</f>
        <v>1548</v>
      </c>
      <c r="K125" s="181" t="s">
        <v>5870</v>
      </c>
      <c r="L125" s="183" t="s">
        <v>5905</v>
      </c>
      <c r="M125" s="147"/>
      <c r="N125" s="160"/>
      <c r="O125" s="169">
        <v>1</v>
      </c>
      <c r="P125" s="72">
        <v>0</v>
      </c>
    </row>
    <row r="126" spans="1:16" s="65" customFormat="1" ht="22.5" customHeight="1">
      <c r="A126" s="27">
        <v>111</v>
      </c>
      <c r="B126" s="219"/>
      <c r="C126" s="29" t="s">
        <v>6074</v>
      </c>
      <c r="D126" s="35" t="s">
        <v>6075</v>
      </c>
      <c r="E126" s="36" t="s">
        <v>119</v>
      </c>
      <c r="F126" s="37">
        <v>100</v>
      </c>
      <c r="G126" s="71">
        <v>100</v>
      </c>
      <c r="H126" s="68"/>
      <c r="I126" s="159" t="e">
        <f>VLOOKUP(C126,'Danh mục VT'!A$2:E$2898,5,FALSE)</f>
        <v>#N/A</v>
      </c>
      <c r="J126" s="181" t="e">
        <f>VLOOKUP(C126,'Danh mục VT'!A$2:F$2898,6,FALSE)</f>
        <v>#N/A</v>
      </c>
      <c r="K126" s="181" t="s">
        <v>5870</v>
      </c>
      <c r="L126" s="183" t="s">
        <v>5905</v>
      </c>
      <c r="M126" s="147"/>
      <c r="N126" s="160"/>
      <c r="O126" s="169">
        <v>2</v>
      </c>
      <c r="P126" s="72">
        <v>1459</v>
      </c>
    </row>
    <row r="127" spans="1:16" s="173" customFormat="1" ht="22.5" customHeight="1">
      <c r="A127" s="171" t="s">
        <v>22</v>
      </c>
      <c r="B127" s="172"/>
      <c r="D127" s="174" t="s">
        <v>6073</v>
      </c>
      <c r="E127" s="175"/>
      <c r="F127" s="175"/>
      <c r="G127" s="175"/>
      <c r="H127" s="176"/>
      <c r="I127" s="90"/>
      <c r="J127" s="182"/>
      <c r="K127" s="182"/>
      <c r="L127" s="182"/>
      <c r="M127" s="90"/>
      <c r="N127" s="90"/>
      <c r="O127" s="177"/>
    </row>
    <row r="128" spans="1:16" s="77" customFormat="1">
      <c r="A128" s="82"/>
      <c r="E128" s="430" t="s">
        <v>6021</v>
      </c>
      <c r="F128" s="430"/>
      <c r="G128" s="430"/>
      <c r="H128" s="430"/>
      <c r="I128" s="63"/>
      <c r="J128" s="178"/>
      <c r="K128" s="178"/>
      <c r="L128" s="178"/>
      <c r="M128" s="63"/>
      <c r="N128" s="63"/>
      <c r="O128" s="81"/>
    </row>
    <row r="129" spans="1:17" s="77" customFormat="1" ht="15" customHeight="1">
      <c r="A129" s="433" t="s">
        <v>24</v>
      </c>
      <c r="B129" s="433"/>
      <c r="C129" s="433"/>
      <c r="D129" s="83" t="s">
        <v>25</v>
      </c>
      <c r="E129" s="433" t="s">
        <v>26</v>
      </c>
      <c r="F129" s="433"/>
      <c r="G129" s="435" t="s">
        <v>27</v>
      </c>
      <c r="H129" s="435"/>
      <c r="I129" s="63"/>
      <c r="J129" s="178"/>
      <c r="K129" s="178"/>
      <c r="L129" s="178"/>
      <c r="M129" s="63"/>
      <c r="N129" s="63"/>
      <c r="O129" s="81"/>
    </row>
    <row r="130" spans="1:17" s="89" customFormat="1">
      <c r="A130" s="434" t="s">
        <v>28</v>
      </c>
      <c r="B130" s="434"/>
      <c r="C130" s="434"/>
      <c r="D130" s="84" t="s">
        <v>28</v>
      </c>
      <c r="E130" s="434" t="s">
        <v>28</v>
      </c>
      <c r="F130" s="434"/>
      <c r="G130" s="86"/>
      <c r="H130" s="87"/>
      <c r="I130" s="63"/>
      <c r="J130" s="178"/>
      <c r="K130" s="178"/>
      <c r="L130" s="178"/>
      <c r="M130" s="63"/>
      <c r="N130" s="63"/>
      <c r="O130" s="88"/>
    </row>
    <row r="131" spans="1:17" s="65" customFormat="1" ht="38.450000000000003" customHeight="1">
      <c r="A131" s="1"/>
      <c r="B131" s="2"/>
      <c r="C131" s="2"/>
      <c r="D131" s="217"/>
      <c r="E131" s="217"/>
      <c r="F131" s="2"/>
      <c r="G131" s="2"/>
      <c r="H131" s="5"/>
      <c r="I131" s="63"/>
      <c r="J131" s="178"/>
      <c r="K131" s="178"/>
      <c r="L131" s="178"/>
      <c r="M131" s="63"/>
      <c r="N131" s="63"/>
      <c r="O131" s="64"/>
    </row>
    <row r="132" spans="1:17" s="65" customFormat="1" ht="25.5" hidden="1" customHeight="1">
      <c r="A132" s="1"/>
      <c r="B132" s="2"/>
      <c r="C132" s="2"/>
      <c r="D132" s="217"/>
      <c r="E132" s="217"/>
      <c r="F132" s="2"/>
      <c r="G132" s="2"/>
      <c r="H132" s="5"/>
      <c r="I132" s="63"/>
      <c r="J132" s="178"/>
      <c r="K132" s="178"/>
      <c r="L132" s="178"/>
      <c r="M132" s="63"/>
      <c r="N132" s="63"/>
      <c r="O132" s="64"/>
    </row>
    <row r="133" spans="1:17" s="65" customFormat="1" ht="3" customHeight="1">
      <c r="A133" s="1"/>
      <c r="B133" s="2"/>
      <c r="C133" s="2"/>
      <c r="D133" s="217"/>
      <c r="E133" s="217"/>
      <c r="F133" s="2"/>
      <c r="G133" s="2"/>
      <c r="H133" s="5"/>
      <c r="I133" s="63"/>
      <c r="J133" s="178"/>
      <c r="K133" s="178"/>
      <c r="L133" s="178"/>
      <c r="M133" s="63"/>
      <c r="N133" s="63"/>
      <c r="O133" s="64"/>
    </row>
    <row r="134" spans="1:17" s="65" customFormat="1">
      <c r="A134" s="1"/>
      <c r="B134" s="2"/>
      <c r="C134" s="2"/>
      <c r="D134" s="217"/>
      <c r="E134" s="217"/>
      <c r="F134" s="2"/>
      <c r="G134" s="2"/>
      <c r="H134" s="5"/>
      <c r="I134" s="63"/>
      <c r="J134" s="178"/>
      <c r="K134" s="178"/>
      <c r="L134" s="178"/>
      <c r="M134" s="63"/>
      <c r="N134" s="63"/>
      <c r="O134" s="64"/>
    </row>
    <row r="135" spans="1:17" s="57" customFormat="1">
      <c r="A135" s="422" t="s">
        <v>74</v>
      </c>
      <c r="B135" s="422"/>
      <c r="C135" s="422"/>
      <c r="D135" s="66"/>
      <c r="E135" s="2" t="s">
        <v>29</v>
      </c>
      <c r="F135" s="2"/>
      <c r="G135" s="2"/>
      <c r="H135" s="5"/>
      <c r="I135" s="63"/>
      <c r="J135" s="178"/>
      <c r="K135" s="178"/>
      <c r="L135" s="178"/>
      <c r="M135" s="63"/>
      <c r="N135" s="63"/>
      <c r="O135" s="26"/>
    </row>
    <row r="136" spans="1:17">
      <c r="P136" s="2"/>
      <c r="Q136" s="2"/>
    </row>
    <row r="137" spans="1:17">
      <c r="P137" s="2"/>
      <c r="Q137" s="2"/>
    </row>
    <row r="138" spans="1:17">
      <c r="P138" s="2"/>
      <c r="Q138" s="2"/>
    </row>
    <row r="139" spans="1:17">
      <c r="P139" s="2"/>
      <c r="Q139" s="2"/>
    </row>
    <row r="140" spans="1:17">
      <c r="P140" s="2"/>
      <c r="Q140" s="2"/>
    </row>
    <row r="141" spans="1:17">
      <c r="P141" s="2"/>
      <c r="Q141" s="2"/>
    </row>
    <row r="142" spans="1:17">
      <c r="P142" s="2"/>
      <c r="Q142" s="2"/>
    </row>
    <row r="143" spans="1:17">
      <c r="P143" s="2"/>
      <c r="Q143" s="2"/>
    </row>
    <row r="144" spans="1:17">
      <c r="P144" s="2"/>
      <c r="Q144" s="2"/>
    </row>
    <row r="145" spans="1:17"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47" spans="1:17">
      <c r="A147" s="2"/>
      <c r="F147" s="2"/>
      <c r="G147" s="2"/>
      <c r="H147" s="2"/>
      <c r="I147" s="2"/>
      <c r="J147" s="19"/>
      <c r="K147" s="19"/>
      <c r="L147" s="19"/>
      <c r="M147" s="2"/>
      <c r="N147" s="2"/>
      <c r="O147" s="2"/>
      <c r="P147" s="2"/>
      <c r="Q147" s="2"/>
    </row>
    <row r="148" spans="1:17">
      <c r="A148" s="2"/>
      <c r="F148" s="2"/>
      <c r="G148" s="2"/>
      <c r="H148" s="2"/>
      <c r="I148" s="2"/>
      <c r="J148" s="19"/>
      <c r="K148" s="19"/>
      <c r="L148" s="19"/>
      <c r="M148" s="2"/>
      <c r="N148" s="2"/>
      <c r="O148" s="2"/>
      <c r="P148" s="2"/>
      <c r="Q148" s="2"/>
    </row>
    <row r="149" spans="1:17">
      <c r="A149" s="2"/>
      <c r="F149" s="2"/>
      <c r="G149" s="2"/>
      <c r="H149" s="2"/>
      <c r="I149" s="2"/>
      <c r="J149" s="19"/>
      <c r="K149" s="19"/>
      <c r="L149" s="19"/>
      <c r="M149" s="2"/>
      <c r="N149" s="2"/>
      <c r="O149" s="2"/>
      <c r="P149" s="2"/>
      <c r="Q149" s="2"/>
    </row>
    <row r="150" spans="1:17">
      <c r="A150" s="2"/>
      <c r="F150" s="2"/>
      <c r="G150" s="2"/>
      <c r="H150" s="2"/>
      <c r="I150" s="2"/>
      <c r="J150" s="19"/>
      <c r="K150" s="19"/>
      <c r="L150" s="19"/>
      <c r="M150" s="2"/>
      <c r="N150" s="2"/>
      <c r="O150" s="2"/>
      <c r="P150" s="2"/>
      <c r="Q150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  <row r="159" spans="1:17">
      <c r="A159" s="2"/>
      <c r="F159" s="2"/>
      <c r="G159" s="2"/>
      <c r="H159" s="2"/>
      <c r="I159" s="2"/>
      <c r="J159" s="19"/>
      <c r="K159" s="19"/>
      <c r="L159" s="19"/>
      <c r="M159" s="2"/>
      <c r="N159" s="2"/>
      <c r="O159" s="2"/>
      <c r="P159" s="2"/>
      <c r="Q159" s="2"/>
    </row>
    <row r="160" spans="1:17">
      <c r="A160" s="2"/>
      <c r="F160" s="2"/>
      <c r="G160" s="2"/>
      <c r="H160" s="2"/>
      <c r="I160" s="2"/>
      <c r="J160" s="19"/>
      <c r="K160" s="19"/>
      <c r="L160" s="19"/>
      <c r="M160" s="2"/>
      <c r="N160" s="2"/>
      <c r="O160" s="2"/>
      <c r="P160" s="2"/>
      <c r="Q160" s="2"/>
    </row>
    <row r="161" spans="1:17">
      <c r="A161" s="2"/>
      <c r="F161" s="2"/>
      <c r="G161" s="2"/>
      <c r="H161" s="2"/>
      <c r="I161" s="2"/>
      <c r="J161" s="19"/>
      <c r="K161" s="19"/>
      <c r="L161" s="19"/>
      <c r="M161" s="2"/>
      <c r="N161" s="2"/>
      <c r="O161" s="2"/>
      <c r="P161" s="2"/>
      <c r="Q161" s="2"/>
    </row>
    <row r="162" spans="1:17">
      <c r="A162" s="2"/>
      <c r="F162" s="2"/>
      <c r="G162" s="2"/>
      <c r="H162" s="2"/>
      <c r="I162" s="2"/>
      <c r="J162" s="19"/>
      <c r="K162" s="19"/>
      <c r="L162" s="19"/>
      <c r="M162" s="2"/>
      <c r="N162" s="2"/>
      <c r="O162" s="2"/>
      <c r="P162" s="2"/>
      <c r="Q162" s="2"/>
    </row>
    <row r="163" spans="1:17">
      <c r="A163" s="2"/>
      <c r="F163" s="2"/>
      <c r="G163" s="2"/>
      <c r="H163" s="2"/>
      <c r="I163" s="2"/>
      <c r="J163" s="19"/>
      <c r="K163" s="19"/>
      <c r="L163" s="19"/>
      <c r="M163" s="2"/>
      <c r="N163" s="2"/>
      <c r="O163" s="2"/>
      <c r="P163" s="2"/>
      <c r="Q163" s="2"/>
    </row>
    <row r="168" spans="1:17">
      <c r="A168" s="2"/>
      <c r="F168" s="2"/>
      <c r="G168" s="2"/>
      <c r="H168" s="2"/>
      <c r="I168" s="2"/>
      <c r="J168" s="19"/>
      <c r="K168" s="19"/>
      <c r="L168" s="19"/>
      <c r="M168" s="2"/>
      <c r="N168" s="2"/>
      <c r="O168" s="2"/>
      <c r="P168" s="2"/>
      <c r="Q168" s="2"/>
    </row>
    <row r="169" spans="1:17">
      <c r="A169" s="2"/>
      <c r="F169" s="2"/>
      <c r="G169" s="2"/>
      <c r="H169" s="2"/>
      <c r="I169" s="2"/>
      <c r="J169" s="19"/>
      <c r="K169" s="19"/>
      <c r="L169" s="19"/>
      <c r="M169" s="2"/>
      <c r="N169" s="2"/>
      <c r="O169" s="2"/>
      <c r="P169" s="2"/>
      <c r="Q169" s="2"/>
    </row>
    <row r="170" spans="1:17">
      <c r="A170" s="2"/>
      <c r="F170" s="2"/>
      <c r="G170" s="2"/>
      <c r="H170" s="2"/>
      <c r="I170" s="2"/>
      <c r="J170" s="19"/>
      <c r="K170" s="19"/>
      <c r="L170" s="19"/>
      <c r="M170" s="2"/>
      <c r="N170" s="2"/>
      <c r="O170" s="2"/>
      <c r="P170" s="2"/>
      <c r="Q170" s="2"/>
    </row>
    <row r="171" spans="1:17">
      <c r="A171" s="2"/>
      <c r="F171" s="2"/>
      <c r="G171" s="2"/>
      <c r="H171" s="2"/>
      <c r="I171" s="2"/>
      <c r="J171" s="19"/>
      <c r="K171" s="19"/>
      <c r="L171" s="19"/>
      <c r="M171" s="2"/>
      <c r="N171" s="2"/>
      <c r="O171" s="2"/>
      <c r="P171" s="2"/>
      <c r="Q171" s="2"/>
    </row>
    <row r="172" spans="1:17">
      <c r="A172" s="2"/>
      <c r="F172" s="2"/>
      <c r="G172" s="2"/>
      <c r="H172" s="2"/>
      <c r="I172" s="2"/>
      <c r="J172" s="19"/>
      <c r="K172" s="19"/>
      <c r="L172" s="19"/>
      <c r="M172" s="2"/>
      <c r="N172" s="2"/>
      <c r="O172" s="2"/>
      <c r="P172" s="2"/>
      <c r="Q172" s="2"/>
    </row>
    <row r="173" spans="1:17">
      <c r="A173" s="2"/>
      <c r="F173" s="2"/>
      <c r="G173" s="2"/>
      <c r="H173" s="2"/>
      <c r="I173" s="2"/>
      <c r="J173" s="19"/>
      <c r="K173" s="19"/>
      <c r="L173" s="19"/>
      <c r="M173" s="2"/>
      <c r="N173" s="2"/>
      <c r="O173" s="2"/>
      <c r="P173" s="2"/>
      <c r="Q173" s="2"/>
    </row>
    <row r="174" spans="1:17">
      <c r="A174" s="2"/>
      <c r="F174" s="2"/>
      <c r="G174" s="2"/>
      <c r="H174" s="2"/>
      <c r="I174" s="2"/>
      <c r="J174" s="19"/>
      <c r="K174" s="19"/>
      <c r="L174" s="19"/>
      <c r="M174" s="2"/>
      <c r="N174" s="2"/>
      <c r="O174" s="2"/>
      <c r="P174" s="2"/>
      <c r="Q174" s="2"/>
    </row>
    <row r="175" spans="1:17">
      <c r="A175" s="2"/>
      <c r="F175" s="2"/>
      <c r="G175" s="2"/>
      <c r="H175" s="2"/>
      <c r="I175" s="2"/>
      <c r="J175" s="19"/>
      <c r="K175" s="19"/>
      <c r="L175" s="19"/>
      <c r="M175" s="2"/>
      <c r="N175" s="2"/>
      <c r="O175" s="2"/>
      <c r="P175" s="2"/>
      <c r="Q175" s="2"/>
    </row>
  </sheetData>
  <mergeCells count="12">
    <mergeCell ref="A135:C135"/>
    <mergeCell ref="A4:H4"/>
    <mergeCell ref="A5:H5"/>
    <mergeCell ref="D14:D15"/>
    <mergeCell ref="E14:E15"/>
    <mergeCell ref="F14:H14"/>
    <mergeCell ref="E128:H128"/>
    <mergeCell ref="A129:C129"/>
    <mergeCell ref="E129:F129"/>
    <mergeCell ref="G129:H129"/>
    <mergeCell ref="A130:C130"/>
    <mergeCell ref="E130:F13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workbookViewId="0">
      <selection activeCell="C16" sqref="C16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47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47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6090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46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6017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154420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85</v>
      </c>
      <c r="E10" s="11" t="s">
        <v>6</v>
      </c>
      <c r="F10" s="247"/>
      <c r="G10" s="250"/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6088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6091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4.2" customHeight="1">
      <c r="A16" s="252">
        <v>1</v>
      </c>
      <c r="B16" s="249"/>
      <c r="C16" s="251" t="s">
        <v>5043</v>
      </c>
      <c r="D16" s="251" t="str">
        <f>VLOOKUP($C16,'[2]Tài khoản'!A$2:D$2746,2,FALSE)</f>
        <v>Ổ cắm Lioa 6 chấu dây 3m</v>
      </c>
      <c r="E16" s="253" t="s">
        <v>119</v>
      </c>
      <c r="F16" s="254">
        <v>2</v>
      </c>
      <c r="G16" s="255">
        <v>2</v>
      </c>
      <c r="H16" s="256"/>
      <c r="I16" s="159" t="str">
        <f>VLOOKUP(C16,'Danh mục VT'!A$2:E$2898,5,FALSE)</f>
        <v>CCDC</v>
      </c>
      <c r="J16" s="181" t="s">
        <v>5919</v>
      </c>
      <c r="K16" s="181" t="str">
        <f>VLOOKUP(C16,'Danh mục VT'!A$2:D$2898,4,FALSE)</f>
        <v>1531</v>
      </c>
      <c r="L16" s="183" t="s">
        <v>5905</v>
      </c>
      <c r="M16" s="7"/>
    </row>
    <row r="17" spans="1:18" s="8" customFormat="1" ht="12" customHeight="1">
      <c r="A17" s="27"/>
      <c r="B17" s="249"/>
      <c r="C17" s="35"/>
      <c r="D17" s="35"/>
      <c r="E17" s="36"/>
      <c r="F17" s="37"/>
      <c r="G17" s="38"/>
      <c r="H17" s="58"/>
      <c r="I17" s="159" t="e">
        <f>VLOOKUP(C17,'Danh mục VT'!A$2:E$2898,5,FALSE)</f>
        <v>#N/A</v>
      </c>
      <c r="J17" s="181"/>
      <c r="K17" s="181"/>
      <c r="L17" s="183"/>
      <c r="M17" s="7"/>
    </row>
    <row r="18" spans="1:18" s="8" customFormat="1" ht="12" customHeight="1">
      <c r="A18" s="27"/>
      <c r="B18" s="249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 ht="12" customHeight="1">
      <c r="A19" s="27"/>
      <c r="B19" s="249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 ht="12" customHeight="1">
      <c r="A20" s="27"/>
      <c r="B20" s="249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 ht="12" customHeight="1">
      <c r="A21" s="27"/>
      <c r="B21" s="249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 ht="12" customHeight="1">
      <c r="A22" s="27"/>
      <c r="B22" s="249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 ht="12" customHeight="1">
      <c r="A23" s="27"/>
      <c r="B23" s="249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 ht="12" customHeight="1">
      <c r="A24" s="27"/>
      <c r="B24" s="249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6089</v>
      </c>
      <c r="E26" s="46"/>
      <c r="F26" s="46"/>
      <c r="G26" s="47"/>
      <c r="M26" s="48"/>
      <c r="N26" s="2"/>
      <c r="O26" s="2"/>
    </row>
    <row r="27" spans="1:18">
      <c r="E27" s="429" t="s">
        <v>6021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24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247"/>
      <c r="E30" s="247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247"/>
      <c r="E31" s="247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247"/>
      <c r="E32" s="247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247"/>
      <c r="E33" s="247"/>
      <c r="F33" s="2"/>
      <c r="G33" s="5"/>
      <c r="H33" s="6"/>
      <c r="I33" s="6"/>
      <c r="J33" s="6"/>
      <c r="K33" s="6"/>
      <c r="L33" s="6"/>
      <c r="M33" s="7"/>
    </row>
    <row r="34" spans="1:13" s="57" customFormat="1">
      <c r="A34" s="422" t="s">
        <v>74</v>
      </c>
      <c r="B34" s="422"/>
      <c r="C34" s="422"/>
      <c r="D34" s="247"/>
      <c r="E34" s="2" t="s">
        <v>29</v>
      </c>
      <c r="F34" s="2"/>
      <c r="G34" s="5"/>
      <c r="H34" s="6"/>
      <c r="I34" s="6"/>
      <c r="J34" s="6"/>
      <c r="K34" s="6"/>
      <c r="L34" s="6"/>
      <c r="M34" s="26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69" priority="3"/>
  </conditionalFormatting>
  <conditionalFormatting sqref="C21">
    <cfRule type="duplicateValues" dxfId="68" priority="2"/>
  </conditionalFormatting>
  <conditionalFormatting sqref="C23">
    <cfRule type="duplicateValues" dxfId="67" priority="1"/>
  </conditionalFormatting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47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184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184"/>
      <c r="K1" s="184"/>
      <c r="L1" s="184"/>
      <c r="M1" s="184"/>
      <c r="N1" s="7"/>
    </row>
    <row r="2" spans="1:14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184"/>
      <c r="K2" s="184"/>
      <c r="L2" s="184"/>
      <c r="M2" s="184"/>
      <c r="N2" s="7"/>
    </row>
    <row r="3" spans="1:14" s="8" customFormat="1">
      <c r="A3" s="1"/>
      <c r="B3" s="2"/>
      <c r="C3" s="9"/>
      <c r="D3" s="2"/>
      <c r="E3" s="2"/>
      <c r="F3" s="247"/>
      <c r="G3" s="5"/>
      <c r="H3" s="6"/>
      <c r="I3" s="6"/>
      <c r="J3" s="184"/>
      <c r="K3" s="184"/>
      <c r="L3" s="184"/>
      <c r="M3" s="184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7"/>
    </row>
    <row r="6" spans="1:14" s="8" customFormat="1">
      <c r="A6" s="1"/>
      <c r="B6" s="2"/>
      <c r="C6" s="3"/>
      <c r="D6" s="3"/>
      <c r="E6" s="3"/>
      <c r="F6" s="246"/>
      <c r="G6" s="5"/>
      <c r="H6" s="6"/>
      <c r="I6" s="6"/>
      <c r="J6" s="184"/>
      <c r="K6" s="184"/>
      <c r="L6" s="184"/>
      <c r="M6" s="184"/>
      <c r="N6" s="7"/>
    </row>
    <row r="7" spans="1:14" s="8" customFormat="1">
      <c r="A7" s="1"/>
      <c r="B7" s="2"/>
      <c r="C7" s="2"/>
      <c r="D7" s="11"/>
      <c r="E7" s="11" t="s">
        <v>6017</v>
      </c>
      <c r="F7" s="12"/>
      <c r="G7" s="5"/>
      <c r="H7" s="6"/>
      <c r="I7" s="6"/>
      <c r="J7" s="184"/>
      <c r="K7" s="184"/>
      <c r="L7" s="184"/>
      <c r="M7" s="184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6092</v>
      </c>
      <c r="G8" s="5"/>
      <c r="H8" s="6"/>
      <c r="I8" s="6"/>
      <c r="J8" s="184"/>
      <c r="K8" s="184"/>
      <c r="L8" s="184"/>
      <c r="M8" s="184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47"/>
      <c r="G10" s="250"/>
      <c r="H10" s="6"/>
      <c r="I10" s="6"/>
      <c r="J10" s="184"/>
      <c r="K10" s="184"/>
      <c r="L10" s="184"/>
      <c r="M10" s="184"/>
      <c r="N10" s="7"/>
    </row>
    <row r="11" spans="1:14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7"/>
    </row>
    <row r="14" spans="1:14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153" t="s">
        <v>187</v>
      </c>
    </row>
    <row r="15" spans="1:14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154"/>
    </row>
    <row r="16" spans="1:14" s="8" customFormat="1" ht="39.75" customHeight="1">
      <c r="A16" s="27">
        <v>1</v>
      </c>
      <c r="B16" s="249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v>1500</v>
      </c>
      <c r="G16" s="38">
        <v>2400</v>
      </c>
      <c r="H16" s="58"/>
      <c r="I16" s="159" t="str">
        <f>VLOOKUP(C16,'Danh mục VT'!A$2:E$2898,5,FALSE)</f>
        <v>NVL</v>
      </c>
      <c r="J16" s="195"/>
      <c r="K16" s="185" t="s">
        <v>5915</v>
      </c>
      <c r="L16" s="181" t="s">
        <v>5874</v>
      </c>
      <c r="M16" s="181">
        <v>1521</v>
      </c>
      <c r="N16" s="145"/>
    </row>
    <row r="17" spans="1:16" s="8" customFormat="1" ht="39.75" customHeight="1">
      <c r="A17" s="27">
        <v>2</v>
      </c>
      <c r="B17" s="249"/>
      <c r="C17" s="29" t="s">
        <v>145</v>
      </c>
      <c r="D17" s="35" t="s">
        <v>179</v>
      </c>
      <c r="E17" s="36" t="s">
        <v>119</v>
      </c>
      <c r="F17" s="37">
        <v>1500</v>
      </c>
      <c r="G17" s="38">
        <v>1500</v>
      </c>
      <c r="H17" s="58"/>
      <c r="I17" s="159" t="str">
        <f>VLOOKUP(C17,'Danh mục VT'!A$2:E$2898,5,FALSE)</f>
        <v>NVL</v>
      </c>
      <c r="J17" s="195"/>
      <c r="K17" s="185" t="s">
        <v>5915</v>
      </c>
      <c r="L17" s="181" t="s">
        <v>5874</v>
      </c>
      <c r="M17" s="181">
        <v>1521</v>
      </c>
      <c r="N17" s="145"/>
    </row>
    <row r="18" spans="1:16" s="8" customFormat="1" ht="38.25">
      <c r="A18" s="27">
        <v>3</v>
      </c>
      <c r="B18" s="249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v>1500</v>
      </c>
      <c r="G18" s="38">
        <v>1500</v>
      </c>
      <c r="H18" s="58"/>
      <c r="I18" s="159" t="str">
        <f>VLOOKUP(C18,'Danh mục VT'!A$2:E$2898,5,FALSE)</f>
        <v>NVL</v>
      </c>
      <c r="J18" s="195"/>
      <c r="K18" s="185" t="s">
        <v>5915</v>
      </c>
      <c r="L18" s="181" t="s">
        <v>5874</v>
      </c>
      <c r="M18" s="181">
        <v>1521</v>
      </c>
      <c r="N18" s="145"/>
    </row>
    <row r="19" spans="1:16" s="8" customFormat="1" ht="38.25">
      <c r="A19" s="27">
        <v>4</v>
      </c>
      <c r="B19" s="249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v>1500</v>
      </c>
      <c r="G19" s="38">
        <v>1500</v>
      </c>
      <c r="H19" s="58"/>
      <c r="I19" s="159" t="str">
        <f>VLOOKUP(C19,'Danh mục VT'!A$2:E$2898,5,FALSE)</f>
        <v>NVL</v>
      </c>
      <c r="J19" s="195"/>
      <c r="K19" s="185" t="s">
        <v>5915</v>
      </c>
      <c r="L19" s="181" t="s">
        <v>5874</v>
      </c>
      <c r="M19" s="181">
        <v>1521</v>
      </c>
      <c r="N19" s="145"/>
    </row>
    <row r="20" spans="1:16" s="8" customFormat="1" ht="38.25">
      <c r="A20" s="27">
        <v>5</v>
      </c>
      <c r="B20" s="249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v>3000</v>
      </c>
      <c r="G20" s="38">
        <v>3000</v>
      </c>
      <c r="H20" s="58"/>
      <c r="I20" s="159" t="str">
        <f>VLOOKUP(C20,'Danh mục VT'!A$2:E$2898,5,FALSE)</f>
        <v>NVL</v>
      </c>
      <c r="J20" s="195"/>
      <c r="K20" s="185" t="s">
        <v>5915</v>
      </c>
      <c r="L20" s="181" t="s">
        <v>5874</v>
      </c>
      <c r="M20" s="181">
        <v>1521</v>
      </c>
      <c r="N20" s="145"/>
    </row>
    <row r="21" spans="1:16" s="8" customFormat="1" ht="25.5">
      <c r="A21" s="27">
        <v>6</v>
      </c>
      <c r="B21" s="249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v>1500</v>
      </c>
      <c r="G21" s="38">
        <v>1500</v>
      </c>
      <c r="H21" s="58"/>
      <c r="I21" s="159" t="str">
        <f>VLOOKUP(C21,'Danh mục VT'!A$2:E$2898,5,FALSE)</f>
        <v>NVL</v>
      </c>
      <c r="J21" s="195"/>
      <c r="K21" s="185" t="s">
        <v>5915</v>
      </c>
      <c r="L21" s="181" t="s">
        <v>5874</v>
      </c>
      <c r="M21" s="181">
        <v>1521</v>
      </c>
      <c r="N21" s="145"/>
    </row>
    <row r="22" spans="1:16" s="8" customFormat="1" ht="38.25">
      <c r="A22" s="27">
        <v>7</v>
      </c>
      <c r="B22" s="249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v>1500</v>
      </c>
      <c r="G22" s="38">
        <v>1500</v>
      </c>
      <c r="H22" s="58"/>
      <c r="I22" s="159" t="str">
        <f>VLOOKUP(C22,'Danh mục VT'!A$2:E$2898,5,FALSE)</f>
        <v>NVL</v>
      </c>
      <c r="J22" s="195"/>
      <c r="K22" s="185" t="s">
        <v>5915</v>
      </c>
      <c r="L22" s="181" t="s">
        <v>5874</v>
      </c>
      <c r="M22" s="181">
        <v>1521</v>
      </c>
      <c r="N22" s="145"/>
    </row>
    <row r="23" spans="1:16" s="8" customFormat="1" ht="25.5">
      <c r="A23" s="27">
        <v>8</v>
      </c>
      <c r="B23" s="249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1500</v>
      </c>
      <c r="G23" s="38">
        <v>1500</v>
      </c>
      <c r="H23" s="58"/>
      <c r="I23" s="159" t="str">
        <f>VLOOKUP(C23,'Danh mục VT'!A$2:E$2898,5,FALSE)</f>
        <v>NVL</v>
      </c>
      <c r="J23" s="195"/>
      <c r="K23" s="185" t="s">
        <v>5915</v>
      </c>
      <c r="L23" s="181" t="s">
        <v>5874</v>
      </c>
      <c r="M23" s="181">
        <v>1521</v>
      </c>
      <c r="N23" s="145"/>
    </row>
    <row r="24" spans="1:16" s="8" customFormat="1" ht="25.5">
      <c r="A24" s="27">
        <v>9</v>
      </c>
      <c r="B24" s="249"/>
      <c r="C24" s="29" t="s">
        <v>172</v>
      </c>
      <c r="D24" s="35" t="s">
        <v>180</v>
      </c>
      <c r="E24" s="36" t="s">
        <v>119</v>
      </c>
      <c r="F24" s="37">
        <v>1500</v>
      </c>
      <c r="G24" s="38">
        <v>1500</v>
      </c>
      <c r="H24" s="58"/>
      <c r="I24" s="159" t="str">
        <f>VLOOKUP(C24,'Danh mục VT'!A$2:E$2898,5,FALSE)</f>
        <v>NVL</v>
      </c>
      <c r="J24" s="195"/>
      <c r="K24" s="185" t="s">
        <v>5915</v>
      </c>
      <c r="L24" s="181" t="s">
        <v>5874</v>
      </c>
      <c r="M24" s="181">
        <v>1521</v>
      </c>
      <c r="N24" s="145"/>
    </row>
    <row r="25" spans="1:16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7"/>
    </row>
    <row r="26" spans="1:16" ht="22.5" customHeight="1">
      <c r="A26" s="14" t="s">
        <v>22</v>
      </c>
      <c r="B26" s="18"/>
      <c r="D26" s="11" t="s">
        <v>6093</v>
      </c>
      <c r="E26" s="46"/>
      <c r="F26" s="46"/>
      <c r="G26" s="47"/>
      <c r="N26" s="48"/>
      <c r="O26" s="2"/>
      <c r="P26" s="2"/>
    </row>
    <row r="27" spans="1:16">
      <c r="E27" s="429" t="s">
        <v>6021</v>
      </c>
      <c r="F27" s="429"/>
      <c r="G27" s="429"/>
      <c r="N27" s="48"/>
      <c r="O27" s="2"/>
      <c r="P27" s="2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48"/>
      <c r="O28" s="2"/>
      <c r="P28" s="2"/>
    </row>
    <row r="29" spans="1:16" s="24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26"/>
    </row>
    <row r="30" spans="1:16" s="8" customFormat="1" ht="21.75" customHeight="1">
      <c r="A30" s="1"/>
      <c r="B30" s="2"/>
      <c r="C30" s="2"/>
      <c r="D30" s="247"/>
      <c r="E30" s="247"/>
      <c r="F30" s="2"/>
      <c r="G30" s="5"/>
      <c r="H30" s="6"/>
      <c r="I30" s="6"/>
      <c r="J30" s="184"/>
      <c r="K30" s="184"/>
      <c r="L30" s="184"/>
      <c r="M30" s="184"/>
      <c r="N30" s="7"/>
    </row>
    <row r="31" spans="1:16" s="8" customFormat="1" ht="39" customHeight="1">
      <c r="A31" s="1"/>
      <c r="B31" s="2"/>
      <c r="C31" s="2"/>
      <c r="D31" s="247"/>
      <c r="E31" s="247"/>
      <c r="F31" s="2"/>
      <c r="G31" s="5"/>
      <c r="H31" s="6"/>
      <c r="I31" s="6"/>
      <c r="J31" s="184"/>
      <c r="K31" s="184"/>
      <c r="L31" s="184"/>
      <c r="M31" s="184"/>
      <c r="N31" s="7"/>
    </row>
    <row r="32" spans="1:16" s="8" customFormat="1" hidden="1">
      <c r="A32" s="1"/>
      <c r="B32" s="2"/>
      <c r="C32" s="2"/>
      <c r="D32" s="247"/>
      <c r="E32" s="247"/>
      <c r="F32" s="2"/>
      <c r="G32" s="5"/>
      <c r="H32" s="6"/>
      <c r="I32" s="6"/>
      <c r="J32" s="184"/>
      <c r="K32" s="184"/>
      <c r="L32" s="184"/>
      <c r="M32" s="184"/>
      <c r="N32" s="7"/>
    </row>
    <row r="33" spans="1:16" s="8" customFormat="1" hidden="1">
      <c r="A33" s="1"/>
      <c r="B33" s="2"/>
      <c r="C33" s="2"/>
      <c r="D33" s="247"/>
      <c r="E33" s="247"/>
      <c r="F33" s="2"/>
      <c r="G33" s="5"/>
      <c r="H33" s="6"/>
      <c r="I33" s="6"/>
      <c r="J33" s="184"/>
      <c r="K33" s="184"/>
      <c r="L33" s="184"/>
      <c r="M33" s="184"/>
      <c r="N33" s="7"/>
    </row>
    <row r="34" spans="1:16" s="57" customFormat="1">
      <c r="A34" s="422" t="s">
        <v>74</v>
      </c>
      <c r="B34" s="422"/>
      <c r="C34" s="422"/>
      <c r="D34" s="247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26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2"/>
      <c r="O35" s="2"/>
      <c r="P35" s="2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workbookViewId="0">
      <selection activeCell="D11" sqref="D11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17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17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16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6077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f>154422+1</f>
        <v>154423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217"/>
      <c r="G10" s="220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6076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4.2" customHeight="1">
      <c r="A16" s="27">
        <v>1</v>
      </c>
      <c r="B16" s="219"/>
      <c r="C16" s="35" t="s">
        <v>96</v>
      </c>
      <c r="D16" s="35" t="s">
        <v>100</v>
      </c>
      <c r="E16" s="36" t="s">
        <v>101</v>
      </c>
      <c r="F16" s="37">
        <v>100</v>
      </c>
      <c r="G16" s="38">
        <v>100</v>
      </c>
      <c r="H16" s="58"/>
      <c r="I16" s="159" t="str">
        <f>VLOOKUP(C16,'Danh mục VT'!A$2:E$2898,5,FALSE)</f>
        <v>HH</v>
      </c>
      <c r="J16" s="181" t="s">
        <v>5919</v>
      </c>
      <c r="K16" s="181" t="str">
        <f>VLOOKUP(C16,'Danh mục VT'!A$2:D$2898,4,FALSE)</f>
        <v>1561</v>
      </c>
      <c r="L16" s="183" t="s">
        <v>5905</v>
      </c>
      <c r="M16" s="7"/>
    </row>
    <row r="17" spans="1:18" s="8" customFormat="1" ht="32.25" customHeight="1">
      <c r="A17" s="27"/>
      <c r="B17" s="219"/>
      <c r="C17" s="35"/>
      <c r="D17" s="35"/>
      <c r="E17" s="36"/>
      <c r="F17" s="37"/>
      <c r="G17" s="38"/>
      <c r="H17" s="58"/>
      <c r="I17" s="159"/>
      <c r="J17" s="181"/>
      <c r="K17" s="181"/>
      <c r="L17" s="183"/>
      <c r="M17" s="7"/>
    </row>
    <row r="18" spans="1:18" s="8" customFormat="1">
      <c r="A18" s="27"/>
      <c r="B18" s="219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219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219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19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19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219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219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6078</v>
      </c>
      <c r="E26" s="46"/>
      <c r="F26" s="46"/>
      <c r="G26" s="47"/>
      <c r="M26" s="48"/>
      <c r="N26" s="2"/>
      <c r="O26" s="2"/>
    </row>
    <row r="27" spans="1:18">
      <c r="E27" s="429" t="s">
        <v>6079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21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217"/>
      <c r="E30" s="217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217"/>
      <c r="E31" s="217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217"/>
      <c r="E32" s="217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217"/>
      <c r="E33" s="217"/>
      <c r="F33" s="2"/>
      <c r="G33" s="5"/>
      <c r="H33" s="6"/>
      <c r="I33" s="6"/>
      <c r="J33" s="6"/>
      <c r="K33" s="6"/>
      <c r="L33" s="6"/>
      <c r="M33" s="7"/>
    </row>
    <row r="34" spans="1:13" s="57" customFormat="1">
      <c r="A34" s="422" t="s">
        <v>74</v>
      </c>
      <c r="B34" s="422"/>
      <c r="C34" s="422"/>
      <c r="D34" s="217" t="str">
        <f>D10</f>
        <v>HOÀNG THỊ DOAN</v>
      </c>
      <c r="E34" s="2" t="s">
        <v>29</v>
      </c>
      <c r="F34" s="2"/>
      <c r="G34" s="5"/>
      <c r="H34" s="6"/>
      <c r="I34" s="6"/>
      <c r="J34" s="6"/>
      <c r="K34" s="6"/>
      <c r="L34" s="6"/>
      <c r="M34" s="26"/>
    </row>
  </sheetData>
  <mergeCells count="13">
    <mergeCell ref="H14:H15"/>
    <mergeCell ref="A4:G4"/>
    <mergeCell ref="A5:G5"/>
    <mergeCell ref="D14:D15"/>
    <mergeCell ref="E14:E15"/>
    <mergeCell ref="F14:G14"/>
    <mergeCell ref="A34:C34"/>
    <mergeCell ref="E27:G27"/>
    <mergeCell ref="A28:C28"/>
    <mergeCell ref="E28:F28"/>
    <mergeCell ref="G28:H28"/>
    <mergeCell ref="A29:C29"/>
    <mergeCell ref="E29:F29"/>
  </mergeCells>
  <conditionalFormatting sqref="C20">
    <cfRule type="duplicateValues" dxfId="66" priority="3"/>
  </conditionalFormatting>
  <conditionalFormatting sqref="C21">
    <cfRule type="duplicateValues" dxfId="65" priority="2"/>
  </conditionalFormatting>
  <conditionalFormatting sqref="C23">
    <cfRule type="duplicateValues" dxfId="64" priority="1"/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workbookViewId="0">
      <selection sqref="A1:XFD1048576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17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17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17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17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16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6077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154424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217"/>
      <c r="G10" s="220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5976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17" customFormat="1" ht="13.15" customHeight="1">
      <c r="A14" s="23" t="s">
        <v>11</v>
      </c>
      <c r="B14" s="218" t="s">
        <v>12</v>
      </c>
      <c r="C14" s="21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1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4.2" customHeight="1">
      <c r="A16" s="27">
        <v>1</v>
      </c>
      <c r="B16" s="219"/>
      <c r="C16" s="35" t="s">
        <v>4751</v>
      </c>
      <c r="D16" s="35" t="s">
        <v>4752</v>
      </c>
      <c r="E16" s="36" t="s">
        <v>101</v>
      </c>
      <c r="F16" s="37">
        <v>150</v>
      </c>
      <c r="G16" s="38">
        <v>150</v>
      </c>
      <c r="H16" s="58"/>
      <c r="I16" s="159" t="str">
        <f>VLOOKUP(C16,'Danh mục VT'!A$2:E$2898,5,FALSE)</f>
        <v>HH</v>
      </c>
      <c r="J16" s="181" t="s">
        <v>5919</v>
      </c>
      <c r="K16" s="181" t="str">
        <f>VLOOKUP(C16,'Danh mục VT'!A$2:D$2898,4,FALSE)</f>
        <v>1561</v>
      </c>
      <c r="L16" s="183" t="s">
        <v>5905</v>
      </c>
      <c r="M16" s="7"/>
    </row>
    <row r="17" spans="1:18" s="8" customFormat="1" ht="12" customHeight="1">
      <c r="A17" s="27"/>
      <c r="B17" s="219"/>
      <c r="C17" s="35"/>
      <c r="D17" s="35"/>
      <c r="E17" s="36"/>
      <c r="F17" s="37"/>
      <c r="G17" s="38"/>
      <c r="H17" s="58"/>
      <c r="I17" s="159"/>
      <c r="J17" s="181"/>
      <c r="K17" s="181"/>
      <c r="L17" s="183"/>
      <c r="M17" s="7"/>
    </row>
    <row r="18" spans="1:18" s="8" customFormat="1" ht="12" customHeight="1">
      <c r="A18" s="27"/>
      <c r="B18" s="219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219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219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19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19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>
      <c r="A23" s="27"/>
      <c r="B23" s="219"/>
      <c r="C23" s="34"/>
      <c r="D23" s="35"/>
      <c r="E23" s="36"/>
      <c r="F23" s="37"/>
      <c r="G23" s="38"/>
      <c r="H23" s="58"/>
      <c r="I23" s="39"/>
      <c r="J23" s="40"/>
      <c r="K23" s="40"/>
      <c r="L23" s="6"/>
      <c r="M23" s="42"/>
      <c r="N23" s="42"/>
      <c r="O23" s="42"/>
      <c r="P23" s="42"/>
      <c r="Q23" s="42"/>
      <c r="R23" s="42"/>
    </row>
    <row r="24" spans="1:18" s="8" customFormat="1">
      <c r="A24" s="27"/>
      <c r="B24" s="219"/>
      <c r="C24" s="34"/>
      <c r="D24" s="35"/>
      <c r="E24" s="36"/>
      <c r="F24" s="37"/>
      <c r="G24" s="38"/>
      <c r="H24" s="58"/>
      <c r="I24" s="39"/>
      <c r="J24" s="40"/>
      <c r="K24" s="40"/>
      <c r="L24" s="6"/>
      <c r="M24" s="42"/>
      <c r="N24" s="42"/>
      <c r="O24" s="42"/>
      <c r="P24" s="42"/>
      <c r="Q24" s="42"/>
      <c r="R24" s="42"/>
    </row>
    <row r="25" spans="1:18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6"/>
      <c r="K25" s="6"/>
      <c r="L25" s="6"/>
      <c r="M25" s="7"/>
    </row>
    <row r="26" spans="1:18" ht="13.5" customHeight="1">
      <c r="A26" s="14" t="s">
        <v>22</v>
      </c>
      <c r="B26" s="18"/>
      <c r="D26" s="11" t="s">
        <v>6080</v>
      </c>
      <c r="E26" s="46"/>
      <c r="F26" s="46"/>
      <c r="G26" s="47"/>
      <c r="M26" s="48"/>
      <c r="N26" s="2"/>
      <c r="O26" s="2"/>
    </row>
    <row r="27" spans="1:18">
      <c r="E27" s="429" t="s">
        <v>6079</v>
      </c>
      <c r="F27" s="429"/>
      <c r="G27" s="429"/>
      <c r="M27" s="48"/>
      <c r="N27" s="2"/>
      <c r="O27" s="2"/>
    </row>
    <row r="28" spans="1:18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M28" s="48"/>
      <c r="N28" s="2"/>
      <c r="O28" s="2"/>
    </row>
    <row r="29" spans="1:18" s="217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6"/>
      <c r="K29" s="6"/>
      <c r="L29" s="6"/>
      <c r="M29" s="26"/>
    </row>
    <row r="30" spans="1:18" s="8" customFormat="1" ht="21.75" customHeight="1">
      <c r="A30" s="1"/>
      <c r="B30" s="2"/>
      <c r="C30" s="2"/>
      <c r="D30" s="217"/>
      <c r="E30" s="217"/>
      <c r="F30" s="2"/>
      <c r="G30" s="5"/>
      <c r="H30" s="6"/>
      <c r="I30" s="6"/>
      <c r="J30" s="6"/>
      <c r="K30" s="6"/>
      <c r="L30" s="6"/>
      <c r="M30" s="7"/>
    </row>
    <row r="31" spans="1:18" s="8" customFormat="1" ht="39" customHeight="1">
      <c r="A31" s="1"/>
      <c r="B31" s="2"/>
      <c r="C31" s="2"/>
      <c r="D31" s="217"/>
      <c r="E31" s="217"/>
      <c r="F31" s="2"/>
      <c r="G31" s="5"/>
      <c r="H31" s="6"/>
      <c r="I31" s="6"/>
      <c r="J31" s="6"/>
      <c r="K31" s="6"/>
      <c r="L31" s="6"/>
      <c r="M31" s="7"/>
    </row>
    <row r="32" spans="1:18" s="8" customFormat="1" hidden="1">
      <c r="A32" s="1"/>
      <c r="B32" s="2"/>
      <c r="C32" s="2"/>
      <c r="D32" s="217"/>
      <c r="E32" s="217"/>
      <c r="F32" s="2"/>
      <c r="G32" s="5"/>
      <c r="H32" s="6"/>
      <c r="I32" s="6"/>
      <c r="J32" s="6"/>
      <c r="K32" s="6"/>
      <c r="L32" s="6"/>
      <c r="M32" s="7"/>
    </row>
    <row r="33" spans="1:13" s="8" customFormat="1" hidden="1">
      <c r="A33" s="1"/>
      <c r="B33" s="2"/>
      <c r="C33" s="2"/>
      <c r="D33" s="217"/>
      <c r="E33" s="217"/>
      <c r="F33" s="2"/>
      <c r="G33" s="5"/>
      <c r="H33" s="6"/>
      <c r="I33" s="6"/>
      <c r="J33" s="6"/>
      <c r="K33" s="6"/>
      <c r="L33" s="6"/>
      <c r="M33" s="7"/>
    </row>
    <row r="34" spans="1:13" s="57" customFormat="1">
      <c r="A34" s="422" t="s">
        <v>74</v>
      </c>
      <c r="B34" s="422"/>
      <c r="C34" s="422"/>
      <c r="D34" s="217" t="str">
        <f>D10</f>
        <v>HOÀNG THỊ DOAN</v>
      </c>
      <c r="E34" s="2" t="s">
        <v>29</v>
      </c>
      <c r="F34" s="2"/>
      <c r="G34" s="5"/>
      <c r="H34" s="6"/>
      <c r="I34" s="6"/>
      <c r="J34" s="6"/>
      <c r="K34" s="6"/>
      <c r="L34" s="6"/>
      <c r="M34" s="26"/>
    </row>
  </sheetData>
  <mergeCells count="13">
    <mergeCell ref="H14:H15"/>
    <mergeCell ref="A4:G4"/>
    <mergeCell ref="A5:G5"/>
    <mergeCell ref="D14:D15"/>
    <mergeCell ref="E14:E15"/>
    <mergeCell ref="F14:G14"/>
    <mergeCell ref="A34:C34"/>
    <mergeCell ref="E27:G27"/>
    <mergeCell ref="A28:C28"/>
    <mergeCell ref="E28:F28"/>
    <mergeCell ref="G28:H28"/>
    <mergeCell ref="A29:C29"/>
    <mergeCell ref="E29:F29"/>
  </mergeCells>
  <conditionalFormatting sqref="C20">
    <cfRule type="duplicateValues" dxfId="63" priority="3"/>
  </conditionalFormatting>
  <conditionalFormatting sqref="C21">
    <cfRule type="duplicateValues" dxfId="62" priority="2"/>
  </conditionalFormatting>
  <conditionalFormatting sqref="C23">
    <cfRule type="duplicateValues" dxfId="61" priority="1"/>
  </conditionalFormatting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5703125" style="2" customWidth="1" collapsed="1"/>
    <col min="4" max="4" width="24.7109375" style="2" customWidth="1"/>
    <col min="5" max="5" width="7.140625" style="2" customWidth="1"/>
    <col min="6" max="6" width="10" style="222" customWidth="1"/>
    <col min="7" max="7" width="10.42578125" style="222" customWidth="1"/>
    <col min="8" max="8" width="10" style="5" customWidth="1"/>
    <col min="9" max="9" width="15.42578125" style="63" customWidth="1"/>
    <col min="10" max="10" width="9.28515625" style="178" customWidth="1"/>
    <col min="11" max="11" width="9.140625" style="178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222"/>
      <c r="G1" s="222"/>
      <c r="H1" s="5"/>
      <c r="I1" s="63"/>
      <c r="J1" s="178"/>
      <c r="K1" s="178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222"/>
      <c r="G2" s="222"/>
      <c r="H2" s="5"/>
      <c r="I2" s="63"/>
      <c r="J2" s="178"/>
      <c r="K2" s="178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222"/>
      <c r="G3" s="222"/>
      <c r="H3" s="5"/>
      <c r="I3" s="63"/>
      <c r="J3" s="178"/>
      <c r="K3" s="178"/>
      <c r="L3" s="63"/>
      <c r="M3" s="63"/>
      <c r="N3" s="64"/>
    </row>
    <row r="4" spans="1:14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63"/>
      <c r="M4" s="63"/>
      <c r="N4" s="64"/>
    </row>
    <row r="5" spans="1:14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221"/>
      <c r="G6" s="221"/>
      <c r="H6" s="5"/>
      <c r="I6" s="63"/>
      <c r="J6" s="178"/>
      <c r="K6" s="178"/>
      <c r="L6" s="63"/>
      <c r="M6" s="63"/>
      <c r="N6" s="64"/>
    </row>
    <row r="7" spans="1:14" s="65" customFormat="1">
      <c r="A7" s="1"/>
      <c r="B7" s="2"/>
      <c r="C7" s="2"/>
      <c r="D7" s="11"/>
      <c r="E7" s="100" t="s">
        <v>6077</v>
      </c>
      <c r="F7" s="12"/>
      <c r="G7" s="12"/>
      <c r="H7" s="5"/>
      <c r="I7" s="63"/>
      <c r="J7" s="178"/>
      <c r="K7" s="178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>
        <v>154425</v>
      </c>
      <c r="G8" s="13"/>
      <c r="H8" s="5"/>
      <c r="I8" s="63"/>
      <c r="J8" s="178"/>
      <c r="K8" s="178"/>
      <c r="L8" s="63"/>
      <c r="M8" s="63"/>
      <c r="N8" s="64"/>
    </row>
    <row r="10" spans="1:14" s="65" customFormat="1">
      <c r="A10" s="14" t="s">
        <v>5</v>
      </c>
      <c r="B10" s="15"/>
      <c r="C10" s="2"/>
      <c r="D10" s="101" t="s">
        <v>85</v>
      </c>
      <c r="E10" s="11" t="s">
        <v>6</v>
      </c>
      <c r="F10" s="222"/>
      <c r="G10" s="66"/>
      <c r="H10" s="225"/>
      <c r="I10" s="63"/>
      <c r="J10" s="178"/>
      <c r="K10" s="178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177</v>
      </c>
      <c r="E11" s="20"/>
      <c r="F11" s="2"/>
      <c r="G11" s="2"/>
      <c r="H11" s="5"/>
      <c r="I11" s="63"/>
      <c r="J11" s="178"/>
      <c r="K11" s="178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63"/>
      <c r="M12" s="63"/>
      <c r="N12" s="64"/>
    </row>
    <row r="13" spans="1:14" s="2" customFormat="1" ht="6.2" customHeight="1">
      <c r="A13" s="1"/>
      <c r="F13" s="222"/>
      <c r="G13" s="222"/>
      <c r="H13" s="5"/>
      <c r="I13" s="63"/>
      <c r="J13" s="178"/>
      <c r="K13" s="178"/>
      <c r="L13" s="63"/>
      <c r="M13" s="63"/>
      <c r="N13" s="64"/>
    </row>
    <row r="14" spans="1:14" s="222" customFormat="1" ht="13.15" customHeight="1">
      <c r="A14" s="23" t="s">
        <v>11</v>
      </c>
      <c r="B14" s="223" t="s">
        <v>12</v>
      </c>
      <c r="C14" s="223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49" t="s">
        <v>186</v>
      </c>
      <c r="M14" s="153" t="s">
        <v>187</v>
      </c>
      <c r="N14" s="26"/>
    </row>
    <row r="15" spans="1:14" s="65" customFormat="1" ht="31.15" customHeight="1">
      <c r="A15" s="27"/>
      <c r="B15" s="224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50"/>
      <c r="M15" s="154"/>
      <c r="N15" s="64"/>
    </row>
    <row r="16" spans="1:14" s="92" customFormat="1" ht="30" customHeight="1">
      <c r="A16" s="27">
        <v>1</v>
      </c>
      <c r="B16" s="224"/>
      <c r="C16" s="29" t="s">
        <v>143</v>
      </c>
      <c r="D16" s="35" t="s">
        <v>178</v>
      </c>
      <c r="E16" s="36" t="s">
        <v>55</v>
      </c>
      <c r="F16" s="70">
        <v>15824</v>
      </c>
      <c r="G16" s="70">
        <v>15900</v>
      </c>
      <c r="H16" s="68"/>
      <c r="I16" s="159" t="s">
        <v>86</v>
      </c>
      <c r="J16" s="185" t="s">
        <v>5916</v>
      </c>
      <c r="K16" s="181" t="s">
        <v>5874</v>
      </c>
      <c r="L16" s="58" t="s">
        <v>5956</v>
      </c>
      <c r="M16" s="145"/>
      <c r="N16" s="91"/>
    </row>
    <row r="17" spans="1:14" s="92" customFormat="1" ht="36.75" customHeight="1">
      <c r="A17" s="27">
        <v>2</v>
      </c>
      <c r="B17" s="224"/>
      <c r="C17" s="29" t="s">
        <v>144</v>
      </c>
      <c r="D17" s="35" t="str">
        <f>VLOOKUP($C17,'[2]Tài khoản'!A$2:D$2746,2,FALSE)</f>
        <v>DIODE SCHOTTKY 5A 60V, DO-201AD</v>
      </c>
      <c r="E17" s="36" t="s">
        <v>55</v>
      </c>
      <c r="F17" s="70">
        <v>16000</v>
      </c>
      <c r="G17" s="71">
        <v>16400</v>
      </c>
      <c r="H17" s="68"/>
      <c r="I17" s="159" t="str">
        <f>VLOOKUP(C17,'Danh mục VT'!A$2:E$2898,5,FALSE)</f>
        <v>NVL</v>
      </c>
      <c r="J17" s="185" t="s">
        <v>5916</v>
      </c>
      <c r="K17" s="181" t="s">
        <v>5874</v>
      </c>
      <c r="L17" s="58" t="s">
        <v>5956</v>
      </c>
      <c r="M17" s="145"/>
      <c r="N17" s="91"/>
    </row>
    <row r="18" spans="1:14" s="65" customFormat="1" ht="36" customHeight="1">
      <c r="A18" s="27">
        <v>3</v>
      </c>
      <c r="B18" s="224"/>
      <c r="C18" s="191" t="s">
        <v>145</v>
      </c>
      <c r="D18" s="35" t="s">
        <v>179</v>
      </c>
      <c r="E18" s="36" t="s">
        <v>55</v>
      </c>
      <c r="F18" s="70">
        <v>16000</v>
      </c>
      <c r="G18" s="71">
        <v>16000</v>
      </c>
      <c r="H18" s="68"/>
      <c r="I18" s="159" t="str">
        <f>VLOOKUP(C18,'Danh mục VT'!A$2:E$2898,5,FALSE)</f>
        <v>NVL</v>
      </c>
      <c r="J18" s="185" t="s">
        <v>5916</v>
      </c>
      <c r="K18" s="181" t="s">
        <v>5874</v>
      </c>
      <c r="L18" s="58" t="s">
        <v>5956</v>
      </c>
      <c r="M18" s="145"/>
      <c r="N18" s="64"/>
    </row>
    <row r="19" spans="1:14" s="65" customFormat="1" ht="33" customHeight="1">
      <c r="A19" s="27">
        <v>4</v>
      </c>
      <c r="B19" s="224"/>
      <c r="C19" s="191" t="s">
        <v>146</v>
      </c>
      <c r="D19" s="35" t="str">
        <f>VLOOKUP($C19,'[2]Tài khoản'!A$2:D$2746,2,FALSE)</f>
        <v>RES 1.2K OHM, 1%,SMD, 0805</v>
      </c>
      <c r="E19" s="36" t="s">
        <v>55</v>
      </c>
      <c r="F19" s="70">
        <v>16002</v>
      </c>
      <c r="G19" s="71">
        <v>16000</v>
      </c>
      <c r="H19" s="68"/>
      <c r="I19" s="159" t="str">
        <f>VLOOKUP(C19,'Danh mục VT'!A$2:E$2898,5,FALSE)</f>
        <v>NVL</v>
      </c>
      <c r="J19" s="185" t="s">
        <v>5916</v>
      </c>
      <c r="K19" s="181" t="s">
        <v>5874</v>
      </c>
      <c r="L19" s="58" t="s">
        <v>5956</v>
      </c>
      <c r="M19" s="145"/>
      <c r="N19" s="64"/>
    </row>
    <row r="20" spans="1:14" s="65" customFormat="1" ht="32.25" customHeight="1">
      <c r="A20" s="27">
        <v>5</v>
      </c>
      <c r="B20" s="224"/>
      <c r="C20" s="29" t="s">
        <v>147</v>
      </c>
      <c r="D20" s="35" t="str">
        <f>VLOOKUP($C20,'[2]Tài khoản'!A$2:D$2746,2,FALSE)</f>
        <v>RES 1.5 OHM, 1%,SMD, 1206</v>
      </c>
      <c r="E20" s="36" t="s">
        <v>55</v>
      </c>
      <c r="F20" s="70">
        <v>32000</v>
      </c>
      <c r="G20" s="71">
        <v>32014</v>
      </c>
      <c r="H20" s="68"/>
      <c r="I20" s="159" t="str">
        <f>VLOOKUP(C20,'Danh mục VT'!A$2:E$2898,5,FALSE)</f>
        <v>NVL</v>
      </c>
      <c r="J20" s="185" t="s">
        <v>5916</v>
      </c>
      <c r="K20" s="181" t="s">
        <v>5874</v>
      </c>
      <c r="L20" s="58" t="s">
        <v>5956</v>
      </c>
      <c r="M20" s="145"/>
      <c r="N20" s="64"/>
    </row>
    <row r="21" spans="1:14" s="65" customFormat="1" ht="34.700000000000003" customHeight="1">
      <c r="A21" s="27">
        <v>6</v>
      </c>
      <c r="B21" s="224"/>
      <c r="C21" s="191" t="s">
        <v>148</v>
      </c>
      <c r="D21" s="35" t="str">
        <f>VLOOKUP($C21,'[2]Tài khoản'!A$2:D$2746,2,FALSE)</f>
        <v>RES 1.8K OHM, 1%, SMD, 1206</v>
      </c>
      <c r="E21" s="36" t="s">
        <v>55</v>
      </c>
      <c r="F21" s="70">
        <v>16000</v>
      </c>
      <c r="G21" s="71">
        <v>15995</v>
      </c>
      <c r="H21" s="68"/>
      <c r="I21" s="159" t="str">
        <f>VLOOKUP(C21,'Danh mục VT'!A$2:E$2898,5,FALSE)</f>
        <v>NVL</v>
      </c>
      <c r="J21" s="185" t="s">
        <v>5916</v>
      </c>
      <c r="K21" s="181" t="s">
        <v>5874</v>
      </c>
      <c r="L21" s="58" t="s">
        <v>5956</v>
      </c>
      <c r="M21" s="145"/>
      <c r="N21" s="64"/>
    </row>
    <row r="22" spans="1:14" s="113" customFormat="1" ht="36.75" customHeight="1">
      <c r="A22" s="27">
        <v>7</v>
      </c>
      <c r="B22" s="105"/>
      <c r="C22" s="191" t="s">
        <v>149</v>
      </c>
      <c r="D22" s="35" t="str">
        <f>VLOOKUP($C22,'[2]Tài khoản'!A$2:D$2746,2,FALSE)</f>
        <v>RES 100K OHM, 1%, SMD,  0805</v>
      </c>
      <c r="E22" s="108" t="s">
        <v>55</v>
      </c>
      <c r="F22" s="109">
        <v>16001</v>
      </c>
      <c r="G22" s="110">
        <v>16000</v>
      </c>
      <c r="H22" s="111"/>
      <c r="I22" s="159" t="str">
        <f>VLOOKUP(C22,'Danh mục VT'!A$2:E$2898,5,FALSE)</f>
        <v>NVL</v>
      </c>
      <c r="J22" s="185" t="s">
        <v>5916</v>
      </c>
      <c r="K22" s="181" t="s">
        <v>5874</v>
      </c>
      <c r="L22" s="58" t="s">
        <v>5956</v>
      </c>
      <c r="M22" s="145"/>
      <c r="N22" s="112"/>
    </row>
    <row r="23" spans="1:14" s="65" customFormat="1" ht="42.2" customHeight="1">
      <c r="A23" s="27">
        <v>8</v>
      </c>
      <c r="B23" s="224"/>
      <c r="C23" s="29" t="s">
        <v>150</v>
      </c>
      <c r="D23" s="35" t="str">
        <f>VLOOKUP($C23,'[2]Tài khoản'!A$2:D$2746,2,FALSE)</f>
        <v>RES 180K OHM, 1%, SMD,  0805</v>
      </c>
      <c r="E23" s="36" t="s">
        <v>55</v>
      </c>
      <c r="F23" s="70">
        <v>16000</v>
      </c>
      <c r="G23" s="71">
        <v>16000</v>
      </c>
      <c r="H23" s="68"/>
      <c r="I23" s="159" t="str">
        <f>VLOOKUP(C23,'Danh mục VT'!A$2:E$2898,5,FALSE)</f>
        <v>NVL</v>
      </c>
      <c r="J23" s="185" t="s">
        <v>5916</v>
      </c>
      <c r="K23" s="181" t="s">
        <v>5874</v>
      </c>
      <c r="L23" s="58" t="s">
        <v>5956</v>
      </c>
      <c r="M23" s="145"/>
      <c r="N23" s="64"/>
    </row>
    <row r="24" spans="1:14" s="65" customFormat="1" ht="33" customHeight="1">
      <c r="A24" s="27">
        <v>9</v>
      </c>
      <c r="B24" s="224"/>
      <c r="C24" s="191" t="s">
        <v>151</v>
      </c>
      <c r="D24" s="35" t="str">
        <f>VLOOKUP($C24,'[2]Tài khoản'!A$2:D$2746,2,FALSE)</f>
        <v>RES 27K OHM, 1%,SMD, 0805</v>
      </c>
      <c r="E24" s="36" t="s">
        <v>55</v>
      </c>
      <c r="F24" s="70">
        <v>32000</v>
      </c>
      <c r="G24" s="71">
        <v>35000</v>
      </c>
      <c r="H24" s="68"/>
      <c r="I24" s="159" t="str">
        <f>VLOOKUP(C24,'Danh mục VT'!A$2:E$2898,5,FALSE)</f>
        <v>NVL</v>
      </c>
      <c r="J24" s="185" t="s">
        <v>5916</v>
      </c>
      <c r="K24" s="181" t="s">
        <v>5874</v>
      </c>
      <c r="L24" s="58" t="s">
        <v>5956</v>
      </c>
      <c r="M24" s="145"/>
      <c r="N24" s="64"/>
    </row>
    <row r="25" spans="1:14" s="65" customFormat="1" ht="33" customHeight="1">
      <c r="A25" s="27">
        <v>10</v>
      </c>
      <c r="B25" s="224"/>
      <c r="C25" s="191" t="s">
        <v>152</v>
      </c>
      <c r="D25" s="35" t="str">
        <f>VLOOKUP($C25,'[2]Tài khoản'!A$2:D$2746,2,FALSE)</f>
        <v>COMMON MODE CHOKE, 22mH, 30%, 0.20A, 3.5 Ohm</v>
      </c>
      <c r="E25" s="36" t="s">
        <v>55</v>
      </c>
      <c r="F25" s="70">
        <v>16000</v>
      </c>
      <c r="G25" s="71">
        <v>16000</v>
      </c>
      <c r="H25" s="68"/>
      <c r="I25" s="159" t="str">
        <f>VLOOKUP(C25,'Danh mục VT'!A$2:E$2898,5,FALSE)</f>
        <v>NVL</v>
      </c>
      <c r="J25" s="185" t="s">
        <v>5916</v>
      </c>
      <c r="K25" s="181" t="s">
        <v>5874</v>
      </c>
      <c r="L25" s="58" t="s">
        <v>5956</v>
      </c>
      <c r="M25" s="145"/>
      <c r="N25" s="64"/>
    </row>
    <row r="26" spans="1:14" s="65" customFormat="1" ht="45.4" customHeight="1">
      <c r="A26" s="27">
        <v>11</v>
      </c>
      <c r="B26" s="224"/>
      <c r="C26" s="29" t="s">
        <v>153</v>
      </c>
      <c r="D26" s="35" t="str">
        <f>VLOOKUP($C26,'[2]Tài khoản'!A$2:D$2746,2,FALSE)</f>
        <v>CAP ALUM 22 uF 400V 20% RADIAL (10 x 25) pitch 5mm</v>
      </c>
      <c r="E26" s="36" t="s">
        <v>55</v>
      </c>
      <c r="F26" s="70">
        <v>16000</v>
      </c>
      <c r="G26" s="71">
        <v>16000</v>
      </c>
      <c r="H26" s="68"/>
      <c r="I26" s="159" t="str">
        <f>VLOOKUP(C26,'Danh mục VT'!A$2:E$2898,5,FALSE)</f>
        <v>NVL</v>
      </c>
      <c r="J26" s="185" t="s">
        <v>5916</v>
      </c>
      <c r="K26" s="181" t="s">
        <v>5874</v>
      </c>
      <c r="L26" s="58" t="s">
        <v>5956</v>
      </c>
      <c r="M26" s="145"/>
      <c r="N26" s="64"/>
    </row>
    <row r="27" spans="1:14" s="65" customFormat="1" ht="45.4" customHeight="1">
      <c r="A27" s="27">
        <v>12</v>
      </c>
      <c r="B27" s="224"/>
      <c r="C27" s="191" t="s">
        <v>154</v>
      </c>
      <c r="D27" s="35" t="str">
        <f>VLOOKUP($C27,'[2]Tài khoản'!A$2:D$2746,2,FALSE)</f>
        <v>CAP ALUM 470 uF 16V 20% RADIAL (8 x 11.5) pitch 5mm</v>
      </c>
      <c r="E27" s="36" t="s">
        <v>55</v>
      </c>
      <c r="F27" s="70">
        <v>32000</v>
      </c>
      <c r="G27" s="71">
        <v>32000</v>
      </c>
      <c r="H27" s="68"/>
      <c r="I27" s="159" t="str">
        <f>VLOOKUP(C27,'Danh mục VT'!A$2:E$2898,5,FALSE)</f>
        <v>NVL</v>
      </c>
      <c r="J27" s="185" t="s">
        <v>5916</v>
      </c>
      <c r="K27" s="181" t="s">
        <v>5874</v>
      </c>
      <c r="L27" s="58" t="s">
        <v>5956</v>
      </c>
      <c r="M27" s="145"/>
      <c r="N27" s="64"/>
    </row>
    <row r="28" spans="1:14" s="65" customFormat="1" ht="31.5" customHeight="1">
      <c r="A28" s="27">
        <v>13</v>
      </c>
      <c r="B28" s="224"/>
      <c r="C28" s="191" t="s">
        <v>155</v>
      </c>
      <c r="D28" s="35" t="str">
        <f>VLOOKUP($C28,'[2]Tài khoản'!A$2:D$2746,2,FALSE)</f>
        <v>CAP CER 100 nF 50V 20%, SMD, 0805</v>
      </c>
      <c r="E28" s="36" t="s">
        <v>55</v>
      </c>
      <c r="F28" s="70">
        <v>16000</v>
      </c>
      <c r="G28" s="71">
        <v>16000</v>
      </c>
      <c r="H28" s="68"/>
      <c r="I28" s="159" t="str">
        <f>VLOOKUP(C28,'Danh mục VT'!A$2:E$2898,5,FALSE)</f>
        <v>NVL</v>
      </c>
      <c r="J28" s="185" t="s">
        <v>5916</v>
      </c>
      <c r="K28" s="181" t="s">
        <v>5874</v>
      </c>
      <c r="L28" s="58" t="s">
        <v>5956</v>
      </c>
      <c r="M28" s="145"/>
      <c r="N28" s="64"/>
    </row>
    <row r="29" spans="1:14" s="65" customFormat="1" ht="33" customHeight="1">
      <c r="A29" s="27">
        <v>14</v>
      </c>
      <c r="B29" s="224"/>
      <c r="C29" s="29" t="s">
        <v>156</v>
      </c>
      <c r="D29" s="35" t="str">
        <f>VLOOKUP($C29,'[2]Tài khoản'!A$2:D$2746,2,FALSE)</f>
        <v>CAP CER 1nF 250V 20% SMD, 1206, X7R</v>
      </c>
      <c r="E29" s="36" t="s">
        <v>55</v>
      </c>
      <c r="F29" s="70">
        <v>16000</v>
      </c>
      <c r="G29" s="71">
        <v>16000</v>
      </c>
      <c r="H29" s="68"/>
      <c r="I29" s="159" t="str">
        <f>VLOOKUP(C29,'Danh mục VT'!A$2:E$2898,5,FALSE)</f>
        <v>NVL</v>
      </c>
      <c r="J29" s="185" t="s">
        <v>5916</v>
      </c>
      <c r="K29" s="181" t="s">
        <v>5874</v>
      </c>
      <c r="L29" s="58" t="s">
        <v>5956</v>
      </c>
      <c r="M29" s="145"/>
      <c r="N29" s="64"/>
    </row>
    <row r="30" spans="1:14" s="65" customFormat="1" ht="38.450000000000003" customHeight="1">
      <c r="A30" s="27">
        <v>15</v>
      </c>
      <c r="B30" s="224"/>
      <c r="C30" s="191" t="s">
        <v>157</v>
      </c>
      <c r="D30" s="35" t="str">
        <f>VLOOKUP($C30,'[2]Tài khoản'!A$2:D$2746,2,FALSE)</f>
        <v>CAP CER 1uF 50V 20% SMD, 0805, X7R</v>
      </c>
      <c r="E30" s="36" t="s">
        <v>55</v>
      </c>
      <c r="F30" s="70">
        <v>16000</v>
      </c>
      <c r="G30" s="71">
        <v>16000</v>
      </c>
      <c r="H30" s="68"/>
      <c r="I30" s="159" t="str">
        <f>VLOOKUP(C30,'Danh mục VT'!A$2:E$2898,5,FALSE)</f>
        <v>NVL</v>
      </c>
      <c r="J30" s="185" t="s">
        <v>5916</v>
      </c>
      <c r="K30" s="181" t="s">
        <v>5874</v>
      </c>
      <c r="L30" s="58" t="s">
        <v>5956</v>
      </c>
      <c r="M30" s="145"/>
      <c r="N30" s="64"/>
    </row>
    <row r="31" spans="1:14" s="65" customFormat="1" ht="44.25" customHeight="1">
      <c r="A31" s="27">
        <v>16</v>
      </c>
      <c r="B31" s="224"/>
      <c r="C31" s="191" t="s">
        <v>158</v>
      </c>
      <c r="D31" s="35" t="str">
        <f>VLOOKUP($C31,'[2]Tài khoản'!A$2:D$2746,2,FALSE)</f>
        <v>CAP CER 2200 PF 2KV 10% RADIAL Y-CAP</v>
      </c>
      <c r="E31" s="36" t="s">
        <v>55</v>
      </c>
      <c r="F31" s="70">
        <v>16000</v>
      </c>
      <c r="G31" s="71">
        <v>16000</v>
      </c>
      <c r="H31" s="68"/>
      <c r="I31" s="159" t="str">
        <f>VLOOKUP(C31,'Danh mục VT'!A$2:E$2898,5,FALSE)</f>
        <v>NVL</v>
      </c>
      <c r="J31" s="185" t="s">
        <v>5916</v>
      </c>
      <c r="K31" s="181" t="s">
        <v>5874</v>
      </c>
      <c r="L31" s="58" t="s">
        <v>5956</v>
      </c>
      <c r="M31" s="145"/>
      <c r="N31" s="64"/>
    </row>
    <row r="32" spans="1:14" s="65" customFormat="1" ht="46.5" customHeight="1">
      <c r="A32" s="27">
        <v>17</v>
      </c>
      <c r="B32" s="224"/>
      <c r="C32" s="29" t="s">
        <v>159</v>
      </c>
      <c r="D32" s="35" t="str">
        <f>VLOOKUP($C32,'[2]Tài khoản'!A$2:D$2746,2,FALSE)</f>
        <v>CAP CER 2200 pF 50V 20% SMD, 0805, X7R</v>
      </c>
      <c r="E32" s="36" t="s">
        <v>55</v>
      </c>
      <c r="F32" s="70">
        <v>16001</v>
      </c>
      <c r="G32" s="71">
        <v>16000</v>
      </c>
      <c r="H32" s="68"/>
      <c r="I32" s="159" t="str">
        <f>VLOOKUP(C32,'Danh mục VT'!A$2:E$2898,5,FALSE)</f>
        <v>NVL</v>
      </c>
      <c r="J32" s="185" t="s">
        <v>5916</v>
      </c>
      <c r="K32" s="181" t="s">
        <v>5874</v>
      </c>
      <c r="L32" s="58" t="s">
        <v>5956</v>
      </c>
      <c r="M32" s="145"/>
      <c r="N32" s="64"/>
    </row>
    <row r="33" spans="1:14" s="65" customFormat="1" ht="34.700000000000003" customHeight="1">
      <c r="A33" s="27">
        <v>18</v>
      </c>
      <c r="B33" s="224"/>
      <c r="C33" s="191" t="s">
        <v>160</v>
      </c>
      <c r="D33" s="35" t="str">
        <f>VLOOKUP($C33,'[2]Tài khoản'!A$2:D$2746,2,FALSE)</f>
        <v>CAP CER 4700 pF, 20%, 250V, X7R, 1206</v>
      </c>
      <c r="E33" s="36" t="s">
        <v>55</v>
      </c>
      <c r="F33" s="70">
        <v>32000</v>
      </c>
      <c r="G33" s="71">
        <v>32922</v>
      </c>
      <c r="H33" s="68"/>
      <c r="I33" s="159" t="str">
        <f>VLOOKUP(C33,'Danh mục VT'!A$2:E$2898,5,FALSE)</f>
        <v>NVL</v>
      </c>
      <c r="J33" s="185" t="s">
        <v>5916</v>
      </c>
      <c r="K33" s="181" t="s">
        <v>5874</v>
      </c>
      <c r="L33" s="58" t="s">
        <v>5956</v>
      </c>
      <c r="M33" s="145"/>
      <c r="N33" s="64"/>
    </row>
    <row r="34" spans="1:14" s="65" customFormat="1" ht="50.25" customHeight="1">
      <c r="A34" s="27">
        <v>19</v>
      </c>
      <c r="B34" s="224"/>
      <c r="C34" s="191" t="s">
        <v>161</v>
      </c>
      <c r="D34" s="35" t="str">
        <f>VLOOKUP($C34,'[2]Tài khoản'!A$2:D$2746,2,FALSE)</f>
        <v>CAP FILM 100 nF 630V ( 275VAC) 20%, RADIAL, pitch 10 or 15 mm</v>
      </c>
      <c r="E34" s="36" t="s">
        <v>55</v>
      </c>
      <c r="F34" s="70">
        <v>16000</v>
      </c>
      <c r="G34" s="71">
        <v>16000</v>
      </c>
      <c r="H34" s="68"/>
      <c r="I34" s="159" t="str">
        <f>VLOOKUP(C34,'Danh mục VT'!A$2:E$2898,5,FALSE)</f>
        <v>NVL</v>
      </c>
      <c r="J34" s="185" t="s">
        <v>5916</v>
      </c>
      <c r="K34" s="181" t="s">
        <v>5874</v>
      </c>
      <c r="L34" s="58" t="s">
        <v>5956</v>
      </c>
      <c r="M34" s="145"/>
      <c r="N34" s="64"/>
    </row>
    <row r="35" spans="1:14" s="65" customFormat="1" ht="43.5" customHeight="1">
      <c r="A35" s="27">
        <v>20</v>
      </c>
      <c r="B35" s="224"/>
      <c r="C35" s="29" t="s">
        <v>162</v>
      </c>
      <c r="D35" s="35" t="str">
        <f>VLOOKUP($C35,'[2]Tài khoản'!A$2:D$2746,2,FALSE)</f>
        <v>DIODE FAST REC 600V 1A, SMD, MiniMELF</v>
      </c>
      <c r="E35" s="36" t="s">
        <v>55</v>
      </c>
      <c r="F35" s="70">
        <v>32000</v>
      </c>
      <c r="G35" s="71">
        <v>32009</v>
      </c>
      <c r="H35" s="68"/>
      <c r="I35" s="159" t="str">
        <f>VLOOKUP(C35,'Danh mục VT'!A$2:E$2898,5,FALSE)</f>
        <v>NVL</v>
      </c>
      <c r="J35" s="185" t="s">
        <v>5916</v>
      </c>
      <c r="K35" s="181" t="s">
        <v>5874</v>
      </c>
      <c r="L35" s="58" t="s">
        <v>5956</v>
      </c>
      <c r="M35" s="145"/>
      <c r="N35" s="64"/>
    </row>
    <row r="36" spans="1:14" s="65" customFormat="1" ht="41.25" customHeight="1">
      <c r="A36" s="27">
        <v>21</v>
      </c>
      <c r="B36" s="123"/>
      <c r="C36" s="191" t="s">
        <v>163</v>
      </c>
      <c r="D36" s="35" t="str">
        <f>VLOOKUP($C36,'[2]Tài khoản'!A$2:D$2746,2,FALSE)</f>
        <v>GREEN-MODE FLYBACK CONTROLLER UCC28710</v>
      </c>
      <c r="E36" s="36" t="s">
        <v>55</v>
      </c>
      <c r="F36" s="126">
        <v>16000</v>
      </c>
      <c r="G36" s="31">
        <v>17500</v>
      </c>
      <c r="H36" s="127"/>
      <c r="I36" s="159" t="str">
        <f>VLOOKUP(C36,'Danh mục VT'!A$2:E$2898,5,FALSE)</f>
        <v>NVL</v>
      </c>
      <c r="J36" s="185" t="s">
        <v>5916</v>
      </c>
      <c r="K36" s="181" t="s">
        <v>5874</v>
      </c>
      <c r="L36" s="58" t="s">
        <v>5956</v>
      </c>
      <c r="M36" s="145"/>
      <c r="N36" s="64"/>
    </row>
    <row r="37" spans="1:14" s="65" customFormat="1" ht="35.25" customHeight="1">
      <c r="A37" s="27">
        <v>22</v>
      </c>
      <c r="B37" s="123"/>
      <c r="C37" s="191" t="s">
        <v>164</v>
      </c>
      <c r="D37" s="35" t="str">
        <f>VLOOKUP($C37,'[2]Tài khoản'!A$2:D$2746,2,FALSE)</f>
        <v>IND, 10uH, 2.4A, SMD, 6x6, NRS6045T100MMGK</v>
      </c>
      <c r="E37" s="36" t="s">
        <v>55</v>
      </c>
      <c r="F37" s="126">
        <v>17500</v>
      </c>
      <c r="G37" s="31">
        <v>18000</v>
      </c>
      <c r="H37" s="127"/>
      <c r="I37" s="159" t="str">
        <f>VLOOKUP(C37,'Danh mục VT'!A$2:E$2898,5,FALSE)</f>
        <v>NVL</v>
      </c>
      <c r="J37" s="185" t="s">
        <v>5916</v>
      </c>
      <c r="K37" s="181" t="s">
        <v>5874</v>
      </c>
      <c r="L37" s="58" t="s">
        <v>5956</v>
      </c>
      <c r="M37" s="145"/>
      <c r="N37" s="64"/>
    </row>
    <row r="38" spans="1:14" s="65" customFormat="1" ht="33" customHeight="1">
      <c r="A38" s="27">
        <v>23</v>
      </c>
      <c r="B38" s="123"/>
      <c r="C38" s="29" t="s">
        <v>165</v>
      </c>
      <c r="D38" s="35" t="str">
        <f>VLOOKUP($C38,'[2]Tài khoản'!A$2:D$2746,2,FALSE)</f>
        <v>MOSFET N-CH 600V 2.4A TO-251</v>
      </c>
      <c r="E38" s="36" t="s">
        <v>55</v>
      </c>
      <c r="F38" s="126">
        <v>16000</v>
      </c>
      <c r="G38" s="31">
        <v>16000</v>
      </c>
      <c r="H38" s="127"/>
      <c r="I38" s="159" t="str">
        <f>VLOOKUP(C38,'Danh mục VT'!A$2:E$2898,5,FALSE)</f>
        <v>NVL</v>
      </c>
      <c r="J38" s="185" t="s">
        <v>5916</v>
      </c>
      <c r="K38" s="181" t="s">
        <v>5874</v>
      </c>
      <c r="L38" s="58" t="s">
        <v>5956</v>
      </c>
      <c r="M38" s="145"/>
      <c r="N38" s="64"/>
    </row>
    <row r="39" spans="1:14" s="65" customFormat="1" ht="32.25" customHeight="1">
      <c r="A39" s="27">
        <v>24</v>
      </c>
      <c r="B39" s="123"/>
      <c r="C39" s="191" t="s">
        <v>166</v>
      </c>
      <c r="D39" s="35" t="str">
        <f>VLOOKUP($C39,'[2]Tài khoản'!A$2:D$2746,2,FALSE)</f>
        <v>RES 10 OHM, 1%, SMD, 1206</v>
      </c>
      <c r="E39" s="36" t="s">
        <v>55</v>
      </c>
      <c r="F39" s="126">
        <v>32000</v>
      </c>
      <c r="G39" s="31">
        <v>32000</v>
      </c>
      <c r="H39" s="127"/>
      <c r="I39" s="159" t="str">
        <f>VLOOKUP(C39,'Danh mục VT'!A$2:E$2898,5,FALSE)</f>
        <v>NVL</v>
      </c>
      <c r="J39" s="185" t="s">
        <v>5916</v>
      </c>
      <c r="K39" s="181" t="s">
        <v>5874</v>
      </c>
      <c r="L39" s="58" t="s">
        <v>5956</v>
      </c>
      <c r="M39" s="145"/>
      <c r="N39" s="64"/>
    </row>
    <row r="40" spans="1:14" s="65" customFormat="1" ht="32.25" customHeight="1">
      <c r="A40" s="27">
        <v>25</v>
      </c>
      <c r="B40" s="123"/>
      <c r="C40" s="191" t="s">
        <v>167</v>
      </c>
      <c r="D40" s="35" t="str">
        <f>VLOOKUP($C40,'[2]Tài khoản'!A$2:D$2746,2,FALSE)</f>
        <v>RES 100K OHM, 1%, SMD,  1206</v>
      </c>
      <c r="E40" s="36" t="s">
        <v>55</v>
      </c>
      <c r="F40" s="126">
        <v>16002</v>
      </c>
      <c r="G40" s="31">
        <v>16003</v>
      </c>
      <c r="H40" s="127"/>
      <c r="I40" s="159" t="str">
        <f>VLOOKUP(C40,'Danh mục VT'!A$2:E$2898,5,FALSE)</f>
        <v>NVL</v>
      </c>
      <c r="J40" s="185" t="s">
        <v>5916</v>
      </c>
      <c r="K40" s="181" t="s">
        <v>5874</v>
      </c>
      <c r="L40" s="58" t="s">
        <v>5956</v>
      </c>
      <c r="M40" s="145"/>
      <c r="N40" s="64"/>
    </row>
    <row r="41" spans="1:14" s="65" customFormat="1" ht="32.25" customHeight="1">
      <c r="A41" s="27">
        <v>26</v>
      </c>
      <c r="B41" s="123"/>
      <c r="C41" s="29" t="s">
        <v>168</v>
      </c>
      <c r="D41" s="35" t="str">
        <f>VLOOKUP($C41,'[2]Tài khoản'!A$2:D$2746,2,FALSE)</f>
        <v>RES,THK,0805,10K,1%</v>
      </c>
      <c r="E41" s="36" t="s">
        <v>55</v>
      </c>
      <c r="F41" s="126">
        <v>32006</v>
      </c>
      <c r="G41" s="31">
        <v>32013</v>
      </c>
      <c r="H41" s="127"/>
      <c r="I41" s="159" t="str">
        <f>VLOOKUP(C41,'Danh mục VT'!A$2:E$2898,5,FALSE)</f>
        <v>NVL</v>
      </c>
      <c r="J41" s="185" t="s">
        <v>5916</v>
      </c>
      <c r="K41" s="181" t="s">
        <v>5874</v>
      </c>
      <c r="L41" s="58" t="s">
        <v>5956</v>
      </c>
      <c r="M41" s="145"/>
      <c r="N41" s="64"/>
    </row>
    <row r="42" spans="1:14" s="65" customFormat="1" ht="32.25" customHeight="1">
      <c r="A42" s="27">
        <v>27</v>
      </c>
      <c r="B42" s="123"/>
      <c r="C42" s="191" t="s">
        <v>169</v>
      </c>
      <c r="D42" s="35" t="str">
        <f>VLOOKUP($C42,'[2]Tài khoản'!A$2:D$2746,2,FALSE)</f>
        <v>RES 180 OHM, 1%,SMD, 0805</v>
      </c>
      <c r="E42" s="36" t="s">
        <v>55</v>
      </c>
      <c r="F42" s="126">
        <v>16001</v>
      </c>
      <c r="G42" s="31">
        <v>19995</v>
      </c>
      <c r="H42" s="127"/>
      <c r="I42" s="159" t="str">
        <f>VLOOKUP(C42,'Danh mục VT'!A$2:E$2898,5,FALSE)</f>
        <v>NVL</v>
      </c>
      <c r="J42" s="185" t="s">
        <v>5916</v>
      </c>
      <c r="K42" s="181" t="s">
        <v>5874</v>
      </c>
      <c r="L42" s="58" t="s">
        <v>5956</v>
      </c>
      <c r="M42" s="145"/>
      <c r="N42" s="64"/>
    </row>
    <row r="43" spans="1:14" s="65" customFormat="1" ht="35.25" customHeight="1">
      <c r="A43" s="27">
        <v>28</v>
      </c>
      <c r="B43" s="123"/>
      <c r="C43" s="191" t="s">
        <v>170</v>
      </c>
      <c r="D43" s="35" t="str">
        <f>VLOOKUP($C43,'[2]Tài khoản'!A$2:D$2746,2,FALSE)</f>
        <v>RES 22 OHM, 1%,SMD, 0805</v>
      </c>
      <c r="E43" s="36" t="s">
        <v>55</v>
      </c>
      <c r="F43" s="126">
        <v>16000</v>
      </c>
      <c r="G43" s="31">
        <v>17000</v>
      </c>
      <c r="H43" s="127"/>
      <c r="I43" s="159" t="str">
        <f>VLOOKUP(C43,'Danh mục VT'!A$2:E$2898,5,FALSE)</f>
        <v>NVL</v>
      </c>
      <c r="J43" s="185" t="s">
        <v>5916</v>
      </c>
      <c r="K43" s="181" t="s">
        <v>5874</v>
      </c>
      <c r="L43" s="58" t="s">
        <v>5956</v>
      </c>
      <c r="M43" s="145"/>
      <c r="N43" s="64"/>
    </row>
    <row r="44" spans="1:14" s="65" customFormat="1" ht="51" customHeight="1">
      <c r="A44" s="27">
        <v>29</v>
      </c>
      <c r="B44" s="123"/>
      <c r="C44" s="29" t="s">
        <v>171</v>
      </c>
      <c r="D44" s="35" t="str">
        <f>VLOOKUP($C44,'[2]Tài khoản'!A$2:D$2746,2,FALSE)</f>
        <v>SURFACE MOUNT GLASS PASSIVATED BRIDGE RECTIFIER  600V, 0.8A</v>
      </c>
      <c r="E44" s="36" t="s">
        <v>55</v>
      </c>
      <c r="F44" s="126">
        <v>15695</v>
      </c>
      <c r="G44" s="31">
        <v>15922</v>
      </c>
      <c r="H44" s="127"/>
      <c r="I44" s="159" t="str">
        <f>VLOOKUP(C44,'Danh mục VT'!A$2:E$2898,5,FALSE)</f>
        <v>NVL</v>
      </c>
      <c r="J44" s="185" t="s">
        <v>5916</v>
      </c>
      <c r="K44" s="181" t="s">
        <v>5874</v>
      </c>
      <c r="L44" s="58" t="s">
        <v>5956</v>
      </c>
      <c r="M44" s="145"/>
      <c r="N44" s="64"/>
    </row>
    <row r="45" spans="1:14" s="65" customFormat="1" ht="36.75" customHeight="1">
      <c r="A45" s="27">
        <v>30</v>
      </c>
      <c r="B45" s="123"/>
      <c r="C45" s="191" t="s">
        <v>172</v>
      </c>
      <c r="D45" s="35" t="s">
        <v>180</v>
      </c>
      <c r="E45" s="36" t="s">
        <v>55</v>
      </c>
      <c r="F45" s="126">
        <v>16000</v>
      </c>
      <c r="G45" s="31">
        <v>16500</v>
      </c>
      <c r="H45" s="127"/>
      <c r="I45" s="159" t="str">
        <f>VLOOKUP(C45,'Danh mục VT'!A$2:E$2898,5,FALSE)</f>
        <v>NVL</v>
      </c>
      <c r="J45" s="185" t="s">
        <v>5916</v>
      </c>
      <c r="K45" s="181" t="s">
        <v>5874</v>
      </c>
      <c r="L45" s="58" t="s">
        <v>5956</v>
      </c>
      <c r="M45" s="145"/>
      <c r="N45" s="64"/>
    </row>
    <row r="46" spans="1:14" s="65" customFormat="1" ht="57" customHeight="1">
      <c r="A46" s="27">
        <v>31</v>
      </c>
      <c r="B46" s="123"/>
      <c r="C46" s="29" t="s">
        <v>173</v>
      </c>
      <c r="D46" s="35" t="str">
        <f>VLOOKUP($C46,'[2]Tài khoản'!A$2:D$2746,2,FALSE)</f>
        <v>DC cable 5.5*2.1mm, end is strip
with Strain Relief , UL 2464 18AWG ,1m</v>
      </c>
      <c r="E46" s="36" t="s">
        <v>55</v>
      </c>
      <c r="F46" s="126">
        <v>16000</v>
      </c>
      <c r="G46" s="31">
        <v>16000</v>
      </c>
      <c r="H46" s="127"/>
      <c r="I46" s="159" t="str">
        <f>VLOOKUP(C46,'Danh mục VT'!A$2:E$2898,5,FALSE)</f>
        <v>NVL</v>
      </c>
      <c r="J46" s="185" t="s">
        <v>5916</v>
      </c>
      <c r="K46" s="181" t="s">
        <v>5874</v>
      </c>
      <c r="L46" s="58" t="s">
        <v>5956</v>
      </c>
      <c r="M46" s="145"/>
      <c r="N46" s="64"/>
    </row>
    <row r="47" spans="1:14" s="65" customFormat="1" ht="45.4" customHeight="1">
      <c r="A47" s="27">
        <v>32</v>
      </c>
      <c r="B47" s="123"/>
      <c r="C47" s="191" t="s">
        <v>174</v>
      </c>
      <c r="D47" s="35" t="str">
        <f>VLOOKUP($C47,'[2]Tài khoản'!A$2:D$2746,2,FALSE)</f>
        <v>0.5 mm2 Cu, multi strain, PVC cladding electric wire,  50 mm length</v>
      </c>
      <c r="E47" s="131" t="s">
        <v>55</v>
      </c>
      <c r="F47" s="132">
        <v>32000</v>
      </c>
      <c r="G47" s="23">
        <v>32000</v>
      </c>
      <c r="H47" s="133"/>
      <c r="I47" s="159" t="str">
        <f>VLOOKUP(C47,'Danh mục VT'!A$2:E$2898,5,FALSE)</f>
        <v>NVL</v>
      </c>
      <c r="J47" s="185" t="s">
        <v>5916</v>
      </c>
      <c r="K47" s="181" t="s">
        <v>5874</v>
      </c>
      <c r="L47" s="58" t="s">
        <v>5956</v>
      </c>
      <c r="M47" s="145"/>
      <c r="N47" s="64"/>
    </row>
    <row r="48" spans="1:14" s="65" customFormat="1" ht="38.450000000000003" customHeight="1">
      <c r="A48" s="27">
        <v>33</v>
      </c>
      <c r="B48" s="125"/>
      <c r="C48" s="191" t="s">
        <v>175</v>
      </c>
      <c r="D48" s="35" t="str">
        <f>VLOOKUP($C48,'[2]Tài khoản'!A$2:D$2746,2,FALSE)</f>
        <v>CASE, TOP, Plastic ABS, Moulding, 12V1250, black</v>
      </c>
      <c r="E48" s="125" t="s">
        <v>55</v>
      </c>
      <c r="F48" s="126">
        <v>22000</v>
      </c>
      <c r="G48" s="31">
        <v>21934</v>
      </c>
      <c r="H48" s="127"/>
      <c r="I48" s="159" t="str">
        <f>VLOOKUP(C48,'Danh mục VT'!A$2:E$2898,5,FALSE)</f>
        <v>NVL</v>
      </c>
      <c r="J48" s="185" t="s">
        <v>5916</v>
      </c>
      <c r="K48" s="181" t="s">
        <v>5874</v>
      </c>
      <c r="L48" s="58" t="s">
        <v>5956</v>
      </c>
      <c r="M48" s="145"/>
      <c r="N48" s="64"/>
    </row>
    <row r="49" spans="1:16" s="65" customFormat="1" ht="38.450000000000003" customHeight="1">
      <c r="A49" s="27">
        <v>34</v>
      </c>
      <c r="B49" s="125"/>
      <c r="C49" s="29" t="s">
        <v>176</v>
      </c>
      <c r="D49" s="35" t="str">
        <f>VLOOKUP($C49,'[2]Tài khoản'!A$2:D$2746,2,FALSE)</f>
        <v>CASE, BOTTOM, Plastic ABS, Moulding with 02 Prong : AC  Euro Plug Stype, 4 mm, black</v>
      </c>
      <c r="E49" s="125" t="s">
        <v>55</v>
      </c>
      <c r="F49" s="126">
        <v>22000</v>
      </c>
      <c r="G49" s="31">
        <v>22000</v>
      </c>
      <c r="H49" s="127"/>
      <c r="I49" s="159" t="str">
        <f>VLOOKUP(C49,'Danh mục VT'!A$2:E$2898,5,FALSE)</f>
        <v>NVL</v>
      </c>
      <c r="J49" s="185" t="s">
        <v>5916</v>
      </c>
      <c r="K49" s="181" t="s">
        <v>5874</v>
      </c>
      <c r="L49" s="58"/>
      <c r="M49" s="145"/>
      <c r="N49" s="64"/>
    </row>
    <row r="50" spans="1:16" s="173" customFormat="1" ht="18.75" customHeight="1">
      <c r="A50" s="171" t="s">
        <v>22</v>
      </c>
      <c r="B50" s="172"/>
      <c r="D50" s="174" t="s">
        <v>6081</v>
      </c>
      <c r="E50" s="175"/>
      <c r="F50" s="175"/>
      <c r="G50" s="175"/>
      <c r="H50" s="176"/>
      <c r="I50" s="90"/>
      <c r="J50" s="182"/>
      <c r="K50" s="182"/>
      <c r="L50" s="90"/>
      <c r="M50" s="90"/>
      <c r="N50" s="177"/>
    </row>
    <row r="51" spans="1:16" s="77" customFormat="1">
      <c r="A51" s="82"/>
      <c r="E51" s="430" t="s">
        <v>6079</v>
      </c>
      <c r="F51" s="430"/>
      <c r="G51" s="430"/>
      <c r="H51" s="430"/>
      <c r="I51" s="63"/>
      <c r="J51" s="178"/>
      <c r="K51" s="178"/>
      <c r="L51" s="63"/>
      <c r="M51" s="63"/>
      <c r="N51" s="81"/>
    </row>
    <row r="52" spans="1:16" s="77" customFormat="1" ht="15" customHeight="1">
      <c r="A52" s="433" t="s">
        <v>24</v>
      </c>
      <c r="B52" s="433"/>
      <c r="C52" s="433"/>
      <c r="D52" s="83" t="s">
        <v>25</v>
      </c>
      <c r="E52" s="433" t="s">
        <v>26</v>
      </c>
      <c r="F52" s="433"/>
      <c r="G52" s="435" t="s">
        <v>27</v>
      </c>
      <c r="H52" s="435"/>
      <c r="I52" s="63"/>
      <c r="J52" s="178"/>
      <c r="K52" s="178"/>
      <c r="L52" s="63"/>
      <c r="M52" s="63"/>
      <c r="N52" s="81"/>
    </row>
    <row r="53" spans="1:16" s="89" customFormat="1">
      <c r="A53" s="434" t="s">
        <v>28</v>
      </c>
      <c r="B53" s="434"/>
      <c r="C53" s="434"/>
      <c r="D53" s="84" t="s">
        <v>28</v>
      </c>
      <c r="E53" s="434" t="s">
        <v>28</v>
      </c>
      <c r="F53" s="434"/>
      <c r="G53" s="86"/>
      <c r="H53" s="87"/>
      <c r="I53" s="63"/>
      <c r="J53" s="178"/>
      <c r="K53" s="178"/>
      <c r="L53" s="63"/>
      <c r="M53" s="63"/>
      <c r="N53" s="88"/>
    </row>
    <row r="54" spans="1:16" s="65" customFormat="1" ht="38.450000000000003" customHeight="1">
      <c r="A54" s="1"/>
      <c r="B54" s="2"/>
      <c r="C54" s="2"/>
      <c r="D54" s="222"/>
      <c r="E54" s="222"/>
      <c r="F54" s="2"/>
      <c r="G54" s="2"/>
      <c r="H54" s="5"/>
      <c r="I54" s="63"/>
      <c r="J54" s="178"/>
      <c r="K54" s="178"/>
      <c r="L54" s="63"/>
      <c r="M54" s="63"/>
      <c r="N54" s="64"/>
    </row>
    <row r="55" spans="1:16" s="65" customFormat="1" ht="25.5" hidden="1" customHeight="1">
      <c r="A55" s="1"/>
      <c r="B55" s="2"/>
      <c r="C55" s="2"/>
      <c r="D55" s="222"/>
      <c r="E55" s="222"/>
      <c r="F55" s="2"/>
      <c r="G55" s="2"/>
      <c r="H55" s="5"/>
      <c r="I55" s="63"/>
      <c r="J55" s="178"/>
      <c r="K55" s="178"/>
      <c r="L55" s="63"/>
      <c r="M55" s="63"/>
      <c r="N55" s="64"/>
    </row>
    <row r="56" spans="1:16" s="65" customFormat="1" ht="3" customHeight="1">
      <c r="A56" s="1"/>
      <c r="B56" s="2"/>
      <c r="C56" s="2"/>
      <c r="D56" s="222"/>
      <c r="E56" s="222"/>
      <c r="F56" s="2"/>
      <c r="G56" s="2"/>
      <c r="H56" s="5"/>
      <c r="I56" s="63"/>
      <c r="J56" s="178"/>
      <c r="K56" s="178"/>
      <c r="L56" s="63"/>
      <c r="M56" s="63"/>
      <c r="N56" s="64"/>
    </row>
    <row r="57" spans="1:16" s="65" customFormat="1">
      <c r="A57" s="1"/>
      <c r="B57" s="2"/>
      <c r="C57" s="2"/>
      <c r="D57" s="222"/>
      <c r="E57" s="222"/>
      <c r="F57" s="2"/>
      <c r="G57" s="2"/>
      <c r="H57" s="5"/>
      <c r="I57" s="63"/>
      <c r="J57" s="178"/>
      <c r="K57" s="178"/>
      <c r="L57" s="63"/>
      <c r="M57" s="63"/>
      <c r="N57" s="64"/>
    </row>
    <row r="58" spans="1:16" s="57" customFormat="1">
      <c r="A58" s="422" t="s">
        <v>74</v>
      </c>
      <c r="B58" s="422"/>
      <c r="C58" s="422"/>
      <c r="D58" s="66"/>
      <c r="E58" s="2" t="s">
        <v>29</v>
      </c>
      <c r="F58" s="2"/>
      <c r="G58" s="2"/>
      <c r="H58" s="5"/>
      <c r="I58" s="63"/>
      <c r="J58" s="178"/>
      <c r="K58" s="178"/>
      <c r="L58" s="63"/>
      <c r="M58" s="63"/>
      <c r="N58" s="26"/>
    </row>
    <row r="59" spans="1:16">
      <c r="O59" s="2"/>
      <c r="P59" s="2"/>
    </row>
    <row r="60" spans="1:16">
      <c r="O60" s="2"/>
      <c r="P60" s="2"/>
    </row>
    <row r="61" spans="1:16">
      <c r="O61" s="2"/>
      <c r="P61" s="2"/>
    </row>
    <row r="62" spans="1:16">
      <c r="O62" s="2"/>
      <c r="P62" s="2"/>
    </row>
    <row r="63" spans="1:16">
      <c r="O63" s="2"/>
      <c r="P63" s="2"/>
    </row>
    <row r="64" spans="1:16">
      <c r="O64" s="2"/>
      <c r="P64" s="2"/>
    </row>
    <row r="65" spans="1:16">
      <c r="O65" s="2"/>
      <c r="P65" s="2"/>
    </row>
    <row r="66" spans="1:16">
      <c r="O66" s="2"/>
      <c r="P66" s="2"/>
    </row>
    <row r="67" spans="1:16">
      <c r="O67" s="2"/>
      <c r="P67" s="2"/>
    </row>
    <row r="68" spans="1:16">
      <c r="O68" s="2"/>
      <c r="P68" s="2"/>
    </row>
    <row r="69" spans="1:16">
      <c r="A69" s="2"/>
      <c r="F69" s="2"/>
      <c r="G69" s="2"/>
      <c r="H69" s="2"/>
      <c r="I69" s="2"/>
      <c r="J69" s="19"/>
      <c r="K69" s="19"/>
      <c r="L69" s="2"/>
      <c r="M69" s="2"/>
      <c r="N69" s="2"/>
      <c r="O69" s="2"/>
      <c r="P69" s="2"/>
    </row>
    <row r="70" spans="1:16">
      <c r="A70" s="2"/>
      <c r="F70" s="2"/>
      <c r="G70" s="2"/>
      <c r="H70" s="2"/>
      <c r="I70" s="2"/>
      <c r="J70" s="19"/>
      <c r="K70" s="19"/>
      <c r="L70" s="2"/>
      <c r="M70" s="2"/>
      <c r="N70" s="2"/>
      <c r="O70" s="2"/>
      <c r="P70" s="2"/>
    </row>
    <row r="71" spans="1:16">
      <c r="A71" s="2"/>
      <c r="F71" s="2"/>
      <c r="G71" s="2"/>
      <c r="H71" s="2"/>
      <c r="I71" s="2"/>
      <c r="J71" s="19"/>
      <c r="K71" s="19"/>
      <c r="L71" s="2"/>
      <c r="M71" s="2"/>
      <c r="N71" s="2"/>
      <c r="O71" s="2"/>
      <c r="P71" s="2"/>
    </row>
    <row r="72" spans="1:16">
      <c r="A72" s="2"/>
      <c r="F72" s="2"/>
      <c r="G72" s="2"/>
      <c r="H72" s="2"/>
      <c r="I72" s="2"/>
      <c r="J72" s="19"/>
      <c r="K72" s="19"/>
      <c r="L72" s="2"/>
      <c r="M72" s="2"/>
      <c r="N72" s="2"/>
      <c r="O72" s="2"/>
      <c r="P72" s="2"/>
    </row>
    <row r="73" spans="1:16">
      <c r="A73" s="2"/>
      <c r="F73" s="2"/>
      <c r="G73" s="2"/>
      <c r="H73" s="2"/>
      <c r="I73" s="2"/>
      <c r="J73" s="19"/>
      <c r="K73" s="19"/>
      <c r="L73" s="2"/>
      <c r="M73" s="2"/>
      <c r="N73" s="2"/>
      <c r="O73" s="2"/>
      <c r="P73" s="2"/>
    </row>
    <row r="74" spans="1:16">
      <c r="A74" s="2"/>
      <c r="F74" s="2"/>
      <c r="G74" s="2"/>
      <c r="H74" s="2"/>
      <c r="I74" s="2"/>
      <c r="J74" s="19"/>
      <c r="K74" s="19"/>
      <c r="L74" s="2"/>
      <c r="M74" s="2"/>
      <c r="N74" s="2"/>
      <c r="O74" s="2"/>
      <c r="P74" s="2"/>
    </row>
    <row r="75" spans="1:16">
      <c r="A75" s="2"/>
      <c r="F75" s="2"/>
      <c r="G75" s="2"/>
      <c r="H75" s="2"/>
      <c r="I75" s="2"/>
      <c r="J75" s="19"/>
      <c r="K75" s="19"/>
      <c r="L75" s="2"/>
      <c r="M75" s="2"/>
      <c r="N75" s="2"/>
      <c r="O75" s="2"/>
      <c r="P75" s="2"/>
    </row>
    <row r="76" spans="1:16">
      <c r="A76" s="2"/>
      <c r="F76" s="2"/>
      <c r="G76" s="2"/>
      <c r="H76" s="2"/>
      <c r="I76" s="2"/>
      <c r="J76" s="19"/>
      <c r="K76" s="19"/>
      <c r="L76" s="2"/>
      <c r="M76" s="2"/>
      <c r="N76" s="2"/>
      <c r="O76" s="2"/>
      <c r="P76" s="2"/>
    </row>
    <row r="77" spans="1:16">
      <c r="A77" s="2"/>
      <c r="F77" s="2"/>
      <c r="G77" s="2"/>
      <c r="H77" s="2"/>
      <c r="I77" s="2"/>
      <c r="J77" s="19"/>
      <c r="K77" s="19"/>
      <c r="L77" s="2"/>
      <c r="M77" s="2"/>
      <c r="N77" s="2"/>
      <c r="O77" s="2"/>
      <c r="P77" s="2"/>
    </row>
    <row r="78" spans="1:16">
      <c r="A78" s="2"/>
      <c r="F78" s="2"/>
      <c r="G78" s="2"/>
      <c r="H78" s="2"/>
      <c r="I78" s="2"/>
      <c r="J78" s="19"/>
      <c r="K78" s="19"/>
      <c r="L78" s="2"/>
      <c r="M78" s="2"/>
      <c r="N78" s="2"/>
      <c r="O78" s="2"/>
      <c r="P78" s="2"/>
    </row>
    <row r="79" spans="1:16">
      <c r="A79" s="2"/>
      <c r="F79" s="2"/>
      <c r="G79" s="2"/>
      <c r="H79" s="2"/>
      <c r="I79" s="2"/>
      <c r="J79" s="19"/>
      <c r="K79" s="19"/>
      <c r="L79" s="2"/>
      <c r="M79" s="2"/>
      <c r="N79" s="2"/>
      <c r="O79" s="2"/>
      <c r="P79" s="2"/>
    </row>
    <row r="80" spans="1:16">
      <c r="A80" s="2"/>
      <c r="F80" s="2"/>
      <c r="G80" s="2"/>
      <c r="H80" s="2"/>
      <c r="I80" s="2"/>
      <c r="J80" s="19"/>
      <c r="K80" s="19"/>
      <c r="L80" s="2"/>
      <c r="M80" s="2"/>
      <c r="N80" s="2"/>
      <c r="O80" s="2"/>
      <c r="P80" s="2"/>
    </row>
    <row r="81" spans="1:16">
      <c r="A81" s="2"/>
      <c r="F81" s="2"/>
      <c r="G81" s="2"/>
      <c r="H81" s="2"/>
      <c r="I81" s="2"/>
      <c r="J81" s="19"/>
      <c r="K81" s="19"/>
      <c r="L81" s="2"/>
      <c r="M81" s="2"/>
      <c r="N81" s="2"/>
      <c r="O81" s="2"/>
      <c r="P81" s="2"/>
    </row>
    <row r="82" spans="1:16">
      <c r="A82" s="2"/>
      <c r="F82" s="2"/>
      <c r="G82" s="2"/>
      <c r="H82" s="2"/>
      <c r="I82" s="2"/>
      <c r="J82" s="19"/>
      <c r="K82" s="19"/>
      <c r="L82" s="2"/>
      <c r="M82" s="2"/>
      <c r="N82" s="2"/>
      <c r="O82" s="2"/>
      <c r="P82" s="2"/>
    </row>
    <row r="83" spans="1:16">
      <c r="A83" s="2"/>
      <c r="F83" s="2"/>
      <c r="G83" s="2"/>
      <c r="H83" s="2"/>
      <c r="I83" s="2"/>
      <c r="J83" s="19"/>
      <c r="K83" s="19"/>
      <c r="L83" s="2"/>
      <c r="M83" s="2"/>
      <c r="N83" s="2"/>
      <c r="O83" s="2"/>
      <c r="P83" s="2"/>
    </row>
    <row r="84" spans="1:16">
      <c r="A84" s="2"/>
      <c r="F84" s="2"/>
      <c r="G84" s="2"/>
      <c r="H84" s="2"/>
      <c r="I84" s="2"/>
      <c r="J84" s="19"/>
      <c r="K84" s="19"/>
      <c r="L84" s="2"/>
      <c r="M84" s="2"/>
      <c r="N84" s="2"/>
      <c r="O84" s="2"/>
      <c r="P84" s="2"/>
    </row>
    <row r="85" spans="1:16">
      <c r="A85" s="2"/>
      <c r="F85" s="2"/>
      <c r="G85" s="2"/>
      <c r="H85" s="2"/>
      <c r="I85" s="2"/>
      <c r="J85" s="19"/>
      <c r="K85" s="19"/>
      <c r="L85" s="2"/>
      <c r="M85" s="2"/>
      <c r="N85" s="2"/>
      <c r="O85" s="2"/>
      <c r="P85" s="2"/>
    </row>
    <row r="86" spans="1:16">
      <c r="A86" s="2"/>
      <c r="F86" s="2"/>
      <c r="G86" s="2"/>
      <c r="H86" s="2"/>
      <c r="I86" s="2"/>
      <c r="J86" s="19"/>
      <c r="K86" s="19"/>
      <c r="L86" s="2"/>
      <c r="M86" s="2"/>
      <c r="N86" s="2"/>
      <c r="O86" s="2"/>
      <c r="P86" s="2"/>
    </row>
  </sheetData>
  <mergeCells count="12">
    <mergeCell ref="A58:C58"/>
    <mergeCell ref="A4:H4"/>
    <mergeCell ref="A5:H5"/>
    <mergeCell ref="D14:D15"/>
    <mergeCell ref="E14:E15"/>
    <mergeCell ref="F14:H14"/>
    <mergeCell ref="E51:H51"/>
    <mergeCell ref="A52:C52"/>
    <mergeCell ref="E52:F52"/>
    <mergeCell ref="G52:H52"/>
    <mergeCell ref="A53:C53"/>
    <mergeCell ref="E53:F53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4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4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4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6083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247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49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5600</v>
      </c>
      <c r="G16" s="38">
        <v>5600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249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249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4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4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6079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4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47"/>
      <c r="E26" s="24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47"/>
      <c r="E27" s="24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47"/>
      <c r="E28" s="24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47"/>
      <c r="E29" s="24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47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workbookViewId="0">
      <selection activeCell="C19" sqref="C19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42578125" style="2" customWidth="1" collapsed="1"/>
    <col min="4" max="4" width="25" style="2" customWidth="1"/>
    <col min="5" max="5" width="7.85546875" style="2" customWidth="1"/>
    <col min="6" max="6" width="10.28515625" style="247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184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184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47"/>
      <c r="G3" s="5"/>
      <c r="H3" s="6"/>
      <c r="I3" s="6"/>
      <c r="J3" s="184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46"/>
      <c r="G6" s="5"/>
      <c r="H6" s="6"/>
      <c r="I6" s="6"/>
      <c r="J6" s="184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184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6084</v>
      </c>
      <c r="G8" s="5"/>
      <c r="H8" s="6"/>
      <c r="I8" s="6"/>
      <c r="J8" s="184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5963</v>
      </c>
      <c r="E10" s="11" t="s">
        <v>6</v>
      </c>
      <c r="F10" s="247"/>
      <c r="G10" s="250"/>
      <c r="H10" s="6"/>
      <c r="I10" s="6"/>
      <c r="J10" s="184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6085</v>
      </c>
      <c r="E11" s="20"/>
      <c r="F11" s="2"/>
      <c r="G11" s="5"/>
      <c r="H11" s="6"/>
      <c r="I11" s="6"/>
      <c r="J11" s="184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184"/>
      <c r="M12" s="6"/>
      <c r="N12" s="7"/>
    </row>
    <row r="14" spans="1:14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50"/>
      <c r="N15" s="154"/>
    </row>
    <row r="16" spans="1:14" s="8" customFormat="1" ht="47.25" customHeight="1">
      <c r="A16" s="27">
        <v>1</v>
      </c>
      <c r="B16" s="249"/>
      <c r="C16" s="29" t="s">
        <v>2213</v>
      </c>
      <c r="D16" s="35" t="str">
        <f>VLOOKUP($C16,'[2]Tài khoản'!A$2:D$2746,2,FALSE)</f>
        <v>wireless antenna, 2.4 Ghz, 5dBi, white color, 115mm cable length</v>
      </c>
      <c r="E16" s="36" t="s">
        <v>119</v>
      </c>
      <c r="F16" s="37">
        <v>6</v>
      </c>
      <c r="G16" s="38">
        <v>6</v>
      </c>
      <c r="H16" s="58"/>
      <c r="I16" s="159" t="str">
        <f>VLOOKUP(C16,'Danh mục VT'!A$2:E$2898,5,FALSE)</f>
        <v>NVL</v>
      </c>
      <c r="J16" s="195" t="s">
        <v>5905</v>
      </c>
      <c r="K16" s="185" t="s">
        <v>6107</v>
      </c>
      <c r="L16" s="181" t="str">
        <f>VLOOKUP(C16,'Danh mục VT'!A$2:D$2898,4,FALSE)</f>
        <v>15214</v>
      </c>
      <c r="M16" s="58" t="s">
        <v>5956</v>
      </c>
      <c r="N16" s="145"/>
    </row>
    <row r="17" spans="1:16" s="8" customFormat="1" ht="45.75" customHeight="1">
      <c r="A17" s="27">
        <v>2</v>
      </c>
      <c r="B17" s="249"/>
      <c r="C17" s="29" t="s">
        <v>2219</v>
      </c>
      <c r="D17" s="35" t="str">
        <f>VLOOKUP($C17,'[2]Tài khoản'!A$2:D$2746,2,FALSE)</f>
        <v>wireless antenna, 2.4 Ghz, 5dBi, white color, 295mm cable length</v>
      </c>
      <c r="E17" s="36" t="s">
        <v>119</v>
      </c>
      <c r="F17" s="37">
        <v>6</v>
      </c>
      <c r="G17" s="38">
        <v>6</v>
      </c>
      <c r="H17" s="58"/>
      <c r="I17" s="159" t="str">
        <f>VLOOKUP(C17,'Danh mục VT'!A$2:E$2898,5,FALSE)</f>
        <v>NVL</v>
      </c>
      <c r="J17" s="195" t="s">
        <v>5905</v>
      </c>
      <c r="K17" s="185" t="s">
        <v>6107</v>
      </c>
      <c r="L17" s="181" t="str">
        <f>VLOOKUP(C17,'Danh mục VT'!A$2:D$2898,4,FALSE)</f>
        <v>15214</v>
      </c>
      <c r="M17" s="58" t="s">
        <v>5956</v>
      </c>
      <c r="N17" s="145"/>
    </row>
    <row r="18" spans="1:16" s="8" customFormat="1" ht="36.75" customHeight="1">
      <c r="A18" s="27">
        <v>3</v>
      </c>
      <c r="B18" s="249"/>
      <c r="C18" s="29" t="s">
        <v>2572</v>
      </c>
      <c r="D18" s="35" t="s">
        <v>6086</v>
      </c>
      <c r="E18" s="36" t="s">
        <v>119</v>
      </c>
      <c r="F18" s="37">
        <v>6</v>
      </c>
      <c r="G18" s="38">
        <v>6</v>
      </c>
      <c r="H18" s="58"/>
      <c r="I18" s="159" t="str">
        <f>VLOOKUP(C18,'Danh mục VT'!A$2:E$2898,5,FALSE)</f>
        <v>NVL</v>
      </c>
      <c r="J18" s="195" t="s">
        <v>5905</v>
      </c>
      <c r="K18" s="185" t="s">
        <v>6107</v>
      </c>
      <c r="L18" s="181" t="str">
        <f>VLOOKUP(C18,'Danh mục VT'!A$2:D$2898,4,FALSE)</f>
        <v>15214</v>
      </c>
      <c r="M18" s="58" t="s">
        <v>5956</v>
      </c>
      <c r="N18" s="145"/>
    </row>
    <row r="19" spans="1:16" s="8" customFormat="1" ht="33.75" customHeight="1">
      <c r="A19" s="27">
        <v>4</v>
      </c>
      <c r="B19" s="249"/>
      <c r="C19" s="29" t="s">
        <v>79</v>
      </c>
      <c r="D19" s="35" t="str">
        <f>VLOOKUP($C19,'[2]Tài khoản'!A$2:D$2746,2,FALSE)</f>
        <v>Bộ nguồn AC/DC  AC 100~240V DC 12V 1.25A</v>
      </c>
      <c r="E19" s="36" t="s">
        <v>119</v>
      </c>
      <c r="F19" s="37">
        <v>5</v>
      </c>
      <c r="G19" s="38">
        <v>5</v>
      </c>
      <c r="H19" s="58"/>
      <c r="I19" s="159" t="str">
        <f>VLOOKUP(C19,'Danh mục VT'!A$2:E$2898,5,FALSE)</f>
        <v>TP</v>
      </c>
      <c r="J19" s="195" t="s">
        <v>5956</v>
      </c>
      <c r="K19" s="185" t="s">
        <v>6107</v>
      </c>
      <c r="L19" s="181" t="str">
        <f>VLOOKUP(C19,'Danh mục VT'!A$2:D$2898,4,FALSE)</f>
        <v>15511</v>
      </c>
      <c r="M19" s="58" t="s">
        <v>5956</v>
      </c>
      <c r="N19" s="145"/>
    </row>
    <row r="20" spans="1:16" s="8" customFormat="1" ht="6.2" customHeight="1">
      <c r="A20" s="43"/>
      <c r="B20" s="44"/>
      <c r="C20" s="45"/>
      <c r="D20" s="45"/>
      <c r="E20" s="44"/>
      <c r="F20" s="44"/>
      <c r="G20" s="43"/>
      <c r="H20" s="6"/>
      <c r="I20" s="6"/>
      <c r="J20" s="184"/>
      <c r="K20" s="184"/>
      <c r="L20" s="184"/>
      <c r="M20" s="6"/>
      <c r="N20" s="7"/>
    </row>
    <row r="21" spans="1:16" ht="22.5" customHeight="1">
      <c r="A21" s="14" t="s">
        <v>22</v>
      </c>
      <c r="B21" s="18"/>
      <c r="D21" s="11" t="s">
        <v>6087</v>
      </c>
      <c r="E21" s="46"/>
      <c r="F21" s="46"/>
      <c r="G21" s="47"/>
      <c r="N21" s="48"/>
      <c r="O21" s="2"/>
      <c r="P21" s="2"/>
    </row>
    <row r="22" spans="1:16">
      <c r="E22" s="429" t="s">
        <v>6079</v>
      </c>
      <c r="F22" s="429"/>
      <c r="G22" s="429"/>
      <c r="N22" s="48"/>
      <c r="O22" s="2"/>
      <c r="P22" s="2"/>
    </row>
    <row r="23" spans="1:16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6" s="247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184"/>
      <c r="K24" s="184"/>
      <c r="L24" s="184"/>
      <c r="M24" s="6"/>
      <c r="N24" s="26"/>
    </row>
    <row r="25" spans="1:16" s="8" customFormat="1" ht="21.75" customHeight="1">
      <c r="A25" s="1"/>
      <c r="B25" s="2"/>
      <c r="C25" s="2"/>
      <c r="D25" s="247"/>
      <c r="E25" s="247"/>
      <c r="F25" s="2"/>
      <c r="G25" s="5"/>
      <c r="H25" s="6"/>
      <c r="I25" s="6"/>
      <c r="J25" s="184"/>
      <c r="K25" s="184"/>
      <c r="L25" s="184"/>
      <c r="M25" s="6"/>
      <c r="N25" s="7"/>
    </row>
    <row r="26" spans="1:16" s="8" customFormat="1" ht="39" customHeight="1">
      <c r="A26" s="1"/>
      <c r="B26" s="2"/>
      <c r="C26" s="2"/>
      <c r="D26" s="247"/>
      <c r="E26" s="247"/>
      <c r="F26" s="2"/>
      <c r="G26" s="5"/>
      <c r="H26" s="6"/>
      <c r="I26" s="6"/>
      <c r="J26" s="184"/>
      <c r="K26" s="184"/>
      <c r="L26" s="184"/>
      <c r="M26" s="6"/>
      <c r="N26" s="7"/>
    </row>
    <row r="27" spans="1:16" s="8" customFormat="1" hidden="1">
      <c r="A27" s="1"/>
      <c r="B27" s="2"/>
      <c r="C27" s="2"/>
      <c r="D27" s="247"/>
      <c r="E27" s="247"/>
      <c r="F27" s="2"/>
      <c r="G27" s="5"/>
      <c r="H27" s="6"/>
      <c r="I27" s="6"/>
      <c r="J27" s="184"/>
      <c r="K27" s="184"/>
      <c r="L27" s="184"/>
      <c r="M27" s="6"/>
      <c r="N27" s="7"/>
    </row>
    <row r="28" spans="1:16" s="8" customFormat="1" hidden="1">
      <c r="A28" s="1"/>
      <c r="B28" s="2"/>
      <c r="C28" s="2"/>
      <c r="D28" s="247"/>
      <c r="E28" s="247"/>
      <c r="F28" s="2"/>
      <c r="G28" s="5"/>
      <c r="H28" s="6"/>
      <c r="I28" s="6"/>
      <c r="J28" s="184"/>
      <c r="K28" s="184"/>
      <c r="L28" s="184"/>
      <c r="M28" s="6"/>
      <c r="N28" s="7"/>
    </row>
    <row r="29" spans="1:16" s="57" customFormat="1">
      <c r="A29" s="422" t="s">
        <v>74</v>
      </c>
      <c r="B29" s="422"/>
      <c r="C29" s="422"/>
      <c r="D29" s="247"/>
      <c r="E29" s="2" t="s">
        <v>29</v>
      </c>
      <c r="F29" s="2"/>
      <c r="G29" s="5"/>
      <c r="H29" s="6"/>
      <c r="I29" s="6"/>
      <c r="J29" s="184"/>
      <c r="K29" s="184"/>
      <c r="L29" s="184"/>
      <c r="M29" s="6"/>
      <c r="N29" s="26"/>
    </row>
    <row r="30" spans="1:16">
      <c r="A30" s="2"/>
      <c r="F30" s="2"/>
      <c r="G30" s="2"/>
      <c r="H30" s="2"/>
      <c r="I30" s="2"/>
      <c r="J30" s="19"/>
      <c r="K30" s="19"/>
      <c r="L30" s="19"/>
      <c r="M30" s="2"/>
      <c r="N30" s="2"/>
      <c r="O30" s="2"/>
      <c r="P30" s="2"/>
    </row>
  </sheetData>
  <mergeCells count="13">
    <mergeCell ref="A29:C29"/>
    <mergeCell ref="E22:G22"/>
    <mergeCell ref="A23:C23"/>
    <mergeCell ref="E23:F23"/>
    <mergeCell ref="G23:H23"/>
    <mergeCell ref="A24:C24"/>
    <mergeCell ref="E24:F24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247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47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46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6094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47"/>
      <c r="G10" s="25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6.45" customHeight="1">
      <c r="A16" s="27">
        <v>1</v>
      </c>
      <c r="B16" s="249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1000</v>
      </c>
      <c r="G16" s="38">
        <v>1000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6.75" customHeight="1">
      <c r="A17" s="27">
        <v>2</v>
      </c>
      <c r="B17" s="249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1000</v>
      </c>
      <c r="G17" s="38">
        <v>850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7.25" customHeight="1">
      <c r="A18" s="27">
        <v>3</v>
      </c>
      <c r="B18" s="249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2000</v>
      </c>
      <c r="G18" s="38">
        <v>2000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5.25" customHeight="1">
      <c r="A19" s="27">
        <v>4</v>
      </c>
      <c r="B19" s="249"/>
      <c r="C19" s="29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1000</v>
      </c>
      <c r="G19" s="38">
        <v>1000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249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1000</v>
      </c>
      <c r="G20" s="38">
        <v>1000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249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37">
        <v>1000</v>
      </c>
      <c r="G21" s="38">
        <v>1208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6095</v>
      </c>
      <c r="E23" s="46"/>
      <c r="F23" s="46"/>
      <c r="G23" s="47"/>
      <c r="N23" s="48"/>
      <c r="O23" s="2"/>
      <c r="P23" s="2"/>
    </row>
    <row r="24" spans="1:19">
      <c r="E24" s="429" t="s">
        <v>6079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247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247"/>
      <c r="E27" s="247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247"/>
      <c r="E28" s="247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247"/>
      <c r="E29" s="247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47"/>
      <c r="E30" s="247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247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C17" sqref="C17:C22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247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7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184"/>
      <c r="K1" s="184"/>
      <c r="L1" s="6"/>
      <c r="M1" s="6"/>
      <c r="N1" s="7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184"/>
      <c r="K2" s="184"/>
      <c r="L2" s="6"/>
      <c r="M2" s="6"/>
      <c r="N2" s="7"/>
      <c r="O2" s="33"/>
      <c r="P2" s="33"/>
    </row>
    <row r="3" spans="1:16" s="8" customFormat="1">
      <c r="A3" s="1"/>
      <c r="B3" s="2"/>
      <c r="C3" s="9"/>
      <c r="D3" s="2"/>
      <c r="E3" s="2"/>
      <c r="F3" s="247"/>
      <c r="G3" s="5"/>
      <c r="H3" s="6"/>
      <c r="I3" s="6"/>
      <c r="J3" s="184"/>
      <c r="K3" s="184"/>
      <c r="L3" s="6"/>
      <c r="M3" s="6"/>
      <c r="N3" s="7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7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7"/>
      <c r="O5" s="33"/>
      <c r="P5" s="33"/>
    </row>
    <row r="6" spans="1:16" s="8" customFormat="1">
      <c r="A6" s="1"/>
      <c r="B6" s="2"/>
      <c r="C6" s="3"/>
      <c r="D6" s="3"/>
      <c r="E6" s="3"/>
      <c r="F6" s="246"/>
      <c r="G6" s="5"/>
      <c r="H6" s="6"/>
      <c r="I6" s="6"/>
      <c r="J6" s="184"/>
      <c r="K6" s="184"/>
      <c r="L6" s="6"/>
      <c r="M6" s="6"/>
      <c r="N6" s="7"/>
      <c r="O6" s="33"/>
      <c r="P6" s="33"/>
    </row>
    <row r="7" spans="1:16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184"/>
      <c r="K7" s="184"/>
      <c r="L7" s="6"/>
      <c r="M7" s="6"/>
      <c r="N7" s="7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6096</v>
      </c>
      <c r="G8" s="5"/>
      <c r="H8" s="6"/>
      <c r="I8" s="6"/>
      <c r="J8" s="184"/>
      <c r="K8" s="184"/>
      <c r="L8" s="6"/>
      <c r="M8" s="6"/>
      <c r="N8" s="7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47"/>
      <c r="G10" s="250"/>
      <c r="H10" s="6"/>
      <c r="I10" s="6"/>
      <c r="J10" s="184"/>
      <c r="K10" s="184"/>
      <c r="L10" s="6"/>
      <c r="M10" s="6"/>
      <c r="N10" s="7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  <c r="O12" s="33"/>
      <c r="P12" s="33"/>
    </row>
    <row r="14" spans="1:16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5"/>
      <c r="P14" s="5"/>
    </row>
    <row r="15" spans="1:16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  <c r="O15" s="33"/>
      <c r="P15" s="33"/>
    </row>
    <row r="16" spans="1:16" s="8" customFormat="1" ht="32.25" customHeight="1">
      <c r="A16" s="27">
        <v>1</v>
      </c>
      <c r="B16" s="249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17600</v>
      </c>
      <c r="G16" s="38">
        <v>17600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45.4" customHeight="1">
      <c r="A17" s="27">
        <v>2</v>
      </c>
      <c r="B17" s="249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8800</v>
      </c>
      <c r="G17" s="38">
        <v>8811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29.25" customHeight="1">
      <c r="A18" s="27">
        <v>3</v>
      </c>
      <c r="B18" s="249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8800</v>
      </c>
      <c r="G18" s="38">
        <v>8800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43.5" customHeight="1">
      <c r="A19" s="27">
        <v>4</v>
      </c>
      <c r="B19" s="249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v>8800</v>
      </c>
      <c r="G19" s="38">
        <v>8800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6"/>
      <c r="P19" s="33"/>
      <c r="Q19" s="42"/>
      <c r="R19" s="42"/>
      <c r="S19" s="42"/>
    </row>
    <row r="20" spans="1:19" s="8" customFormat="1" ht="43.5" customHeight="1">
      <c r="A20" s="27">
        <v>5</v>
      </c>
      <c r="B20" s="249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v>8800</v>
      </c>
      <c r="G20" s="38">
        <v>8800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6"/>
      <c r="P20" s="33"/>
      <c r="Q20" s="42"/>
      <c r="R20" s="42"/>
      <c r="S20" s="42"/>
    </row>
    <row r="21" spans="1:19" s="8" customFormat="1" ht="33.75" customHeight="1">
      <c r="A21" s="27">
        <v>6</v>
      </c>
      <c r="B21" s="249"/>
      <c r="C21" s="29" t="s">
        <v>116</v>
      </c>
      <c r="D21" s="35" t="str">
        <f>VLOOKUP($C21,'[2]Tài khoản'!A$2:D$2746,2,FALSE)</f>
        <v>Type A, Receptacle,Through Hole, Right Angle, Horizontal</v>
      </c>
      <c r="E21" s="36" t="s">
        <v>119</v>
      </c>
      <c r="F21" s="37">
        <v>8800</v>
      </c>
      <c r="G21" s="38">
        <v>8800</v>
      </c>
      <c r="H21" s="58"/>
      <c r="I21" s="8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58"/>
      <c r="O21" s="6"/>
      <c r="P21" s="33"/>
      <c r="Q21" s="42"/>
      <c r="R21" s="42"/>
      <c r="S21" s="42"/>
    </row>
    <row r="22" spans="1:19" s="8" customFormat="1" ht="27.75" customHeight="1">
      <c r="A22" s="27">
        <v>7</v>
      </c>
      <c r="B22" s="249"/>
      <c r="C22" s="29" t="s">
        <v>117</v>
      </c>
      <c r="D22" s="35" t="str">
        <f>VLOOKUP($C22,'[2]Tài khoản'!A$2:D$2746,2,FALSE)</f>
        <v>SWH,PSH,T/H,R/A,SPST</v>
      </c>
      <c r="E22" s="36" t="s">
        <v>119</v>
      </c>
      <c r="F22" s="37">
        <v>17600</v>
      </c>
      <c r="G22" s="38">
        <v>17600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58"/>
      <c r="O22" s="6"/>
      <c r="P22" s="33"/>
      <c r="Q22" s="42"/>
      <c r="R22" s="42"/>
      <c r="S22" s="42"/>
    </row>
    <row r="23" spans="1:19" s="8" customFormat="1" ht="9.4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  <c r="O23" s="33"/>
      <c r="P23" s="33"/>
    </row>
    <row r="24" spans="1:19" ht="18.75" customHeight="1">
      <c r="A24" s="14" t="s">
        <v>22</v>
      </c>
      <c r="B24" s="18"/>
      <c r="D24" s="11" t="s">
        <v>6097</v>
      </c>
      <c r="E24" s="46"/>
      <c r="F24" s="46"/>
      <c r="G24" s="47"/>
      <c r="N24" s="48"/>
      <c r="O24" s="1"/>
      <c r="P24" s="1"/>
    </row>
    <row r="25" spans="1:19">
      <c r="E25" s="429" t="s">
        <v>6079</v>
      </c>
      <c r="F25" s="429"/>
      <c r="G25" s="429"/>
      <c r="N25" s="48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1"/>
      <c r="P26" s="1"/>
    </row>
    <row r="27" spans="1:19" s="247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  <c r="O27" s="5"/>
      <c r="P27" s="5"/>
    </row>
    <row r="28" spans="1:19" s="8" customFormat="1" ht="21.75" customHeight="1">
      <c r="A28" s="1"/>
      <c r="B28" s="2"/>
      <c r="C28" s="2"/>
      <c r="D28" s="247"/>
      <c r="E28" s="247"/>
      <c r="F28" s="2"/>
      <c r="G28" s="5"/>
      <c r="H28" s="6"/>
      <c r="I28" s="6"/>
      <c r="J28" s="184"/>
      <c r="K28" s="184"/>
      <c r="L28" s="6"/>
      <c r="M28" s="6"/>
      <c r="N28" s="7"/>
      <c r="O28" s="33"/>
      <c r="P28" s="33"/>
    </row>
    <row r="29" spans="1:19" s="8" customFormat="1" ht="39" customHeight="1">
      <c r="A29" s="1"/>
      <c r="B29" s="2"/>
      <c r="C29" s="2"/>
      <c r="D29" s="247"/>
      <c r="E29" s="247"/>
      <c r="F29" s="2"/>
      <c r="G29" s="5"/>
      <c r="H29" s="6"/>
      <c r="I29" s="6"/>
      <c r="J29" s="184"/>
      <c r="K29" s="184"/>
      <c r="L29" s="6"/>
      <c r="M29" s="6"/>
      <c r="N29" s="7"/>
      <c r="O29" s="33"/>
      <c r="P29" s="33"/>
    </row>
    <row r="30" spans="1:19" s="8" customFormat="1" hidden="1">
      <c r="A30" s="1"/>
      <c r="B30" s="2"/>
      <c r="C30" s="2"/>
      <c r="D30" s="247"/>
      <c r="E30" s="247"/>
      <c r="F30" s="2"/>
      <c r="G30" s="5"/>
      <c r="H30" s="6"/>
      <c r="I30" s="6"/>
      <c r="J30" s="184"/>
      <c r="K30" s="184"/>
      <c r="L30" s="6"/>
      <c r="M30" s="6"/>
      <c r="N30" s="7"/>
      <c r="O30" s="33"/>
      <c r="P30" s="33"/>
    </row>
    <row r="31" spans="1:19" s="8" customFormat="1" hidden="1">
      <c r="A31" s="1"/>
      <c r="B31" s="2"/>
      <c r="C31" s="2"/>
      <c r="D31" s="247"/>
      <c r="E31" s="247"/>
      <c r="F31" s="2"/>
      <c r="G31" s="5"/>
      <c r="H31" s="6"/>
      <c r="I31" s="6"/>
      <c r="J31" s="184"/>
      <c r="K31" s="184"/>
      <c r="L31" s="6"/>
      <c r="M31" s="6"/>
      <c r="N31" s="7"/>
      <c r="O31" s="33"/>
      <c r="P31" s="33"/>
    </row>
    <row r="32" spans="1:19" s="57" customFormat="1">
      <c r="A32" s="422" t="s">
        <v>74</v>
      </c>
      <c r="B32" s="422"/>
      <c r="C32" s="422"/>
      <c r="D32" s="247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  <c r="O32" s="5"/>
      <c r="P32" s="5"/>
    </row>
    <row r="33" spans="10:16" s="2" customFormat="1">
      <c r="J33" s="19"/>
      <c r="K33" s="19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workbookViewId="0">
      <selection activeCell="J16" sqref="J16:J23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10.28515625" style="247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47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46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6104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47"/>
      <c r="G10" s="25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45.75" customHeight="1">
      <c r="A16" s="27">
        <v>1</v>
      </c>
      <c r="B16" s="249"/>
      <c r="C16" s="29" t="s">
        <v>153</v>
      </c>
      <c r="D16" s="35" t="str">
        <f>VLOOKUP($C16,'[2]Tài khoản'!A$2:D$2746,2,FALSE)</f>
        <v>CAP ALUM 22 uF 400V 20% RADIAL (10 x 25) pitch 5mm</v>
      </c>
      <c r="E16" s="36" t="s">
        <v>119</v>
      </c>
      <c r="F16" s="37">
        <v>1000</v>
      </c>
      <c r="G16" s="38">
        <v>1000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15218</v>
      </c>
      <c r="L16" s="183" t="s">
        <v>5905</v>
      </c>
      <c r="M16" s="58" t="s">
        <v>6015</v>
      </c>
      <c r="N16" s="145"/>
    </row>
    <row r="17" spans="1:19" s="8" customFormat="1" ht="45.4" customHeight="1">
      <c r="A17" s="27">
        <v>2</v>
      </c>
      <c r="B17" s="249"/>
      <c r="C17" s="29" t="s">
        <v>161</v>
      </c>
      <c r="D17" s="35" t="str">
        <f>VLOOKUP($C17,'[2]Tài khoản'!A$2:D$2746,2,FALSE)</f>
        <v>CAP FILM 100 nF 630V ( 275VAC) 20%, RADIAL, pitch 10 or 15 mm</v>
      </c>
      <c r="E17" s="36" t="s">
        <v>119</v>
      </c>
      <c r="F17" s="37">
        <v>1000</v>
      </c>
      <c r="G17" s="38">
        <v>1000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15218</v>
      </c>
      <c r="L17" s="183" t="s">
        <v>5905</v>
      </c>
      <c r="M17" s="58" t="s">
        <v>6015</v>
      </c>
      <c r="N17" s="145"/>
    </row>
    <row r="18" spans="1:19" s="8" customFormat="1" ht="46.5" customHeight="1">
      <c r="A18" s="27">
        <v>3</v>
      </c>
      <c r="B18" s="249"/>
      <c r="C18" s="29" t="s">
        <v>154</v>
      </c>
      <c r="D18" s="35" t="str">
        <f>VLOOKUP($C18,'[2]Tài khoản'!A$2:D$2746,2,FALSE)</f>
        <v>CAP ALUM 470 uF 16V 20% RADIAL (8 x 11.5) pitch 5mm</v>
      </c>
      <c r="E18" s="36" t="s">
        <v>119</v>
      </c>
      <c r="F18" s="37">
        <v>2000</v>
      </c>
      <c r="G18" s="38">
        <v>2000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15218</v>
      </c>
      <c r="L18" s="183" t="s">
        <v>5905</v>
      </c>
      <c r="M18" s="58" t="s">
        <v>6015</v>
      </c>
      <c r="N18" s="145"/>
    </row>
    <row r="19" spans="1:19" s="8" customFormat="1" ht="34.700000000000003" customHeight="1">
      <c r="A19" s="27">
        <v>4</v>
      </c>
      <c r="B19" s="249"/>
      <c r="C19" s="29" t="s">
        <v>158</v>
      </c>
      <c r="D19" s="35" t="str">
        <f>VLOOKUP($C19,'[2]Tài khoản'!A$2:D$2746,2,FALSE)</f>
        <v>CAP CER 2200 PF 2KV 10% RADIAL Y-CAP</v>
      </c>
      <c r="E19" s="36" t="s">
        <v>119</v>
      </c>
      <c r="F19" s="37">
        <v>1000</v>
      </c>
      <c r="G19" s="38">
        <v>1500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 t="s">
        <v>6015</v>
      </c>
      <c r="N19" s="148"/>
      <c r="O19" s="42"/>
      <c r="P19" s="42"/>
      <c r="Q19" s="42"/>
      <c r="R19" s="42"/>
      <c r="S19" s="42"/>
    </row>
    <row r="20" spans="1:19" s="8" customFormat="1" ht="36.75" customHeight="1">
      <c r="A20" s="27">
        <v>5</v>
      </c>
      <c r="B20" s="249"/>
      <c r="C20" s="29" t="s">
        <v>152</v>
      </c>
      <c r="D20" s="35" t="str">
        <f>VLOOKUP($C20,'[2]Tài khoản'!A$2:D$2746,2,FALSE)</f>
        <v>COMMON MODE CHOKE, 22mH, 30%, 0.20A, 3.5 Ohm</v>
      </c>
      <c r="E20" s="36" t="s">
        <v>119</v>
      </c>
      <c r="F20" s="37">
        <v>1000</v>
      </c>
      <c r="G20" s="38">
        <v>1000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15218</v>
      </c>
      <c r="L20" s="183" t="s">
        <v>5905</v>
      </c>
      <c r="M20" s="58" t="s">
        <v>6015</v>
      </c>
      <c r="N20" s="148"/>
      <c r="O20" s="42"/>
      <c r="P20" s="42"/>
      <c r="Q20" s="42"/>
      <c r="R20" s="42"/>
      <c r="S20" s="42"/>
    </row>
    <row r="21" spans="1:19" s="8" customFormat="1" ht="33.75" customHeight="1">
      <c r="A21" s="27">
        <v>6</v>
      </c>
      <c r="B21" s="249"/>
      <c r="C21" s="29" t="s">
        <v>1745</v>
      </c>
      <c r="D21" s="35" t="str">
        <f>VLOOKUP($C21,'[2]Tài khoản'!A$2:D$2746,2,FALSE)</f>
        <v xml:space="preserve">FLYBACK TRANSFORMER VT 0333B  </v>
      </c>
      <c r="E21" s="36" t="s">
        <v>119</v>
      </c>
      <c r="F21" s="37">
        <v>1000</v>
      </c>
      <c r="G21" s="38">
        <v>1000</v>
      </c>
      <c r="H21" s="58"/>
      <c r="I21" s="8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15218</v>
      </c>
      <c r="L21" s="183" t="s">
        <v>5905</v>
      </c>
      <c r="M21" s="58" t="s">
        <v>6015</v>
      </c>
      <c r="N21" s="148"/>
      <c r="O21" s="42"/>
      <c r="P21" s="42"/>
      <c r="Q21" s="42"/>
      <c r="R21" s="42"/>
      <c r="S21" s="42"/>
    </row>
    <row r="22" spans="1:19" s="8" customFormat="1" ht="33.75" customHeight="1">
      <c r="A22" s="27">
        <v>7</v>
      </c>
      <c r="B22" s="249"/>
      <c r="C22" s="29" t="s">
        <v>144</v>
      </c>
      <c r="D22" s="35" t="str">
        <f>VLOOKUP($C22,'[2]Tài khoản'!A$2:D$2746,2,FALSE)</f>
        <v>DIODE SCHOTTKY 5A 60V, DO-201AD</v>
      </c>
      <c r="E22" s="36"/>
      <c r="F22" s="37">
        <v>1000</v>
      </c>
      <c r="G22" s="38">
        <v>1200</v>
      </c>
      <c r="H22" s="58"/>
      <c r="J22" s="185">
        <f>VLOOKUP(C22,'Danh mục VT'!A$2:F$2898,6,FALSE)</f>
        <v>1548</v>
      </c>
      <c r="K22" s="181" t="str">
        <f>VLOOKUP(C22,'Danh mục VT'!A$2:D$2898,4,FALSE)</f>
        <v>15218</v>
      </c>
      <c r="L22" s="183" t="s">
        <v>5905</v>
      </c>
      <c r="M22" s="58"/>
      <c r="N22" s="148"/>
      <c r="O22" s="42"/>
      <c r="P22" s="42"/>
      <c r="Q22" s="42"/>
      <c r="R22" s="42"/>
      <c r="S22" s="42"/>
    </row>
    <row r="23" spans="1:19" s="8" customFormat="1" ht="25.5">
      <c r="A23" s="27">
        <v>8</v>
      </c>
      <c r="B23" s="249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1000</v>
      </c>
      <c r="G23" s="38">
        <v>1050</v>
      </c>
      <c r="H23" s="58"/>
      <c r="I23" s="8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15218</v>
      </c>
      <c r="L23" s="183" t="s">
        <v>5905</v>
      </c>
      <c r="M23" s="58" t="s">
        <v>6015</v>
      </c>
      <c r="N23" s="148"/>
      <c r="O23" s="42"/>
      <c r="P23" s="42"/>
      <c r="Q23" s="42"/>
      <c r="R23" s="42"/>
      <c r="S23" s="42"/>
    </row>
    <row r="24" spans="1:19" s="8" customFormat="1" ht="6.2" customHeight="1">
      <c r="A24" s="43"/>
      <c r="B24" s="44"/>
      <c r="C24" s="45"/>
      <c r="D24" s="45"/>
      <c r="E24" s="44"/>
      <c r="F24" s="44"/>
      <c r="G24" s="43"/>
      <c r="H24" s="6"/>
      <c r="I24" s="6"/>
      <c r="J24" s="184"/>
      <c r="K24" s="184"/>
      <c r="L24" s="6"/>
      <c r="M24" s="6"/>
      <c r="N24" s="7"/>
    </row>
    <row r="25" spans="1:19" ht="13.5" customHeight="1">
      <c r="A25" s="14" t="s">
        <v>22</v>
      </c>
      <c r="B25" s="18"/>
      <c r="D25" s="11" t="s">
        <v>6098</v>
      </c>
      <c r="E25" s="46"/>
      <c r="F25" s="46"/>
      <c r="G25" s="47"/>
      <c r="N25" s="48"/>
      <c r="O25" s="2"/>
      <c r="P25" s="2"/>
    </row>
    <row r="26" spans="1:19">
      <c r="E26" s="429" t="s">
        <v>6079</v>
      </c>
      <c r="F26" s="429"/>
      <c r="G26" s="429"/>
      <c r="N26" s="48"/>
      <c r="O26" s="2"/>
      <c r="P26" s="2"/>
    </row>
    <row r="27" spans="1:19">
      <c r="A27" s="420" t="s">
        <v>24</v>
      </c>
      <c r="B27" s="420"/>
      <c r="C27" s="420"/>
      <c r="D27" s="50" t="s">
        <v>25</v>
      </c>
      <c r="E27" s="420" t="s">
        <v>26</v>
      </c>
      <c r="F27" s="420"/>
      <c r="G27" s="436" t="s">
        <v>27</v>
      </c>
      <c r="H27" s="436"/>
      <c r="N27" s="48"/>
      <c r="O27" s="2"/>
      <c r="P27" s="2"/>
    </row>
    <row r="28" spans="1:19" s="247" customFormat="1">
      <c r="A28" s="421" t="s">
        <v>28</v>
      </c>
      <c r="B28" s="421"/>
      <c r="C28" s="421"/>
      <c r="D28" s="52" t="s">
        <v>28</v>
      </c>
      <c r="E28" s="421" t="s">
        <v>28</v>
      </c>
      <c r="F28" s="421"/>
      <c r="G28" s="55"/>
      <c r="H28" s="6"/>
      <c r="I28" s="6"/>
      <c r="J28" s="184"/>
      <c r="K28" s="184"/>
      <c r="L28" s="6"/>
      <c r="M28" s="6"/>
      <c r="N28" s="26"/>
    </row>
    <row r="29" spans="1:19" s="8" customFormat="1" ht="21.75" customHeight="1">
      <c r="A29" s="1"/>
      <c r="B29" s="2"/>
      <c r="C29" s="2"/>
      <c r="D29" s="247"/>
      <c r="E29" s="247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t="39" customHeight="1">
      <c r="A30" s="1"/>
      <c r="B30" s="2"/>
      <c r="C30" s="2"/>
      <c r="D30" s="247"/>
      <c r="E30" s="247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247"/>
      <c r="E31" s="247"/>
      <c r="F31" s="2"/>
      <c r="G31" s="5"/>
      <c r="H31" s="6"/>
      <c r="I31" s="6"/>
      <c r="J31" s="184"/>
      <c r="K31" s="184"/>
      <c r="L31" s="6"/>
      <c r="M31" s="6"/>
      <c r="N31" s="7"/>
    </row>
    <row r="32" spans="1:19" s="8" customFormat="1" hidden="1">
      <c r="A32" s="1"/>
      <c r="B32" s="2"/>
      <c r="C32" s="2"/>
      <c r="D32" s="247"/>
      <c r="E32" s="247"/>
      <c r="F32" s="2"/>
      <c r="G32" s="5"/>
      <c r="H32" s="6"/>
      <c r="I32" s="6"/>
      <c r="J32" s="184"/>
      <c r="K32" s="184"/>
      <c r="L32" s="6"/>
      <c r="M32" s="6"/>
      <c r="N32" s="7"/>
    </row>
    <row r="33" spans="1:16" s="57" customFormat="1">
      <c r="A33" s="422" t="s">
        <v>74</v>
      </c>
      <c r="B33" s="422"/>
      <c r="C33" s="422"/>
      <c r="D33" s="247" t="s">
        <v>87</v>
      </c>
      <c r="E33" s="2" t="s">
        <v>29</v>
      </c>
      <c r="F33" s="2"/>
      <c r="G33" s="5"/>
      <c r="H33" s="6"/>
      <c r="I33" s="6"/>
      <c r="J33" s="184"/>
      <c r="K33" s="184"/>
      <c r="L33" s="6"/>
      <c r="M33" s="6"/>
      <c r="N33" s="26"/>
    </row>
    <row r="34" spans="1:16">
      <c r="A34" s="2"/>
      <c r="F34" s="2"/>
      <c r="G34" s="2"/>
      <c r="H34" s="2"/>
      <c r="I34" s="2"/>
      <c r="J34" s="19"/>
      <c r="K34" s="19"/>
      <c r="L34" s="2"/>
      <c r="M34" s="2"/>
      <c r="N34" s="2"/>
      <c r="O34" s="2"/>
      <c r="P34" s="2"/>
    </row>
  </sheetData>
  <mergeCells count="13">
    <mergeCell ref="A33:C33"/>
    <mergeCell ref="E26:G26"/>
    <mergeCell ref="A27:C27"/>
    <mergeCell ref="E27:F27"/>
    <mergeCell ref="G27:H27"/>
    <mergeCell ref="A28:C28"/>
    <mergeCell ref="E28:F28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D16" sqref="D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47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47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47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47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46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6099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6100</v>
      </c>
      <c r="E10" s="11" t="s">
        <v>6</v>
      </c>
      <c r="F10" s="247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6101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49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49"/>
      <c r="C16" s="29" t="s">
        <v>2875</v>
      </c>
      <c r="D16" s="35" t="s">
        <v>6102</v>
      </c>
      <c r="E16" s="36" t="s">
        <v>55</v>
      </c>
      <c r="F16" s="37">
        <v>60</v>
      </c>
      <c r="G16" s="38">
        <v>60</v>
      </c>
      <c r="H16" s="58"/>
      <c r="I16" s="159" t="str">
        <f>VLOOKUP(C16,'Danh mục VT'!A$2:E$2898,5,FALSE)</f>
        <v>NVL</v>
      </c>
      <c r="J16" s="159"/>
      <c r="K16" s="185" t="s">
        <v>6108</v>
      </c>
      <c r="L16" s="181" t="str">
        <f>VLOOKUP(C16,'Danh mục VT'!A$2:D$2898,4,FALSE)</f>
        <v>15214</v>
      </c>
      <c r="M16" s="58"/>
      <c r="N16" s="145"/>
    </row>
    <row r="17" spans="1:19" s="8" customFormat="1" ht="16.7" customHeight="1">
      <c r="A17" s="27"/>
      <c r="B17" s="249"/>
      <c r="C17" s="29"/>
      <c r="D17" s="35"/>
      <c r="E17" s="36"/>
      <c r="F17" s="37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 ht="16.7" customHeight="1">
      <c r="A18" s="27"/>
      <c r="B18" s="249"/>
      <c r="C18" s="29"/>
      <c r="D18" s="35"/>
      <c r="E18" s="36"/>
      <c r="F18" s="37"/>
      <c r="G18" s="38"/>
      <c r="H18" s="58"/>
      <c r="I18" s="159" t="e">
        <f>VLOOKUP(C18,'Danh mục VT'!A$2:E$2898,5,FALSE)</f>
        <v>#N/A</v>
      </c>
      <c r="J18" s="159"/>
      <c r="K18" s="185"/>
      <c r="L18" s="181"/>
      <c r="M18" s="58"/>
      <c r="N18" s="145"/>
    </row>
    <row r="19" spans="1:19" s="8" customFormat="1" ht="16.7" customHeight="1">
      <c r="A19" s="27"/>
      <c r="B19" s="249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49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6103</v>
      </c>
      <c r="E22" s="46"/>
      <c r="F22" s="46"/>
      <c r="G22" s="47"/>
      <c r="N22" s="48"/>
      <c r="O22" s="2"/>
      <c r="P22" s="2"/>
    </row>
    <row r="23" spans="1:19">
      <c r="E23" s="429" t="s">
        <v>6079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47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47"/>
      <c r="E26" s="247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47"/>
      <c r="E27" s="247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47"/>
      <c r="E28" s="247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47"/>
      <c r="E29" s="247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47"/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"/>
  <sheetViews>
    <sheetView workbookViewId="0">
      <selection activeCell="D16" sqref="D1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247" customWidth="1"/>
    <col min="7" max="7" width="9.5703125" style="247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2.42578125" style="63" customWidth="1"/>
    <col min="14" max="14" width="11.140625" style="63" bestFit="1" customWidth="1"/>
    <col min="15" max="15" width="9.140625" style="69"/>
    <col min="16" max="16" width="22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47"/>
      <c r="G1" s="247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247"/>
      <c r="G2" s="247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247"/>
      <c r="G3" s="247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246"/>
      <c r="G6" s="246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6077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6105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47"/>
      <c r="G10" s="66"/>
      <c r="H10" s="250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 ht="6.2" customHeight="1">
      <c r="P13" s="1"/>
      <c r="Q13" s="2"/>
    </row>
    <row r="14" spans="1:17" s="247" customFormat="1" ht="13.15" customHeight="1">
      <c r="A14" s="23" t="s">
        <v>11</v>
      </c>
      <c r="B14" s="248" t="s">
        <v>12</v>
      </c>
      <c r="C14" s="248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31.15" customHeight="1">
      <c r="A15" s="27"/>
      <c r="B15" s="249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70"/>
      <c r="N15" s="228"/>
      <c r="O15" s="69"/>
      <c r="P15" s="69"/>
    </row>
    <row r="16" spans="1:17" s="92" customFormat="1" ht="27.75" customHeight="1">
      <c r="A16" s="27">
        <v>1</v>
      </c>
      <c r="B16" s="249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5600</v>
      </c>
      <c r="G16" s="70">
        <v>5600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1.25" customHeight="1">
      <c r="A17" s="27">
        <v>2</v>
      </c>
      <c r="B17" s="249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5600</v>
      </c>
      <c r="G17" s="71">
        <v>5600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3" customHeight="1">
      <c r="A18" s="27">
        <v>3</v>
      </c>
      <c r="B18" s="249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5600</v>
      </c>
      <c r="G18" s="71">
        <v>5600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69"/>
      <c r="P18" s="229"/>
    </row>
    <row r="19" spans="1:16" s="65" customFormat="1" ht="35.25" customHeight="1">
      <c r="A19" s="27">
        <v>4</v>
      </c>
      <c r="B19" s="249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12800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226"/>
      <c r="N19" s="58"/>
      <c r="O19" s="69"/>
      <c r="P19" s="229"/>
    </row>
    <row r="20" spans="1:16" s="65" customFormat="1" ht="33.75" customHeight="1">
      <c r="A20" s="27">
        <v>5</v>
      </c>
      <c r="B20" s="249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16800</v>
      </c>
      <c r="G20" s="71">
        <v>20000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126"/>
      <c r="N20" s="58"/>
      <c r="O20" s="69"/>
      <c r="P20" s="229"/>
    </row>
    <row r="21" spans="1:16" s="65" customFormat="1" ht="60.2" customHeight="1">
      <c r="A21" s="27">
        <v>6</v>
      </c>
      <c r="B21" s="249"/>
      <c r="C21" s="29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v>5600</v>
      </c>
      <c r="G21" s="71">
        <v>5600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70"/>
      <c r="N21" s="58"/>
      <c r="O21" s="69"/>
      <c r="P21" s="229"/>
    </row>
    <row r="22" spans="1:16" s="113" customFormat="1" ht="49.5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v>5600</v>
      </c>
      <c r="G22" s="71">
        <v>5600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70"/>
      <c r="N22" s="58"/>
      <c r="O22" s="230"/>
      <c r="P22" s="229"/>
    </row>
    <row r="23" spans="1:16" s="65" customFormat="1" ht="23.25" customHeight="1">
      <c r="A23" s="27">
        <v>8</v>
      </c>
      <c r="B23" s="249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v>5600</v>
      </c>
      <c r="G23" s="71">
        <v>5600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147"/>
      <c r="O23" s="69"/>
      <c r="P23" s="229"/>
    </row>
    <row r="24" spans="1:16" s="65" customFormat="1" ht="23.25" customHeight="1">
      <c r="A24" s="27">
        <v>9</v>
      </c>
      <c r="B24" s="249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5600</v>
      </c>
      <c r="G24" s="71">
        <v>5600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147"/>
      <c r="O24" s="69"/>
      <c r="P24" s="229"/>
    </row>
    <row r="25" spans="1:16" s="65" customFormat="1" ht="23.25" customHeight="1">
      <c r="A25" s="27">
        <v>10</v>
      </c>
      <c r="B25" s="249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5600</v>
      </c>
      <c r="G25" s="71">
        <v>5600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147"/>
      <c r="O25" s="69"/>
      <c r="P25" s="229"/>
    </row>
    <row r="26" spans="1:16" s="65" customFormat="1" ht="23.25" customHeight="1">
      <c r="A26" s="27">
        <v>11</v>
      </c>
      <c r="B26" s="249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22400</v>
      </c>
      <c r="G26" s="71">
        <v>22400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69"/>
      <c r="P26" s="229"/>
    </row>
    <row r="27" spans="1:16" s="65" customFormat="1" ht="37.5" customHeight="1">
      <c r="A27" s="27">
        <v>12</v>
      </c>
      <c r="B27" s="249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22400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0" customHeight="1">
      <c r="A28" s="27">
        <v>13</v>
      </c>
      <c r="B28" s="249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71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249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5590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3.75" customHeight="1">
      <c r="A30" s="27">
        <v>15</v>
      </c>
      <c r="B30" s="249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v>5600</v>
      </c>
      <c r="G30" s="71"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147"/>
      <c r="O30" s="69"/>
      <c r="P30" s="229"/>
    </row>
    <row r="31" spans="1:16" s="65" customFormat="1" ht="45.75" customHeight="1">
      <c r="A31" s="27">
        <v>16</v>
      </c>
      <c r="B31" s="249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147"/>
      <c r="O31" s="69"/>
      <c r="P31" s="229"/>
    </row>
    <row r="32" spans="1:16" s="65" customFormat="1" ht="47.25" customHeight="1">
      <c r="A32" s="27">
        <v>17</v>
      </c>
      <c r="B32" s="249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280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147"/>
      <c r="O32" s="69"/>
      <c r="P32" s="229"/>
    </row>
    <row r="33" spans="1:17" s="65" customFormat="1" ht="23.25" customHeight="1">
      <c r="A33" s="27">
        <v>18</v>
      </c>
      <c r="B33" s="249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280</v>
      </c>
      <c r="G33" s="71">
        <v>310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47"/>
      <c r="O33" s="69"/>
      <c r="P33" s="229"/>
    </row>
    <row r="34" spans="1:17" s="65" customFormat="1" ht="23.25" customHeight="1">
      <c r="A34" s="27">
        <v>19</v>
      </c>
      <c r="B34" s="249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5600</v>
      </c>
      <c r="G34" s="71"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147"/>
      <c r="O34" s="69"/>
      <c r="P34" s="229"/>
    </row>
    <row r="35" spans="1:17" s="113" customFormat="1" ht="33.75" customHeight="1">
      <c r="A35" s="27">
        <v>20</v>
      </c>
      <c r="B35" s="105"/>
      <c r="C35" s="29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v>5600</v>
      </c>
      <c r="G35" s="110">
        <v>5600</v>
      </c>
      <c r="H35" s="111"/>
      <c r="I35" s="186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70"/>
      <c r="N35" s="189"/>
      <c r="O35" s="230"/>
      <c r="P35" s="229"/>
    </row>
    <row r="36" spans="1:17" s="239" customFormat="1" ht="23.25" customHeight="1">
      <c r="A36" s="237" t="s">
        <v>22</v>
      </c>
      <c r="B36" s="238"/>
      <c r="D36" s="240" t="s">
        <v>6106</v>
      </c>
      <c r="E36" s="241"/>
      <c r="F36" s="241"/>
      <c r="G36" s="241"/>
      <c r="H36" s="242"/>
      <c r="I36" s="243"/>
      <c r="J36" s="258"/>
      <c r="K36" s="258"/>
      <c r="L36" s="258"/>
      <c r="M36" s="243"/>
      <c r="N36" s="243"/>
      <c r="O36" s="259"/>
      <c r="P36" s="259"/>
    </row>
    <row r="37" spans="1:17" s="77" customFormat="1">
      <c r="A37" s="82"/>
      <c r="E37" s="430" t="s">
        <v>6079</v>
      </c>
      <c r="F37" s="430"/>
      <c r="G37" s="430"/>
      <c r="H37" s="430"/>
      <c r="I37" s="63"/>
      <c r="J37" s="178"/>
      <c r="K37" s="178"/>
      <c r="L37" s="178"/>
      <c r="M37" s="63"/>
      <c r="N37" s="63"/>
      <c r="O37" s="82"/>
      <c r="P37" s="82"/>
    </row>
    <row r="38" spans="1:17" s="77" customFormat="1" ht="15" customHeight="1">
      <c r="A38" s="433" t="s">
        <v>24</v>
      </c>
      <c r="B38" s="433"/>
      <c r="C38" s="433"/>
      <c r="D38" s="83" t="s">
        <v>25</v>
      </c>
      <c r="E38" s="433" t="s">
        <v>26</v>
      </c>
      <c r="F38" s="433"/>
      <c r="G38" s="435" t="s">
        <v>27</v>
      </c>
      <c r="H38" s="435"/>
      <c r="I38" s="63"/>
      <c r="J38" s="178"/>
      <c r="K38" s="178"/>
      <c r="L38" s="178"/>
      <c r="M38" s="63"/>
      <c r="N38" s="63"/>
      <c r="O38" s="82"/>
      <c r="P38" s="82"/>
    </row>
    <row r="39" spans="1:17" s="89" customFormat="1">
      <c r="A39" s="434" t="s">
        <v>28</v>
      </c>
      <c r="B39" s="434"/>
      <c r="C39" s="434"/>
      <c r="D39" s="84" t="s">
        <v>28</v>
      </c>
      <c r="E39" s="434" t="s">
        <v>28</v>
      </c>
      <c r="F39" s="434"/>
      <c r="G39" s="86"/>
      <c r="H39" s="87"/>
      <c r="I39" s="63"/>
      <c r="J39" s="178"/>
      <c r="K39" s="178"/>
      <c r="L39" s="178"/>
      <c r="M39" s="63"/>
      <c r="N39" s="63"/>
      <c r="O39" s="231"/>
      <c r="P39" s="231"/>
    </row>
    <row r="40" spans="1:17" s="65" customFormat="1" ht="38.450000000000003" customHeight="1">
      <c r="A40" s="1"/>
      <c r="B40" s="2"/>
      <c r="C40" s="2"/>
      <c r="D40" s="247"/>
      <c r="E40" s="247"/>
      <c r="F40" s="2"/>
      <c r="G40" s="2"/>
      <c r="H40" s="5"/>
      <c r="I40" s="63"/>
      <c r="J40" s="178"/>
      <c r="K40" s="178"/>
      <c r="L40" s="178"/>
      <c r="M40" s="63"/>
      <c r="N40" s="63"/>
      <c r="O40" s="69"/>
      <c r="P40" s="69"/>
    </row>
    <row r="41" spans="1:17" s="65" customFormat="1" ht="25.5" hidden="1" customHeight="1">
      <c r="A41" s="1"/>
      <c r="B41" s="2"/>
      <c r="C41" s="2"/>
      <c r="D41" s="247"/>
      <c r="E41" s="247"/>
      <c r="F41" s="2"/>
      <c r="G41" s="2"/>
      <c r="H41" s="5"/>
      <c r="I41" s="63"/>
      <c r="J41" s="178"/>
      <c r="K41" s="178"/>
      <c r="L41" s="178"/>
      <c r="M41" s="63"/>
      <c r="N41" s="63"/>
      <c r="O41" s="69"/>
      <c r="P41" s="69"/>
    </row>
    <row r="42" spans="1:17" s="65" customFormat="1" ht="3" customHeight="1">
      <c r="A42" s="1"/>
      <c r="B42" s="2"/>
      <c r="C42" s="2"/>
      <c r="D42" s="247"/>
      <c r="E42" s="247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>
      <c r="A43" s="1"/>
      <c r="B43" s="2"/>
      <c r="C43" s="2"/>
      <c r="D43" s="247"/>
      <c r="E43" s="247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57" customFormat="1">
      <c r="A44" s="422" t="s">
        <v>74</v>
      </c>
      <c r="B44" s="422"/>
      <c r="C44" s="422"/>
      <c r="D44" s="66" t="s">
        <v>87</v>
      </c>
      <c r="E44" s="2" t="s">
        <v>29</v>
      </c>
      <c r="F44" s="2"/>
      <c r="G44" s="2"/>
      <c r="H44" s="5"/>
      <c r="I44" s="63"/>
      <c r="J44" s="178"/>
      <c r="K44" s="178"/>
      <c r="L44" s="178"/>
      <c r="M44" s="63"/>
      <c r="N44" s="63"/>
      <c r="O44" s="5"/>
      <c r="P44" s="5"/>
    </row>
    <row r="45" spans="1:17">
      <c r="P45" s="1"/>
      <c r="Q45" s="2"/>
    </row>
    <row r="46" spans="1:17">
      <c r="P46" s="1"/>
      <c r="Q46" s="2"/>
    </row>
    <row r="47" spans="1:17">
      <c r="P47" s="1"/>
      <c r="Q47" s="2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A55" s="2"/>
      <c r="F55" s="2"/>
      <c r="G55" s="2"/>
      <c r="H55" s="2"/>
      <c r="I55" s="2"/>
      <c r="J55" s="19"/>
      <c r="K55" s="19"/>
      <c r="L55" s="19"/>
      <c r="M55" s="1"/>
      <c r="N55" s="1"/>
      <c r="O55" s="1"/>
      <c r="P55" s="1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1"/>
      <c r="N56" s="1"/>
      <c r="O56" s="1"/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7" spans="1:17">
      <c r="A77" s="2"/>
      <c r="F77" s="2"/>
      <c r="G77" s="2"/>
      <c r="H77" s="2"/>
      <c r="I77" s="2"/>
      <c r="J77" s="19"/>
      <c r="K77" s="19"/>
      <c r="L77" s="19"/>
      <c r="M77" s="1"/>
      <c r="N77" s="1"/>
      <c r="O77" s="1"/>
      <c r="P77" s="1"/>
      <c r="Q77" s="2"/>
    </row>
    <row r="78" spans="1:17">
      <c r="A78" s="2"/>
      <c r="F78" s="2"/>
      <c r="G78" s="2"/>
      <c r="H78" s="2"/>
      <c r="I78" s="2"/>
      <c r="J78" s="19"/>
      <c r="K78" s="19"/>
      <c r="L78" s="19"/>
      <c r="M78" s="1"/>
      <c r="N78" s="1"/>
      <c r="O78" s="1"/>
      <c r="P78" s="1"/>
      <c r="Q78" s="2"/>
    </row>
    <row r="79" spans="1:17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</sheetData>
  <mergeCells count="12">
    <mergeCell ref="A44:C44"/>
    <mergeCell ref="A4:H4"/>
    <mergeCell ref="A5:H5"/>
    <mergeCell ref="D14:D15"/>
    <mergeCell ref="E14:E15"/>
    <mergeCell ref="F14:H14"/>
    <mergeCell ref="E37:H37"/>
    <mergeCell ref="A38:C38"/>
    <mergeCell ref="E38:F38"/>
    <mergeCell ref="G38:H38"/>
    <mergeCell ref="A39:C39"/>
    <mergeCell ref="E39:F39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C17" sqref="C17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65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65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65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65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64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6077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6118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65"/>
      <c r="G10" s="268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2.25" customHeight="1">
      <c r="A16" s="27">
        <v>1</v>
      </c>
      <c r="B16" s="267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4500</v>
      </c>
      <c r="G16" s="38">
        <v>4500</v>
      </c>
      <c r="H16" s="58"/>
      <c r="I16" s="159" t="str">
        <f>VLOOKUP(C16,'Danh mục VT'!A$2:E$2898,5,FALSE)</f>
        <v>TP</v>
      </c>
      <c r="J16" s="185" t="s">
        <v>5912</v>
      </c>
      <c r="K16" s="181" t="str">
        <f>VLOOKUP(C16,'Danh mục VT'!A$2:D$2898,4,FALSE)</f>
        <v>15511</v>
      </c>
      <c r="L16" s="183" t="s">
        <v>5924</v>
      </c>
      <c r="M16" s="58"/>
      <c r="N16" s="145"/>
    </row>
    <row r="17" spans="1:19" s="8" customFormat="1" ht="25.5">
      <c r="A17" s="27">
        <v>2</v>
      </c>
      <c r="B17" s="267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4500</v>
      </c>
      <c r="G17" s="38">
        <v>4675</v>
      </c>
      <c r="H17" s="58"/>
      <c r="I17" s="159" t="str">
        <f>VLOOKUP(C17,'Danh mục VT'!A$2:E$2898,5,FALSE)</f>
        <v>NVL</v>
      </c>
      <c r="J17" s="185" t="s">
        <v>6119</v>
      </c>
      <c r="K17" s="181" t="str">
        <f>VLOOKUP(C17,'Danh mục VT'!A$2:D$2898,4,FALSE)</f>
        <v>15214</v>
      </c>
      <c r="L17" s="183" t="s">
        <v>5905</v>
      </c>
      <c r="M17" s="58"/>
      <c r="N17" s="145"/>
    </row>
    <row r="18" spans="1:19" s="8" customFormat="1">
      <c r="A18" s="27"/>
      <c r="B18" s="267"/>
      <c r="C18" s="34"/>
      <c r="D18" s="35"/>
      <c r="E18" s="36"/>
      <c r="F18" s="37"/>
      <c r="G18" s="38"/>
      <c r="H18" s="58"/>
      <c r="I18" s="159"/>
      <c r="J18" s="185"/>
      <c r="K18" s="185"/>
      <c r="L18" s="183"/>
      <c r="M18" s="58"/>
      <c r="N18" s="145"/>
    </row>
    <row r="19" spans="1:19" s="8" customFormat="1">
      <c r="A19" s="27"/>
      <c r="B19" s="267"/>
      <c r="C19" s="34"/>
      <c r="D19" s="35"/>
      <c r="E19" s="36"/>
      <c r="F19" s="37"/>
      <c r="G19" s="38"/>
      <c r="H19" s="58"/>
      <c r="I19" s="159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267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267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267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6121</v>
      </c>
      <c r="E24" s="46"/>
      <c r="F24" s="46"/>
      <c r="G24" s="47"/>
      <c r="N24" s="48"/>
      <c r="O24" s="2"/>
      <c r="P24" s="2"/>
    </row>
    <row r="25" spans="1:19">
      <c r="E25" s="429" t="s">
        <v>6079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265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265"/>
      <c r="E28" s="265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265"/>
      <c r="E29" s="265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65"/>
      <c r="E30" s="265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265"/>
      <c r="E31" s="265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265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conditionalFormatting sqref="C18">
    <cfRule type="duplicateValues" dxfId="60" priority="3"/>
  </conditionalFormatting>
  <conditionalFormatting sqref="C19">
    <cfRule type="duplicateValues" dxfId="59" priority="2"/>
  </conditionalFormatting>
  <conditionalFormatting sqref="C21">
    <cfRule type="duplicateValues" dxfId="58" priority="1"/>
  </conditionalFormatting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265" customWidth="1"/>
    <col min="7" max="7" width="9.5703125" style="265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5" style="63" customWidth="1"/>
    <col min="14" max="14" width="11.140625" style="63" bestFit="1" customWidth="1"/>
    <col min="15" max="15" width="9.140625" style="69"/>
    <col min="16" max="16" width="22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65"/>
      <c r="G1" s="265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265"/>
      <c r="G2" s="265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265"/>
      <c r="G3" s="265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18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264"/>
      <c r="G6" s="264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6111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6123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65"/>
      <c r="G10" s="66"/>
      <c r="H10" s="268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 ht="6.2" customHeight="1">
      <c r="P13" s="1"/>
      <c r="Q13" s="2"/>
    </row>
    <row r="14" spans="1:17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31.15" customHeight="1">
      <c r="A15" s="27"/>
      <c r="B15" s="267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27.75" customHeight="1">
      <c r="A16" s="27">
        <v>1</v>
      </c>
      <c r="B16" s="267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f>2000+1800+2000+2000</f>
        <v>7800</v>
      </c>
      <c r="G16" s="70">
        <f>F16</f>
        <v>7800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1.25" customHeight="1">
      <c r="A17" s="27">
        <v>2</v>
      </c>
      <c r="B17" s="267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f>2000+1800+2000+2000</f>
        <v>7800</v>
      </c>
      <c r="G17" s="71">
        <f>F17</f>
        <v>7800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3" customHeight="1">
      <c r="A18" s="27">
        <v>3</v>
      </c>
      <c r="B18" s="267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f>F17</f>
        <v>7800</v>
      </c>
      <c r="G18" s="71">
        <f>F18</f>
        <v>7800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69"/>
      <c r="P18" s="229"/>
    </row>
    <row r="19" spans="1:16" s="65" customFormat="1" ht="35.25" customHeight="1">
      <c r="A19" s="27">
        <v>4</v>
      </c>
      <c r="B19" s="267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f>5800+5600</f>
        <v>11400</v>
      </c>
      <c r="G19" s="71">
        <f>5000+1500</f>
        <v>6500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3.75" customHeight="1">
      <c r="A20" s="27">
        <v>5</v>
      </c>
      <c r="B20" s="267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f>17400+16800</f>
        <v>34200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60.2" customHeight="1">
      <c r="A21" s="27">
        <v>6</v>
      </c>
      <c r="B21" s="267"/>
      <c r="C21" s="29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f>2000+1800+2000+2000</f>
        <v>7800</v>
      </c>
      <c r="G21" s="71">
        <f>F21</f>
        <v>7800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226"/>
      <c r="N21" s="58"/>
      <c r="O21" s="69"/>
      <c r="P21" s="229"/>
    </row>
    <row r="22" spans="1:16" s="113" customFormat="1" ht="58.5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f>F21</f>
        <v>7800</v>
      </c>
      <c r="G22" s="71">
        <f>F22</f>
        <v>7800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126"/>
      <c r="N22" s="58"/>
      <c r="O22" s="230"/>
      <c r="P22" s="229"/>
    </row>
    <row r="23" spans="1:16" s="65" customFormat="1" ht="46.5" customHeight="1">
      <c r="A23" s="27">
        <v>8</v>
      </c>
      <c r="B23" s="267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f>F22</f>
        <v>7800</v>
      </c>
      <c r="G23" s="71">
        <f>2000+1824+2000+2000</f>
        <v>7824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147"/>
      <c r="O23" s="69"/>
      <c r="P23" s="229"/>
    </row>
    <row r="24" spans="1:16" s="65" customFormat="1" ht="21.75" customHeight="1">
      <c r="A24" s="27">
        <v>9</v>
      </c>
      <c r="B24" s="267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f t="shared" ref="F24:F25" si="0">F23</f>
        <v>7800</v>
      </c>
      <c r="G24" s="71">
        <f>2000+1824+2000+2000</f>
        <v>7824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147"/>
      <c r="O24" s="69"/>
      <c r="P24" s="229"/>
    </row>
    <row r="25" spans="1:16" s="65" customFormat="1" ht="21.75" customHeight="1">
      <c r="A25" s="27">
        <v>10</v>
      </c>
      <c r="B25" s="267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f t="shared" si="0"/>
        <v>7800</v>
      </c>
      <c r="G25" s="71">
        <f>2000+1824+2000+2000</f>
        <v>7824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147"/>
      <c r="O25" s="69"/>
      <c r="P25" s="229"/>
    </row>
    <row r="26" spans="1:16" s="65" customFormat="1" ht="21.75" customHeight="1">
      <c r="A26" s="27">
        <v>11</v>
      </c>
      <c r="B26" s="267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f>23200+22400</f>
        <v>45600</v>
      </c>
      <c r="G26" s="71">
        <f>23600+23600</f>
        <v>47200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69"/>
      <c r="P26" s="229"/>
    </row>
    <row r="27" spans="1:16" s="65" customFormat="1" ht="21.75" customHeight="1">
      <c r="A27" s="27">
        <v>12</v>
      </c>
      <c r="B27" s="267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f>F26</f>
        <v>45600</v>
      </c>
      <c r="G27" s="71">
        <v>40000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0" customHeight="1">
      <c r="A28" s="27">
        <v>13</v>
      </c>
      <c r="B28" s="267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f>5600+5600</f>
        <v>11200</v>
      </c>
      <c r="G28" s="71">
        <f>6000+6000</f>
        <v>12000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267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f>5600+5600</f>
        <v>11200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3.75" customHeight="1">
      <c r="A30" s="27">
        <v>15</v>
      </c>
      <c r="B30" s="267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f>2000+1600+2000+2000</f>
        <v>7600</v>
      </c>
      <c r="G30" s="71">
        <f>F30</f>
        <v>7600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147"/>
      <c r="O30" s="69"/>
      <c r="P30" s="229"/>
    </row>
    <row r="31" spans="1:16" s="65" customFormat="1" ht="33.75" customHeight="1">
      <c r="A31" s="27">
        <v>16</v>
      </c>
      <c r="B31" s="267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f>2000+1600+2000+2000</f>
        <v>7600</v>
      </c>
      <c r="G31" s="71">
        <f>5400+2000</f>
        <v>7400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147"/>
      <c r="O31" s="69"/>
      <c r="P31" s="229"/>
    </row>
    <row r="32" spans="1:16" s="65" customFormat="1" ht="47.25" customHeight="1">
      <c r="A32" s="27">
        <v>17</v>
      </c>
      <c r="B32" s="267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f>280+280</f>
        <v>560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147"/>
      <c r="O32" s="69"/>
      <c r="P32" s="229"/>
    </row>
    <row r="33" spans="1:17" s="65" customFormat="1" ht="35.25" customHeight="1">
      <c r="A33" s="27">
        <v>18</v>
      </c>
      <c r="B33" s="267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f>100+80+100+100</f>
        <v>380</v>
      </c>
      <c r="G33" s="71">
        <f>F33</f>
        <v>380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47"/>
      <c r="O33" s="69"/>
      <c r="P33" s="229"/>
    </row>
    <row r="34" spans="1:17" s="65" customFormat="1" ht="23.25" customHeight="1">
      <c r="A34" s="27">
        <v>19</v>
      </c>
      <c r="B34" s="267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f>5600+2000</f>
        <v>7600</v>
      </c>
      <c r="G34" s="71">
        <f>F34</f>
        <v>7600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147"/>
      <c r="O34" s="69"/>
      <c r="P34" s="229"/>
    </row>
    <row r="35" spans="1:17" s="113" customFormat="1" ht="23.25" customHeight="1">
      <c r="A35" s="27">
        <v>20</v>
      </c>
      <c r="B35" s="105"/>
      <c r="C35" s="29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f>5600+5600</f>
        <v>11200</v>
      </c>
      <c r="G35" s="110">
        <v>5600</v>
      </c>
      <c r="H35" s="111"/>
      <c r="I35" s="159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70"/>
      <c r="N35" s="189"/>
      <c r="O35" s="230"/>
      <c r="P35" s="229"/>
    </row>
    <row r="36" spans="1:17" s="113" customFormat="1" ht="30" customHeight="1">
      <c r="A36" s="27">
        <v>22</v>
      </c>
      <c r="B36" s="232"/>
      <c r="C36" s="29" t="s">
        <v>2540</v>
      </c>
      <c r="D36" s="35" t="str">
        <f>VLOOKUP($C36,'[2]Tài khoản'!A$2:D$2746,2,FALSE)</f>
        <v>PCBA BCM68380</v>
      </c>
      <c r="E36" s="108" t="s">
        <v>55</v>
      </c>
      <c r="F36" s="233">
        <f>5800+5600</f>
        <v>11400</v>
      </c>
      <c r="G36" s="234">
        <f>5682+5249</f>
        <v>10931</v>
      </c>
      <c r="H36" s="235"/>
      <c r="I36" s="159" t="str">
        <f>VLOOKUP(C36,'Danh mục VT'!A$2:E$2898,5,FALSE)</f>
        <v>TP</v>
      </c>
      <c r="J36" s="187">
        <v>1548</v>
      </c>
      <c r="K36" s="188" t="str">
        <f>VLOOKUP(C36,'Danh mục VT'!A$2:D$2898,4,FALSE)</f>
        <v>15511</v>
      </c>
      <c r="L36" s="183" t="s">
        <v>5924</v>
      </c>
      <c r="M36" s="126"/>
      <c r="N36" s="189"/>
      <c r="O36" s="230"/>
      <c r="P36" s="229"/>
    </row>
    <row r="37" spans="1:17" s="113" customFormat="1" ht="30" customHeight="1">
      <c r="A37" s="134">
        <v>23</v>
      </c>
      <c r="B37" s="232"/>
      <c r="C37" s="29" t="s">
        <v>79</v>
      </c>
      <c r="D37" s="35" t="str">
        <f>VLOOKUP($C37,'[2]Tài khoản'!A$2:D$2746,2,FALSE)</f>
        <v>Bộ nguồn AC/DC  AC 100~240V DC 12V 1.25A</v>
      </c>
      <c r="E37" s="108" t="s">
        <v>55</v>
      </c>
      <c r="F37" s="233">
        <f>5600+5600</f>
        <v>11200</v>
      </c>
      <c r="G37" s="234">
        <f>6000+5159</f>
        <v>11159</v>
      </c>
      <c r="H37" s="235"/>
      <c r="I37" s="159" t="str">
        <f>VLOOKUP(C37,'Danh mục VT'!A$2:E$2898,5,FALSE)</f>
        <v>TP</v>
      </c>
      <c r="J37" s="187">
        <v>1548</v>
      </c>
      <c r="K37" s="188" t="str">
        <f>VLOOKUP(C37,'Danh mục VT'!A$2:D$2898,4,FALSE)</f>
        <v>15511</v>
      </c>
      <c r="L37" s="183" t="s">
        <v>5924</v>
      </c>
      <c r="M37" s="126"/>
      <c r="N37" s="189"/>
      <c r="O37" s="230"/>
      <c r="P37" s="229"/>
    </row>
    <row r="38" spans="1:17" s="239" customFormat="1" ht="27.75" customHeight="1">
      <c r="A38" s="237" t="s">
        <v>22</v>
      </c>
      <c r="B38" s="238"/>
      <c r="D38" s="438" t="s">
        <v>6132</v>
      </c>
      <c r="E38" s="438"/>
      <c r="F38" s="438"/>
      <c r="G38" s="438"/>
      <c r="H38" s="438"/>
      <c r="I38" s="243"/>
      <c r="J38" s="258"/>
      <c r="K38" s="258"/>
      <c r="L38" s="258"/>
      <c r="M38" s="243"/>
      <c r="N38" s="243"/>
      <c r="O38" s="259"/>
      <c r="P38" s="259"/>
    </row>
    <row r="39" spans="1:17" s="77" customFormat="1" ht="21" customHeight="1">
      <c r="A39" s="82"/>
      <c r="E39" s="430" t="s">
        <v>6112</v>
      </c>
      <c r="F39" s="430"/>
      <c r="G39" s="430"/>
      <c r="H39" s="430"/>
      <c r="I39" s="63"/>
      <c r="J39" s="178"/>
      <c r="K39" s="178"/>
      <c r="L39" s="178"/>
      <c r="M39" s="63"/>
      <c r="N39" s="63"/>
      <c r="O39" s="82"/>
      <c r="P39" s="82"/>
    </row>
    <row r="40" spans="1:17" s="77" customFormat="1" ht="15" customHeigh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2"/>
      <c r="P40" s="82"/>
    </row>
    <row r="41" spans="1:17" s="89" customForma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231"/>
      <c r="P41" s="231"/>
    </row>
    <row r="42" spans="1:17" s="65" customFormat="1" ht="38.450000000000003" customHeight="1">
      <c r="A42" s="1"/>
      <c r="B42" s="2"/>
      <c r="C42" s="2"/>
      <c r="D42" s="265"/>
      <c r="E42" s="265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 ht="25.5" hidden="1" customHeight="1">
      <c r="A43" s="1"/>
      <c r="B43" s="2"/>
      <c r="C43" s="2"/>
      <c r="D43" s="265"/>
      <c r="E43" s="265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 ht="3" customHeight="1">
      <c r="A44" s="1"/>
      <c r="B44" s="2"/>
      <c r="C44" s="2"/>
      <c r="D44" s="265"/>
      <c r="E44" s="265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265"/>
      <c r="E45" s="265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57" customForma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5"/>
      <c r="P46" s="5"/>
    </row>
    <row r="47" spans="1:17">
      <c r="P47" s="1"/>
      <c r="Q47" s="2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9" spans="1:17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</sheetData>
  <mergeCells count="13">
    <mergeCell ref="A46:C46"/>
    <mergeCell ref="A4:H4"/>
    <mergeCell ref="A5:H5"/>
    <mergeCell ref="D14:D15"/>
    <mergeCell ref="E14:E15"/>
    <mergeCell ref="F14:H14"/>
    <mergeCell ref="E39:H39"/>
    <mergeCell ref="D38:H38"/>
    <mergeCell ref="A40:C40"/>
    <mergeCell ref="E40:F40"/>
    <mergeCell ref="G40:H40"/>
    <mergeCell ref="A41:C41"/>
    <mergeCell ref="E41:F41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"/>
  <sheetViews>
    <sheetView workbookViewId="0">
      <selection activeCell="K16" sqref="K16:K3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18.7109375" style="2" customWidth="1" collapsed="1"/>
    <col min="4" max="4" width="24.7109375" style="2" customWidth="1"/>
    <col min="5" max="5" width="7.140625" style="2" customWidth="1"/>
    <col min="6" max="6" width="10.85546875" style="265" customWidth="1"/>
    <col min="7" max="7" width="10.42578125" style="265" customWidth="1"/>
    <col min="8" max="8" width="10" style="5" customWidth="1"/>
    <col min="9" max="9" width="15.42578125" style="63" customWidth="1"/>
    <col min="10" max="10" width="9.28515625" style="178" customWidth="1"/>
    <col min="11" max="12" width="9.140625" style="178"/>
    <col min="13" max="13" width="15" style="63" customWidth="1"/>
    <col min="14" max="14" width="11.140625" style="63" bestFit="1" customWidth="1"/>
    <col min="15" max="15" width="9.140625" style="64"/>
    <col min="16" max="16" width="22.4257812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65"/>
      <c r="G1" s="265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265"/>
      <c r="G2" s="265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265"/>
      <c r="G3" s="265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264"/>
      <c r="G6" s="264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6111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154436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65"/>
      <c r="G10" s="66"/>
      <c r="H10" s="268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5940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/>
    </row>
    <row r="13" spans="1:17" ht="6.2" customHeight="1">
      <c r="P13" s="2"/>
      <c r="Q13" s="2"/>
    </row>
    <row r="14" spans="1:17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/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267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92" customFormat="1" ht="30" customHeight="1">
      <c r="A16" s="27">
        <v>1</v>
      </c>
      <c r="B16" s="267"/>
      <c r="C16" s="29" t="s">
        <v>143</v>
      </c>
      <c r="D16" s="35" t="s">
        <v>2590</v>
      </c>
      <c r="E16" s="36" t="s">
        <v>55</v>
      </c>
      <c r="F16" s="70">
        <v>9800</v>
      </c>
      <c r="G16" s="70">
        <v>9804</v>
      </c>
      <c r="H16" s="68"/>
      <c r="I16" s="159" t="s">
        <v>86</v>
      </c>
      <c r="J16" s="185" t="s">
        <v>5915</v>
      </c>
      <c r="K16" s="181" t="s">
        <v>5874</v>
      </c>
      <c r="L16" s="181" t="s">
        <v>5905</v>
      </c>
      <c r="M16" s="58"/>
      <c r="N16" s="145"/>
      <c r="O16" s="91"/>
    </row>
    <row r="17" spans="1:15" s="92" customFormat="1" ht="36.75" customHeight="1">
      <c r="A17" s="27">
        <v>2</v>
      </c>
      <c r="B17" s="267"/>
      <c r="C17" s="29" t="s">
        <v>146</v>
      </c>
      <c r="D17" s="35" t="str">
        <f>VLOOKUP($C17,'[2]Tài khoản'!A$2:D$2746,2,FALSE)</f>
        <v>RES 1.2K OHM, 1%,SMD, 0805</v>
      </c>
      <c r="E17" s="36" t="s">
        <v>55</v>
      </c>
      <c r="F17" s="70">
        <v>10002</v>
      </c>
      <c r="G17" s="71">
        <v>9998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1" t="s">
        <v>5905</v>
      </c>
      <c r="M17" s="58"/>
      <c r="N17" s="145"/>
      <c r="O17" s="91"/>
    </row>
    <row r="18" spans="1:15" s="65" customFormat="1" ht="36" customHeight="1">
      <c r="A18" s="27">
        <v>3</v>
      </c>
      <c r="B18" s="267"/>
      <c r="C18" s="29" t="s">
        <v>147</v>
      </c>
      <c r="D18" s="35" t="str">
        <f>VLOOKUP($C18,'[2]Tài khoản'!A$2:D$2746,2,FALSE)</f>
        <v>RES 1.5 OHM, 1%,SMD, 1206</v>
      </c>
      <c r="E18" s="36" t="s">
        <v>55</v>
      </c>
      <c r="F18" s="70">
        <v>20000</v>
      </c>
      <c r="G18" s="71">
        <v>20000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1" t="s">
        <v>5905</v>
      </c>
      <c r="M18" s="58"/>
      <c r="N18" s="145"/>
      <c r="O18" s="64"/>
    </row>
    <row r="19" spans="1:15" s="65" customFormat="1" ht="33" customHeight="1">
      <c r="A19" s="27">
        <v>4</v>
      </c>
      <c r="B19" s="267"/>
      <c r="C19" s="29" t="s">
        <v>148</v>
      </c>
      <c r="D19" s="35" t="str">
        <f>VLOOKUP($C19,'[2]Tài khoản'!A$2:D$2746,2,FALSE)</f>
        <v>RES 1.8K OHM, 1%, SMD, 1206</v>
      </c>
      <c r="E19" s="36" t="s">
        <v>55</v>
      </c>
      <c r="F19" s="70">
        <v>10002</v>
      </c>
      <c r="G19" s="71">
        <v>9998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1" t="s">
        <v>5905</v>
      </c>
      <c r="M19" s="58"/>
      <c r="N19" s="145"/>
      <c r="O19" s="64"/>
    </row>
    <row r="20" spans="1:15" s="65" customFormat="1" ht="32.25" customHeight="1">
      <c r="A20" s="27">
        <v>5</v>
      </c>
      <c r="B20" s="267"/>
      <c r="C20" s="29" t="s">
        <v>149</v>
      </c>
      <c r="D20" s="35" t="str">
        <f>VLOOKUP($C20,'[2]Tài khoản'!A$2:D$2746,2,FALSE)</f>
        <v>RES 100K OHM, 1%, SMD,  0805</v>
      </c>
      <c r="E20" s="36" t="s">
        <v>55</v>
      </c>
      <c r="F20" s="70">
        <v>10000</v>
      </c>
      <c r="G20" s="71">
        <v>9999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1" t="s">
        <v>5905</v>
      </c>
      <c r="M20" s="58"/>
      <c r="N20" s="145"/>
      <c r="O20" s="64"/>
    </row>
    <row r="21" spans="1:15" s="65" customFormat="1" ht="34.700000000000003" customHeight="1">
      <c r="A21" s="27">
        <v>6</v>
      </c>
      <c r="B21" s="267"/>
      <c r="C21" s="29" t="s">
        <v>150</v>
      </c>
      <c r="D21" s="35" t="str">
        <f>VLOOKUP($C21,'[2]Tài khoản'!A$2:D$2746,2,FALSE)</f>
        <v>RES 180K OHM, 1%, SMD,  0805</v>
      </c>
      <c r="E21" s="36" t="s">
        <v>55</v>
      </c>
      <c r="F21" s="70">
        <v>10000</v>
      </c>
      <c r="G21" s="71">
        <v>9999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">
        <v>5874</v>
      </c>
      <c r="L21" s="181" t="s">
        <v>5905</v>
      </c>
      <c r="M21" s="58"/>
      <c r="N21" s="145"/>
      <c r="O21" s="64"/>
    </row>
    <row r="22" spans="1:15" s="113" customFormat="1" ht="36.75" customHeight="1">
      <c r="A22" s="27">
        <v>7</v>
      </c>
      <c r="B22" s="105"/>
      <c r="C22" s="29" t="s">
        <v>151</v>
      </c>
      <c r="D22" s="35" t="str">
        <f>VLOOKUP($C22,'[2]Tài khoản'!A$2:D$2746,2,FALSE)</f>
        <v>RES 27K OHM, 1%,SMD, 0805</v>
      </c>
      <c r="E22" s="108" t="s">
        <v>55</v>
      </c>
      <c r="F22" s="109">
        <v>20000</v>
      </c>
      <c r="G22" s="110">
        <v>19998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">
        <v>5874</v>
      </c>
      <c r="L22" s="181" t="s">
        <v>5905</v>
      </c>
      <c r="M22" s="58"/>
      <c r="N22" s="145"/>
      <c r="O22" s="112"/>
    </row>
    <row r="23" spans="1:15" s="65" customFormat="1" ht="42.2" customHeight="1">
      <c r="A23" s="27">
        <v>8</v>
      </c>
      <c r="B23" s="267"/>
      <c r="C23" s="29" t="s">
        <v>155</v>
      </c>
      <c r="D23" s="35" t="str">
        <f>VLOOKUP($C23,'[2]Tài khoản'!A$2:D$2746,2,FALSE)</f>
        <v>CAP CER 100 nF 50V 20%, SMD, 0805</v>
      </c>
      <c r="E23" s="36" t="s">
        <v>55</v>
      </c>
      <c r="F23" s="70">
        <v>8000</v>
      </c>
      <c r="G23" s="71">
        <v>8000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">
        <v>5874</v>
      </c>
      <c r="L23" s="181" t="s">
        <v>5905</v>
      </c>
      <c r="M23" s="58"/>
      <c r="N23" s="145"/>
      <c r="O23" s="64"/>
    </row>
    <row r="24" spans="1:15" s="65" customFormat="1" ht="33" customHeight="1">
      <c r="A24" s="27">
        <v>9</v>
      </c>
      <c r="B24" s="267"/>
      <c r="C24" s="29" t="s">
        <v>156</v>
      </c>
      <c r="D24" s="35" t="str">
        <f>VLOOKUP($C24,'[2]Tài khoản'!A$2:D$2746,2,FALSE)</f>
        <v>CAP CER 1nF 250V 20% SMD, 1206, X7R</v>
      </c>
      <c r="E24" s="36" t="s">
        <v>55</v>
      </c>
      <c r="F24" s="70">
        <v>8000</v>
      </c>
      <c r="G24" s="71">
        <v>8974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">
        <v>5874</v>
      </c>
      <c r="L24" s="181" t="s">
        <v>5905</v>
      </c>
      <c r="M24" s="58"/>
      <c r="N24" s="145"/>
      <c r="O24" s="64"/>
    </row>
    <row r="25" spans="1:15" s="65" customFormat="1" ht="33" customHeight="1">
      <c r="A25" s="27">
        <v>10</v>
      </c>
      <c r="B25" s="267"/>
      <c r="C25" s="29" t="s">
        <v>157</v>
      </c>
      <c r="D25" s="35" t="str">
        <f>VLOOKUP($C25,'[2]Tài khoản'!A$2:D$2746,2,FALSE)</f>
        <v>CAP CER 1uF 50V 20% SMD, 0805, X7R</v>
      </c>
      <c r="E25" s="36" t="s">
        <v>55</v>
      </c>
      <c r="F25" s="70">
        <v>9001</v>
      </c>
      <c r="G25" s="71">
        <v>10000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">
        <v>5874</v>
      </c>
      <c r="L25" s="181" t="s">
        <v>5905</v>
      </c>
      <c r="M25" s="58"/>
      <c r="N25" s="145"/>
      <c r="O25" s="64"/>
    </row>
    <row r="26" spans="1:15" s="65" customFormat="1" ht="39.75" customHeight="1">
      <c r="A26" s="27">
        <v>11</v>
      </c>
      <c r="B26" s="267"/>
      <c r="C26" s="29" t="s">
        <v>159</v>
      </c>
      <c r="D26" s="35" t="str">
        <f>VLOOKUP($C26,'[2]Tài khoản'!A$2:D$2746,2,FALSE)</f>
        <v>CAP CER 2200 pF 50V 20% SMD, 0805, X7R</v>
      </c>
      <c r="E26" s="36" t="s">
        <v>55</v>
      </c>
      <c r="F26" s="70">
        <v>8000</v>
      </c>
      <c r="G26" s="71">
        <v>8000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">
        <v>5874</v>
      </c>
      <c r="L26" s="181" t="s">
        <v>5905</v>
      </c>
      <c r="M26" s="58"/>
      <c r="N26" s="145"/>
      <c r="O26" s="64"/>
    </row>
    <row r="27" spans="1:15" s="65" customFormat="1" ht="38.450000000000003" customHeight="1">
      <c r="A27" s="27">
        <v>12</v>
      </c>
      <c r="B27" s="267"/>
      <c r="C27" s="29" t="s">
        <v>160</v>
      </c>
      <c r="D27" s="35" t="str">
        <f>VLOOKUP($C27,'[2]Tài khoản'!A$2:D$2746,2,FALSE)</f>
        <v>CAP CER 4700 pF, 20%, 250V, X7R, 1206</v>
      </c>
      <c r="E27" s="36" t="s">
        <v>55</v>
      </c>
      <c r="F27" s="70">
        <v>19001</v>
      </c>
      <c r="G27" s="71">
        <v>19000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">
        <v>5874</v>
      </c>
      <c r="L27" s="181" t="s">
        <v>5905</v>
      </c>
      <c r="M27" s="58"/>
      <c r="N27" s="145"/>
      <c r="O27" s="64"/>
    </row>
    <row r="28" spans="1:15" s="65" customFormat="1" ht="31.5" customHeight="1">
      <c r="A28" s="27">
        <v>13</v>
      </c>
      <c r="B28" s="267"/>
      <c r="C28" s="29" t="s">
        <v>162</v>
      </c>
      <c r="D28" s="35" t="str">
        <f>VLOOKUP($C28,'[2]Tài khoản'!A$2:D$2746,2,FALSE)</f>
        <v>DIODE FAST REC 600V 1A, SMD, MiniMELF</v>
      </c>
      <c r="E28" s="36" t="s">
        <v>55</v>
      </c>
      <c r="F28" s="70">
        <v>20000</v>
      </c>
      <c r="G28" s="71">
        <v>20000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">
        <v>5874</v>
      </c>
      <c r="L28" s="181" t="s">
        <v>5905</v>
      </c>
      <c r="M28" s="58"/>
      <c r="N28" s="145"/>
      <c r="O28" s="64"/>
    </row>
    <row r="29" spans="1:15" s="65" customFormat="1" ht="33" customHeight="1">
      <c r="A29" s="27">
        <v>14</v>
      </c>
      <c r="B29" s="267"/>
      <c r="C29" s="29" t="s">
        <v>163</v>
      </c>
      <c r="D29" s="35" t="str">
        <f>VLOOKUP($C29,'[2]Tài khoản'!A$2:D$2746,2,FALSE)</f>
        <v>GREEN-MODE FLYBACK CONTROLLER UCC28710</v>
      </c>
      <c r="E29" s="36" t="s">
        <v>55</v>
      </c>
      <c r="F29" s="70">
        <v>10000</v>
      </c>
      <c r="G29" s="71">
        <v>10000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">
        <v>5874</v>
      </c>
      <c r="L29" s="181" t="s">
        <v>5905</v>
      </c>
      <c r="M29" s="58"/>
      <c r="N29" s="145"/>
      <c r="O29" s="64"/>
    </row>
    <row r="30" spans="1:15" s="65" customFormat="1" ht="38.450000000000003" customHeight="1">
      <c r="A30" s="27">
        <v>15</v>
      </c>
      <c r="B30" s="267"/>
      <c r="C30" s="29" t="s">
        <v>164</v>
      </c>
      <c r="D30" s="35" t="str">
        <f>VLOOKUP($C30,'[2]Tài khoản'!A$2:D$2746,2,FALSE)</f>
        <v>IND, 10uH, 2.4A, SMD, 6x6, NRS6045T100MMGK</v>
      </c>
      <c r="E30" s="36" t="s">
        <v>55</v>
      </c>
      <c r="F30" s="70">
        <v>9500</v>
      </c>
      <c r="G30" s="71">
        <v>10472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">
        <v>5874</v>
      </c>
      <c r="L30" s="181" t="s">
        <v>5905</v>
      </c>
      <c r="M30" s="58"/>
      <c r="N30" s="145"/>
      <c r="O30" s="64"/>
    </row>
    <row r="31" spans="1:15" s="65" customFormat="1" ht="44.25" customHeight="1">
      <c r="A31" s="27">
        <v>16</v>
      </c>
      <c r="B31" s="267"/>
      <c r="C31" s="29" t="s">
        <v>166</v>
      </c>
      <c r="D31" s="35" t="str">
        <f>VLOOKUP($C31,'[2]Tài khoản'!A$2:D$2746,2,FALSE)</f>
        <v>RES 10 OHM, 1%, SMD, 1206</v>
      </c>
      <c r="E31" s="36" t="s">
        <v>55</v>
      </c>
      <c r="F31" s="70">
        <v>20000</v>
      </c>
      <c r="G31" s="71">
        <v>19999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">
        <v>5874</v>
      </c>
      <c r="L31" s="181" t="s">
        <v>5905</v>
      </c>
      <c r="M31" s="58"/>
      <c r="N31" s="145"/>
      <c r="O31" s="64"/>
    </row>
    <row r="32" spans="1:15" s="65" customFormat="1" ht="46.5" customHeight="1">
      <c r="A32" s="27">
        <v>17</v>
      </c>
      <c r="B32" s="267"/>
      <c r="C32" s="29" t="s">
        <v>167</v>
      </c>
      <c r="D32" s="35" t="str">
        <f>VLOOKUP($C32,'[2]Tài khoản'!A$2:D$2746,2,FALSE)</f>
        <v>RES 100K OHM, 1%, SMD,  1206</v>
      </c>
      <c r="E32" s="36" t="s">
        <v>55</v>
      </c>
      <c r="F32" s="70">
        <v>10002</v>
      </c>
      <c r="G32" s="71">
        <v>10000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">
        <v>5874</v>
      </c>
      <c r="L32" s="181" t="s">
        <v>5905</v>
      </c>
      <c r="M32" s="58"/>
      <c r="N32" s="145"/>
      <c r="O32" s="64"/>
    </row>
    <row r="33" spans="1:17" s="65" customFormat="1" ht="25.5" customHeight="1">
      <c r="A33" s="27">
        <v>18</v>
      </c>
      <c r="B33" s="267"/>
      <c r="C33" s="29" t="s">
        <v>168</v>
      </c>
      <c r="D33" s="35" t="str">
        <f>VLOOKUP($C33,'[2]Tài khoản'!A$2:D$2746,2,FALSE)</f>
        <v>RES,THK,0805,10K,1%</v>
      </c>
      <c r="E33" s="36" t="s">
        <v>55</v>
      </c>
      <c r="F33" s="70">
        <v>20004</v>
      </c>
      <c r="G33" s="71">
        <v>20000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">
        <v>5874</v>
      </c>
      <c r="L33" s="181" t="s">
        <v>5905</v>
      </c>
      <c r="M33" s="58"/>
      <c r="N33" s="145"/>
      <c r="O33" s="64"/>
    </row>
    <row r="34" spans="1:17" s="65" customFormat="1" ht="36.75" customHeight="1">
      <c r="A34" s="27">
        <v>19</v>
      </c>
      <c r="B34" s="267"/>
      <c r="C34" s="29" t="s">
        <v>169</v>
      </c>
      <c r="D34" s="35" t="str">
        <f>VLOOKUP($C34,'[2]Tài khoản'!A$2:D$2746,2,FALSE)</f>
        <v>RES 180 OHM, 1%,SMD, 0805</v>
      </c>
      <c r="E34" s="36" t="s">
        <v>55</v>
      </c>
      <c r="F34" s="70">
        <v>10000</v>
      </c>
      <c r="G34" s="71">
        <v>10000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">
        <v>5874</v>
      </c>
      <c r="L34" s="181" t="s">
        <v>5905</v>
      </c>
      <c r="M34" s="58"/>
      <c r="N34" s="145"/>
      <c r="O34" s="64"/>
    </row>
    <row r="35" spans="1:17" s="65" customFormat="1" ht="34.700000000000003" customHeight="1">
      <c r="A35" s="27">
        <v>20</v>
      </c>
      <c r="B35" s="267"/>
      <c r="C35" s="29" t="s">
        <v>170</v>
      </c>
      <c r="D35" s="35" t="str">
        <f>VLOOKUP($C35,'[2]Tài khoản'!A$2:D$2746,2,FALSE)</f>
        <v>RES 22 OHM, 1%,SMD, 0805</v>
      </c>
      <c r="E35" s="36" t="s">
        <v>55</v>
      </c>
      <c r="F35" s="70">
        <v>10000</v>
      </c>
      <c r="G35" s="71">
        <v>10000</v>
      </c>
      <c r="H35" s="68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">
        <v>5874</v>
      </c>
      <c r="L35" s="181" t="s">
        <v>5905</v>
      </c>
      <c r="M35" s="58"/>
      <c r="N35" s="145"/>
      <c r="O35" s="64"/>
    </row>
    <row r="36" spans="1:17" s="65" customFormat="1" ht="51" customHeight="1">
      <c r="A36" s="27">
        <v>21</v>
      </c>
      <c r="B36" s="123"/>
      <c r="C36" s="29" t="s">
        <v>171</v>
      </c>
      <c r="D36" s="35" t="str">
        <f>VLOOKUP($C36,'[2]Tài khoản'!A$2:D$2746,2,FALSE)</f>
        <v>SURFACE MOUNT GLASS PASSIVATED BRIDGE RECTIFIER  600V, 0.8A</v>
      </c>
      <c r="E36" s="36" t="s">
        <v>55</v>
      </c>
      <c r="F36" s="126">
        <v>10000</v>
      </c>
      <c r="G36" s="31">
        <v>12000</v>
      </c>
      <c r="H36" s="127"/>
      <c r="I36" s="159" t="str">
        <f>VLOOKUP(C36,'Danh mục VT'!A$2:E$2898,5,FALSE)</f>
        <v>NVL</v>
      </c>
      <c r="J36" s="185">
        <f>VLOOKUP(C36,'Danh mục VT'!A$2:F$2898,6,FALSE)</f>
        <v>1548</v>
      </c>
      <c r="K36" s="181" t="s">
        <v>5874</v>
      </c>
      <c r="L36" s="181" t="s">
        <v>5905</v>
      </c>
      <c r="M36" s="58"/>
      <c r="N36" s="145"/>
      <c r="O36" s="64"/>
    </row>
    <row r="37" spans="1:17" s="173" customFormat="1" ht="19.5" customHeight="1">
      <c r="A37" s="171" t="s">
        <v>22</v>
      </c>
      <c r="B37" s="172"/>
      <c r="D37" s="174" t="s">
        <v>6124</v>
      </c>
      <c r="E37" s="175"/>
      <c r="F37" s="175"/>
      <c r="G37" s="175"/>
      <c r="H37" s="176"/>
      <c r="I37" s="90"/>
      <c r="J37" s="182"/>
      <c r="K37" s="182"/>
      <c r="L37" s="182"/>
      <c r="M37" s="90"/>
      <c r="N37" s="90"/>
      <c r="O37" s="177"/>
    </row>
    <row r="38" spans="1:17" s="77" customFormat="1">
      <c r="A38" s="82"/>
      <c r="E38" s="430" t="s">
        <v>6112</v>
      </c>
      <c r="F38" s="430"/>
      <c r="G38" s="430"/>
      <c r="H38" s="430"/>
      <c r="I38" s="63"/>
      <c r="J38" s="178"/>
      <c r="K38" s="178"/>
      <c r="L38" s="178"/>
      <c r="M38" s="63"/>
      <c r="N38" s="63"/>
      <c r="O38" s="81"/>
    </row>
    <row r="39" spans="1:17" s="77" customFormat="1" ht="15" customHeight="1">
      <c r="A39" s="433" t="s">
        <v>24</v>
      </c>
      <c r="B39" s="433"/>
      <c r="C39" s="433"/>
      <c r="D39" s="83" t="s">
        <v>25</v>
      </c>
      <c r="E39" s="433" t="s">
        <v>26</v>
      </c>
      <c r="F39" s="433"/>
      <c r="G39" s="435" t="s">
        <v>27</v>
      </c>
      <c r="H39" s="435"/>
      <c r="I39" s="63"/>
      <c r="J39" s="178"/>
      <c r="K39" s="178"/>
      <c r="L39" s="178"/>
      <c r="M39" s="63"/>
      <c r="N39" s="63"/>
      <c r="O39" s="81"/>
    </row>
    <row r="40" spans="1:17" s="89" customFormat="1">
      <c r="A40" s="434" t="s">
        <v>28</v>
      </c>
      <c r="B40" s="434"/>
      <c r="C40" s="434"/>
      <c r="D40" s="84" t="s">
        <v>28</v>
      </c>
      <c r="E40" s="434" t="s">
        <v>28</v>
      </c>
      <c r="F40" s="434"/>
      <c r="G40" s="86"/>
      <c r="H40" s="87"/>
      <c r="I40" s="63"/>
      <c r="J40" s="178"/>
      <c r="K40" s="178"/>
      <c r="L40" s="178"/>
      <c r="M40" s="63"/>
      <c r="N40" s="63"/>
      <c r="O40" s="88"/>
    </row>
    <row r="41" spans="1:17" s="65" customFormat="1" ht="38.450000000000003" customHeight="1">
      <c r="A41" s="1"/>
      <c r="B41" s="2"/>
      <c r="C41" s="2"/>
      <c r="D41" s="265"/>
      <c r="E41" s="265"/>
      <c r="F41" s="2"/>
      <c r="G41" s="2"/>
      <c r="H41" s="5"/>
      <c r="I41" s="63"/>
      <c r="J41" s="178"/>
      <c r="K41" s="178"/>
      <c r="L41" s="178"/>
      <c r="M41" s="63"/>
      <c r="N41" s="63"/>
      <c r="O41" s="64"/>
    </row>
    <row r="42" spans="1:17" s="65" customFormat="1" ht="25.5" hidden="1" customHeight="1">
      <c r="A42" s="1"/>
      <c r="B42" s="2"/>
      <c r="C42" s="2"/>
      <c r="D42" s="265"/>
      <c r="E42" s="265"/>
      <c r="F42" s="2"/>
      <c r="G42" s="2"/>
      <c r="H42" s="5"/>
      <c r="I42" s="63"/>
      <c r="J42" s="178"/>
      <c r="K42" s="178"/>
      <c r="L42" s="178"/>
      <c r="M42" s="63"/>
      <c r="N42" s="63"/>
      <c r="O42" s="64"/>
    </row>
    <row r="43" spans="1:17" s="65" customFormat="1" ht="3" customHeight="1">
      <c r="A43" s="1"/>
      <c r="B43" s="2"/>
      <c r="C43" s="2"/>
      <c r="D43" s="265"/>
      <c r="E43" s="265"/>
      <c r="F43" s="2"/>
      <c r="G43" s="2"/>
      <c r="H43" s="5"/>
      <c r="I43" s="63"/>
      <c r="J43" s="178"/>
      <c r="K43" s="178"/>
      <c r="L43" s="178"/>
      <c r="M43" s="63"/>
      <c r="N43" s="63"/>
      <c r="O43" s="64"/>
    </row>
    <row r="44" spans="1:17" s="65" customFormat="1">
      <c r="A44" s="1"/>
      <c r="B44" s="2"/>
      <c r="C44" s="2"/>
      <c r="D44" s="265"/>
      <c r="E44" s="265"/>
      <c r="F44" s="2"/>
      <c r="G44" s="2"/>
      <c r="H44" s="5"/>
      <c r="I44" s="63"/>
      <c r="J44" s="178"/>
      <c r="K44" s="178"/>
      <c r="L44" s="178"/>
      <c r="M44" s="63"/>
      <c r="N44" s="63"/>
      <c r="O44" s="64"/>
    </row>
    <row r="45" spans="1:17" s="57" customFormat="1">
      <c r="A45" s="422" t="s">
        <v>74</v>
      </c>
      <c r="B45" s="422"/>
      <c r="C45" s="422"/>
      <c r="D45" s="66" t="s">
        <v>87</v>
      </c>
      <c r="E45" s="2" t="s">
        <v>29</v>
      </c>
      <c r="F45" s="2"/>
      <c r="G45" s="2"/>
      <c r="H45" s="5"/>
      <c r="I45" s="63"/>
      <c r="J45" s="178"/>
      <c r="K45" s="178"/>
      <c r="L45" s="178"/>
      <c r="M45" s="63"/>
      <c r="N45" s="63"/>
      <c r="O45" s="26"/>
    </row>
    <row r="46" spans="1:17">
      <c r="P46" s="2"/>
      <c r="Q46" s="2"/>
    </row>
    <row r="47" spans="1:17">
      <c r="P47" s="2"/>
      <c r="Q47" s="2"/>
    </row>
    <row r="48" spans="1:17">
      <c r="P48" s="2"/>
      <c r="Q48" s="2"/>
    </row>
    <row r="49" spans="1:17">
      <c r="P49" s="2"/>
      <c r="Q49" s="2"/>
    </row>
    <row r="50" spans="1:17">
      <c r="P50" s="2"/>
      <c r="Q50" s="2"/>
    </row>
    <row r="51" spans="1:17">
      <c r="P51" s="2"/>
      <c r="Q51" s="2"/>
    </row>
    <row r="52" spans="1:17">
      <c r="P52" s="2"/>
      <c r="Q52" s="2"/>
    </row>
    <row r="53" spans="1:17">
      <c r="P53" s="2"/>
      <c r="Q53" s="2"/>
    </row>
    <row r="54" spans="1:17">
      <c r="P54" s="2"/>
      <c r="Q54" s="2"/>
    </row>
    <row r="55" spans="1:17">
      <c r="P55" s="2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2"/>
      <c r="N56" s="2"/>
      <c r="O56" s="2"/>
      <c r="P56" s="2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2"/>
      <c r="N57" s="2"/>
      <c r="O57" s="2"/>
      <c r="P57" s="2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2"/>
      <c r="N58" s="2"/>
      <c r="O58" s="2"/>
      <c r="P58" s="2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2"/>
      <c r="N59" s="2"/>
      <c r="O59" s="2"/>
      <c r="P59" s="2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2"/>
      <c r="N60" s="2"/>
      <c r="O60" s="2"/>
      <c r="P60" s="2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2"/>
      <c r="N61" s="2"/>
      <c r="O61" s="2"/>
      <c r="P61" s="2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2"/>
      <c r="N62" s="2"/>
      <c r="O62" s="2"/>
      <c r="P62" s="2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2"/>
      <c r="N63" s="2"/>
      <c r="O63" s="2"/>
      <c r="P63" s="2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2"/>
      <c r="N64" s="2"/>
      <c r="O64" s="2"/>
      <c r="P64" s="2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2"/>
      <c r="N65" s="2"/>
      <c r="O65" s="2"/>
      <c r="P65" s="2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2"/>
      <c r="N66" s="2"/>
      <c r="O66" s="2"/>
      <c r="P66" s="2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2"/>
      <c r="N67" s="2"/>
      <c r="O67" s="2"/>
      <c r="P67" s="2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2"/>
      <c r="N68" s="2"/>
      <c r="O68" s="2"/>
      <c r="P68" s="2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2"/>
      <c r="N69" s="2"/>
      <c r="O69" s="2"/>
      <c r="P69" s="2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2"/>
      <c r="N70" s="2"/>
      <c r="O70" s="2"/>
      <c r="P70" s="2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2"/>
      <c r="N71" s="2"/>
      <c r="O71" s="2"/>
      <c r="P71" s="2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2"/>
      <c r="N72" s="2"/>
      <c r="O72" s="2"/>
      <c r="P72" s="2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2"/>
      <c r="N73" s="2"/>
      <c r="O73" s="2"/>
      <c r="P73" s="2"/>
      <c r="Q73" s="2"/>
    </row>
  </sheetData>
  <mergeCells count="12">
    <mergeCell ref="A45:C45"/>
    <mergeCell ref="A4:H4"/>
    <mergeCell ref="A5:H5"/>
    <mergeCell ref="D14:D15"/>
    <mergeCell ref="E14:E15"/>
    <mergeCell ref="F14:H14"/>
    <mergeCell ref="E38:H38"/>
    <mergeCell ref="A39:C39"/>
    <mergeCell ref="E39:F39"/>
    <mergeCell ref="G39:H39"/>
    <mergeCell ref="A40:C40"/>
    <mergeCell ref="E40:F40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265" customWidth="1"/>
    <col min="7" max="7" width="10.42578125" style="265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65"/>
      <c r="G1" s="265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265"/>
      <c r="G2" s="265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265"/>
      <c r="G3" s="265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264"/>
      <c r="G6" s="264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6111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154437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65"/>
      <c r="G10" s="66"/>
      <c r="H10" s="268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6.2" customHeight="1">
      <c r="P13" s="2"/>
      <c r="Q13" s="2"/>
    </row>
    <row r="14" spans="1:17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267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1.5" customHeight="1">
      <c r="A16" s="27">
        <v>1</v>
      </c>
      <c r="B16" s="267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37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1.5" customHeight="1">
      <c r="A17" s="27">
        <v>2</v>
      </c>
      <c r="B17" s="267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37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1.5" customHeight="1">
      <c r="A18" s="27">
        <v>3</v>
      </c>
      <c r="B18" s="267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37">
        <v>2018</v>
      </c>
      <c r="G18" s="167">
        <v>4800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1.15" customHeight="1">
      <c r="A19" s="27">
        <v>4</v>
      </c>
      <c r="B19" s="267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37">
        <v>48090</v>
      </c>
      <c r="G19" s="167">
        <v>48000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1.15" customHeight="1">
      <c r="A20" s="27">
        <v>5</v>
      </c>
      <c r="B20" s="267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37">
        <v>52308</v>
      </c>
      <c r="G20" s="167">
        <v>60299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1.15" customHeight="1">
      <c r="A21" s="27">
        <v>6</v>
      </c>
      <c r="B21" s="267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37">
        <v>38080</v>
      </c>
      <c r="G21" s="167">
        <v>40000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1.15" customHeight="1">
      <c r="A22" s="27">
        <v>7</v>
      </c>
      <c r="B22" s="267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37">
        <v>114218</v>
      </c>
      <c r="G22" s="167">
        <v>118449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1.15" customHeight="1">
      <c r="A23" s="27">
        <v>8</v>
      </c>
      <c r="B23" s="267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37">
        <v>38075</v>
      </c>
      <c r="G23" s="167">
        <v>39996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1.15" customHeight="1">
      <c r="A24" s="27">
        <v>9</v>
      </c>
      <c r="B24" s="267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37">
        <v>1278304</v>
      </c>
      <c r="G24" s="167">
        <v>1279994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1.15" customHeight="1">
      <c r="A25" s="27">
        <v>10</v>
      </c>
      <c r="B25" s="267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37">
        <v>14036</v>
      </c>
      <c r="G25" s="167">
        <v>20000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1.15" customHeight="1">
      <c r="A26" s="27">
        <v>11</v>
      </c>
      <c r="B26" s="267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37">
        <v>40090</v>
      </c>
      <c r="G26" s="167">
        <v>54850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1.15" customHeight="1">
      <c r="A27" s="27">
        <v>12</v>
      </c>
      <c r="B27" s="267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37">
        <v>2018</v>
      </c>
      <c r="G27" s="167">
        <v>3750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1.15" customHeight="1">
      <c r="A28" s="27">
        <v>13</v>
      </c>
      <c r="B28" s="267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37">
        <v>338324</v>
      </c>
      <c r="G28" s="167">
        <v>180000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1.15" customHeight="1">
      <c r="A29" s="27">
        <v>14</v>
      </c>
      <c r="B29" s="267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37">
        <v>14039</v>
      </c>
      <c r="G29" s="167">
        <v>20000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1.15" customHeight="1">
      <c r="A30" s="27">
        <v>15</v>
      </c>
      <c r="B30" s="267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37">
        <v>2023</v>
      </c>
      <c r="G30" s="167">
        <v>9999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15" customHeight="1">
      <c r="A31" s="27">
        <v>16</v>
      </c>
      <c r="B31" s="267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37">
        <v>2018</v>
      </c>
      <c r="G31" s="167">
        <v>9999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15" customHeight="1">
      <c r="A32" s="27">
        <v>17</v>
      </c>
      <c r="B32" s="267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37">
        <v>14036</v>
      </c>
      <c r="G32" s="167">
        <v>20000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15" customHeight="1">
      <c r="A33" s="27">
        <v>18</v>
      </c>
      <c r="B33" s="267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37">
        <v>14036</v>
      </c>
      <c r="G33" s="167">
        <v>20000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15" customHeight="1">
      <c r="A34" s="27">
        <v>19</v>
      </c>
      <c r="B34" s="267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37">
        <v>26054</v>
      </c>
      <c r="G34" s="167">
        <v>29997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15" customHeight="1">
      <c r="A35" s="27">
        <v>20</v>
      </c>
      <c r="B35" s="267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37">
        <v>14036</v>
      </c>
      <c r="G35" s="167">
        <v>20000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15" customHeight="1">
      <c r="A36" s="27">
        <v>21</v>
      </c>
      <c r="B36" s="267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37">
        <v>2018</v>
      </c>
      <c r="G36" s="167">
        <v>10000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15" customHeight="1">
      <c r="A37" s="27">
        <v>22</v>
      </c>
      <c r="B37" s="267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37">
        <v>8018</v>
      </c>
      <c r="G37" s="167">
        <v>12000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1.15" customHeight="1">
      <c r="A38" s="27">
        <v>23</v>
      </c>
      <c r="B38" s="267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37">
        <v>20042</v>
      </c>
      <c r="G38" s="167">
        <v>20000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1.15" customHeight="1">
      <c r="A39" s="27">
        <v>24</v>
      </c>
      <c r="B39" s="267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37">
        <v>40072</v>
      </c>
      <c r="G39" s="167">
        <v>40000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27.75" customHeight="1">
      <c r="A40" s="27">
        <v>25</v>
      </c>
      <c r="B40" s="267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37">
        <v>88168</v>
      </c>
      <c r="G40" s="70">
        <v>92000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41.25" customHeight="1">
      <c r="A41" s="27">
        <v>26</v>
      </c>
      <c r="B41" s="267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37">
        <v>40172</v>
      </c>
      <c r="G41" s="71">
        <v>39000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41.25" customHeight="1">
      <c r="A42" s="27">
        <v>27</v>
      </c>
      <c r="B42" s="267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37">
        <v>40082</v>
      </c>
      <c r="G42" s="71">
        <v>39000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41.25" customHeight="1">
      <c r="A43" s="27">
        <v>28</v>
      </c>
      <c r="B43" s="267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37">
        <v>67126</v>
      </c>
      <c r="G43" s="71">
        <v>69000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3.75" customHeight="1">
      <c r="A44" s="27">
        <v>29</v>
      </c>
      <c r="B44" s="267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37">
        <v>38072</v>
      </c>
      <c r="G44" s="71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4.700000000000003" customHeight="1">
      <c r="A45" s="27">
        <v>30</v>
      </c>
      <c r="B45" s="267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37">
        <v>10018</v>
      </c>
      <c r="G45" s="71">
        <v>12000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4.700000000000003" customHeight="1">
      <c r="A46" s="27">
        <v>31</v>
      </c>
      <c r="B46" s="267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37">
        <v>38072</v>
      </c>
      <c r="G46" s="71">
        <v>40000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3" customHeight="1">
      <c r="A47" s="27">
        <v>32</v>
      </c>
      <c r="B47" s="267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37">
        <v>20036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5.25" customHeight="1">
      <c r="A48" s="27">
        <v>33</v>
      </c>
      <c r="B48" s="267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37">
        <v>68126</v>
      </c>
      <c r="G48" s="71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4.25" customHeight="1">
      <c r="A49" s="27">
        <v>34</v>
      </c>
      <c r="B49" s="267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37">
        <v>16036</v>
      </c>
      <c r="G49" s="71">
        <v>20000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6" customHeight="1">
      <c r="A50" s="27">
        <v>35</v>
      </c>
      <c r="B50" s="267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37">
        <v>2018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1.25" customHeight="1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37">
        <v>10020</v>
      </c>
      <c r="G51" s="71">
        <v>10000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40.5" customHeight="1">
      <c r="A52" s="27">
        <v>37</v>
      </c>
      <c r="B52" s="267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37">
        <v>10018</v>
      </c>
      <c r="G52" s="71">
        <v>10000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2.2" customHeight="1">
      <c r="A53" s="27">
        <v>38</v>
      </c>
      <c r="B53" s="267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37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1.5" customHeight="1">
      <c r="A54" s="27">
        <v>39</v>
      </c>
      <c r="B54" s="267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37">
        <v>10018</v>
      </c>
      <c r="G54" s="71">
        <v>10000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1.15" customHeight="1">
      <c r="A55" s="27">
        <v>40</v>
      </c>
      <c r="B55" s="267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37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29.25" customHeight="1">
      <c r="A56" s="27">
        <v>41</v>
      </c>
      <c r="B56" s="267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37">
        <v>10018</v>
      </c>
      <c r="G56" s="71">
        <v>10500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75" customHeight="1">
      <c r="A57" s="27">
        <v>42</v>
      </c>
      <c r="B57" s="267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37">
        <v>176325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4.75" customHeight="1">
      <c r="A58" s="27">
        <v>43</v>
      </c>
      <c r="B58" s="267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37">
        <v>76154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24.75" customHeight="1">
      <c r="A59" s="27">
        <v>44</v>
      </c>
      <c r="B59" s="267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37">
        <v>2019</v>
      </c>
      <c r="G59" s="71">
        <v>9998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4.75" customHeight="1">
      <c r="A60" s="27">
        <v>45</v>
      </c>
      <c r="B60" s="267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37">
        <v>2018</v>
      </c>
      <c r="G60" s="71">
        <v>9999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4.75" customHeight="1">
      <c r="A61" s="27">
        <v>46</v>
      </c>
      <c r="B61" s="267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37">
        <v>148174</v>
      </c>
      <c r="G61" s="71">
        <v>148324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4.75" customHeight="1">
      <c r="A62" s="27">
        <v>47</v>
      </c>
      <c r="B62" s="267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37">
        <v>14038</v>
      </c>
      <c r="G62" s="71">
        <v>18000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1.15" customHeight="1">
      <c r="A63" s="27">
        <v>48</v>
      </c>
      <c r="B63" s="267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37">
        <v>2020</v>
      </c>
      <c r="G63" s="71">
        <v>8250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4.75" customHeight="1">
      <c r="A64" s="27">
        <v>49</v>
      </c>
      <c r="B64" s="267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37">
        <v>14036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7.75" customHeight="1">
      <c r="A65" s="27">
        <v>50</v>
      </c>
      <c r="B65" s="267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37">
        <v>2019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24.75" customHeight="1">
      <c r="A66" s="27">
        <v>51</v>
      </c>
      <c r="B66" s="267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37">
        <v>2019</v>
      </c>
      <c r="G66" s="71">
        <v>9999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9.25" customHeight="1">
      <c r="A67" s="27">
        <v>52</v>
      </c>
      <c r="B67" s="267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37">
        <v>2019</v>
      </c>
      <c r="G67" s="71">
        <v>8450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4.75" customHeight="1">
      <c r="A68" s="27">
        <v>53</v>
      </c>
      <c r="B68" s="267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37">
        <v>14043</v>
      </c>
      <c r="G68" s="71">
        <v>17750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75" customHeight="1">
      <c r="A69" s="27">
        <v>54</v>
      </c>
      <c r="B69" s="267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37">
        <v>52108</v>
      </c>
      <c r="G69" s="71">
        <v>60000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24.75" customHeight="1">
      <c r="A70" s="27">
        <v>55</v>
      </c>
      <c r="B70" s="267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37">
        <v>2022</v>
      </c>
      <c r="G70" s="71">
        <v>3750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9.25" customHeight="1">
      <c r="A71" s="27">
        <v>56</v>
      </c>
      <c r="B71" s="267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37">
        <v>2019</v>
      </c>
      <c r="G71" s="71">
        <v>9045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29.25" customHeight="1">
      <c r="A72" s="27">
        <v>57</v>
      </c>
      <c r="B72" s="267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37">
        <v>14043</v>
      </c>
      <c r="G72" s="71">
        <v>19998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15" customHeight="1">
      <c r="A73" s="27">
        <v>58</v>
      </c>
      <c r="B73" s="267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37">
        <v>14037</v>
      </c>
      <c r="G73" s="71">
        <v>14000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75" customHeight="1">
      <c r="A74" s="27">
        <v>59</v>
      </c>
      <c r="B74" s="267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37">
        <v>38072</v>
      </c>
      <c r="G74" s="71">
        <v>40000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75" customHeight="1">
      <c r="A75" s="27">
        <v>60</v>
      </c>
      <c r="B75" s="267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37">
        <v>2023</v>
      </c>
      <c r="G75" s="71">
        <v>9999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75" customHeight="1">
      <c r="A76" s="27">
        <v>61</v>
      </c>
      <c r="B76" s="267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37">
        <v>14037</v>
      </c>
      <c r="G76" s="71">
        <v>19998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75" customHeight="1">
      <c r="A77" s="27">
        <v>62</v>
      </c>
      <c r="B77" s="267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37">
        <v>2022</v>
      </c>
      <c r="G77" s="71">
        <v>5850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75" customHeight="1">
      <c r="A78" s="27">
        <v>63</v>
      </c>
      <c r="B78" s="267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37">
        <v>26064</v>
      </c>
      <c r="G78" s="71">
        <v>26050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8.5" customHeight="1">
      <c r="A79" s="27">
        <v>64</v>
      </c>
      <c r="B79" s="267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37">
        <v>2019</v>
      </c>
      <c r="G79" s="71">
        <v>4850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75" customHeight="1">
      <c r="A80" s="27">
        <v>65</v>
      </c>
      <c r="B80" s="267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37">
        <v>2021</v>
      </c>
      <c r="G80" s="71">
        <v>6150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75" customHeight="1">
      <c r="A81" s="27">
        <v>66</v>
      </c>
      <c r="B81" s="267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37">
        <v>2023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75" customHeight="1">
      <c r="A82" s="27">
        <v>67</v>
      </c>
      <c r="B82" s="267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37">
        <v>2018</v>
      </c>
      <c r="G82" s="71">
        <v>3400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1.5" customHeight="1">
      <c r="A83" s="27">
        <v>68</v>
      </c>
      <c r="B83" s="267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37">
        <v>14043</v>
      </c>
      <c r="G83" s="71">
        <v>16549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75" customHeight="1">
      <c r="A84" s="27">
        <v>69</v>
      </c>
      <c r="B84" s="267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37">
        <v>2020</v>
      </c>
      <c r="G84" s="71">
        <v>7650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7.4" customHeight="1">
      <c r="A85" s="27">
        <v>70</v>
      </c>
      <c r="B85" s="267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37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8.5" customHeight="1">
      <c r="A86" s="27">
        <v>71</v>
      </c>
      <c r="B86" s="267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37">
        <v>14036</v>
      </c>
      <c r="G86" s="71">
        <v>19300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9.25" customHeight="1">
      <c r="A87" s="27">
        <v>72</v>
      </c>
      <c r="B87" s="267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37">
        <v>2023</v>
      </c>
      <c r="G87" s="71">
        <v>10000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38.450000000000003" customHeight="1">
      <c r="A88" s="27">
        <v>73</v>
      </c>
      <c r="B88" s="267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37">
        <v>2021</v>
      </c>
      <c r="G88" s="71">
        <v>14750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0" customHeight="1">
      <c r="A89" s="27">
        <v>74</v>
      </c>
      <c r="B89" s="267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37">
        <v>2020</v>
      </c>
      <c r="G89" s="71">
        <v>3256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37.5" customHeight="1">
      <c r="A90" s="27">
        <v>75</v>
      </c>
      <c r="B90" s="267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37">
        <v>14036</v>
      </c>
      <c r="G90" s="71">
        <v>19999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37.5" customHeight="1">
      <c r="A91" s="27">
        <v>76</v>
      </c>
      <c r="B91" s="267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37">
        <v>19036</v>
      </c>
      <c r="G91" s="71">
        <v>19999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7.5" customHeight="1">
      <c r="A92" s="27">
        <v>77</v>
      </c>
      <c r="B92" s="267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37">
        <v>19886</v>
      </c>
      <c r="G92" s="71">
        <v>19800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2.2" customHeight="1">
      <c r="A93" s="27">
        <v>78</v>
      </c>
      <c r="B93" s="267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37">
        <v>10018</v>
      </c>
      <c r="G93" s="71">
        <v>9000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7.5" customHeight="1">
      <c r="A94" s="27">
        <v>79</v>
      </c>
      <c r="B94" s="267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37">
        <v>10018</v>
      </c>
      <c r="G94" s="71">
        <v>10027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6.5" customHeight="1">
      <c r="A95" s="27">
        <v>80</v>
      </c>
      <c r="B95" s="267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37"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37.5" customHeight="1">
      <c r="A96" s="27">
        <v>81</v>
      </c>
      <c r="B96" s="267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37">
        <v>10068</v>
      </c>
      <c r="G96" s="71">
        <v>9000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7.5" customHeight="1">
      <c r="A97" s="27">
        <v>82</v>
      </c>
      <c r="B97" s="267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37">
        <v>9984</v>
      </c>
      <c r="G97" s="71">
        <v>10048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7.5" customHeight="1">
      <c r="A98" s="27">
        <v>83</v>
      </c>
      <c r="B98" s="267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37">
        <v>9986</v>
      </c>
      <c r="G98" s="71">
        <v>10049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7.5" customHeight="1">
      <c r="A99" s="27">
        <v>84</v>
      </c>
      <c r="B99" s="267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37"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37.5" customHeight="1">
      <c r="A100" s="27">
        <v>85</v>
      </c>
      <c r="B100" s="267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37">
        <v>9778</v>
      </c>
      <c r="G100" s="71">
        <v>10560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2.2" customHeight="1">
      <c r="A101" s="27">
        <v>86</v>
      </c>
      <c r="B101" s="267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37">
        <v>10018</v>
      </c>
      <c r="G101" s="71">
        <v>12000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6.25" customHeight="1">
      <c r="A102" s="27">
        <v>87</v>
      </c>
      <c r="B102" s="267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37">
        <v>10018</v>
      </c>
      <c r="G102" s="71">
        <v>9000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8.450000000000003" customHeight="1">
      <c r="A103" s="27">
        <v>88</v>
      </c>
      <c r="B103" s="267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37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2.25" customHeight="1">
      <c r="A104" s="27">
        <v>89</v>
      </c>
      <c r="B104" s="267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37">
        <v>20036</v>
      </c>
      <c r="G104" s="71">
        <v>19025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3.75" customHeight="1">
      <c r="A105" s="27">
        <v>90</v>
      </c>
      <c r="B105" s="267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37">
        <v>10318</v>
      </c>
      <c r="G105" s="71">
        <v>8350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4.700000000000003" customHeight="1">
      <c r="A106" s="27">
        <v>91</v>
      </c>
      <c r="B106" s="267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37">
        <v>10018</v>
      </c>
      <c r="G106" s="71">
        <v>9000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0" customHeight="1">
      <c r="A107" s="27">
        <v>92</v>
      </c>
      <c r="B107" s="267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37">
        <v>20036</v>
      </c>
      <c r="G107" s="71">
        <v>21000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1.15" customHeight="1">
      <c r="A108" s="27">
        <v>93</v>
      </c>
      <c r="B108" s="267"/>
      <c r="C108" s="29" t="s">
        <v>2875</v>
      </c>
      <c r="D108" s="35" t="s">
        <v>5901</v>
      </c>
      <c r="E108" s="36" t="s">
        <v>119</v>
      </c>
      <c r="F108" s="37">
        <v>10000</v>
      </c>
      <c r="G108" s="71">
        <v>10000</v>
      </c>
      <c r="H108" s="68"/>
      <c r="I108" s="159" t="str">
        <f>VLOOKUP(C108,'Danh mục VT'!A$2:E$2898,5,FALSE)</f>
        <v>NVL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7.5" customHeight="1">
      <c r="A109" s="27">
        <v>94</v>
      </c>
      <c r="B109" s="267"/>
      <c r="C109" s="29" t="s">
        <v>1092</v>
      </c>
      <c r="D109" s="35" t="s">
        <v>6125</v>
      </c>
      <c r="E109" s="36" t="s">
        <v>119</v>
      </c>
      <c r="F109" s="37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2.5" customHeight="1">
      <c r="A110" s="171" t="s">
        <v>22</v>
      </c>
      <c r="B110" s="172"/>
      <c r="D110" s="174" t="s">
        <v>6126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>
      <c r="A111" s="82"/>
      <c r="E111" s="430" t="s">
        <v>6112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 ht="15" customHeigh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 ht="38.450000000000003" customHeight="1">
      <c r="A114" s="1"/>
      <c r="B114" s="2"/>
      <c r="C114" s="2"/>
      <c r="D114" s="265"/>
      <c r="E114" s="265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 ht="25.5" hidden="1" customHeight="1">
      <c r="A115" s="1"/>
      <c r="B115" s="2"/>
      <c r="C115" s="2"/>
      <c r="D115" s="265"/>
      <c r="E115" s="265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 ht="3" customHeight="1">
      <c r="A116" s="1"/>
      <c r="B116" s="2"/>
      <c r="C116" s="2"/>
      <c r="D116" s="265"/>
      <c r="E116" s="265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265"/>
      <c r="E117" s="265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sqref="A1:XFD1048576"/>
    </sheetView>
  </sheetViews>
  <sheetFormatPr defaultColWidth="9.140625" defaultRowHeight="12.75" outlineLevelCol="1"/>
  <cols>
    <col min="1" max="1" width="4.7109375" style="1" customWidth="1"/>
    <col min="2" max="2" width="5.5703125" style="2" hidden="1" customWidth="1" outlineLevel="1"/>
    <col min="3" max="3" width="17.140625" style="2" customWidth="1" collapsed="1"/>
    <col min="4" max="4" width="28.5703125" style="2" customWidth="1"/>
    <col min="5" max="5" width="6.5703125" style="2" customWidth="1"/>
    <col min="6" max="6" width="8.85546875" style="265" customWidth="1"/>
    <col min="7" max="7" width="11.28515625" style="265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9"/>
    <col min="15" max="15" width="13.85546875" style="69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5" s="65" customFormat="1">
      <c r="A1" s="1" t="s">
        <v>0</v>
      </c>
      <c r="B1" s="2"/>
      <c r="C1" s="3"/>
      <c r="D1" s="3"/>
      <c r="E1" s="2"/>
      <c r="F1" s="265"/>
      <c r="G1" s="265"/>
      <c r="H1" s="5"/>
      <c r="I1" s="63"/>
      <c r="J1" s="63"/>
      <c r="K1" s="63"/>
      <c r="L1" s="63"/>
      <c r="M1" s="63"/>
      <c r="N1" s="69"/>
      <c r="O1" s="69"/>
    </row>
    <row r="2" spans="1:15" s="65" customFormat="1">
      <c r="A2" s="1" t="s">
        <v>83</v>
      </c>
      <c r="B2" s="2"/>
      <c r="C2" s="3"/>
      <c r="D2" s="3"/>
      <c r="E2" s="2"/>
      <c r="F2" s="265"/>
      <c r="G2" s="265"/>
      <c r="H2" s="5"/>
      <c r="I2" s="63"/>
      <c r="J2" s="63"/>
      <c r="K2" s="63"/>
      <c r="L2" s="63"/>
      <c r="M2" s="63"/>
      <c r="N2" s="69"/>
      <c r="O2" s="69"/>
    </row>
    <row r="3" spans="1:15" s="65" customFormat="1">
      <c r="A3" s="1"/>
      <c r="B3" s="2"/>
      <c r="C3" s="9"/>
      <c r="D3" s="2"/>
      <c r="E3" s="2"/>
      <c r="F3" s="265"/>
      <c r="G3" s="265"/>
      <c r="H3" s="5"/>
      <c r="I3" s="63"/>
      <c r="J3" s="63"/>
      <c r="K3" s="63"/>
      <c r="L3" s="63"/>
      <c r="M3" s="63"/>
      <c r="N3" s="69"/>
      <c r="O3" s="69"/>
    </row>
    <row r="4" spans="1:15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9"/>
      <c r="O4" s="69"/>
    </row>
    <row r="5" spans="1:15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5908</v>
      </c>
      <c r="J5" s="63"/>
      <c r="K5" s="63"/>
      <c r="L5" s="63"/>
      <c r="M5" s="63"/>
      <c r="N5" s="69"/>
      <c r="O5" s="69"/>
    </row>
    <row r="6" spans="1:15" s="65" customFormat="1">
      <c r="A6" s="1"/>
      <c r="B6" s="2"/>
      <c r="C6" s="3"/>
      <c r="D6" s="3"/>
      <c r="E6" s="3"/>
      <c r="F6" s="264"/>
      <c r="G6" s="264"/>
      <c r="H6" s="5"/>
      <c r="I6" s="63"/>
      <c r="J6" s="63"/>
      <c r="K6" s="63"/>
      <c r="L6" s="63"/>
      <c r="M6" s="63"/>
      <c r="N6" s="69"/>
      <c r="O6" s="69"/>
    </row>
    <row r="7" spans="1:15" s="65" customFormat="1">
      <c r="A7" s="1"/>
      <c r="B7" s="2"/>
      <c r="C7" s="2"/>
      <c r="D7" s="11"/>
      <c r="E7" s="11" t="s">
        <v>6111</v>
      </c>
      <c r="F7" s="12"/>
      <c r="G7" s="12"/>
      <c r="H7" s="5"/>
      <c r="I7" s="63"/>
      <c r="J7" s="63"/>
      <c r="K7" s="63"/>
      <c r="L7" s="63"/>
      <c r="M7" s="63"/>
      <c r="N7" s="69"/>
      <c r="O7" s="69"/>
    </row>
    <row r="8" spans="1:15" s="65" customFormat="1">
      <c r="A8" s="1"/>
      <c r="B8" s="2"/>
      <c r="C8" s="2"/>
      <c r="D8" s="11"/>
      <c r="E8" s="11" t="s">
        <v>4</v>
      </c>
      <c r="F8" s="93" t="s">
        <v>6127</v>
      </c>
      <c r="G8" s="13"/>
      <c r="H8" s="5"/>
      <c r="I8" s="63"/>
      <c r="J8" s="63"/>
      <c r="K8" s="63"/>
      <c r="L8" s="63"/>
      <c r="M8" s="63"/>
      <c r="N8" s="69"/>
      <c r="O8" s="69"/>
    </row>
    <row r="10" spans="1:15" s="65" customFormat="1">
      <c r="A10" s="14" t="s">
        <v>5</v>
      </c>
      <c r="B10" s="15"/>
      <c r="C10" s="2"/>
      <c r="D10" s="94" t="s">
        <v>85</v>
      </c>
      <c r="E10" s="11" t="s">
        <v>6</v>
      </c>
      <c r="F10" s="265"/>
      <c r="G10" s="66"/>
      <c r="H10" s="268"/>
      <c r="I10" s="63"/>
      <c r="J10" s="63"/>
      <c r="K10" s="63"/>
      <c r="L10" s="63"/>
      <c r="M10" s="63"/>
      <c r="N10" s="69"/>
      <c r="O10" s="69"/>
    </row>
    <row r="11" spans="1:15" s="65" customFormat="1">
      <c r="A11" s="14" t="s">
        <v>7</v>
      </c>
      <c r="B11" s="18"/>
      <c r="C11" s="2"/>
      <c r="D11" s="67" t="s">
        <v>92</v>
      </c>
      <c r="E11" s="20"/>
      <c r="F11" s="2"/>
      <c r="G11" s="2"/>
      <c r="H11" s="5"/>
      <c r="I11" s="63"/>
      <c r="J11" s="63"/>
      <c r="K11" s="63"/>
      <c r="L11" s="63"/>
      <c r="M11" s="63"/>
      <c r="N11" s="69"/>
      <c r="O11" s="69"/>
    </row>
    <row r="12" spans="1:15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9"/>
      <c r="O12" s="69"/>
    </row>
    <row r="13" spans="1:15" s="2" customFormat="1" ht="6.2" customHeight="1">
      <c r="A13" s="1"/>
      <c r="F13" s="265"/>
      <c r="G13" s="265"/>
      <c r="H13" s="5"/>
      <c r="I13" s="63"/>
      <c r="J13" s="63"/>
      <c r="K13" s="63"/>
      <c r="L13" s="63"/>
      <c r="M13" s="63"/>
      <c r="N13" s="69"/>
      <c r="O13" s="1"/>
    </row>
    <row r="14" spans="1:15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63"/>
      <c r="N14" s="5"/>
      <c r="O14" s="5"/>
    </row>
    <row r="15" spans="1:15" s="65" customFormat="1" ht="31.15" customHeight="1">
      <c r="A15" s="27"/>
      <c r="B15" s="267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69"/>
      <c r="N15" s="69"/>
      <c r="O15" s="69"/>
    </row>
    <row r="16" spans="1:15" s="92" customFormat="1">
      <c r="A16" s="27">
        <v>1</v>
      </c>
      <c r="B16" s="267"/>
      <c r="C16" s="29" t="s">
        <v>56</v>
      </c>
      <c r="D16" s="35" t="str">
        <f>VLOOKUP($C16,'[2]Tài khoản'!A$2:D$2746,2,FALSE)</f>
        <v>ĐẦU NỐI F, INOX</v>
      </c>
      <c r="E16" s="36" t="s">
        <v>55</v>
      </c>
      <c r="F16" s="70">
        <v>2500</v>
      </c>
      <c r="G16" s="68">
        <v>0</v>
      </c>
      <c r="H16" s="274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40"/>
      <c r="N16" s="229"/>
      <c r="O16" s="229"/>
    </row>
    <row r="17" spans="1:15" s="92" customFormat="1">
      <c r="A17" s="27">
        <v>2</v>
      </c>
      <c r="B17" s="267"/>
      <c r="C17" s="29" t="s">
        <v>57</v>
      </c>
      <c r="D17" s="35" t="str">
        <f>VLOOKUP($C17,'[2]Tài khoản'!A$2:D$2746,2,FALSE)</f>
        <v>VÒNG ĐỆM CỦA ĐẦU NỐI</v>
      </c>
      <c r="E17" s="36" t="s">
        <v>55</v>
      </c>
      <c r="F17" s="70">
        <v>2500</v>
      </c>
      <c r="G17" s="68">
        <v>2500</v>
      </c>
      <c r="H17" s="274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15216E</v>
      </c>
      <c r="L17" s="183" t="s">
        <v>5905</v>
      </c>
      <c r="M17" s="40"/>
      <c r="N17" s="229"/>
      <c r="O17" s="229"/>
    </row>
    <row r="18" spans="1:15" s="65" customFormat="1">
      <c r="A18" s="27">
        <v>3</v>
      </c>
      <c r="B18" s="267"/>
      <c r="C18" s="29" t="s">
        <v>58</v>
      </c>
      <c r="D18" s="35" t="str">
        <f>VLOOKUP($C18,'[2]Tài khoản'!A$2:D$2746,2,FALSE)</f>
        <v>ĐAI ỐC CỦA ĐẦU NỐI</v>
      </c>
      <c r="E18" s="36" t="s">
        <v>55</v>
      </c>
      <c r="F18" s="70">
        <v>2500</v>
      </c>
      <c r="G18" s="68">
        <v>2500</v>
      </c>
      <c r="H18" s="275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15216E</v>
      </c>
      <c r="L18" s="183" t="s">
        <v>5905</v>
      </c>
      <c r="M18" s="40"/>
      <c r="N18" s="69"/>
      <c r="O18" s="229"/>
    </row>
    <row r="19" spans="1:15" s="65" customFormat="1" ht="25.5">
      <c r="A19" s="27">
        <v>4</v>
      </c>
      <c r="B19" s="267"/>
      <c r="C19" s="29" t="s">
        <v>59</v>
      </c>
      <c r="D19" s="35" t="str">
        <f>VLOOKUP($C19,'[2]Tài khoản'!A$2:D$2746,2,FALSE)</f>
        <v>TÚI NILONG CÓ MÉP DÍNH 140 X 85 mm</v>
      </c>
      <c r="E19" s="36" t="s">
        <v>55</v>
      </c>
      <c r="F19" s="70">
        <v>2500</v>
      </c>
      <c r="G19" s="68">
        <v>2500</v>
      </c>
      <c r="H19" s="275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15216E</v>
      </c>
      <c r="L19" s="183" t="s">
        <v>5905</v>
      </c>
      <c r="M19" s="40"/>
      <c r="N19" s="69"/>
      <c r="O19" s="229"/>
    </row>
    <row r="20" spans="1:15" s="65" customFormat="1" ht="25.5">
      <c r="A20" s="27">
        <v>5</v>
      </c>
      <c r="B20" s="267"/>
      <c r="C20" s="29" t="s">
        <v>60</v>
      </c>
      <c r="D20" s="35" t="str">
        <f>VLOOKUP($C20,'[2]Tài khoản'!A$2:D$2746,2,FALSE)</f>
        <v>VỎ NHỰA DƯỚI, NHỰA ABS NGUYÊN SINH, NÂU</v>
      </c>
      <c r="E20" s="36" t="s">
        <v>55</v>
      </c>
      <c r="F20" s="70">
        <v>2500</v>
      </c>
      <c r="G20" s="68">
        <v>2500</v>
      </c>
      <c r="H20" s="275"/>
      <c r="I20" s="159" t="s">
        <v>86</v>
      </c>
      <c r="J20" s="181">
        <f>VLOOKUP(C20,'Danh mục VT'!A$2:F$2898,6,FALSE)</f>
        <v>1548</v>
      </c>
      <c r="K20" s="181" t="str">
        <f>VLOOKUP(C20,'Danh mục VT'!A$2:D$2898,4,FALSE)</f>
        <v>15216E</v>
      </c>
      <c r="L20" s="183" t="s">
        <v>5905</v>
      </c>
      <c r="M20" s="40"/>
      <c r="N20" s="69"/>
      <c r="O20" s="229"/>
    </row>
    <row r="21" spans="1:15" s="65" customFormat="1" ht="25.5">
      <c r="A21" s="27">
        <v>6</v>
      </c>
      <c r="B21" s="267"/>
      <c r="C21" s="29" t="s">
        <v>61</v>
      </c>
      <c r="D21" s="35" t="str">
        <f>VLOOKUP($C21,'[2]Tài khoản'!A$2:D$2746,2,FALSE)</f>
        <v>VỎ NHỰA TRÊN, NHỰA ABS NGUYÊN SINH, NÂU</v>
      </c>
      <c r="E21" s="36" t="s">
        <v>55</v>
      </c>
      <c r="F21" s="70">
        <v>2500</v>
      </c>
      <c r="G21" s="68">
        <v>2500</v>
      </c>
      <c r="H21" s="275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15216E</v>
      </c>
      <c r="L21" s="183" t="s">
        <v>5905</v>
      </c>
      <c r="M21" s="40"/>
      <c r="N21" s="69"/>
      <c r="O21" s="229"/>
    </row>
    <row r="22" spans="1:15" s="65" customFormat="1" ht="25.5">
      <c r="A22" s="27">
        <v>7</v>
      </c>
      <c r="B22" s="267"/>
      <c r="C22" s="29" t="s">
        <v>62</v>
      </c>
      <c r="D22" s="35" t="str">
        <f>VLOOKUP($C22,'[2]Tài khoản'!A$2:D$2746,2,FALSE)</f>
        <v>THANH GÁ ANTEN (SẮT MẠ KẼM), ĐỘT DẬP, THEO MẤU</v>
      </c>
      <c r="E22" s="36" t="s">
        <v>55</v>
      </c>
      <c r="F22" s="70">
        <v>2500</v>
      </c>
      <c r="G22" s="68">
        <v>2500</v>
      </c>
      <c r="H22" s="275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15216E</v>
      </c>
      <c r="L22" s="183" t="s">
        <v>5905</v>
      </c>
      <c r="M22" s="40"/>
      <c r="N22" s="69"/>
      <c r="O22" s="229"/>
    </row>
    <row r="23" spans="1:15" s="65" customFormat="1">
      <c r="A23" s="27">
        <v>8</v>
      </c>
      <c r="B23" s="267"/>
      <c r="C23" s="29" t="s">
        <v>63</v>
      </c>
      <c r="D23" s="35" t="str">
        <f>VLOOKUP($C23,'[2]Tài khoản'!A$2:D$2746,2,FALSE)</f>
        <v>HỘP GiẤY 230 x 180 x 30 mm</v>
      </c>
      <c r="E23" s="36" t="s">
        <v>55</v>
      </c>
      <c r="F23" s="70">
        <v>2500</v>
      </c>
      <c r="G23" s="68">
        <v>2500</v>
      </c>
      <c r="H23" s="275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15216E</v>
      </c>
      <c r="L23" s="183" t="s">
        <v>5905</v>
      </c>
      <c r="M23" s="40"/>
      <c r="N23" s="69"/>
      <c r="O23" s="229"/>
    </row>
    <row r="24" spans="1:15" s="65" customFormat="1" ht="25.5">
      <c r="A24" s="27">
        <v>9</v>
      </c>
      <c r="B24" s="267"/>
      <c r="C24" s="29" t="s">
        <v>64</v>
      </c>
      <c r="D24" s="35" t="str">
        <f>VLOOKUP($C24,'[2]Tài khoản'!A$2:D$2746,2,FALSE)</f>
        <v>HỘP MASTER ĐỰNG 40 HỘP NHỎ 380 x 320  x 480 mm</v>
      </c>
      <c r="E24" s="36" t="s">
        <v>55</v>
      </c>
      <c r="F24" s="70">
        <v>62.5</v>
      </c>
      <c r="G24" s="68">
        <v>65</v>
      </c>
      <c r="H24" s="275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15216E</v>
      </c>
      <c r="L24" s="183" t="s">
        <v>5905</v>
      </c>
      <c r="M24" s="40"/>
      <c r="N24" s="69"/>
      <c r="O24" s="229"/>
    </row>
    <row r="25" spans="1:15" s="65" customFormat="1">
      <c r="A25" s="27">
        <v>10</v>
      </c>
      <c r="B25" s="267"/>
      <c r="C25" s="29" t="s">
        <v>65</v>
      </c>
      <c r="D25" s="35" t="str">
        <f>VLOOKUP($C25,'[2]Tài khoản'!A$2:D$2746,2,FALSE)</f>
        <v>KHAY GiẤY 260 x 180 mm</v>
      </c>
      <c r="E25" s="36" t="s">
        <v>55</v>
      </c>
      <c r="F25" s="70">
        <v>0</v>
      </c>
      <c r="G25" s="68">
        <v>0</v>
      </c>
      <c r="H25" s="275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15216E</v>
      </c>
      <c r="L25" s="183" t="s">
        <v>5905</v>
      </c>
      <c r="M25" s="40"/>
      <c r="N25" s="69"/>
      <c r="O25" s="229"/>
    </row>
    <row r="26" spans="1:15" s="65" customFormat="1" ht="25.5">
      <c r="A26" s="27">
        <v>11</v>
      </c>
      <c r="B26" s="267"/>
      <c r="C26" s="29" t="s">
        <v>66</v>
      </c>
      <c r="D26" s="35" t="str">
        <f>VLOOKUP($C26,'[2]Tài khoản'!A$2:D$2746,2,FALSE)</f>
        <v>LẠT NHỰA 4 x 200 mm hoặc 4 x 250</v>
      </c>
      <c r="E26" s="36" t="s">
        <v>55</v>
      </c>
      <c r="F26" s="70">
        <v>5000</v>
      </c>
      <c r="G26" s="68">
        <v>5000</v>
      </c>
      <c r="H26" s="275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15216E</v>
      </c>
      <c r="L26" s="183" t="s">
        <v>5905</v>
      </c>
      <c r="M26" s="40"/>
      <c r="N26" s="69"/>
      <c r="O26" s="229"/>
    </row>
    <row r="27" spans="1:15" s="65" customFormat="1">
      <c r="A27" s="27">
        <v>12</v>
      </c>
      <c r="B27" s="267"/>
      <c r="C27" s="29" t="s">
        <v>67</v>
      </c>
      <c r="D27" s="35" t="str">
        <f>VLOOKUP($C27,'[2]Tài khoản'!A$2:D$2746,2,FALSE)</f>
        <v>VÍT NỞ NHỰA 30MM</v>
      </c>
      <c r="E27" s="36" t="s">
        <v>55</v>
      </c>
      <c r="F27" s="70">
        <v>5000</v>
      </c>
      <c r="G27" s="68">
        <v>5000</v>
      </c>
      <c r="H27" s="275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15216E</v>
      </c>
      <c r="L27" s="183" t="s">
        <v>5905</v>
      </c>
      <c r="M27" s="40"/>
      <c r="N27" s="69"/>
      <c r="O27" s="229"/>
    </row>
    <row r="28" spans="1:15" s="65" customFormat="1" ht="25.5">
      <c r="A28" s="27">
        <v>13</v>
      </c>
      <c r="B28" s="267"/>
      <c r="C28" s="29" t="s">
        <v>68</v>
      </c>
      <c r="D28" s="35" t="str">
        <f>VLOOKUP($C28,'[2]Tài khoản'!A$2:D$2746,2,FALSE)</f>
        <v>VÍT TỰ KHOAN 2 X 8, ĐẦU MŨ VÁT, 4 CẠNH, ĐEN</v>
      </c>
      <c r="E28" s="36" t="s">
        <v>55</v>
      </c>
      <c r="F28" s="70">
        <v>5000</v>
      </c>
      <c r="G28" s="68">
        <v>5000</v>
      </c>
      <c r="H28" s="275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15216E</v>
      </c>
      <c r="L28" s="183" t="s">
        <v>5905</v>
      </c>
      <c r="M28" s="40"/>
      <c r="N28" s="69"/>
      <c r="O28" s="229"/>
    </row>
    <row r="29" spans="1:15" s="65" customFormat="1" ht="25.5">
      <c r="A29" s="27">
        <v>14</v>
      </c>
      <c r="B29" s="267"/>
      <c r="C29" s="29" t="s">
        <v>69</v>
      </c>
      <c r="D29" s="35" t="str">
        <f>VLOOKUP($C29,'[2]Tài khoản'!A$2:D$2746,2,FALSE)</f>
        <v>VÍT TỰ KHOAN 3 X 8, ĐẦU MŨ VÁT, 4 CẠNH, ĐEN</v>
      </c>
      <c r="E29" s="36" t="s">
        <v>55</v>
      </c>
      <c r="F29" s="70">
        <v>5000</v>
      </c>
      <c r="G29" s="68">
        <v>5000</v>
      </c>
      <c r="H29" s="275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15216E</v>
      </c>
      <c r="L29" s="183" t="s">
        <v>5905</v>
      </c>
      <c r="M29" s="40"/>
      <c r="N29" s="69"/>
      <c r="O29" s="229"/>
    </row>
    <row r="30" spans="1:15" s="65" customFormat="1">
      <c r="A30" s="27">
        <v>15</v>
      </c>
      <c r="B30" s="267"/>
      <c r="C30" s="29" t="s">
        <v>70</v>
      </c>
      <c r="D30" s="35" t="str">
        <f>VLOOKUP($C30,'[2]Tài khoản'!A$2:D$2746,2,FALSE)</f>
        <v>ĐINH BÊ TÔNG 3 x 20 mm</v>
      </c>
      <c r="E30" s="36" t="s">
        <v>55</v>
      </c>
      <c r="F30" s="70">
        <v>12500</v>
      </c>
      <c r="G30" s="68">
        <v>12500</v>
      </c>
      <c r="H30" s="275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15216E</v>
      </c>
      <c r="L30" s="183" t="s">
        <v>5905</v>
      </c>
      <c r="M30" s="40"/>
      <c r="N30" s="69"/>
      <c r="O30" s="229"/>
    </row>
    <row r="31" spans="1:15" s="65" customFormat="1" ht="25.5">
      <c r="A31" s="27">
        <v>16</v>
      </c>
      <c r="B31" s="267"/>
      <c r="C31" s="29" t="s">
        <v>71</v>
      </c>
      <c r="D31" s="35" t="str">
        <f>VLOOKUP($C31,'[2]Tài khoản'!A$2:D$2746,2,FALSE)</f>
        <v xml:space="preserve">NHÃN SERIAL 10 X 40 MM, POLYESTER </v>
      </c>
      <c r="E31" s="36" t="s">
        <v>55</v>
      </c>
      <c r="F31" s="70">
        <v>7500</v>
      </c>
      <c r="G31" s="68">
        <v>0</v>
      </c>
      <c r="H31" s="275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15216E</v>
      </c>
      <c r="L31" s="183" t="s">
        <v>5905</v>
      </c>
      <c r="M31" s="40"/>
      <c r="N31" s="69"/>
      <c r="O31" s="229"/>
    </row>
    <row r="32" spans="1:15" s="65" customFormat="1" ht="27.4" customHeight="1">
      <c r="A32" s="27">
        <v>17</v>
      </c>
      <c r="B32" s="267"/>
      <c r="C32" s="29" t="s">
        <v>72</v>
      </c>
      <c r="D32" s="35" t="str">
        <f>VLOOKUP($C32,'[2]Tài khoản'!A$2:D$2746,2,FALSE)</f>
        <v>NHÃN HỘP MASTER, Nhãn polyester 82 x 140 mm TRẮNG</v>
      </c>
      <c r="E32" s="36" t="s">
        <v>55</v>
      </c>
      <c r="F32" s="70">
        <v>62.5</v>
      </c>
      <c r="G32" s="68">
        <v>0</v>
      </c>
      <c r="H32" s="275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15216E</v>
      </c>
      <c r="L32" s="183" t="s">
        <v>5905</v>
      </c>
      <c r="M32" s="40"/>
      <c r="N32" s="69"/>
      <c r="O32" s="229"/>
    </row>
    <row r="33" spans="1:15" s="65" customFormat="1" ht="20.45" customHeight="1">
      <c r="A33" s="27">
        <v>18</v>
      </c>
      <c r="B33" s="267"/>
      <c r="C33" s="29" t="s">
        <v>73</v>
      </c>
      <c r="D33" s="35" t="str">
        <f>VLOOKUP($C33,'[2]Tài khoản'!A$2:D$2746,2,FALSE)</f>
        <v>VÍT BẮT GỖ REN TO 4 X 25 mm</v>
      </c>
      <c r="E33" s="36" t="s">
        <v>55</v>
      </c>
      <c r="F33" s="70">
        <v>5000</v>
      </c>
      <c r="G33" s="68">
        <v>5000</v>
      </c>
      <c r="H33" s="275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15216E</v>
      </c>
      <c r="L33" s="183" t="s">
        <v>5905</v>
      </c>
      <c r="M33" s="40"/>
      <c r="N33" s="69"/>
      <c r="O33" s="229"/>
    </row>
    <row r="34" spans="1:15" s="239" customFormat="1" ht="16.7" customHeight="1">
      <c r="A34" s="237" t="s">
        <v>22</v>
      </c>
      <c r="B34" s="238"/>
      <c r="D34" s="240" t="s">
        <v>6128</v>
      </c>
      <c r="E34" s="241"/>
      <c r="F34" s="241"/>
      <c r="G34" s="241"/>
      <c r="H34" s="242"/>
      <c r="I34" s="243"/>
      <c r="J34" s="243"/>
      <c r="K34" s="243"/>
      <c r="L34" s="243"/>
      <c r="M34" s="243"/>
      <c r="N34" s="259"/>
      <c r="O34" s="259"/>
    </row>
    <row r="35" spans="1:15" s="77" customFormat="1" ht="15" customHeight="1">
      <c r="A35" s="82"/>
      <c r="E35" s="430" t="s">
        <v>6112</v>
      </c>
      <c r="F35" s="430"/>
      <c r="G35" s="430"/>
      <c r="H35" s="430"/>
      <c r="I35" s="63"/>
      <c r="J35" s="63"/>
      <c r="K35" s="63"/>
      <c r="L35" s="63"/>
      <c r="M35" s="63"/>
      <c r="N35" s="82"/>
      <c r="O35" s="82"/>
    </row>
    <row r="36" spans="1:15" s="77" customFormat="1" ht="15" customHeight="1">
      <c r="A36" s="433" t="s">
        <v>24</v>
      </c>
      <c r="B36" s="433"/>
      <c r="C36" s="433"/>
      <c r="D36" s="83" t="s">
        <v>25</v>
      </c>
      <c r="E36" s="433" t="s">
        <v>26</v>
      </c>
      <c r="F36" s="433"/>
      <c r="G36" s="435" t="s">
        <v>27</v>
      </c>
      <c r="H36" s="435"/>
      <c r="I36" s="63"/>
      <c r="J36" s="63"/>
      <c r="K36" s="63"/>
      <c r="L36" s="63"/>
      <c r="M36" s="63"/>
      <c r="N36" s="82"/>
      <c r="O36" s="82"/>
    </row>
    <row r="37" spans="1:15" s="89" customFormat="1">
      <c r="A37" s="434" t="s">
        <v>28</v>
      </c>
      <c r="B37" s="434"/>
      <c r="C37" s="434"/>
      <c r="D37" s="84" t="s">
        <v>28</v>
      </c>
      <c r="E37" s="434" t="s">
        <v>28</v>
      </c>
      <c r="F37" s="434"/>
      <c r="G37" s="86"/>
      <c r="H37" s="87"/>
      <c r="I37" s="63"/>
      <c r="J37" s="63"/>
      <c r="K37" s="63"/>
      <c r="L37" s="63"/>
      <c r="M37" s="63"/>
      <c r="N37" s="231"/>
      <c r="O37" s="231"/>
    </row>
    <row r="38" spans="1:15" s="65" customFormat="1" ht="38.450000000000003" customHeight="1">
      <c r="A38" s="1"/>
      <c r="B38" s="2"/>
      <c r="C38" s="2"/>
      <c r="D38" s="265"/>
      <c r="E38" s="265"/>
      <c r="F38" s="2"/>
      <c r="G38" s="2"/>
      <c r="H38" s="5"/>
      <c r="I38" s="63"/>
      <c r="J38" s="63"/>
      <c r="K38" s="63"/>
      <c r="L38" s="63"/>
      <c r="M38" s="63"/>
      <c r="N38" s="69"/>
      <c r="O38" s="69"/>
    </row>
    <row r="39" spans="1:15" s="65" customFormat="1" ht="25.5" hidden="1" customHeight="1">
      <c r="A39" s="1"/>
      <c r="B39" s="2"/>
      <c r="C39" s="2"/>
      <c r="D39" s="265"/>
      <c r="E39" s="265"/>
      <c r="F39" s="2"/>
      <c r="G39" s="2"/>
      <c r="H39" s="5"/>
      <c r="I39" s="63"/>
      <c r="J39" s="63"/>
      <c r="K39" s="63"/>
      <c r="L39" s="63"/>
      <c r="M39" s="63"/>
      <c r="N39" s="69"/>
      <c r="O39" s="69"/>
    </row>
    <row r="40" spans="1:15" s="65" customFormat="1" ht="3" customHeight="1">
      <c r="A40" s="1"/>
      <c r="B40" s="2"/>
      <c r="C40" s="2"/>
      <c r="D40" s="265"/>
      <c r="E40" s="265"/>
      <c r="F40" s="2"/>
      <c r="G40" s="2"/>
      <c r="H40" s="5"/>
      <c r="I40" s="63"/>
      <c r="J40" s="63"/>
      <c r="K40" s="63"/>
      <c r="L40" s="63"/>
      <c r="M40" s="63"/>
      <c r="N40" s="69"/>
      <c r="O40" s="69"/>
    </row>
    <row r="41" spans="1:15" s="65" customFormat="1" ht="13.15" customHeight="1">
      <c r="A41" s="1"/>
      <c r="B41" s="2"/>
      <c r="C41" s="2"/>
      <c r="D41" s="265"/>
      <c r="E41" s="265"/>
      <c r="F41" s="2"/>
      <c r="G41" s="2"/>
      <c r="H41" s="5"/>
      <c r="I41" s="63"/>
      <c r="J41" s="63"/>
      <c r="K41" s="63"/>
      <c r="L41" s="63"/>
      <c r="M41" s="63"/>
      <c r="N41" s="69"/>
      <c r="O41" s="69"/>
    </row>
    <row r="42" spans="1:15" s="57" customFormat="1">
      <c r="A42" s="422" t="s">
        <v>74</v>
      </c>
      <c r="B42" s="422"/>
      <c r="C42" s="422"/>
      <c r="D42" s="265" t="s">
        <v>87</v>
      </c>
      <c r="E42" s="2" t="s">
        <v>29</v>
      </c>
      <c r="F42" s="2"/>
      <c r="G42" s="2"/>
      <c r="H42" s="5"/>
      <c r="I42" s="63"/>
      <c r="J42" s="63"/>
      <c r="K42" s="63"/>
      <c r="L42" s="63"/>
      <c r="M42" s="63"/>
      <c r="N42" s="5"/>
      <c r="O42" s="5"/>
    </row>
  </sheetData>
  <mergeCells count="12">
    <mergeCell ref="A42:C42"/>
    <mergeCell ref="A4:H4"/>
    <mergeCell ref="A5:H5"/>
    <mergeCell ref="D14:D15"/>
    <mergeCell ref="E14:E15"/>
    <mergeCell ref="F14:H14"/>
    <mergeCell ref="E35:H35"/>
    <mergeCell ref="A36:C36"/>
    <mergeCell ref="E36:F36"/>
    <mergeCell ref="G36:H36"/>
    <mergeCell ref="A37:C37"/>
    <mergeCell ref="E37:F37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265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7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65"/>
      <c r="G1" s="5"/>
      <c r="H1" s="6"/>
      <c r="I1" s="6"/>
      <c r="J1" s="184"/>
      <c r="K1" s="184"/>
      <c r="L1" s="6"/>
      <c r="M1" s="6"/>
      <c r="N1" s="7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65"/>
      <c r="G2" s="5"/>
      <c r="H2" s="6"/>
      <c r="I2" s="6"/>
      <c r="J2" s="184"/>
      <c r="K2" s="184"/>
      <c r="L2" s="6"/>
      <c r="M2" s="6"/>
      <c r="N2" s="7"/>
      <c r="O2" s="33"/>
      <c r="P2" s="33"/>
    </row>
    <row r="3" spans="1:16" s="8" customFormat="1">
      <c r="A3" s="1"/>
      <c r="B3" s="2"/>
      <c r="C3" s="9"/>
      <c r="D3" s="2"/>
      <c r="E3" s="2"/>
      <c r="F3" s="265"/>
      <c r="G3" s="5"/>
      <c r="H3" s="6"/>
      <c r="I3" s="6"/>
      <c r="J3" s="184"/>
      <c r="K3" s="184"/>
      <c r="L3" s="6"/>
      <c r="M3" s="6"/>
      <c r="N3" s="7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7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7"/>
      <c r="O5" s="33"/>
      <c r="P5" s="33"/>
    </row>
    <row r="6" spans="1:16" s="8" customFormat="1">
      <c r="A6" s="1"/>
      <c r="B6" s="2"/>
      <c r="C6" s="3"/>
      <c r="D6" s="3"/>
      <c r="E6" s="3"/>
      <c r="F6" s="264"/>
      <c r="G6" s="5"/>
      <c r="H6" s="6"/>
      <c r="I6" s="6"/>
      <c r="J6" s="184"/>
      <c r="K6" s="184"/>
      <c r="L6" s="6"/>
      <c r="M6" s="6"/>
      <c r="N6" s="7"/>
      <c r="O6" s="33"/>
      <c r="P6" s="33"/>
    </row>
    <row r="7" spans="1:16" s="8" customFormat="1">
      <c r="A7" s="1"/>
      <c r="B7" s="2"/>
      <c r="C7" s="2"/>
      <c r="D7" s="11"/>
      <c r="E7" s="11" t="s">
        <v>6111</v>
      </c>
      <c r="F7" s="12"/>
      <c r="G7" s="5"/>
      <c r="H7" s="6"/>
      <c r="I7" s="6"/>
      <c r="J7" s="184"/>
      <c r="K7" s="184"/>
      <c r="L7" s="6"/>
      <c r="M7" s="6"/>
      <c r="N7" s="7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6129</v>
      </c>
      <c r="G8" s="5"/>
      <c r="H8" s="6"/>
      <c r="I8" s="6"/>
      <c r="J8" s="184"/>
      <c r="K8" s="184"/>
      <c r="L8" s="6"/>
      <c r="M8" s="6"/>
      <c r="N8" s="7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65"/>
      <c r="G10" s="268"/>
      <c r="H10" s="6"/>
      <c r="I10" s="6"/>
      <c r="J10" s="184"/>
      <c r="K10" s="184"/>
      <c r="L10" s="6"/>
      <c r="M10" s="6"/>
      <c r="N10" s="7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  <c r="O12" s="33"/>
      <c r="P12" s="33"/>
    </row>
    <row r="14" spans="1:16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5"/>
      <c r="P14" s="5"/>
    </row>
    <row r="15" spans="1:16" s="8" customFormat="1" ht="31.15" customHeight="1">
      <c r="A15" s="27"/>
      <c r="B15" s="2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  <c r="O15" s="33"/>
      <c r="P15" s="33"/>
    </row>
    <row r="16" spans="1:16" s="8" customFormat="1" ht="32.25" customHeight="1">
      <c r="A16" s="27">
        <v>1</v>
      </c>
      <c r="B16" s="267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10400</v>
      </c>
      <c r="G16" s="38">
        <v>10400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45.4" customHeight="1">
      <c r="A17" s="27">
        <v>2</v>
      </c>
      <c r="B17" s="267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5200</v>
      </c>
      <c r="G17" s="38">
        <v>5207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29.25" customHeight="1">
      <c r="A18" s="27">
        <v>3</v>
      </c>
      <c r="B18" s="267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5200</v>
      </c>
      <c r="G18" s="38">
        <v>5200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43.5" customHeight="1">
      <c r="A19" s="27">
        <v>4</v>
      </c>
      <c r="B19" s="267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v>5200</v>
      </c>
      <c r="G19" s="38">
        <v>5200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43.5" customHeight="1">
      <c r="A20" s="27">
        <v>5</v>
      </c>
      <c r="B20" s="267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v>5200</v>
      </c>
      <c r="G20" s="38">
        <v>5200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3.75" customHeight="1">
      <c r="A21" s="27">
        <v>6</v>
      </c>
      <c r="B21" s="267"/>
      <c r="C21" s="29" t="s">
        <v>116</v>
      </c>
      <c r="D21" s="35" t="str">
        <f>VLOOKUP($C21,'[2]Tài khoản'!A$2:D$2746,2,FALSE)</f>
        <v>Type A, Receptacle,Through Hole, Right Angle, Horizontal</v>
      </c>
      <c r="E21" s="36" t="s">
        <v>119</v>
      </c>
      <c r="F21" s="37">
        <v>5200</v>
      </c>
      <c r="G21" s="38">
        <v>5200</v>
      </c>
      <c r="H21" s="58"/>
      <c r="I21" s="8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58"/>
      <c r="N21" s="58"/>
      <c r="O21" s="33"/>
      <c r="P21" s="33"/>
      <c r="Q21" s="42"/>
      <c r="R21" s="42"/>
      <c r="S21" s="42"/>
    </row>
    <row r="22" spans="1:19" s="8" customFormat="1" ht="27.75" customHeight="1">
      <c r="A22" s="27">
        <v>7</v>
      </c>
      <c r="B22" s="267"/>
      <c r="C22" s="29" t="s">
        <v>117</v>
      </c>
      <c r="D22" s="35" t="str">
        <f>VLOOKUP($C22,'[2]Tài khoản'!A$2:D$2746,2,FALSE)</f>
        <v>SWH,PSH,T/H,R/A,SPST</v>
      </c>
      <c r="E22" s="36" t="s">
        <v>119</v>
      </c>
      <c r="F22" s="37">
        <v>10400</v>
      </c>
      <c r="G22" s="38">
        <v>10400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58"/>
      <c r="N22" s="58"/>
      <c r="O22" s="33"/>
      <c r="P22" s="33"/>
      <c r="Q22" s="42"/>
      <c r="R22" s="42"/>
      <c r="S22" s="42"/>
    </row>
    <row r="23" spans="1:19" s="8" customFormat="1" ht="9.4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  <c r="O23" s="33"/>
      <c r="P23" s="33"/>
    </row>
    <row r="24" spans="1:19" ht="18.75" customHeight="1">
      <c r="A24" s="14" t="s">
        <v>22</v>
      </c>
      <c r="B24" s="18"/>
      <c r="D24" s="11" t="s">
        <v>6130</v>
      </c>
      <c r="E24" s="46"/>
      <c r="F24" s="46"/>
      <c r="G24" s="47"/>
      <c r="N24" s="48"/>
      <c r="O24" s="1"/>
      <c r="P24" s="1"/>
    </row>
    <row r="25" spans="1:19">
      <c r="E25" s="429" t="s">
        <v>6112</v>
      </c>
      <c r="F25" s="429"/>
      <c r="G25" s="429"/>
      <c r="N25" s="48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1"/>
      <c r="P26" s="1"/>
    </row>
    <row r="27" spans="1:19" s="265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  <c r="O27" s="5"/>
      <c r="P27" s="5"/>
    </row>
    <row r="28" spans="1:19" s="8" customFormat="1" ht="21.75" customHeight="1">
      <c r="A28" s="1"/>
      <c r="B28" s="2"/>
      <c r="C28" s="2"/>
      <c r="D28" s="265"/>
      <c r="E28" s="265"/>
      <c r="F28" s="2"/>
      <c r="G28" s="5"/>
      <c r="H28" s="6"/>
      <c r="I28" s="6"/>
      <c r="J28" s="184"/>
      <c r="K28" s="184"/>
      <c r="L28" s="6"/>
      <c r="M28" s="6"/>
      <c r="N28" s="7"/>
      <c r="O28" s="33"/>
      <c r="P28" s="33"/>
    </row>
    <row r="29" spans="1:19" s="8" customFormat="1" ht="39" customHeight="1">
      <c r="A29" s="1"/>
      <c r="B29" s="2"/>
      <c r="C29" s="2"/>
      <c r="D29" s="265"/>
      <c r="E29" s="265"/>
      <c r="F29" s="2"/>
      <c r="G29" s="5"/>
      <c r="H29" s="6"/>
      <c r="I29" s="6"/>
      <c r="J29" s="184"/>
      <c r="K29" s="184"/>
      <c r="L29" s="6"/>
      <c r="M29" s="6"/>
      <c r="N29" s="7"/>
      <c r="O29" s="33"/>
      <c r="P29" s="33"/>
    </row>
    <row r="30" spans="1:19" s="8" customFormat="1" hidden="1">
      <c r="A30" s="1"/>
      <c r="B30" s="2"/>
      <c r="C30" s="2"/>
      <c r="D30" s="265"/>
      <c r="E30" s="265"/>
      <c r="F30" s="2"/>
      <c r="G30" s="5"/>
      <c r="H30" s="6"/>
      <c r="I30" s="6"/>
      <c r="J30" s="184"/>
      <c r="K30" s="184"/>
      <c r="L30" s="6"/>
      <c r="M30" s="6"/>
      <c r="N30" s="7"/>
      <c r="O30" s="33"/>
      <c r="P30" s="33"/>
    </row>
    <row r="31" spans="1:19" s="8" customFormat="1" hidden="1">
      <c r="A31" s="1"/>
      <c r="B31" s="2"/>
      <c r="C31" s="2"/>
      <c r="D31" s="265"/>
      <c r="E31" s="265"/>
      <c r="F31" s="2"/>
      <c r="G31" s="5"/>
      <c r="H31" s="6"/>
      <c r="I31" s="6"/>
      <c r="J31" s="184"/>
      <c r="K31" s="184"/>
      <c r="L31" s="6"/>
      <c r="M31" s="6"/>
      <c r="N31" s="7"/>
      <c r="O31" s="33"/>
      <c r="P31" s="33"/>
    </row>
    <row r="32" spans="1:19" s="57" customFormat="1">
      <c r="A32" s="422" t="s">
        <v>74</v>
      </c>
      <c r="B32" s="422"/>
      <c r="C32" s="422"/>
      <c r="D32" s="265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  <c r="O32" s="5"/>
      <c r="P32" s="5"/>
    </row>
    <row r="33" spans="10:16" s="2" customFormat="1">
      <c r="J33" s="19"/>
      <c r="K33" s="19"/>
      <c r="O33" s="1"/>
      <c r="P33" s="1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H18" sqref="H18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65" customWidth="1"/>
    <col min="7" max="7" width="10.42578125" style="5" customWidth="1"/>
    <col min="8" max="8" width="8" style="6" customWidth="1"/>
    <col min="9" max="9" width="13" style="6" customWidth="1"/>
    <col min="10" max="10" width="13" style="184" customWidth="1"/>
    <col min="11" max="12" width="9.140625" style="184"/>
    <col min="13" max="13" width="12.140625" style="184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65"/>
      <c r="G1" s="5"/>
      <c r="H1" s="6"/>
      <c r="I1" s="6"/>
      <c r="J1" s="184"/>
      <c r="K1" s="184"/>
      <c r="L1" s="184"/>
      <c r="M1" s="184"/>
      <c r="N1" s="7"/>
    </row>
    <row r="2" spans="1:14" s="8" customFormat="1">
      <c r="A2" s="1" t="s">
        <v>83</v>
      </c>
      <c r="B2" s="2"/>
      <c r="C2" s="3"/>
      <c r="D2" s="3"/>
      <c r="E2" s="2"/>
      <c r="F2" s="265"/>
      <c r="G2" s="5"/>
      <c r="H2" s="6"/>
      <c r="I2" s="6"/>
      <c r="J2" s="184"/>
      <c r="K2" s="184"/>
      <c r="L2" s="184"/>
      <c r="M2" s="184"/>
      <c r="N2" s="7"/>
    </row>
    <row r="3" spans="1:14" s="8" customFormat="1">
      <c r="A3" s="1"/>
      <c r="B3" s="2"/>
      <c r="C3" s="9"/>
      <c r="D3" s="2"/>
      <c r="E3" s="2"/>
      <c r="F3" s="265"/>
      <c r="G3" s="5"/>
      <c r="H3" s="6"/>
      <c r="I3" s="6"/>
      <c r="J3" s="184"/>
      <c r="K3" s="184"/>
      <c r="L3" s="184"/>
      <c r="M3" s="184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7"/>
    </row>
    <row r="6" spans="1:14" s="8" customFormat="1">
      <c r="A6" s="1"/>
      <c r="B6" s="2"/>
      <c r="C6" s="3"/>
      <c r="D6" s="3"/>
      <c r="E6" s="3"/>
      <c r="F6" s="264"/>
      <c r="G6" s="5"/>
      <c r="H6" s="6"/>
      <c r="I6" s="6"/>
      <c r="J6" s="184"/>
      <c r="K6" s="184"/>
      <c r="L6" s="184"/>
      <c r="M6" s="184"/>
      <c r="N6" s="7"/>
    </row>
    <row r="7" spans="1:14" s="8" customFormat="1">
      <c r="A7" s="1"/>
      <c r="B7" s="2"/>
      <c r="C7" s="2"/>
      <c r="D7" s="11"/>
      <c r="E7" s="11" t="s">
        <v>6111</v>
      </c>
      <c r="F7" s="12"/>
      <c r="G7" s="5"/>
      <c r="H7" s="6"/>
      <c r="I7" s="6"/>
      <c r="J7" s="184"/>
      <c r="K7" s="184"/>
      <c r="L7" s="184"/>
      <c r="M7" s="184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6134</v>
      </c>
      <c r="G8" s="5"/>
      <c r="H8" s="6"/>
      <c r="I8" s="6"/>
      <c r="J8" s="184"/>
      <c r="K8" s="184"/>
      <c r="L8" s="184"/>
      <c r="M8" s="184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65"/>
      <c r="G10" s="268"/>
      <c r="H10" s="6"/>
      <c r="I10" s="6"/>
      <c r="J10" s="184"/>
      <c r="K10" s="184"/>
      <c r="L10" s="184"/>
      <c r="M10" s="184"/>
      <c r="N10" s="7"/>
    </row>
    <row r="11" spans="1:14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7"/>
    </row>
    <row r="14" spans="1:14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153" t="s">
        <v>187</v>
      </c>
    </row>
    <row r="15" spans="1:14" s="8" customFormat="1" ht="31.15" customHeight="1">
      <c r="A15" s="27"/>
      <c r="B15" s="2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154"/>
    </row>
    <row r="16" spans="1:14" s="8" customFormat="1" ht="39.75" customHeight="1">
      <c r="A16" s="27">
        <v>1</v>
      </c>
      <c r="B16" s="267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v>600</v>
      </c>
      <c r="G16" s="38">
        <v>1200</v>
      </c>
      <c r="H16" s="58"/>
      <c r="I16" s="159" t="str">
        <f>VLOOKUP(C16,'Danh mục VT'!A$2:E$2898,5,FALSE)</f>
        <v>NVL</v>
      </c>
      <c r="J16" s="195"/>
      <c r="K16" s="185" t="s">
        <v>5915</v>
      </c>
      <c r="L16" s="181" t="s">
        <v>5874</v>
      </c>
      <c r="M16" s="181">
        <v>1521</v>
      </c>
      <c r="N16" s="145"/>
    </row>
    <row r="17" spans="1:16" s="8" customFormat="1" ht="39.75" customHeight="1">
      <c r="A17" s="27">
        <v>2</v>
      </c>
      <c r="B17" s="267"/>
      <c r="C17" s="29" t="s">
        <v>145</v>
      </c>
      <c r="D17" s="35" t="s">
        <v>179</v>
      </c>
      <c r="E17" s="36" t="s">
        <v>119</v>
      </c>
      <c r="F17" s="37">
        <v>1500</v>
      </c>
      <c r="G17" s="38">
        <v>1500</v>
      </c>
      <c r="H17" s="58"/>
      <c r="I17" s="159" t="str">
        <f>VLOOKUP(C17,'Danh mục VT'!A$2:E$2898,5,FALSE)</f>
        <v>NVL</v>
      </c>
      <c r="J17" s="195"/>
      <c r="K17" s="185" t="s">
        <v>5915</v>
      </c>
      <c r="L17" s="181" t="s">
        <v>5874</v>
      </c>
      <c r="M17" s="181">
        <v>1521</v>
      </c>
      <c r="N17" s="145"/>
    </row>
    <row r="18" spans="1:16" s="8" customFormat="1" ht="38.25">
      <c r="A18" s="27">
        <v>3</v>
      </c>
      <c r="B18" s="267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v>1500</v>
      </c>
      <c r="G18" s="38">
        <v>1500</v>
      </c>
      <c r="H18" s="58"/>
      <c r="I18" s="159" t="str">
        <f>VLOOKUP(C18,'Danh mục VT'!A$2:E$2898,5,FALSE)</f>
        <v>NVL</v>
      </c>
      <c r="J18" s="195"/>
      <c r="K18" s="185" t="s">
        <v>5915</v>
      </c>
      <c r="L18" s="181" t="s">
        <v>5874</v>
      </c>
      <c r="M18" s="181">
        <v>1521</v>
      </c>
      <c r="N18" s="145"/>
    </row>
    <row r="19" spans="1:16" s="8" customFormat="1" ht="38.25">
      <c r="A19" s="27">
        <v>4</v>
      </c>
      <c r="B19" s="267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v>1500</v>
      </c>
      <c r="G19" s="38">
        <v>1500</v>
      </c>
      <c r="H19" s="58"/>
      <c r="I19" s="159" t="str">
        <f>VLOOKUP(C19,'Danh mục VT'!A$2:E$2898,5,FALSE)</f>
        <v>NVL</v>
      </c>
      <c r="J19" s="195"/>
      <c r="K19" s="185" t="s">
        <v>5915</v>
      </c>
      <c r="L19" s="181" t="s">
        <v>5874</v>
      </c>
      <c r="M19" s="181">
        <v>1521</v>
      </c>
      <c r="N19" s="145"/>
    </row>
    <row r="20" spans="1:16" s="8" customFormat="1" ht="38.25">
      <c r="A20" s="27">
        <v>5</v>
      </c>
      <c r="B20" s="267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v>3000</v>
      </c>
      <c r="G20" s="38">
        <v>3000</v>
      </c>
      <c r="H20" s="58"/>
      <c r="I20" s="159" t="str">
        <f>VLOOKUP(C20,'Danh mục VT'!A$2:E$2898,5,FALSE)</f>
        <v>NVL</v>
      </c>
      <c r="J20" s="195"/>
      <c r="K20" s="185" t="s">
        <v>5915</v>
      </c>
      <c r="L20" s="181" t="s">
        <v>5874</v>
      </c>
      <c r="M20" s="181">
        <v>1521</v>
      </c>
      <c r="N20" s="145"/>
    </row>
    <row r="21" spans="1:16" s="8" customFormat="1" ht="25.5">
      <c r="A21" s="27">
        <v>6</v>
      </c>
      <c r="B21" s="267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v>1500</v>
      </c>
      <c r="G21" s="38">
        <v>1500</v>
      </c>
      <c r="H21" s="58"/>
      <c r="I21" s="159" t="str">
        <f>VLOOKUP(C21,'Danh mục VT'!A$2:E$2898,5,FALSE)</f>
        <v>NVL</v>
      </c>
      <c r="J21" s="195"/>
      <c r="K21" s="185" t="s">
        <v>5915</v>
      </c>
      <c r="L21" s="181" t="s">
        <v>5874</v>
      </c>
      <c r="M21" s="181">
        <v>1521</v>
      </c>
      <c r="N21" s="145"/>
    </row>
    <row r="22" spans="1:16" s="8" customFormat="1" ht="38.25">
      <c r="A22" s="27">
        <v>7</v>
      </c>
      <c r="B22" s="267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v>1500</v>
      </c>
      <c r="G22" s="38">
        <v>1500</v>
      </c>
      <c r="H22" s="58"/>
      <c r="I22" s="159" t="str">
        <f>VLOOKUP(C22,'Danh mục VT'!A$2:E$2898,5,FALSE)</f>
        <v>NVL</v>
      </c>
      <c r="J22" s="195"/>
      <c r="K22" s="185" t="s">
        <v>5915</v>
      </c>
      <c r="L22" s="181" t="s">
        <v>5874</v>
      </c>
      <c r="M22" s="181">
        <v>1521</v>
      </c>
      <c r="N22" s="145"/>
    </row>
    <row r="23" spans="1:16" s="8" customFormat="1" ht="25.5">
      <c r="A23" s="27">
        <v>8</v>
      </c>
      <c r="B23" s="267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1500</v>
      </c>
      <c r="G23" s="38">
        <v>1500</v>
      </c>
      <c r="H23" s="58"/>
      <c r="I23" s="159" t="str">
        <f>VLOOKUP(C23,'Danh mục VT'!A$2:E$2898,5,FALSE)</f>
        <v>NVL</v>
      </c>
      <c r="J23" s="195"/>
      <c r="K23" s="185" t="s">
        <v>5915</v>
      </c>
      <c r="L23" s="181" t="s">
        <v>5874</v>
      </c>
      <c r="M23" s="181">
        <v>1521</v>
      </c>
      <c r="N23" s="145"/>
    </row>
    <row r="24" spans="1:16" s="8" customFormat="1" ht="25.5">
      <c r="A24" s="27">
        <v>9</v>
      </c>
      <c r="B24" s="267"/>
      <c r="C24" s="29" t="s">
        <v>172</v>
      </c>
      <c r="D24" s="35" t="s">
        <v>180</v>
      </c>
      <c r="E24" s="36" t="s">
        <v>119</v>
      </c>
      <c r="F24" s="37">
        <v>1500</v>
      </c>
      <c r="G24" s="38">
        <v>1500</v>
      </c>
      <c r="H24" s="58"/>
      <c r="I24" s="159" t="str">
        <f>VLOOKUP(C24,'Danh mục VT'!A$2:E$2898,5,FALSE)</f>
        <v>NVL</v>
      </c>
      <c r="J24" s="195"/>
      <c r="K24" s="185" t="s">
        <v>5915</v>
      </c>
      <c r="L24" s="181" t="s">
        <v>5874</v>
      </c>
      <c r="M24" s="181">
        <v>1521</v>
      </c>
      <c r="N24" s="145"/>
    </row>
    <row r="25" spans="1:16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7"/>
    </row>
    <row r="26" spans="1:16" ht="22.5" customHeight="1">
      <c r="A26" s="14" t="s">
        <v>22</v>
      </c>
      <c r="B26" s="18"/>
      <c r="D26" s="11" t="s">
        <v>6131</v>
      </c>
      <c r="E26" s="46"/>
      <c r="F26" s="46"/>
      <c r="G26" s="47"/>
      <c r="N26" s="48"/>
      <c r="O26" s="2"/>
      <c r="P26" s="2"/>
    </row>
    <row r="27" spans="1:16">
      <c r="E27" s="429" t="s">
        <v>6112</v>
      </c>
      <c r="F27" s="429"/>
      <c r="G27" s="429"/>
      <c r="N27" s="48"/>
      <c r="O27" s="2"/>
      <c r="P27" s="2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48"/>
      <c r="O28" s="2"/>
      <c r="P28" s="2"/>
    </row>
    <row r="29" spans="1:16" s="265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26"/>
    </row>
    <row r="30" spans="1:16" s="8" customFormat="1" ht="21.75" customHeight="1">
      <c r="A30" s="1"/>
      <c r="B30" s="2"/>
      <c r="C30" s="2"/>
      <c r="D30" s="265"/>
      <c r="E30" s="265"/>
      <c r="F30" s="2"/>
      <c r="G30" s="5"/>
      <c r="H30" s="6"/>
      <c r="I30" s="6"/>
      <c r="J30" s="184"/>
      <c r="K30" s="184"/>
      <c r="L30" s="184"/>
      <c r="M30" s="184"/>
      <c r="N30" s="7"/>
    </row>
    <row r="31" spans="1:16" s="8" customFormat="1" ht="39" customHeight="1">
      <c r="A31" s="1"/>
      <c r="B31" s="2"/>
      <c r="C31" s="2"/>
      <c r="D31" s="265"/>
      <c r="E31" s="265"/>
      <c r="F31" s="2"/>
      <c r="G31" s="5"/>
      <c r="H31" s="6"/>
      <c r="I31" s="6"/>
      <c r="J31" s="184"/>
      <c r="K31" s="184"/>
      <c r="L31" s="184"/>
      <c r="M31" s="184"/>
      <c r="N31" s="7"/>
    </row>
    <row r="32" spans="1:16" s="8" customFormat="1" hidden="1">
      <c r="A32" s="1"/>
      <c r="B32" s="2"/>
      <c r="C32" s="2"/>
      <c r="D32" s="265"/>
      <c r="E32" s="265"/>
      <c r="F32" s="2"/>
      <c r="G32" s="5"/>
      <c r="H32" s="6"/>
      <c r="I32" s="6"/>
      <c r="J32" s="184"/>
      <c r="K32" s="184"/>
      <c r="L32" s="184"/>
      <c r="M32" s="184"/>
      <c r="N32" s="7"/>
    </row>
    <row r="33" spans="1:16" s="8" customFormat="1" hidden="1">
      <c r="A33" s="1"/>
      <c r="B33" s="2"/>
      <c r="C33" s="2"/>
      <c r="D33" s="265"/>
      <c r="E33" s="265"/>
      <c r="F33" s="2"/>
      <c r="G33" s="5"/>
      <c r="H33" s="6"/>
      <c r="I33" s="6"/>
      <c r="J33" s="184"/>
      <c r="K33" s="184"/>
      <c r="L33" s="184"/>
      <c r="M33" s="184"/>
      <c r="N33" s="7"/>
    </row>
    <row r="34" spans="1:16" s="57" customFormat="1">
      <c r="A34" s="422" t="s">
        <v>74</v>
      </c>
      <c r="B34" s="422"/>
      <c r="C34" s="422"/>
      <c r="D34" s="265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26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2"/>
      <c r="O35" s="2"/>
      <c r="P35" s="2"/>
    </row>
  </sheetData>
  <mergeCells count="13">
    <mergeCell ref="H14:H15"/>
    <mergeCell ref="A4:G4"/>
    <mergeCell ref="A5:G5"/>
    <mergeCell ref="D14:D15"/>
    <mergeCell ref="E14:E15"/>
    <mergeCell ref="F14:G14"/>
    <mergeCell ref="A34:C34"/>
    <mergeCell ref="E27:G27"/>
    <mergeCell ref="A28:C28"/>
    <mergeCell ref="E28:F28"/>
    <mergeCell ref="G28:H28"/>
    <mergeCell ref="A29:C29"/>
    <mergeCell ref="E29:F29"/>
  </mergeCell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65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65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65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65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64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6111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6138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65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7.5" customHeight="1">
      <c r="A16" s="27">
        <v>1</v>
      </c>
      <c r="B16" s="267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f>4500+2000</f>
        <v>6500</v>
      </c>
      <c r="G16" s="38">
        <f>F16</f>
        <v>6500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7.5" customHeight="1">
      <c r="A17" s="27">
        <v>2</v>
      </c>
      <c r="B17" s="267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f>F16</f>
        <v>6500</v>
      </c>
      <c r="G17" s="38">
        <f>4250+2550</f>
        <v>6800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 ht="16.7" customHeight="1">
      <c r="A18" s="27"/>
      <c r="B18" s="267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67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67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6122</v>
      </c>
      <c r="E22" s="46"/>
      <c r="F22" s="46"/>
      <c r="G22" s="47"/>
      <c r="N22" s="48"/>
      <c r="O22" s="2"/>
      <c r="P22" s="2"/>
    </row>
    <row r="23" spans="1:19">
      <c r="E23" s="429" t="s">
        <v>6112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65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65"/>
      <c r="E26" s="265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65"/>
      <c r="E27" s="265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65"/>
      <c r="E28" s="265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65"/>
      <c r="E29" s="265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65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65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65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65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65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64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>
        <v>154444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65"/>
      <c r="G10" s="268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7.5" customHeight="1">
      <c r="A16" s="27">
        <v>1</v>
      </c>
      <c r="B16" s="267"/>
      <c r="C16" s="29" t="s">
        <v>2239</v>
      </c>
      <c r="D16" s="35" t="str">
        <f>VLOOKUP($C16,'[2]Tài khoản'!A$2:D$2746,2,FALSE)</f>
        <v>CHẤN TỬ THẲNG 168 mm, Phi 2.1 mm, ĐỒNG VÀNG</v>
      </c>
      <c r="E16" s="36" t="s">
        <v>119</v>
      </c>
      <c r="F16" s="37">
        <v>10000</v>
      </c>
      <c r="G16" s="38">
        <f>F16</f>
        <v>10000</v>
      </c>
      <c r="H16" s="58"/>
      <c r="I16" s="159" t="str">
        <f>VLOOKUP(C16,'Danh mục VT'!A$2:E$2898,5,FALSE)</f>
        <v>NVL</v>
      </c>
      <c r="J16" s="185" t="s">
        <v>5912</v>
      </c>
      <c r="K16" s="181" t="str">
        <f>VLOOKUP(C16,'Danh mục VT'!A$2:D$2898,4,FALSE)</f>
        <v>15216E</v>
      </c>
      <c r="L16" s="183" t="s">
        <v>5924</v>
      </c>
      <c r="M16" s="58"/>
      <c r="N16" s="145"/>
    </row>
    <row r="17" spans="1:19" s="8" customFormat="1" ht="37.5" customHeight="1">
      <c r="A17" s="27">
        <v>2</v>
      </c>
      <c r="B17" s="267"/>
      <c r="C17" s="29" t="s">
        <v>2241</v>
      </c>
      <c r="D17" s="35" t="str">
        <f>VLOOKUP($C17,'[2]Tài khoản'!A$2:D$2746,2,FALSE)</f>
        <v>CHẤN TỬ THẲNG 220 mm, Phi 2.1 mm, ĐỒNG VÀNG</v>
      </c>
      <c r="E17" s="36" t="s">
        <v>119</v>
      </c>
      <c r="F17" s="37">
        <v>5000</v>
      </c>
      <c r="G17" s="38">
        <f>F17</f>
        <v>5000</v>
      </c>
      <c r="H17" s="58"/>
      <c r="I17" s="159" t="str">
        <f>VLOOKUP(C17,'Danh mục VT'!A$2:E$2898,5,FALSE)</f>
        <v>NVL</v>
      </c>
      <c r="J17" s="185" t="s">
        <v>6119</v>
      </c>
      <c r="K17" s="181" t="str">
        <f>VLOOKUP(C17,'Danh mục VT'!A$2:D$2898,4,FALSE)</f>
        <v>15216E</v>
      </c>
      <c r="L17" s="183" t="s">
        <v>5905</v>
      </c>
      <c r="M17" s="58"/>
      <c r="N17" s="145"/>
    </row>
    <row r="18" spans="1:19" s="8" customFormat="1" ht="45.75" customHeight="1">
      <c r="A18" s="27">
        <v>3</v>
      </c>
      <c r="B18" s="267"/>
      <c r="C18" s="29" t="s">
        <v>2243</v>
      </c>
      <c r="D18" s="35" t="str">
        <f>VLOOKUP($C18,'[2]Tài khoản'!A$2:D$2746,2,FALSE)</f>
        <v>CHẤN TỬ CHỮ U, CHIỀU DÀI TỔNG 390 mm, Phi 2.1 mm, ĐỒNG VÀNG</v>
      </c>
      <c r="E18" s="36" t="s">
        <v>119</v>
      </c>
      <c r="F18" s="37">
        <f>F17</f>
        <v>5000</v>
      </c>
      <c r="G18" s="38">
        <f>F18</f>
        <v>5000</v>
      </c>
      <c r="H18" s="58"/>
      <c r="I18" s="159"/>
      <c r="J18" s="185"/>
      <c r="K18" s="185"/>
      <c r="L18" s="183"/>
      <c r="M18" s="58"/>
      <c r="N18" s="145"/>
    </row>
    <row r="19" spans="1:19" s="8" customFormat="1">
      <c r="A19" s="27"/>
      <c r="B19" s="267"/>
      <c r="C19" s="34"/>
      <c r="D19" s="35"/>
      <c r="E19" s="36"/>
      <c r="F19" s="37"/>
      <c r="G19" s="38"/>
      <c r="H19" s="58"/>
      <c r="I19" s="159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267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267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267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 ht="13.5" customHeight="1">
      <c r="A24" s="14" t="s">
        <v>22</v>
      </c>
      <c r="B24" s="18"/>
      <c r="D24" s="11" t="s">
        <v>6133</v>
      </c>
      <c r="E24" s="46"/>
      <c r="F24" s="46"/>
      <c r="G24" s="47"/>
      <c r="N24" s="48"/>
      <c r="O24" s="2"/>
      <c r="P24" s="2"/>
    </row>
    <row r="25" spans="1:19">
      <c r="E25" s="429" t="s">
        <v>6115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265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 ht="21.75" customHeight="1">
      <c r="A28" s="1"/>
      <c r="B28" s="2"/>
      <c r="C28" s="2"/>
      <c r="D28" s="265"/>
      <c r="E28" s="265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t="39" customHeight="1">
      <c r="A29" s="1"/>
      <c r="B29" s="2"/>
      <c r="C29" s="2"/>
      <c r="D29" s="265"/>
      <c r="E29" s="265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65"/>
      <c r="E30" s="265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idden="1">
      <c r="A31" s="1"/>
      <c r="B31" s="2"/>
      <c r="C31" s="2"/>
      <c r="D31" s="265"/>
      <c r="E31" s="265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265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conditionalFormatting sqref="C19">
    <cfRule type="duplicateValues" dxfId="57" priority="2"/>
  </conditionalFormatting>
  <conditionalFormatting sqref="C21">
    <cfRule type="duplicateValues" dxfId="56" priority="1"/>
  </conditionalFormatting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G20" sqref="G20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70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70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69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6140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70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7.5" customHeight="1">
      <c r="A16" s="27">
        <v>1</v>
      </c>
      <c r="B16" s="272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8000</v>
      </c>
      <c r="G16" s="38">
        <v>9655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7.5" customHeight="1">
      <c r="A17" s="27">
        <v>2</v>
      </c>
      <c r="B17" s="272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8000</v>
      </c>
      <c r="G17" s="38">
        <v>9775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 ht="16.7" customHeight="1">
      <c r="A18" s="27"/>
      <c r="B18" s="272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72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72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6141</v>
      </c>
      <c r="E22" s="46"/>
      <c r="F22" s="46"/>
      <c r="G22" s="47"/>
      <c r="N22" s="48"/>
      <c r="O22" s="2"/>
      <c r="P22" s="2"/>
    </row>
    <row r="23" spans="1:19">
      <c r="E23" s="429" t="s">
        <v>6115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70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70"/>
      <c r="E26" s="270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70"/>
      <c r="E27" s="270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70"/>
      <c r="E28" s="270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70"/>
      <c r="E29" s="270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70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topLeftCell="A7" workbookViewId="0">
      <selection activeCell="C36" sqref="C36:C37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270" customWidth="1"/>
    <col min="7" max="7" width="9.5703125" style="270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3.8554687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70"/>
      <c r="G1" s="270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270"/>
      <c r="G2" s="270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270"/>
      <c r="G3" s="270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18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269"/>
      <c r="G6" s="269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6116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6142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70"/>
      <c r="G10" s="66"/>
      <c r="H10" s="273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 ht="6.2" customHeight="1">
      <c r="P13" s="1"/>
      <c r="Q13" s="2"/>
    </row>
    <row r="14" spans="1:17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31.15" customHeight="1">
      <c r="A15" s="27"/>
      <c r="B15" s="272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49.15" customHeight="1">
      <c r="A16" s="27">
        <v>1</v>
      </c>
      <c r="B16" s="272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5600</v>
      </c>
      <c r="G16" s="70">
        <v>5600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50.25" customHeight="1">
      <c r="A17" s="27">
        <v>2</v>
      </c>
      <c r="B17" s="272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5600</v>
      </c>
      <c r="G17" s="71">
        <v>5600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3" customHeight="1">
      <c r="A18" s="27">
        <v>3</v>
      </c>
      <c r="B18" s="272"/>
      <c r="C18" s="102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5600</v>
      </c>
      <c r="G18" s="71">
        <v>5600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69"/>
      <c r="P18" s="229"/>
    </row>
    <row r="19" spans="1:16" s="65" customFormat="1" ht="35.25" customHeight="1">
      <c r="A19" s="27">
        <v>4</v>
      </c>
      <c r="B19" s="272"/>
      <c r="C19" s="102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5600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3.75" customHeight="1">
      <c r="A20" s="27">
        <v>5</v>
      </c>
      <c r="B20" s="272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16500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60.2" customHeight="1">
      <c r="A21" s="27">
        <v>6</v>
      </c>
      <c r="B21" s="272"/>
      <c r="C21" s="102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v>5600</v>
      </c>
      <c r="G21" s="71">
        <v>5600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226"/>
      <c r="N21" s="58"/>
      <c r="O21" s="69"/>
      <c r="P21" s="229"/>
    </row>
    <row r="22" spans="1:16" s="113" customFormat="1" ht="51" customHeight="1">
      <c r="A22" s="27">
        <v>7</v>
      </c>
      <c r="B22" s="105"/>
      <c r="C22" s="102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v>5600</v>
      </c>
      <c r="G22" s="71">
        <v>5600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126"/>
      <c r="N22" s="58"/>
      <c r="O22" s="230"/>
      <c r="P22" s="229"/>
    </row>
    <row r="23" spans="1:16" s="65" customFormat="1" ht="22.5" customHeight="1">
      <c r="A23" s="27">
        <v>8</v>
      </c>
      <c r="B23" s="272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v>5600</v>
      </c>
      <c r="G23" s="71">
        <v>5600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147"/>
      <c r="O23" s="69"/>
      <c r="P23" s="229"/>
    </row>
    <row r="24" spans="1:16" s="65" customFormat="1" ht="22.5" customHeight="1">
      <c r="A24" s="27">
        <v>9</v>
      </c>
      <c r="B24" s="272"/>
      <c r="C24" s="102" t="s">
        <v>2596</v>
      </c>
      <c r="D24" s="35" t="str">
        <f>VLOOKUP($C24,'[2]Tài khoản'!A$2:D$2746,2,FALSE)</f>
        <v>Dẫn sáng</v>
      </c>
      <c r="E24" s="36" t="s">
        <v>55</v>
      </c>
      <c r="F24" s="70">
        <v>5600</v>
      </c>
      <c r="G24" s="71">
        <v>5600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147"/>
      <c r="O24" s="69"/>
      <c r="P24" s="229"/>
    </row>
    <row r="25" spans="1:16" s="65" customFormat="1" ht="22.5" customHeight="1">
      <c r="A25" s="27">
        <v>10</v>
      </c>
      <c r="B25" s="272"/>
      <c r="C25" s="102" t="s">
        <v>2598</v>
      </c>
      <c r="D25" s="35" t="str">
        <f>VLOOKUP($C25,'[2]Tài khoản'!A$2:D$2746,2,FALSE)</f>
        <v>Nắp trên</v>
      </c>
      <c r="E25" s="36" t="s">
        <v>55</v>
      </c>
      <c r="F25" s="70">
        <v>5600</v>
      </c>
      <c r="G25" s="71">
        <v>5600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147"/>
      <c r="O25" s="69"/>
      <c r="P25" s="229"/>
    </row>
    <row r="26" spans="1:16" s="65" customFormat="1" ht="22.5" customHeight="1">
      <c r="A26" s="27">
        <v>11</v>
      </c>
      <c r="B26" s="272"/>
      <c r="C26" s="102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22000</v>
      </c>
      <c r="G26" s="71">
        <v>22950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69"/>
      <c r="P26" s="229"/>
    </row>
    <row r="27" spans="1:16" s="65" customFormat="1" ht="33" customHeight="1">
      <c r="A27" s="27">
        <v>12</v>
      </c>
      <c r="B27" s="272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22000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0" customHeight="1">
      <c r="A28" s="27">
        <v>13</v>
      </c>
      <c r="B28" s="272"/>
      <c r="C28" s="102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71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272"/>
      <c r="C29" s="102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3.75" customHeight="1">
      <c r="A30" s="27">
        <v>15</v>
      </c>
      <c r="B30" s="272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v>5600</v>
      </c>
      <c r="G30" s="71"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147"/>
      <c r="O30" s="69"/>
      <c r="P30" s="229"/>
    </row>
    <row r="31" spans="1:16" s="65" customFormat="1" ht="44.25" customHeight="1">
      <c r="A31" s="27">
        <v>16</v>
      </c>
      <c r="B31" s="272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147"/>
      <c r="O31" s="69"/>
      <c r="P31" s="229"/>
    </row>
    <row r="32" spans="1:16" s="65" customFormat="1" ht="39" customHeight="1">
      <c r="A32" s="27">
        <v>17</v>
      </c>
      <c r="B32" s="272"/>
      <c r="C32" s="102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147"/>
      <c r="O32" s="69"/>
      <c r="P32" s="229"/>
    </row>
    <row r="33" spans="1:17" s="65" customFormat="1" ht="35.25" customHeight="1">
      <c r="A33" s="27">
        <v>18</v>
      </c>
      <c r="B33" s="272"/>
      <c r="C33" s="102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280</v>
      </c>
      <c r="G33" s="71">
        <v>280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89"/>
      <c r="O33" s="69"/>
      <c r="P33" s="229"/>
    </row>
    <row r="34" spans="1:17" s="65" customFormat="1" ht="23.25" customHeight="1">
      <c r="A34" s="27">
        <v>19</v>
      </c>
      <c r="B34" s="272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5600</v>
      </c>
      <c r="G34" s="71"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147"/>
      <c r="O34" s="69"/>
      <c r="P34" s="229"/>
    </row>
    <row r="35" spans="1:17" s="113" customFormat="1" ht="33.75" customHeight="1">
      <c r="A35" s="27">
        <v>20</v>
      </c>
      <c r="B35" s="105"/>
      <c r="C35" s="102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v>5600</v>
      </c>
      <c r="G35" s="110">
        <v>5600</v>
      </c>
      <c r="H35" s="111"/>
      <c r="I35" s="159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70"/>
      <c r="N35" s="189"/>
      <c r="O35" s="230"/>
      <c r="P35" s="229"/>
    </row>
    <row r="36" spans="1:17" s="113" customFormat="1" ht="33.75" customHeight="1">
      <c r="A36" s="27">
        <v>21</v>
      </c>
      <c r="B36" s="232"/>
      <c r="C36" s="102" t="s">
        <v>2540</v>
      </c>
      <c r="D36" s="35" t="str">
        <f>VLOOKUP($C36,'[2]Tài khoản'!A$2:D$2746,2,FALSE)</f>
        <v>PCBA BCM68380</v>
      </c>
      <c r="E36" s="108" t="s">
        <v>55</v>
      </c>
      <c r="F36" s="233">
        <v>5600</v>
      </c>
      <c r="G36" s="234">
        <v>5191</v>
      </c>
      <c r="H36" s="235"/>
      <c r="I36" s="159"/>
      <c r="J36" s="187"/>
      <c r="K36" s="188"/>
      <c r="L36" s="181"/>
      <c r="M36" s="126"/>
      <c r="N36" s="189"/>
      <c r="O36" s="230"/>
      <c r="P36" s="229"/>
    </row>
    <row r="37" spans="1:17" s="113" customFormat="1" ht="33.75" customHeight="1">
      <c r="A37" s="27">
        <v>22</v>
      </c>
      <c r="B37" s="232"/>
      <c r="C37" s="102" t="s">
        <v>79</v>
      </c>
      <c r="D37" s="35" t="str">
        <f>VLOOKUP($C37,'[2]Tài khoản'!A$2:D$2746,2,FALSE)</f>
        <v>Bộ nguồn AC/DC  AC 100~240V DC 12V 1.25A</v>
      </c>
      <c r="E37" s="108" t="s">
        <v>55</v>
      </c>
      <c r="F37" s="233">
        <v>5600</v>
      </c>
      <c r="G37" s="234">
        <v>5400</v>
      </c>
      <c r="H37" s="235"/>
      <c r="I37" s="159"/>
      <c r="J37" s="187"/>
      <c r="K37" s="188"/>
      <c r="L37" s="181"/>
      <c r="M37" s="126"/>
      <c r="N37" s="189"/>
      <c r="O37" s="230"/>
      <c r="P37" s="229"/>
    </row>
    <row r="38" spans="1:17" s="239" customFormat="1" ht="27.75" customHeight="1">
      <c r="A38" s="237" t="s">
        <v>22</v>
      </c>
      <c r="B38" s="238"/>
      <c r="D38" s="439" t="s">
        <v>6162</v>
      </c>
      <c r="E38" s="439"/>
      <c r="F38" s="439"/>
      <c r="G38" s="439"/>
      <c r="H38" s="439"/>
      <c r="I38" s="243"/>
      <c r="J38" s="258"/>
      <c r="K38" s="258"/>
      <c r="L38" s="258"/>
      <c r="M38" s="243"/>
      <c r="N38" s="243"/>
      <c r="O38" s="259"/>
      <c r="P38" s="259"/>
    </row>
    <row r="39" spans="1:17" s="77" customFormat="1" ht="21" customHeight="1">
      <c r="A39" s="82"/>
      <c r="E39" s="430" t="s">
        <v>6115</v>
      </c>
      <c r="F39" s="430"/>
      <c r="G39" s="430"/>
      <c r="H39" s="430"/>
      <c r="I39" s="63"/>
      <c r="J39" s="178"/>
      <c r="K39" s="178"/>
      <c r="L39" s="178"/>
      <c r="M39" s="63"/>
      <c r="N39" s="63"/>
      <c r="O39" s="82"/>
      <c r="P39" s="82"/>
    </row>
    <row r="40" spans="1:17" s="77" customFormat="1" ht="15" customHeigh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2"/>
      <c r="P40" s="82"/>
    </row>
    <row r="41" spans="1:17" s="89" customForma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231"/>
      <c r="P41" s="231"/>
    </row>
    <row r="42" spans="1:17" s="65" customFormat="1" ht="38.450000000000003" customHeight="1">
      <c r="A42" s="1"/>
      <c r="B42" s="2"/>
      <c r="C42" s="2"/>
      <c r="D42" s="270"/>
      <c r="E42" s="270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 ht="25.5" hidden="1" customHeight="1">
      <c r="A43" s="1"/>
      <c r="B43" s="2"/>
      <c r="C43" s="2"/>
      <c r="D43" s="270"/>
      <c r="E43" s="270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 ht="3" customHeight="1">
      <c r="A44" s="1"/>
      <c r="B44" s="2"/>
      <c r="C44" s="2"/>
      <c r="D44" s="270"/>
      <c r="E44" s="270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270"/>
      <c r="E45" s="270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57" customForma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5"/>
      <c r="P46" s="5"/>
    </row>
    <row r="47" spans="1:17">
      <c r="P47" s="1"/>
      <c r="Q47" s="2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9" spans="1:17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</sheetData>
  <mergeCells count="13">
    <mergeCell ref="A46:C46"/>
    <mergeCell ref="E39:H39"/>
    <mergeCell ref="A40:C40"/>
    <mergeCell ref="E40:F40"/>
    <mergeCell ref="G40:H40"/>
    <mergeCell ref="A41:C41"/>
    <mergeCell ref="E41:F41"/>
    <mergeCell ref="D38:H38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6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6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6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61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6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6117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84</v>
      </c>
      <c r="E10" s="11" t="s">
        <v>6</v>
      </c>
      <c r="F10" s="26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6113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61" customFormat="1" ht="13.15" customHeight="1">
      <c r="A14" s="23" t="s">
        <v>11</v>
      </c>
      <c r="B14" s="262" t="s">
        <v>12</v>
      </c>
      <c r="C14" s="26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6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63"/>
      <c r="C16" s="29" t="s">
        <v>6109</v>
      </c>
      <c r="D16" s="35" t="s">
        <v>6114</v>
      </c>
      <c r="E16" s="36" t="s">
        <v>101</v>
      </c>
      <c r="F16" s="37">
        <v>500</v>
      </c>
      <c r="G16" s="38">
        <v>500</v>
      </c>
      <c r="H16" s="58"/>
      <c r="I16" s="159" t="e">
        <f>VLOOKUP(C16,'Danh mục VT'!A$2:E$2898,5,FALSE)</f>
        <v>#N/A</v>
      </c>
      <c r="J16" s="159"/>
      <c r="K16" s="185" t="s">
        <v>6108</v>
      </c>
      <c r="L16" s="181" t="e">
        <f>VLOOKUP(C16,'Danh mục VT'!A$2:D$2898,4,FALSE)</f>
        <v>#N/A</v>
      </c>
      <c r="M16" s="58"/>
      <c r="N16" s="145"/>
    </row>
    <row r="17" spans="1:19" s="8" customFormat="1" ht="31.5" customHeight="1">
      <c r="A17" s="27">
        <v>2</v>
      </c>
      <c r="B17" s="263"/>
      <c r="C17" s="29" t="s">
        <v>79</v>
      </c>
      <c r="D17" s="35" t="str">
        <f>VLOOKUP($C17,'[2]Tài khoản'!A$2:D$2746,2,FALSE)</f>
        <v>Bộ nguồn AC/DC  AC 100~240V DC 12V 1.25A</v>
      </c>
      <c r="E17" s="36" t="s">
        <v>101</v>
      </c>
      <c r="F17" s="37">
        <v>200</v>
      </c>
      <c r="G17" s="38">
        <v>200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 ht="16.7" customHeight="1">
      <c r="A18" s="27"/>
      <c r="B18" s="263"/>
      <c r="C18" s="29"/>
      <c r="D18" s="35"/>
      <c r="E18" s="36"/>
      <c r="F18" s="37"/>
      <c r="G18" s="38"/>
      <c r="H18" s="58"/>
      <c r="I18" s="159" t="e">
        <f>VLOOKUP(C18,'Danh mục VT'!A$2:E$2898,5,FALSE)</f>
        <v>#N/A</v>
      </c>
      <c r="J18" s="159"/>
      <c r="K18" s="185"/>
      <c r="L18" s="181"/>
      <c r="M18" s="58"/>
      <c r="N18" s="145"/>
    </row>
    <row r="19" spans="1:19" s="8" customFormat="1" ht="16.7" customHeight="1">
      <c r="A19" s="27"/>
      <c r="B19" s="263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63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 t="s">
        <v>6110</v>
      </c>
      <c r="E22" s="46"/>
      <c r="F22" s="46"/>
      <c r="G22" s="47"/>
      <c r="N22" s="48"/>
      <c r="O22" s="2"/>
      <c r="P22" s="2"/>
    </row>
    <row r="23" spans="1:19">
      <c r="E23" s="429" t="s">
        <v>6115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61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61"/>
      <c r="E26" s="26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61"/>
      <c r="E27" s="26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61"/>
      <c r="E28" s="26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61"/>
      <c r="E29" s="261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61"/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5703125" style="2" customWidth="1" collapsed="1"/>
    <col min="4" max="4" width="24.7109375" style="2" customWidth="1"/>
    <col min="5" max="5" width="7.140625" style="2" customWidth="1"/>
    <col min="6" max="6" width="10" style="265" customWidth="1"/>
    <col min="7" max="7" width="10.42578125" style="265" customWidth="1"/>
    <col min="8" max="8" width="10" style="5" customWidth="1"/>
    <col min="9" max="9" width="15.42578125" style="63" customWidth="1"/>
    <col min="10" max="10" width="9.28515625" style="178" customWidth="1"/>
    <col min="11" max="11" width="9.140625" style="178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265"/>
      <c r="G1" s="265"/>
      <c r="H1" s="5"/>
      <c r="I1" s="63"/>
      <c r="J1" s="178"/>
      <c r="K1" s="178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265"/>
      <c r="G2" s="265"/>
      <c r="H2" s="5"/>
      <c r="I2" s="63"/>
      <c r="J2" s="178"/>
      <c r="K2" s="178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265"/>
      <c r="G3" s="265"/>
      <c r="H3" s="5"/>
      <c r="I3" s="63"/>
      <c r="J3" s="178"/>
      <c r="K3" s="178"/>
      <c r="L3" s="63"/>
      <c r="M3" s="63"/>
      <c r="N3" s="64"/>
    </row>
    <row r="4" spans="1:14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63"/>
      <c r="M4" s="63"/>
      <c r="N4" s="64"/>
    </row>
    <row r="5" spans="1:14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264"/>
      <c r="G6" s="264"/>
      <c r="H6" s="5"/>
      <c r="I6" s="63"/>
      <c r="J6" s="178"/>
      <c r="K6" s="178"/>
      <c r="L6" s="63"/>
      <c r="M6" s="63"/>
      <c r="N6" s="64"/>
    </row>
    <row r="7" spans="1:14" s="65" customFormat="1">
      <c r="A7" s="1"/>
      <c r="B7" s="2"/>
      <c r="C7" s="2"/>
      <c r="D7" s="11"/>
      <c r="E7" s="100" t="s">
        <v>6116</v>
      </c>
      <c r="F7" s="12"/>
      <c r="G7" s="12"/>
      <c r="H7" s="5"/>
      <c r="I7" s="63"/>
      <c r="J7" s="178"/>
      <c r="K7" s="178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>
        <v>154449</v>
      </c>
      <c r="G8" s="13"/>
      <c r="H8" s="5"/>
      <c r="I8" s="63"/>
      <c r="J8" s="178"/>
      <c r="K8" s="178"/>
      <c r="L8" s="63"/>
      <c r="M8" s="63"/>
      <c r="N8" s="64"/>
    </row>
    <row r="10" spans="1:14" s="65" customFormat="1">
      <c r="A10" s="14" t="s">
        <v>5</v>
      </c>
      <c r="B10" s="15"/>
      <c r="C10" s="2"/>
      <c r="D10" s="101" t="s">
        <v>85</v>
      </c>
      <c r="E10" s="11" t="s">
        <v>6</v>
      </c>
      <c r="F10" s="265"/>
      <c r="G10" s="66"/>
      <c r="H10" s="268"/>
      <c r="I10" s="63"/>
      <c r="J10" s="178"/>
      <c r="K10" s="178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177</v>
      </c>
      <c r="E11" s="20"/>
      <c r="F11" s="2"/>
      <c r="G11" s="2"/>
      <c r="H11" s="5"/>
      <c r="I11" s="63"/>
      <c r="J11" s="178"/>
      <c r="K11" s="178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63"/>
      <c r="M12" s="63"/>
      <c r="N12" s="64"/>
    </row>
    <row r="13" spans="1:14" s="2" customFormat="1" ht="6.2" customHeight="1">
      <c r="A13" s="1"/>
      <c r="F13" s="265"/>
      <c r="G13" s="265"/>
      <c r="H13" s="5"/>
      <c r="I13" s="63"/>
      <c r="J13" s="178"/>
      <c r="K13" s="178"/>
      <c r="L13" s="63"/>
      <c r="M13" s="63"/>
      <c r="N13" s="64"/>
    </row>
    <row r="14" spans="1:14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49" t="s">
        <v>186</v>
      </c>
      <c r="M14" s="153" t="s">
        <v>187</v>
      </c>
      <c r="N14" s="26"/>
    </row>
    <row r="15" spans="1:14" s="65" customFormat="1" ht="31.15" customHeight="1">
      <c r="A15" s="27"/>
      <c r="B15" s="267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50"/>
      <c r="M15" s="154"/>
      <c r="N15" s="64"/>
    </row>
    <row r="16" spans="1:14" s="92" customFormat="1" ht="30" customHeight="1">
      <c r="A16" s="27">
        <v>1</v>
      </c>
      <c r="B16" s="267"/>
      <c r="C16" s="29" t="s">
        <v>143</v>
      </c>
      <c r="D16" s="35" t="s">
        <v>178</v>
      </c>
      <c r="E16" s="36" t="s">
        <v>55</v>
      </c>
      <c r="F16" s="70">
        <v>16000</v>
      </c>
      <c r="G16" s="70">
        <v>16200</v>
      </c>
      <c r="H16" s="68"/>
      <c r="I16" s="159" t="s">
        <v>86</v>
      </c>
      <c r="J16" s="185" t="s">
        <v>5916</v>
      </c>
      <c r="K16" s="181" t="s">
        <v>5874</v>
      </c>
      <c r="L16" s="58" t="s">
        <v>5956</v>
      </c>
      <c r="M16" s="145"/>
      <c r="N16" s="91"/>
    </row>
    <row r="17" spans="1:14" s="92" customFormat="1" ht="36.75" customHeight="1">
      <c r="A17" s="27">
        <v>2</v>
      </c>
      <c r="B17" s="267"/>
      <c r="C17" s="29" t="s">
        <v>144</v>
      </c>
      <c r="D17" s="35" t="str">
        <f>VLOOKUP($C17,'[2]Tài khoản'!A$2:D$2746,2,FALSE)</f>
        <v>DIODE SCHOTTKY 5A 60V, DO-201AD</v>
      </c>
      <c r="E17" s="36" t="s">
        <v>55</v>
      </c>
      <c r="F17" s="70">
        <v>16000</v>
      </c>
      <c r="G17" s="71">
        <v>16800</v>
      </c>
      <c r="H17" s="68"/>
      <c r="I17" s="159" t="str">
        <f>VLOOKUP(C17,'Danh mục VT'!A$2:E$2898,5,FALSE)</f>
        <v>NVL</v>
      </c>
      <c r="J17" s="185" t="s">
        <v>5916</v>
      </c>
      <c r="K17" s="181" t="s">
        <v>5874</v>
      </c>
      <c r="L17" s="58" t="s">
        <v>5956</v>
      </c>
      <c r="M17" s="145"/>
      <c r="N17" s="91"/>
    </row>
    <row r="18" spans="1:14" s="65" customFormat="1" ht="36" customHeight="1">
      <c r="A18" s="27">
        <v>3</v>
      </c>
      <c r="B18" s="267"/>
      <c r="C18" s="191" t="s">
        <v>145</v>
      </c>
      <c r="D18" s="35" t="s">
        <v>179</v>
      </c>
      <c r="E18" s="36" t="s">
        <v>55</v>
      </c>
      <c r="F18" s="70">
        <v>16000</v>
      </c>
      <c r="G18" s="71">
        <v>16000</v>
      </c>
      <c r="H18" s="68"/>
      <c r="I18" s="159" t="str">
        <f>VLOOKUP(C18,'Danh mục VT'!A$2:E$2898,5,FALSE)</f>
        <v>NVL</v>
      </c>
      <c r="J18" s="185" t="s">
        <v>5916</v>
      </c>
      <c r="K18" s="181" t="s">
        <v>5874</v>
      </c>
      <c r="L18" s="58" t="s">
        <v>5956</v>
      </c>
      <c r="M18" s="145"/>
      <c r="N18" s="64"/>
    </row>
    <row r="19" spans="1:14" s="65" customFormat="1" ht="33" customHeight="1">
      <c r="A19" s="27">
        <v>4</v>
      </c>
      <c r="B19" s="267"/>
      <c r="C19" s="191" t="s">
        <v>146</v>
      </c>
      <c r="D19" s="35" t="str">
        <f>VLOOKUP($C19,'[2]Tài khoản'!A$2:D$2746,2,FALSE)</f>
        <v>RES 1.2K OHM, 1%,SMD, 0805</v>
      </c>
      <c r="E19" s="36" t="s">
        <v>55</v>
      </c>
      <c r="F19" s="70">
        <v>16000</v>
      </c>
      <c r="G19" s="71">
        <v>19996</v>
      </c>
      <c r="H19" s="68"/>
      <c r="I19" s="159" t="str">
        <f>VLOOKUP(C19,'Danh mục VT'!A$2:E$2898,5,FALSE)</f>
        <v>NVL</v>
      </c>
      <c r="J19" s="185" t="s">
        <v>5916</v>
      </c>
      <c r="K19" s="181" t="s">
        <v>5874</v>
      </c>
      <c r="L19" s="58" t="s">
        <v>5956</v>
      </c>
      <c r="M19" s="145"/>
      <c r="N19" s="64"/>
    </row>
    <row r="20" spans="1:14" s="65" customFormat="1" ht="32.25" customHeight="1">
      <c r="A20" s="27">
        <v>5</v>
      </c>
      <c r="B20" s="267"/>
      <c r="C20" s="29" t="s">
        <v>147</v>
      </c>
      <c r="D20" s="35" t="str">
        <f>VLOOKUP($C20,'[2]Tài khoản'!A$2:D$2746,2,FALSE)</f>
        <v>RES 1.5 OHM, 1%,SMD, 1206</v>
      </c>
      <c r="E20" s="36" t="s">
        <v>55</v>
      </c>
      <c r="F20" s="70">
        <v>32000</v>
      </c>
      <c r="G20" s="71">
        <v>34997</v>
      </c>
      <c r="H20" s="68"/>
      <c r="I20" s="159" t="str">
        <f>VLOOKUP(C20,'Danh mục VT'!A$2:E$2898,5,FALSE)</f>
        <v>NVL</v>
      </c>
      <c r="J20" s="185" t="s">
        <v>5916</v>
      </c>
      <c r="K20" s="181" t="s">
        <v>5874</v>
      </c>
      <c r="L20" s="58" t="s">
        <v>5956</v>
      </c>
      <c r="M20" s="145"/>
      <c r="N20" s="64"/>
    </row>
    <row r="21" spans="1:14" s="65" customFormat="1" ht="34.700000000000003" customHeight="1">
      <c r="A21" s="27">
        <v>6</v>
      </c>
      <c r="B21" s="267"/>
      <c r="C21" s="191" t="s">
        <v>148</v>
      </c>
      <c r="D21" s="35" t="str">
        <f>VLOOKUP($C21,'[2]Tài khoản'!A$2:D$2746,2,FALSE)</f>
        <v>RES 1.8K OHM, 1%, SMD, 1206</v>
      </c>
      <c r="E21" s="36" t="s">
        <v>55</v>
      </c>
      <c r="F21" s="70">
        <v>16000</v>
      </c>
      <c r="G21" s="71">
        <v>19996</v>
      </c>
      <c r="H21" s="68"/>
      <c r="I21" s="159" t="str">
        <f>VLOOKUP(C21,'Danh mục VT'!A$2:E$2898,5,FALSE)</f>
        <v>NVL</v>
      </c>
      <c r="J21" s="185" t="s">
        <v>5916</v>
      </c>
      <c r="K21" s="181" t="s">
        <v>5874</v>
      </c>
      <c r="L21" s="58" t="s">
        <v>5956</v>
      </c>
      <c r="M21" s="145"/>
      <c r="N21" s="64"/>
    </row>
    <row r="22" spans="1:14" s="113" customFormat="1" ht="36.75" customHeight="1">
      <c r="A22" s="27">
        <v>7</v>
      </c>
      <c r="B22" s="105"/>
      <c r="C22" s="191" t="s">
        <v>149</v>
      </c>
      <c r="D22" s="35" t="str">
        <f>VLOOKUP($C22,'[2]Tài khoản'!A$2:D$2746,2,FALSE)</f>
        <v>RES 100K OHM, 1%, SMD,  0805</v>
      </c>
      <c r="E22" s="108" t="s">
        <v>55</v>
      </c>
      <c r="F22" s="70">
        <v>16000</v>
      </c>
      <c r="G22" s="110">
        <v>16068</v>
      </c>
      <c r="H22" s="111"/>
      <c r="I22" s="159" t="str">
        <f>VLOOKUP(C22,'Danh mục VT'!A$2:E$2898,5,FALSE)</f>
        <v>NVL</v>
      </c>
      <c r="J22" s="185" t="s">
        <v>5916</v>
      </c>
      <c r="K22" s="181" t="s">
        <v>5874</v>
      </c>
      <c r="L22" s="58" t="s">
        <v>5956</v>
      </c>
      <c r="M22" s="145"/>
      <c r="N22" s="112"/>
    </row>
    <row r="23" spans="1:14" s="65" customFormat="1" ht="42.2" customHeight="1">
      <c r="A23" s="27">
        <v>8</v>
      </c>
      <c r="B23" s="267"/>
      <c r="C23" s="29" t="s">
        <v>150</v>
      </c>
      <c r="D23" s="35" t="str">
        <f>VLOOKUP($C23,'[2]Tài khoản'!A$2:D$2746,2,FALSE)</f>
        <v>RES 180K OHM, 1%, SMD,  0805</v>
      </c>
      <c r="E23" s="36" t="s">
        <v>55</v>
      </c>
      <c r="F23" s="70">
        <v>16000</v>
      </c>
      <c r="G23" s="71">
        <v>16997</v>
      </c>
      <c r="H23" s="68"/>
      <c r="I23" s="159" t="str">
        <f>VLOOKUP(C23,'Danh mục VT'!A$2:E$2898,5,FALSE)</f>
        <v>NVL</v>
      </c>
      <c r="J23" s="185" t="s">
        <v>5916</v>
      </c>
      <c r="K23" s="181" t="s">
        <v>5874</v>
      </c>
      <c r="L23" s="58" t="s">
        <v>5956</v>
      </c>
      <c r="M23" s="145"/>
      <c r="N23" s="64"/>
    </row>
    <row r="24" spans="1:14" s="65" customFormat="1" ht="33" customHeight="1">
      <c r="A24" s="27">
        <v>9</v>
      </c>
      <c r="B24" s="267"/>
      <c r="C24" s="191" t="s">
        <v>151</v>
      </c>
      <c r="D24" s="35" t="str">
        <f>VLOOKUP($C24,'[2]Tài khoản'!A$2:D$2746,2,FALSE)</f>
        <v>RES 27K OHM, 1%,SMD, 0805</v>
      </c>
      <c r="E24" s="36" t="s">
        <v>55</v>
      </c>
      <c r="F24" s="70">
        <v>32000</v>
      </c>
      <c r="G24" s="71">
        <v>34997</v>
      </c>
      <c r="H24" s="68"/>
      <c r="I24" s="159" t="str">
        <f>VLOOKUP(C24,'Danh mục VT'!A$2:E$2898,5,FALSE)</f>
        <v>NVL</v>
      </c>
      <c r="J24" s="185" t="s">
        <v>5916</v>
      </c>
      <c r="K24" s="181" t="s">
        <v>5874</v>
      </c>
      <c r="L24" s="58" t="s">
        <v>5956</v>
      </c>
      <c r="M24" s="145"/>
      <c r="N24" s="64"/>
    </row>
    <row r="25" spans="1:14" s="65" customFormat="1" ht="33" customHeight="1">
      <c r="A25" s="27">
        <v>10</v>
      </c>
      <c r="B25" s="267"/>
      <c r="C25" s="191" t="s">
        <v>152</v>
      </c>
      <c r="D25" s="35" t="str">
        <f>VLOOKUP($C25,'[2]Tài khoản'!A$2:D$2746,2,FALSE)</f>
        <v>COMMON MODE CHOKE, 22mH, 30%, 0.20A, 3.5 Ohm</v>
      </c>
      <c r="E25" s="36" t="s">
        <v>55</v>
      </c>
      <c r="F25" s="70">
        <v>16000</v>
      </c>
      <c r="G25" s="71">
        <v>16800</v>
      </c>
      <c r="H25" s="68"/>
      <c r="I25" s="159" t="str">
        <f>VLOOKUP(C25,'Danh mục VT'!A$2:E$2898,5,FALSE)</f>
        <v>NVL</v>
      </c>
      <c r="J25" s="185" t="s">
        <v>5916</v>
      </c>
      <c r="K25" s="181" t="s">
        <v>5874</v>
      </c>
      <c r="L25" s="58" t="s">
        <v>5956</v>
      </c>
      <c r="M25" s="145"/>
      <c r="N25" s="64"/>
    </row>
    <row r="26" spans="1:14" s="65" customFormat="1" ht="45.4" customHeight="1">
      <c r="A26" s="27">
        <v>11</v>
      </c>
      <c r="B26" s="267"/>
      <c r="C26" s="29" t="s">
        <v>153</v>
      </c>
      <c r="D26" s="35" t="str">
        <f>VLOOKUP($C26,'[2]Tài khoản'!A$2:D$2746,2,FALSE)</f>
        <v>CAP ALUM 22 uF 400V 20% RADIAL (10 x 25) pitch 5mm</v>
      </c>
      <c r="E26" s="36" t="s">
        <v>55</v>
      </c>
      <c r="F26" s="70">
        <v>16000</v>
      </c>
      <c r="G26" s="71">
        <v>16200</v>
      </c>
      <c r="H26" s="68"/>
      <c r="I26" s="159" t="str">
        <f>VLOOKUP(C26,'Danh mục VT'!A$2:E$2898,5,FALSE)</f>
        <v>NVL</v>
      </c>
      <c r="J26" s="185" t="s">
        <v>5916</v>
      </c>
      <c r="K26" s="181" t="s">
        <v>5874</v>
      </c>
      <c r="L26" s="58" t="s">
        <v>5956</v>
      </c>
      <c r="M26" s="145"/>
      <c r="N26" s="64"/>
    </row>
    <row r="27" spans="1:14" s="65" customFormat="1" ht="45.4" customHeight="1">
      <c r="A27" s="27">
        <v>12</v>
      </c>
      <c r="B27" s="267"/>
      <c r="C27" s="191" t="s">
        <v>154</v>
      </c>
      <c r="D27" s="35" t="str">
        <f>VLOOKUP($C27,'[2]Tài khoản'!A$2:D$2746,2,FALSE)</f>
        <v>CAP ALUM 470 uF 16V 20% RADIAL (8 x 11.5) pitch 5mm</v>
      </c>
      <c r="E27" s="36" t="s">
        <v>55</v>
      </c>
      <c r="F27" s="70">
        <v>32000</v>
      </c>
      <c r="G27" s="71">
        <v>32000</v>
      </c>
      <c r="H27" s="68"/>
      <c r="I27" s="159" t="str">
        <f>VLOOKUP(C27,'Danh mục VT'!A$2:E$2898,5,FALSE)</f>
        <v>NVL</v>
      </c>
      <c r="J27" s="185" t="s">
        <v>5916</v>
      </c>
      <c r="K27" s="181" t="s">
        <v>5874</v>
      </c>
      <c r="L27" s="58" t="s">
        <v>5956</v>
      </c>
      <c r="M27" s="145"/>
      <c r="N27" s="64"/>
    </row>
    <row r="28" spans="1:14" s="65" customFormat="1" ht="31.5" customHeight="1">
      <c r="A28" s="27">
        <v>13</v>
      </c>
      <c r="B28" s="267"/>
      <c r="C28" s="191" t="s">
        <v>155</v>
      </c>
      <c r="D28" s="35" t="str">
        <f>VLOOKUP($C28,'[2]Tài khoản'!A$2:D$2746,2,FALSE)</f>
        <v>CAP CER 100 nF 50V 20%, SMD, 0805</v>
      </c>
      <c r="E28" s="36" t="s">
        <v>55</v>
      </c>
      <c r="F28" s="70">
        <v>16000</v>
      </c>
      <c r="G28" s="71">
        <v>15996</v>
      </c>
      <c r="H28" s="68"/>
      <c r="I28" s="159" t="str">
        <f>VLOOKUP(C28,'Danh mục VT'!A$2:E$2898,5,FALSE)</f>
        <v>NVL</v>
      </c>
      <c r="J28" s="185" t="s">
        <v>5916</v>
      </c>
      <c r="K28" s="181" t="s">
        <v>5874</v>
      </c>
      <c r="L28" s="58" t="s">
        <v>5956</v>
      </c>
      <c r="M28" s="145"/>
      <c r="N28" s="64"/>
    </row>
    <row r="29" spans="1:14" s="65" customFormat="1" ht="33" customHeight="1">
      <c r="A29" s="27">
        <v>14</v>
      </c>
      <c r="B29" s="267"/>
      <c r="C29" s="29" t="s">
        <v>156</v>
      </c>
      <c r="D29" s="35" t="str">
        <f>VLOOKUP($C29,'[2]Tài khoản'!A$2:D$2746,2,FALSE)</f>
        <v>CAP CER 1nF 250V 20% SMD, 1206, X7R</v>
      </c>
      <c r="E29" s="36" t="s">
        <v>55</v>
      </c>
      <c r="F29" s="70">
        <v>16000</v>
      </c>
      <c r="G29" s="71">
        <v>16998</v>
      </c>
      <c r="H29" s="68"/>
      <c r="I29" s="159" t="str">
        <f>VLOOKUP(C29,'Danh mục VT'!A$2:E$2898,5,FALSE)</f>
        <v>NVL</v>
      </c>
      <c r="J29" s="185" t="s">
        <v>5916</v>
      </c>
      <c r="K29" s="181" t="s">
        <v>5874</v>
      </c>
      <c r="L29" s="58" t="s">
        <v>5956</v>
      </c>
      <c r="M29" s="145"/>
      <c r="N29" s="64"/>
    </row>
    <row r="30" spans="1:14" s="65" customFormat="1" ht="38.450000000000003" customHeight="1">
      <c r="A30" s="27">
        <v>15</v>
      </c>
      <c r="B30" s="267"/>
      <c r="C30" s="191" t="s">
        <v>157</v>
      </c>
      <c r="D30" s="35" t="str">
        <f>VLOOKUP($C30,'[2]Tài khoản'!A$2:D$2746,2,FALSE)</f>
        <v>CAP CER 1uF 50V 20% SMD, 0805, X7R</v>
      </c>
      <c r="E30" s="36" t="s">
        <v>55</v>
      </c>
      <c r="F30" s="70">
        <v>16000</v>
      </c>
      <c r="G30" s="71">
        <v>16000</v>
      </c>
      <c r="H30" s="68"/>
      <c r="I30" s="159" t="str">
        <f>VLOOKUP(C30,'Danh mục VT'!A$2:E$2898,5,FALSE)</f>
        <v>NVL</v>
      </c>
      <c r="J30" s="185" t="s">
        <v>5916</v>
      </c>
      <c r="K30" s="181" t="s">
        <v>5874</v>
      </c>
      <c r="L30" s="58" t="s">
        <v>5956</v>
      </c>
      <c r="M30" s="145"/>
      <c r="N30" s="64"/>
    </row>
    <row r="31" spans="1:14" s="65" customFormat="1" ht="44.25" customHeight="1">
      <c r="A31" s="27">
        <v>16</v>
      </c>
      <c r="B31" s="267"/>
      <c r="C31" s="191" t="s">
        <v>158</v>
      </c>
      <c r="D31" s="35" t="str">
        <f>VLOOKUP($C31,'[2]Tài khoản'!A$2:D$2746,2,FALSE)</f>
        <v>CAP CER 2200 PF 2KV 10% RADIAL Y-CAP</v>
      </c>
      <c r="E31" s="36" t="s">
        <v>55</v>
      </c>
      <c r="F31" s="70">
        <v>16000</v>
      </c>
      <c r="G31" s="71">
        <v>16500</v>
      </c>
      <c r="H31" s="68"/>
      <c r="I31" s="159" t="str">
        <f>VLOOKUP(C31,'Danh mục VT'!A$2:E$2898,5,FALSE)</f>
        <v>NVL</v>
      </c>
      <c r="J31" s="185" t="s">
        <v>5916</v>
      </c>
      <c r="K31" s="181" t="s">
        <v>5874</v>
      </c>
      <c r="L31" s="58" t="s">
        <v>5956</v>
      </c>
      <c r="M31" s="145"/>
      <c r="N31" s="64"/>
    </row>
    <row r="32" spans="1:14" s="65" customFormat="1" ht="46.5" customHeight="1">
      <c r="A32" s="27">
        <v>17</v>
      </c>
      <c r="B32" s="267"/>
      <c r="C32" s="29" t="s">
        <v>159</v>
      </c>
      <c r="D32" s="35" t="str">
        <f>VLOOKUP($C32,'[2]Tài khoản'!A$2:D$2746,2,FALSE)</f>
        <v>CAP CER 2200 pF 50V 20% SMD, 0805, X7R</v>
      </c>
      <c r="E32" s="36" t="s">
        <v>55</v>
      </c>
      <c r="F32" s="70">
        <v>16000</v>
      </c>
      <c r="G32" s="71">
        <v>15996</v>
      </c>
      <c r="H32" s="68"/>
      <c r="I32" s="159" t="str">
        <f>VLOOKUP(C32,'Danh mục VT'!A$2:E$2898,5,FALSE)</f>
        <v>NVL</v>
      </c>
      <c r="J32" s="185" t="s">
        <v>5916</v>
      </c>
      <c r="K32" s="181" t="s">
        <v>5874</v>
      </c>
      <c r="L32" s="58" t="s">
        <v>5956</v>
      </c>
      <c r="M32" s="145"/>
      <c r="N32" s="64"/>
    </row>
    <row r="33" spans="1:14" s="65" customFormat="1" ht="34.700000000000003" customHeight="1">
      <c r="A33" s="27">
        <v>18</v>
      </c>
      <c r="B33" s="267"/>
      <c r="C33" s="191" t="s">
        <v>160</v>
      </c>
      <c r="D33" s="35" t="str">
        <f>VLOOKUP($C33,'[2]Tài khoản'!A$2:D$2746,2,FALSE)</f>
        <v>CAP CER 4700 pF, 20%, 250V, X7R, 1206</v>
      </c>
      <c r="E33" s="36" t="s">
        <v>55</v>
      </c>
      <c r="F33" s="70">
        <v>32000</v>
      </c>
      <c r="G33" s="71">
        <v>33000</v>
      </c>
      <c r="H33" s="68"/>
      <c r="I33" s="159" t="str">
        <f>VLOOKUP(C33,'Danh mục VT'!A$2:E$2898,5,FALSE)</f>
        <v>NVL</v>
      </c>
      <c r="J33" s="185" t="s">
        <v>5916</v>
      </c>
      <c r="K33" s="181" t="s">
        <v>5874</v>
      </c>
      <c r="L33" s="58" t="s">
        <v>5956</v>
      </c>
      <c r="M33" s="145"/>
      <c r="N33" s="64"/>
    </row>
    <row r="34" spans="1:14" s="65" customFormat="1" ht="50.25" customHeight="1">
      <c r="A34" s="27">
        <v>19</v>
      </c>
      <c r="B34" s="267"/>
      <c r="C34" s="191" t="s">
        <v>161</v>
      </c>
      <c r="D34" s="35" t="str">
        <f>VLOOKUP($C34,'[2]Tài khoản'!A$2:D$2746,2,FALSE)</f>
        <v>CAP FILM 100 nF 630V ( 275VAC) 20%, RADIAL, pitch 10 or 15 mm</v>
      </c>
      <c r="E34" s="36" t="s">
        <v>55</v>
      </c>
      <c r="F34" s="70">
        <v>16000</v>
      </c>
      <c r="G34" s="71">
        <v>16000</v>
      </c>
      <c r="H34" s="68"/>
      <c r="I34" s="159" t="str">
        <f>VLOOKUP(C34,'Danh mục VT'!A$2:E$2898,5,FALSE)</f>
        <v>NVL</v>
      </c>
      <c r="J34" s="185" t="s">
        <v>5916</v>
      </c>
      <c r="K34" s="181" t="s">
        <v>5874</v>
      </c>
      <c r="L34" s="58" t="s">
        <v>5956</v>
      </c>
      <c r="M34" s="145"/>
      <c r="N34" s="64"/>
    </row>
    <row r="35" spans="1:14" s="65" customFormat="1" ht="43.5" customHeight="1">
      <c r="A35" s="27">
        <v>20</v>
      </c>
      <c r="B35" s="267"/>
      <c r="C35" s="29" t="s">
        <v>162</v>
      </c>
      <c r="D35" s="35" t="str">
        <f>VLOOKUP($C35,'[2]Tài khoản'!A$2:D$2746,2,FALSE)</f>
        <v>DIODE FAST REC 600V 1A, SMD, MiniMELF</v>
      </c>
      <c r="E35" s="36" t="s">
        <v>55</v>
      </c>
      <c r="F35" s="70">
        <v>32000</v>
      </c>
      <c r="G35" s="71">
        <v>32750</v>
      </c>
      <c r="H35" s="68"/>
      <c r="I35" s="159" t="str">
        <f>VLOOKUP(C35,'Danh mục VT'!A$2:E$2898,5,FALSE)</f>
        <v>NVL</v>
      </c>
      <c r="J35" s="185" t="s">
        <v>5916</v>
      </c>
      <c r="K35" s="181" t="s">
        <v>5874</v>
      </c>
      <c r="L35" s="58" t="s">
        <v>5956</v>
      </c>
      <c r="M35" s="145"/>
      <c r="N35" s="64"/>
    </row>
    <row r="36" spans="1:14" s="65" customFormat="1" ht="41.25" customHeight="1">
      <c r="A36" s="27">
        <v>21</v>
      </c>
      <c r="B36" s="123"/>
      <c r="C36" s="191" t="s">
        <v>163</v>
      </c>
      <c r="D36" s="35" t="str">
        <f>VLOOKUP($C36,'[2]Tài khoản'!A$2:D$2746,2,FALSE)</f>
        <v>GREEN-MODE FLYBACK CONTROLLER UCC28710</v>
      </c>
      <c r="E36" s="36" t="s">
        <v>55</v>
      </c>
      <c r="F36" s="126">
        <v>16000</v>
      </c>
      <c r="G36" s="31">
        <v>17500</v>
      </c>
      <c r="H36" s="127"/>
      <c r="I36" s="159" t="str">
        <f>VLOOKUP(C36,'Danh mục VT'!A$2:E$2898,5,FALSE)</f>
        <v>NVL</v>
      </c>
      <c r="J36" s="185" t="s">
        <v>5916</v>
      </c>
      <c r="K36" s="181" t="s">
        <v>5874</v>
      </c>
      <c r="L36" s="58" t="s">
        <v>5956</v>
      </c>
      <c r="M36" s="145"/>
      <c r="N36" s="64"/>
    </row>
    <row r="37" spans="1:14" s="65" customFormat="1" ht="35.25" customHeight="1">
      <c r="A37" s="27">
        <v>22</v>
      </c>
      <c r="B37" s="123"/>
      <c r="C37" s="191" t="s">
        <v>164</v>
      </c>
      <c r="D37" s="35" t="str">
        <f>VLOOKUP($C37,'[2]Tài khoản'!A$2:D$2746,2,FALSE)</f>
        <v>IND, 10uH, 2.4A, SMD, 6x6, NRS6045T100MMGK</v>
      </c>
      <c r="E37" s="36" t="s">
        <v>55</v>
      </c>
      <c r="F37" s="126">
        <v>16000</v>
      </c>
      <c r="G37" s="31">
        <v>16500</v>
      </c>
      <c r="H37" s="127"/>
      <c r="I37" s="159" t="str">
        <f>VLOOKUP(C37,'Danh mục VT'!A$2:E$2898,5,FALSE)</f>
        <v>NVL</v>
      </c>
      <c r="J37" s="185" t="s">
        <v>5916</v>
      </c>
      <c r="K37" s="181" t="s">
        <v>5874</v>
      </c>
      <c r="L37" s="58" t="s">
        <v>5956</v>
      </c>
      <c r="M37" s="145"/>
      <c r="N37" s="64"/>
    </row>
    <row r="38" spans="1:14" s="65" customFormat="1" ht="33" customHeight="1">
      <c r="A38" s="27">
        <v>23</v>
      </c>
      <c r="B38" s="123"/>
      <c r="C38" s="29" t="s">
        <v>165</v>
      </c>
      <c r="D38" s="35" t="str">
        <f>VLOOKUP($C38,'[2]Tài khoản'!A$2:D$2746,2,FALSE)</f>
        <v>MOSFET N-CH 600V 2.4A TO-251</v>
      </c>
      <c r="E38" s="36" t="s">
        <v>55</v>
      </c>
      <c r="F38" s="126">
        <v>16000</v>
      </c>
      <c r="G38" s="31">
        <v>16500</v>
      </c>
      <c r="H38" s="127"/>
      <c r="I38" s="159" t="str">
        <f>VLOOKUP(C38,'Danh mục VT'!A$2:E$2898,5,FALSE)</f>
        <v>NVL</v>
      </c>
      <c r="J38" s="185" t="s">
        <v>5916</v>
      </c>
      <c r="K38" s="181" t="s">
        <v>5874</v>
      </c>
      <c r="L38" s="58" t="s">
        <v>5956</v>
      </c>
      <c r="M38" s="145"/>
      <c r="N38" s="64"/>
    </row>
    <row r="39" spans="1:14" s="65" customFormat="1" ht="32.25" customHeight="1">
      <c r="A39" s="27">
        <v>24</v>
      </c>
      <c r="B39" s="123"/>
      <c r="C39" s="191" t="s">
        <v>166</v>
      </c>
      <c r="D39" s="35" t="str">
        <f>VLOOKUP($C39,'[2]Tài khoản'!A$2:D$2746,2,FALSE)</f>
        <v>RES 10 OHM, 1%, SMD, 1206</v>
      </c>
      <c r="E39" s="36" t="s">
        <v>55</v>
      </c>
      <c r="F39" s="126">
        <v>32000</v>
      </c>
      <c r="G39" s="31">
        <v>34993</v>
      </c>
      <c r="H39" s="127"/>
      <c r="I39" s="159" t="str">
        <f>VLOOKUP(C39,'Danh mục VT'!A$2:E$2898,5,FALSE)</f>
        <v>NVL</v>
      </c>
      <c r="J39" s="185" t="s">
        <v>5916</v>
      </c>
      <c r="K39" s="181" t="s">
        <v>5874</v>
      </c>
      <c r="L39" s="58" t="s">
        <v>5956</v>
      </c>
      <c r="M39" s="145"/>
      <c r="N39" s="64"/>
    </row>
    <row r="40" spans="1:14" s="65" customFormat="1" ht="32.25" customHeight="1">
      <c r="A40" s="27">
        <v>25</v>
      </c>
      <c r="B40" s="123"/>
      <c r="C40" s="191" t="s">
        <v>167</v>
      </c>
      <c r="D40" s="35" t="str">
        <f>VLOOKUP($C40,'[2]Tài khoản'!A$2:D$2746,2,FALSE)</f>
        <v>RES 100K OHM, 1%, SMD,  1206</v>
      </c>
      <c r="E40" s="36" t="s">
        <v>55</v>
      </c>
      <c r="F40" s="126">
        <v>16000</v>
      </c>
      <c r="G40" s="31">
        <v>15998</v>
      </c>
      <c r="H40" s="127"/>
      <c r="I40" s="159" t="str">
        <f>VLOOKUP(C40,'Danh mục VT'!A$2:E$2898,5,FALSE)</f>
        <v>NVL</v>
      </c>
      <c r="J40" s="185" t="s">
        <v>5916</v>
      </c>
      <c r="K40" s="181" t="s">
        <v>5874</v>
      </c>
      <c r="L40" s="58" t="s">
        <v>5956</v>
      </c>
      <c r="M40" s="145"/>
      <c r="N40" s="64"/>
    </row>
    <row r="41" spans="1:14" s="65" customFormat="1" ht="32.25" customHeight="1">
      <c r="A41" s="27">
        <v>26</v>
      </c>
      <c r="B41" s="123"/>
      <c r="C41" s="29" t="s">
        <v>168</v>
      </c>
      <c r="D41" s="35" t="str">
        <f>VLOOKUP($C41,'[2]Tài khoản'!A$2:D$2746,2,FALSE)</f>
        <v>RES,THK,0805,10K,1%</v>
      </c>
      <c r="E41" s="36" t="s">
        <v>55</v>
      </c>
      <c r="F41" s="126">
        <v>32000</v>
      </c>
      <c r="G41" s="31">
        <v>35000</v>
      </c>
      <c r="H41" s="127"/>
      <c r="I41" s="159" t="str">
        <f>VLOOKUP(C41,'Danh mục VT'!A$2:E$2898,5,FALSE)</f>
        <v>NVL</v>
      </c>
      <c r="J41" s="185" t="s">
        <v>5916</v>
      </c>
      <c r="K41" s="181" t="s">
        <v>5874</v>
      </c>
      <c r="L41" s="58" t="s">
        <v>5956</v>
      </c>
      <c r="M41" s="145"/>
      <c r="N41" s="64"/>
    </row>
    <row r="42" spans="1:14" s="65" customFormat="1" ht="32.25" customHeight="1">
      <c r="A42" s="27">
        <v>27</v>
      </c>
      <c r="B42" s="123"/>
      <c r="C42" s="191" t="s">
        <v>169</v>
      </c>
      <c r="D42" s="35" t="str">
        <f>VLOOKUP($C42,'[2]Tài khoản'!A$2:D$2746,2,FALSE)</f>
        <v>RES 180 OHM, 1%,SMD, 0805</v>
      </c>
      <c r="E42" s="36" t="s">
        <v>55</v>
      </c>
      <c r="F42" s="126">
        <v>16000</v>
      </c>
      <c r="G42" s="31">
        <v>19996</v>
      </c>
      <c r="H42" s="127"/>
      <c r="I42" s="159" t="str">
        <f>VLOOKUP(C42,'Danh mục VT'!A$2:E$2898,5,FALSE)</f>
        <v>NVL</v>
      </c>
      <c r="J42" s="185" t="s">
        <v>5916</v>
      </c>
      <c r="K42" s="181" t="s">
        <v>5874</v>
      </c>
      <c r="L42" s="58" t="s">
        <v>5956</v>
      </c>
      <c r="M42" s="145"/>
      <c r="N42" s="64"/>
    </row>
    <row r="43" spans="1:14" s="65" customFormat="1" ht="35.25" customHeight="1">
      <c r="A43" s="27">
        <v>28</v>
      </c>
      <c r="B43" s="123"/>
      <c r="C43" s="191" t="s">
        <v>170</v>
      </c>
      <c r="D43" s="35" t="str">
        <f>VLOOKUP($C43,'[2]Tài khoản'!A$2:D$2746,2,FALSE)</f>
        <v>RES 22 OHM, 1%,SMD, 0805</v>
      </c>
      <c r="E43" s="36" t="s">
        <v>55</v>
      </c>
      <c r="F43" s="126">
        <v>16000</v>
      </c>
      <c r="G43" s="31">
        <v>19996</v>
      </c>
      <c r="H43" s="127"/>
      <c r="I43" s="159" t="str">
        <f>VLOOKUP(C43,'Danh mục VT'!A$2:E$2898,5,FALSE)</f>
        <v>NVL</v>
      </c>
      <c r="J43" s="185" t="s">
        <v>5916</v>
      </c>
      <c r="K43" s="181" t="s">
        <v>5874</v>
      </c>
      <c r="L43" s="58" t="s">
        <v>5956</v>
      </c>
      <c r="M43" s="145"/>
      <c r="N43" s="64"/>
    </row>
    <row r="44" spans="1:14" s="65" customFormat="1" ht="51" customHeight="1">
      <c r="A44" s="27">
        <v>29</v>
      </c>
      <c r="B44" s="123"/>
      <c r="C44" s="29" t="s">
        <v>171</v>
      </c>
      <c r="D44" s="35" t="str">
        <f>VLOOKUP($C44,'[2]Tài khoản'!A$2:D$2746,2,FALSE)</f>
        <v>SURFACE MOUNT GLASS PASSIVATED BRIDGE RECTIFIER  600V, 0.8A</v>
      </c>
      <c r="E44" s="36" t="s">
        <v>55</v>
      </c>
      <c r="F44" s="126">
        <v>16000</v>
      </c>
      <c r="G44" s="31">
        <v>18000</v>
      </c>
      <c r="H44" s="127"/>
      <c r="I44" s="159" t="str">
        <f>VLOOKUP(C44,'Danh mục VT'!A$2:E$2898,5,FALSE)</f>
        <v>NVL</v>
      </c>
      <c r="J44" s="185" t="s">
        <v>5916</v>
      </c>
      <c r="K44" s="181" t="s">
        <v>5874</v>
      </c>
      <c r="L44" s="58" t="s">
        <v>5956</v>
      </c>
      <c r="M44" s="145"/>
      <c r="N44" s="64"/>
    </row>
    <row r="45" spans="1:14" s="65" customFormat="1" ht="36.75" customHeight="1">
      <c r="A45" s="27">
        <v>30</v>
      </c>
      <c r="B45" s="123"/>
      <c r="C45" s="191" t="s">
        <v>172</v>
      </c>
      <c r="D45" s="35" t="s">
        <v>180</v>
      </c>
      <c r="E45" s="36" t="s">
        <v>55</v>
      </c>
      <c r="F45" s="126">
        <v>16000</v>
      </c>
      <c r="G45" s="31">
        <v>16500</v>
      </c>
      <c r="H45" s="127"/>
      <c r="I45" s="159" t="str">
        <f>VLOOKUP(C45,'Danh mục VT'!A$2:E$2898,5,FALSE)</f>
        <v>NVL</v>
      </c>
      <c r="J45" s="185" t="s">
        <v>5916</v>
      </c>
      <c r="K45" s="181" t="s">
        <v>5874</v>
      </c>
      <c r="L45" s="58" t="s">
        <v>5956</v>
      </c>
      <c r="M45" s="145"/>
      <c r="N45" s="64"/>
    </row>
    <row r="46" spans="1:14" s="65" customFormat="1" ht="57" customHeight="1">
      <c r="A46" s="27">
        <v>31</v>
      </c>
      <c r="B46" s="123"/>
      <c r="C46" s="29" t="s">
        <v>173</v>
      </c>
      <c r="D46" s="35" t="str">
        <f>VLOOKUP($C46,'[2]Tài khoản'!A$2:D$2746,2,FALSE)</f>
        <v>DC cable 5.5*2.1mm, end is strip
with Strain Relief , UL 2464 18AWG ,1m</v>
      </c>
      <c r="E46" s="36" t="s">
        <v>55</v>
      </c>
      <c r="F46" s="126">
        <v>16000</v>
      </c>
      <c r="G46" s="31">
        <v>16000</v>
      </c>
      <c r="H46" s="127"/>
      <c r="I46" s="159" t="str">
        <f>VLOOKUP(C46,'Danh mục VT'!A$2:E$2898,5,FALSE)</f>
        <v>NVL</v>
      </c>
      <c r="J46" s="185" t="s">
        <v>5916</v>
      </c>
      <c r="K46" s="181" t="s">
        <v>5874</v>
      </c>
      <c r="L46" s="58" t="s">
        <v>5956</v>
      </c>
      <c r="M46" s="145"/>
      <c r="N46" s="64"/>
    </row>
    <row r="47" spans="1:14" s="65" customFormat="1" ht="45.4" customHeight="1">
      <c r="A47" s="27">
        <v>32</v>
      </c>
      <c r="B47" s="123"/>
      <c r="C47" s="191" t="s">
        <v>174</v>
      </c>
      <c r="D47" s="35" t="str">
        <f>VLOOKUP($C47,'[2]Tài khoản'!A$2:D$2746,2,FALSE)</f>
        <v>0.5 mm2 Cu, multi strain, PVC cladding electric wire,  50 mm length</v>
      </c>
      <c r="E47" s="131" t="s">
        <v>55</v>
      </c>
      <c r="F47" s="126">
        <v>32000</v>
      </c>
      <c r="G47" s="23">
        <v>32000</v>
      </c>
      <c r="H47" s="133"/>
      <c r="I47" s="159" t="str">
        <f>VLOOKUP(C47,'Danh mục VT'!A$2:E$2898,5,FALSE)</f>
        <v>NVL</v>
      </c>
      <c r="J47" s="185" t="s">
        <v>5916</v>
      </c>
      <c r="K47" s="181" t="s">
        <v>5874</v>
      </c>
      <c r="L47" s="58" t="s">
        <v>5956</v>
      </c>
      <c r="M47" s="145"/>
      <c r="N47" s="64"/>
    </row>
    <row r="48" spans="1:14" s="65" customFormat="1" ht="38.450000000000003" customHeight="1">
      <c r="A48" s="27">
        <v>33</v>
      </c>
      <c r="B48" s="125"/>
      <c r="C48" s="191" t="s">
        <v>175</v>
      </c>
      <c r="D48" s="35" t="str">
        <f>VLOOKUP($C48,'[2]Tài khoản'!A$2:D$2746,2,FALSE)</f>
        <v>CASE, TOP, Plastic ABS, Moulding, 12V1250, black</v>
      </c>
      <c r="E48" s="125" t="s">
        <v>55</v>
      </c>
      <c r="F48" s="126">
        <v>16000</v>
      </c>
      <c r="G48" s="31">
        <v>16000</v>
      </c>
      <c r="H48" s="127"/>
      <c r="I48" s="159" t="str">
        <f>VLOOKUP(C48,'Danh mục VT'!A$2:E$2898,5,FALSE)</f>
        <v>NVL</v>
      </c>
      <c r="J48" s="185" t="s">
        <v>5916</v>
      </c>
      <c r="K48" s="181" t="s">
        <v>5874</v>
      </c>
      <c r="L48" s="58" t="s">
        <v>5956</v>
      </c>
      <c r="M48" s="145"/>
      <c r="N48" s="64"/>
    </row>
    <row r="49" spans="1:16" s="65" customFormat="1" ht="38.450000000000003" customHeight="1">
      <c r="A49" s="27">
        <v>34</v>
      </c>
      <c r="B49" s="125"/>
      <c r="C49" s="29" t="s">
        <v>176</v>
      </c>
      <c r="D49" s="35" t="str">
        <f>VLOOKUP($C49,'[2]Tài khoản'!A$2:D$2746,2,FALSE)</f>
        <v>CASE, BOTTOM, Plastic ABS, Moulding with 02 Prong : AC  Euro Plug Stype, 4 mm, black</v>
      </c>
      <c r="E49" s="125" t="s">
        <v>55</v>
      </c>
      <c r="F49" s="126">
        <v>16000</v>
      </c>
      <c r="G49" s="31">
        <v>16000</v>
      </c>
      <c r="H49" s="127"/>
      <c r="I49" s="159" t="str">
        <f>VLOOKUP(C49,'Danh mục VT'!A$2:E$2898,5,FALSE)</f>
        <v>NVL</v>
      </c>
      <c r="J49" s="185" t="s">
        <v>5916</v>
      </c>
      <c r="K49" s="181" t="s">
        <v>5874</v>
      </c>
      <c r="L49" s="58"/>
      <c r="M49" s="145"/>
      <c r="N49" s="64"/>
    </row>
    <row r="50" spans="1:16" s="173" customFormat="1" ht="18.75" customHeight="1">
      <c r="A50" s="171" t="s">
        <v>22</v>
      </c>
      <c r="B50" s="172"/>
      <c r="D50" s="174" t="s">
        <v>6135</v>
      </c>
      <c r="E50" s="175"/>
      <c r="F50" s="175"/>
      <c r="G50" s="175"/>
      <c r="H50" s="176"/>
      <c r="I50" s="90"/>
      <c r="J50" s="182"/>
      <c r="K50" s="182"/>
      <c r="L50" s="90"/>
      <c r="M50" s="90"/>
      <c r="N50" s="177"/>
    </row>
    <row r="51" spans="1:16" s="77" customFormat="1">
      <c r="A51" s="82"/>
      <c r="E51" s="430" t="s">
        <v>6115</v>
      </c>
      <c r="F51" s="430"/>
      <c r="G51" s="430"/>
      <c r="H51" s="430"/>
      <c r="I51" s="63"/>
      <c r="J51" s="178"/>
      <c r="K51" s="178"/>
      <c r="L51" s="63"/>
      <c r="M51" s="63"/>
      <c r="N51" s="81"/>
    </row>
    <row r="52" spans="1:16" s="77" customFormat="1" ht="15" customHeight="1">
      <c r="A52" s="433" t="s">
        <v>24</v>
      </c>
      <c r="B52" s="433"/>
      <c r="C52" s="433"/>
      <c r="D52" s="83" t="s">
        <v>25</v>
      </c>
      <c r="E52" s="433" t="s">
        <v>26</v>
      </c>
      <c r="F52" s="433"/>
      <c r="G52" s="435" t="s">
        <v>27</v>
      </c>
      <c r="H52" s="435"/>
      <c r="I52" s="63"/>
      <c r="J52" s="178"/>
      <c r="K52" s="178"/>
      <c r="L52" s="63"/>
      <c r="M52" s="63"/>
      <c r="N52" s="81"/>
    </row>
    <row r="53" spans="1:16" s="89" customFormat="1">
      <c r="A53" s="434" t="s">
        <v>28</v>
      </c>
      <c r="B53" s="434"/>
      <c r="C53" s="434"/>
      <c r="D53" s="84" t="s">
        <v>28</v>
      </c>
      <c r="E53" s="434" t="s">
        <v>28</v>
      </c>
      <c r="F53" s="434"/>
      <c r="G53" s="86"/>
      <c r="H53" s="87"/>
      <c r="I53" s="63"/>
      <c r="J53" s="178"/>
      <c r="K53" s="178"/>
      <c r="L53" s="63"/>
      <c r="M53" s="63"/>
      <c r="N53" s="88"/>
    </row>
    <row r="54" spans="1:16" s="65" customFormat="1" ht="38.450000000000003" customHeight="1">
      <c r="A54" s="1"/>
      <c r="B54" s="2"/>
      <c r="C54" s="2"/>
      <c r="D54" s="265"/>
      <c r="E54" s="265"/>
      <c r="F54" s="2"/>
      <c r="G54" s="2"/>
      <c r="H54" s="5"/>
      <c r="I54" s="63"/>
      <c r="J54" s="178"/>
      <c r="K54" s="178"/>
      <c r="L54" s="63"/>
      <c r="M54" s="63"/>
      <c r="N54" s="64"/>
    </row>
    <row r="55" spans="1:16" s="65" customFormat="1" ht="25.5" hidden="1" customHeight="1">
      <c r="A55" s="1"/>
      <c r="B55" s="2"/>
      <c r="C55" s="2"/>
      <c r="D55" s="265"/>
      <c r="E55" s="265"/>
      <c r="F55" s="2"/>
      <c r="G55" s="2"/>
      <c r="H55" s="5"/>
      <c r="I55" s="63"/>
      <c r="J55" s="178"/>
      <c r="K55" s="178"/>
      <c r="L55" s="63"/>
      <c r="M55" s="63"/>
      <c r="N55" s="64"/>
    </row>
    <row r="56" spans="1:16" s="65" customFormat="1" ht="3" customHeight="1">
      <c r="A56" s="1"/>
      <c r="B56" s="2"/>
      <c r="C56" s="2"/>
      <c r="D56" s="265"/>
      <c r="E56" s="265"/>
      <c r="F56" s="2"/>
      <c r="G56" s="2"/>
      <c r="H56" s="5"/>
      <c r="I56" s="63"/>
      <c r="J56" s="178"/>
      <c r="K56" s="178"/>
      <c r="L56" s="63"/>
      <c r="M56" s="63"/>
      <c r="N56" s="64"/>
    </row>
    <row r="57" spans="1:16" s="65" customFormat="1">
      <c r="A57" s="1"/>
      <c r="B57" s="2"/>
      <c r="C57" s="2"/>
      <c r="D57" s="265"/>
      <c r="E57" s="265"/>
      <c r="F57" s="2"/>
      <c r="G57" s="2"/>
      <c r="H57" s="5"/>
      <c r="I57" s="63"/>
      <c r="J57" s="178"/>
      <c r="K57" s="178"/>
      <c r="L57" s="63"/>
      <c r="M57" s="63"/>
      <c r="N57" s="64"/>
    </row>
    <row r="58" spans="1:16" s="57" customFormat="1">
      <c r="A58" s="422" t="s">
        <v>74</v>
      </c>
      <c r="B58" s="422"/>
      <c r="C58" s="422"/>
      <c r="D58" s="66"/>
      <c r="E58" s="2" t="s">
        <v>29</v>
      </c>
      <c r="F58" s="2"/>
      <c r="G58" s="2"/>
      <c r="H58" s="5"/>
      <c r="I58" s="63"/>
      <c r="J58" s="178"/>
      <c r="K58" s="178"/>
      <c r="L58" s="63"/>
      <c r="M58" s="63"/>
      <c r="N58" s="26"/>
    </row>
    <row r="59" spans="1:16">
      <c r="O59" s="2"/>
      <c r="P59" s="2"/>
    </row>
    <row r="60" spans="1:16">
      <c r="O60" s="2"/>
      <c r="P60" s="2"/>
    </row>
    <row r="61" spans="1:16">
      <c r="O61" s="2"/>
      <c r="P61" s="2"/>
    </row>
    <row r="62" spans="1:16">
      <c r="O62" s="2"/>
      <c r="P62" s="2"/>
    </row>
    <row r="63" spans="1:16">
      <c r="O63" s="2"/>
      <c r="P63" s="2"/>
    </row>
    <row r="64" spans="1:16">
      <c r="O64" s="2"/>
      <c r="P64" s="2"/>
    </row>
    <row r="65" spans="1:16">
      <c r="O65" s="2"/>
      <c r="P65" s="2"/>
    </row>
    <row r="66" spans="1:16">
      <c r="O66" s="2"/>
      <c r="P66" s="2"/>
    </row>
    <row r="67" spans="1:16">
      <c r="O67" s="2"/>
      <c r="P67" s="2"/>
    </row>
    <row r="68" spans="1:16">
      <c r="O68" s="2"/>
      <c r="P68" s="2"/>
    </row>
    <row r="69" spans="1:16">
      <c r="A69" s="2"/>
      <c r="F69" s="2"/>
      <c r="G69" s="2"/>
      <c r="H69" s="2"/>
      <c r="I69" s="2"/>
      <c r="J69" s="19"/>
      <c r="K69" s="19"/>
      <c r="L69" s="2"/>
      <c r="M69" s="2"/>
      <c r="N69" s="2"/>
      <c r="O69" s="2"/>
      <c r="P69" s="2"/>
    </row>
    <row r="70" spans="1:16">
      <c r="A70" s="2"/>
      <c r="F70" s="2"/>
      <c r="G70" s="2"/>
      <c r="H70" s="2"/>
      <c r="I70" s="2"/>
      <c r="J70" s="19"/>
      <c r="K70" s="19"/>
      <c r="L70" s="2"/>
      <c r="M70" s="2"/>
      <c r="N70" s="2"/>
      <c r="O70" s="2"/>
      <c r="P70" s="2"/>
    </row>
    <row r="71" spans="1:16">
      <c r="A71" s="2"/>
      <c r="F71" s="2"/>
      <c r="G71" s="2"/>
      <c r="H71" s="2"/>
      <c r="I71" s="2"/>
      <c r="J71" s="19"/>
      <c r="K71" s="19"/>
      <c r="L71" s="2"/>
      <c r="M71" s="2"/>
      <c r="N71" s="2"/>
      <c r="O71" s="2"/>
      <c r="P71" s="2"/>
    </row>
    <row r="72" spans="1:16">
      <c r="A72" s="2"/>
      <c r="F72" s="2"/>
      <c r="G72" s="2"/>
      <c r="H72" s="2"/>
      <c r="I72" s="2"/>
      <c r="J72" s="19"/>
      <c r="K72" s="19"/>
      <c r="L72" s="2"/>
      <c r="M72" s="2"/>
      <c r="N72" s="2"/>
      <c r="O72" s="2"/>
      <c r="P72" s="2"/>
    </row>
    <row r="73" spans="1:16">
      <c r="A73" s="2"/>
      <c r="F73" s="2"/>
      <c r="G73" s="2"/>
      <c r="H73" s="2"/>
      <c r="I73" s="2"/>
      <c r="J73" s="19"/>
      <c r="K73" s="19"/>
      <c r="L73" s="2"/>
      <c r="M73" s="2"/>
      <c r="N73" s="2"/>
      <c r="O73" s="2"/>
      <c r="P73" s="2"/>
    </row>
    <row r="74" spans="1:16">
      <c r="A74" s="2"/>
      <c r="F74" s="2"/>
      <c r="G74" s="2"/>
      <c r="H74" s="2"/>
      <c r="I74" s="2"/>
      <c r="J74" s="19"/>
      <c r="K74" s="19"/>
      <c r="L74" s="2"/>
      <c r="M74" s="2"/>
      <c r="N74" s="2"/>
      <c r="O74" s="2"/>
      <c r="P74" s="2"/>
    </row>
    <row r="75" spans="1:16">
      <c r="A75" s="2"/>
      <c r="F75" s="2"/>
      <c r="G75" s="2"/>
      <c r="H75" s="2"/>
      <c r="I75" s="2"/>
      <c r="J75" s="19"/>
      <c r="K75" s="19"/>
      <c r="L75" s="2"/>
      <c r="M75" s="2"/>
      <c r="N75" s="2"/>
      <c r="O75" s="2"/>
      <c r="P75" s="2"/>
    </row>
    <row r="76" spans="1:16">
      <c r="A76" s="2"/>
      <c r="F76" s="2"/>
      <c r="G76" s="2"/>
      <c r="H76" s="2"/>
      <c r="I76" s="2"/>
      <c r="J76" s="19"/>
      <c r="K76" s="19"/>
      <c r="L76" s="2"/>
      <c r="M76" s="2"/>
      <c r="N76" s="2"/>
      <c r="O76" s="2"/>
      <c r="P76" s="2"/>
    </row>
    <row r="77" spans="1:16">
      <c r="A77" s="2"/>
      <c r="F77" s="2"/>
      <c r="G77" s="2"/>
      <c r="H77" s="2"/>
      <c r="I77" s="2"/>
      <c r="J77" s="19"/>
      <c r="K77" s="19"/>
      <c r="L77" s="2"/>
      <c r="M77" s="2"/>
      <c r="N77" s="2"/>
      <c r="O77" s="2"/>
      <c r="P77" s="2"/>
    </row>
    <row r="78" spans="1:16">
      <c r="A78" s="2"/>
      <c r="F78" s="2"/>
      <c r="G78" s="2"/>
      <c r="H78" s="2"/>
      <c r="I78" s="2"/>
      <c r="J78" s="19"/>
      <c r="K78" s="19"/>
      <c r="L78" s="2"/>
      <c r="M78" s="2"/>
      <c r="N78" s="2"/>
      <c r="O78" s="2"/>
      <c r="P78" s="2"/>
    </row>
    <row r="79" spans="1:16">
      <c r="A79" s="2"/>
      <c r="F79" s="2"/>
      <c r="G79" s="2"/>
      <c r="H79" s="2"/>
      <c r="I79" s="2"/>
      <c r="J79" s="19"/>
      <c r="K79" s="19"/>
      <c r="L79" s="2"/>
      <c r="M79" s="2"/>
      <c r="N79" s="2"/>
      <c r="O79" s="2"/>
      <c r="P79" s="2"/>
    </row>
    <row r="80" spans="1:16">
      <c r="A80" s="2"/>
      <c r="F80" s="2"/>
      <c r="G80" s="2"/>
      <c r="H80" s="2"/>
      <c r="I80" s="2"/>
      <c r="J80" s="19"/>
      <c r="K80" s="19"/>
      <c r="L80" s="2"/>
      <c r="M80" s="2"/>
      <c r="N80" s="2"/>
      <c r="O80" s="2"/>
      <c r="P80" s="2"/>
    </row>
    <row r="81" spans="1:16">
      <c r="A81" s="2"/>
      <c r="F81" s="2"/>
      <c r="G81" s="2"/>
      <c r="H81" s="2"/>
      <c r="I81" s="2"/>
      <c r="J81" s="19"/>
      <c r="K81" s="19"/>
      <c r="L81" s="2"/>
      <c r="M81" s="2"/>
      <c r="N81" s="2"/>
      <c r="O81" s="2"/>
      <c r="P81" s="2"/>
    </row>
    <row r="82" spans="1:16">
      <c r="A82" s="2"/>
      <c r="F82" s="2"/>
      <c r="G82" s="2"/>
      <c r="H82" s="2"/>
      <c r="I82" s="2"/>
      <c r="J82" s="19"/>
      <c r="K82" s="19"/>
      <c r="L82" s="2"/>
      <c r="M82" s="2"/>
      <c r="N82" s="2"/>
      <c r="O82" s="2"/>
      <c r="P82" s="2"/>
    </row>
    <row r="83" spans="1:16">
      <c r="A83" s="2"/>
      <c r="F83" s="2"/>
      <c r="G83" s="2"/>
      <c r="H83" s="2"/>
      <c r="I83" s="2"/>
      <c r="J83" s="19"/>
      <c r="K83" s="19"/>
      <c r="L83" s="2"/>
      <c r="M83" s="2"/>
      <c r="N83" s="2"/>
      <c r="O83" s="2"/>
      <c r="P83" s="2"/>
    </row>
    <row r="84" spans="1:16">
      <c r="A84" s="2"/>
      <c r="F84" s="2"/>
      <c r="G84" s="2"/>
      <c r="H84" s="2"/>
      <c r="I84" s="2"/>
      <c r="J84" s="19"/>
      <c r="K84" s="19"/>
      <c r="L84" s="2"/>
      <c r="M84" s="2"/>
      <c r="N84" s="2"/>
      <c r="O84" s="2"/>
      <c r="P84" s="2"/>
    </row>
    <row r="85" spans="1:16">
      <c r="A85" s="2"/>
      <c r="F85" s="2"/>
      <c r="G85" s="2"/>
      <c r="H85" s="2"/>
      <c r="I85" s="2"/>
      <c r="J85" s="19"/>
      <c r="K85" s="19"/>
      <c r="L85" s="2"/>
      <c r="M85" s="2"/>
      <c r="N85" s="2"/>
      <c r="O85" s="2"/>
      <c r="P85" s="2"/>
    </row>
    <row r="86" spans="1:16">
      <c r="A86" s="2"/>
      <c r="F86" s="2"/>
      <c r="G86" s="2"/>
      <c r="H86" s="2"/>
      <c r="I86" s="2"/>
      <c r="J86" s="19"/>
      <c r="K86" s="19"/>
      <c r="L86" s="2"/>
      <c r="M86" s="2"/>
      <c r="N86" s="2"/>
      <c r="O86" s="2"/>
      <c r="P86" s="2"/>
    </row>
  </sheetData>
  <mergeCells count="12">
    <mergeCell ref="A58:C58"/>
    <mergeCell ref="A4:H4"/>
    <mergeCell ref="A5:H5"/>
    <mergeCell ref="D14:D15"/>
    <mergeCell ref="E14:E15"/>
    <mergeCell ref="F14:H14"/>
    <mergeCell ref="E51:H51"/>
    <mergeCell ref="A52:C52"/>
    <mergeCell ref="E52:F52"/>
    <mergeCell ref="G52:H52"/>
    <mergeCell ref="A53:C53"/>
    <mergeCell ref="E53:F53"/>
  </mergeCells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D16" sqref="D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65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65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65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65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64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6137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/>
      <c r="E10" s="11" t="s">
        <v>6</v>
      </c>
      <c r="F10" s="265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6136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65" customFormat="1" ht="13.15" customHeight="1">
      <c r="A14" s="23" t="s">
        <v>11</v>
      </c>
      <c r="B14" s="266" t="s">
        <v>12</v>
      </c>
      <c r="C14" s="2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67"/>
      <c r="C16" s="29" t="s">
        <v>79</v>
      </c>
      <c r="D16" s="35" t="str">
        <f>VLOOKUP($C16,'[2]Tài khoản'!A$2:D$2746,2,FALSE)</f>
        <v>Bộ nguồn AC/DC  AC 100~240V DC 12V 1.25A</v>
      </c>
      <c r="E16" s="36" t="s">
        <v>101</v>
      </c>
      <c r="F16" s="37">
        <v>1727</v>
      </c>
      <c r="G16" s="38">
        <v>1727</v>
      </c>
      <c r="H16" s="58"/>
      <c r="I16" s="159" t="str">
        <f>VLOOKUP(C16,'Danh mục VT'!A$2:E$2898,5,FALSE)</f>
        <v>TP</v>
      </c>
      <c r="J16" s="159"/>
      <c r="K16" s="185" t="s">
        <v>6108</v>
      </c>
      <c r="L16" s="181" t="str">
        <f>VLOOKUP(C16,'Danh mục VT'!A$2:D$2898,4,FALSE)</f>
        <v>15511</v>
      </c>
      <c r="M16" s="58"/>
      <c r="N16" s="145"/>
    </row>
    <row r="17" spans="1:19" s="8" customFormat="1" ht="31.5" customHeight="1">
      <c r="A17" s="27"/>
      <c r="B17" s="267"/>
      <c r="C17" s="29"/>
      <c r="D17" s="35"/>
      <c r="E17" s="36"/>
      <c r="F17" s="37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 ht="16.7" customHeight="1">
      <c r="A18" s="27"/>
      <c r="B18" s="267"/>
      <c r="C18" s="29"/>
      <c r="D18" s="35"/>
      <c r="E18" s="36"/>
      <c r="F18" s="37"/>
      <c r="G18" s="38"/>
      <c r="H18" s="58"/>
      <c r="I18" s="159" t="e">
        <f>VLOOKUP(C18,'Danh mục VT'!A$2:E$2898,5,FALSE)</f>
        <v>#N/A</v>
      </c>
      <c r="J18" s="159"/>
      <c r="K18" s="185"/>
      <c r="L18" s="181"/>
      <c r="M18" s="58"/>
      <c r="N18" s="145"/>
    </row>
    <row r="19" spans="1:19" s="8" customFormat="1" ht="16.7" customHeight="1">
      <c r="A19" s="27"/>
      <c r="B19" s="267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67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6115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65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65"/>
      <c r="E26" s="265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65"/>
      <c r="E27" s="265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65"/>
      <c r="E28" s="265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65"/>
      <c r="E29" s="265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65"/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70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70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69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6139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270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72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5450</v>
      </c>
      <c r="G16" s="38">
        <v>5450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272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272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72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72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6115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70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70"/>
      <c r="E26" s="270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70"/>
      <c r="E27" s="270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70"/>
      <c r="E28" s="270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70"/>
      <c r="E29" s="270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70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270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270"/>
      <c r="G3" s="5"/>
      <c r="H3" s="6"/>
      <c r="I3" s="6"/>
      <c r="J3" s="184"/>
      <c r="K3" s="184"/>
      <c r="L3" s="6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269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6143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270"/>
      <c r="G10" s="273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7.75" customHeight="1">
      <c r="A16" s="27">
        <v>1</v>
      </c>
      <c r="B16" s="272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3000</v>
      </c>
      <c r="G16" s="38">
        <v>3000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6.75" customHeight="1">
      <c r="A17" s="27">
        <v>2</v>
      </c>
      <c r="B17" s="272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3000</v>
      </c>
      <c r="G17" s="38">
        <v>3400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7.25" customHeight="1">
      <c r="A18" s="27">
        <v>3</v>
      </c>
      <c r="B18" s="272"/>
      <c r="C18" s="276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6000</v>
      </c>
      <c r="G18" s="38">
        <v>6000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42.2" customHeight="1">
      <c r="A19" s="27">
        <v>4</v>
      </c>
      <c r="B19" s="272"/>
      <c r="C19" s="276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3000</v>
      </c>
      <c r="G19" s="38">
        <v>3000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0.75" customHeight="1">
      <c r="A20" s="27">
        <v>5</v>
      </c>
      <c r="B20" s="272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3000</v>
      </c>
      <c r="G20" s="38">
        <v>3000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8.5" customHeight="1">
      <c r="A21" s="27">
        <v>6</v>
      </c>
      <c r="B21" s="272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37">
        <v>3000</v>
      </c>
      <c r="G21" s="38">
        <v>3028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6.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3.5" customHeight="1">
      <c r="A23" s="14" t="s">
        <v>22</v>
      </c>
      <c r="B23" s="18"/>
      <c r="D23" s="11" t="s">
        <v>6144</v>
      </c>
      <c r="E23" s="46"/>
      <c r="F23" s="46"/>
      <c r="G23" s="47"/>
      <c r="N23" s="48"/>
      <c r="O23" s="2"/>
      <c r="P23" s="2"/>
    </row>
    <row r="24" spans="1:19">
      <c r="E24" s="429" t="s">
        <v>6115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270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 ht="21.75" customHeight="1">
      <c r="A27" s="1"/>
      <c r="B27" s="2"/>
      <c r="C27" s="2"/>
      <c r="D27" s="270"/>
      <c r="E27" s="270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 ht="39" customHeight="1">
      <c r="A28" s="1"/>
      <c r="B28" s="2"/>
      <c r="C28" s="2"/>
      <c r="D28" s="270"/>
      <c r="E28" s="270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 hidden="1">
      <c r="A29" s="1"/>
      <c r="B29" s="2"/>
      <c r="C29" s="2"/>
      <c r="D29" s="270"/>
      <c r="E29" s="270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idden="1">
      <c r="A30" s="1"/>
      <c r="B30" s="2"/>
      <c r="C30" s="2"/>
      <c r="D30" s="270"/>
      <c r="E30" s="270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270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70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270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269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6145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70"/>
      <c r="G10" s="273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39.75" customHeight="1">
      <c r="A16" s="27">
        <v>1</v>
      </c>
      <c r="B16" s="272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v>4000</v>
      </c>
      <c r="G16" s="38">
        <v>4800</v>
      </c>
      <c r="H16" s="58"/>
      <c r="I16" s="159" t="str">
        <f>VLOOKUP(C16,'Danh mục VT'!A$2:E$2898,5,FALSE)</f>
        <v>NVL</v>
      </c>
      <c r="J16" s="195"/>
      <c r="K16" s="185" t="s">
        <v>5915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39.75" customHeight="1">
      <c r="A17" s="27">
        <v>2</v>
      </c>
      <c r="B17" s="272"/>
      <c r="C17" s="29" t="s">
        <v>145</v>
      </c>
      <c r="D17" s="35" t="s">
        <v>179</v>
      </c>
      <c r="E17" s="36" t="s">
        <v>119</v>
      </c>
      <c r="F17" s="37">
        <v>4000</v>
      </c>
      <c r="G17" s="38">
        <v>4000</v>
      </c>
      <c r="H17" s="58"/>
      <c r="I17" s="159" t="str">
        <f>VLOOKUP(C17,'Danh mục VT'!A$2:E$2898,5,FALSE)</f>
        <v>NVL</v>
      </c>
      <c r="J17" s="195"/>
      <c r="K17" s="185" t="s">
        <v>5915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8.25">
      <c r="A18" s="27">
        <v>3</v>
      </c>
      <c r="B18" s="272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v>4000</v>
      </c>
      <c r="G18" s="38">
        <v>4000</v>
      </c>
      <c r="H18" s="58"/>
      <c r="I18" s="159" t="str">
        <f>VLOOKUP(C18,'Danh mục VT'!A$2:E$2898,5,FALSE)</f>
        <v>NVL</v>
      </c>
      <c r="J18" s="195"/>
      <c r="K18" s="185" t="s">
        <v>5915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38.25">
      <c r="A19" s="27">
        <v>4</v>
      </c>
      <c r="B19" s="272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v>4000</v>
      </c>
      <c r="G19" s="38">
        <v>4000</v>
      </c>
      <c r="H19" s="58"/>
      <c r="I19" s="159" t="str">
        <f>VLOOKUP(C19,'Danh mục VT'!A$2:E$2898,5,FALSE)</f>
        <v>NVL</v>
      </c>
      <c r="J19" s="195"/>
      <c r="K19" s="185" t="s">
        <v>5915</v>
      </c>
      <c r="L19" s="181" t="s">
        <v>5874</v>
      </c>
      <c r="M19" s="181">
        <v>1521</v>
      </c>
      <c r="N19" s="257"/>
      <c r="O19" s="33"/>
      <c r="P19" s="33"/>
    </row>
    <row r="20" spans="1:16" s="8" customFormat="1" ht="38.25">
      <c r="A20" s="27">
        <v>5</v>
      </c>
      <c r="B20" s="272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v>8000</v>
      </c>
      <c r="G20" s="38">
        <v>8000</v>
      </c>
      <c r="H20" s="58"/>
      <c r="I20" s="159" t="str">
        <f>VLOOKUP(C20,'Danh mục VT'!A$2:E$2898,5,FALSE)</f>
        <v>NVL</v>
      </c>
      <c r="J20" s="195"/>
      <c r="K20" s="185" t="s">
        <v>5915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25.5">
      <c r="A21" s="27">
        <v>6</v>
      </c>
      <c r="B21" s="272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v>4000</v>
      </c>
      <c r="G21" s="38">
        <v>6000</v>
      </c>
      <c r="H21" s="58"/>
      <c r="I21" s="159" t="str">
        <f>VLOOKUP(C21,'Danh mục VT'!A$2:E$2898,5,FALSE)</f>
        <v>NVL</v>
      </c>
      <c r="J21" s="195"/>
      <c r="K21" s="185" t="s">
        <v>5915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38.25">
      <c r="A22" s="27">
        <v>7</v>
      </c>
      <c r="B22" s="272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v>4000</v>
      </c>
      <c r="G22" s="38">
        <v>4000</v>
      </c>
      <c r="H22" s="58"/>
      <c r="I22" s="159" t="str">
        <f>VLOOKUP(C22,'Danh mục VT'!A$2:E$2898,5,FALSE)</f>
        <v>NVL</v>
      </c>
      <c r="J22" s="195"/>
      <c r="K22" s="185" t="s">
        <v>5915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25.5">
      <c r="A23" s="27">
        <v>8</v>
      </c>
      <c r="B23" s="272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4000</v>
      </c>
      <c r="G23" s="38">
        <v>4050</v>
      </c>
      <c r="H23" s="58"/>
      <c r="I23" s="159" t="str">
        <f>VLOOKUP(C23,'Danh mục VT'!A$2:E$2898,5,FALSE)</f>
        <v>NVL</v>
      </c>
      <c r="J23" s="195"/>
      <c r="K23" s="185" t="s">
        <v>5915</v>
      </c>
      <c r="L23" s="181" t="s">
        <v>5874</v>
      </c>
      <c r="M23" s="181">
        <v>1521</v>
      </c>
      <c r="N23" s="257"/>
      <c r="O23" s="33"/>
      <c r="P23" s="33"/>
    </row>
    <row r="24" spans="1:16" s="8" customFormat="1" ht="25.5">
      <c r="A24" s="27">
        <v>9</v>
      </c>
      <c r="B24" s="272"/>
      <c r="C24" s="29" t="s">
        <v>172</v>
      </c>
      <c r="D24" s="35" t="s">
        <v>180</v>
      </c>
      <c r="E24" s="36" t="s">
        <v>119</v>
      </c>
      <c r="F24" s="37">
        <v>4000</v>
      </c>
      <c r="G24" s="38">
        <v>6000</v>
      </c>
      <c r="H24" s="58"/>
      <c r="I24" s="159" t="str">
        <f>VLOOKUP(C24,'Danh mục VT'!A$2:E$2898,5,FALSE)</f>
        <v>NVL</v>
      </c>
      <c r="J24" s="195"/>
      <c r="K24" s="185" t="s">
        <v>5915</v>
      </c>
      <c r="L24" s="181" t="s">
        <v>5874</v>
      </c>
      <c r="M24" s="181">
        <v>1521</v>
      </c>
      <c r="N24" s="257"/>
      <c r="O24" s="33"/>
      <c r="P24" s="33"/>
    </row>
    <row r="25" spans="1:16" s="8" customFormat="1" ht="6.2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33"/>
      <c r="O25" s="33"/>
      <c r="P25" s="33"/>
    </row>
    <row r="26" spans="1:16" ht="22.5" customHeight="1">
      <c r="A26" s="14" t="s">
        <v>22</v>
      </c>
      <c r="B26" s="18"/>
      <c r="D26" s="11" t="s">
        <v>6146</v>
      </c>
      <c r="E26" s="46"/>
      <c r="F26" s="46"/>
      <c r="G26" s="47"/>
      <c r="N26" s="1"/>
      <c r="O26" s="1"/>
      <c r="P26" s="1"/>
    </row>
    <row r="27" spans="1:16">
      <c r="E27" s="429" t="s">
        <v>6115</v>
      </c>
      <c r="F27" s="429"/>
      <c r="G27" s="429"/>
      <c r="N27" s="1"/>
      <c r="O27" s="1"/>
      <c r="P27" s="1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1"/>
      <c r="O28" s="1"/>
      <c r="P28" s="1"/>
    </row>
    <row r="29" spans="1:16" s="270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5"/>
      <c r="O29" s="5"/>
      <c r="P29" s="5"/>
    </row>
    <row r="30" spans="1:16" s="8" customFormat="1" ht="21.75" customHeight="1">
      <c r="A30" s="1"/>
      <c r="B30" s="2"/>
      <c r="C30" s="2"/>
      <c r="D30" s="270"/>
      <c r="E30" s="270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 ht="39" customHeight="1">
      <c r="A31" s="1"/>
      <c r="B31" s="2"/>
      <c r="C31" s="2"/>
      <c r="D31" s="270"/>
      <c r="E31" s="270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8" customFormat="1" hidden="1">
      <c r="A32" s="1"/>
      <c r="B32" s="2"/>
      <c r="C32" s="2"/>
      <c r="D32" s="270"/>
      <c r="E32" s="270"/>
      <c r="F32" s="2"/>
      <c r="G32" s="5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s="8" customFormat="1" hidden="1">
      <c r="A33" s="1"/>
      <c r="B33" s="2"/>
      <c r="C33" s="2"/>
      <c r="D33" s="270"/>
      <c r="E33" s="270"/>
      <c r="F33" s="2"/>
      <c r="G33" s="5"/>
      <c r="H33" s="6"/>
      <c r="I33" s="6"/>
      <c r="J33" s="184"/>
      <c r="K33" s="184"/>
      <c r="L33" s="184"/>
      <c r="M33" s="184"/>
      <c r="N33" s="33"/>
      <c r="O33" s="33"/>
      <c r="P33" s="33"/>
    </row>
    <row r="34" spans="1:16" s="57" customFormat="1">
      <c r="A34" s="422" t="s">
        <v>74</v>
      </c>
      <c r="B34" s="422"/>
      <c r="C34" s="422"/>
      <c r="D34" s="270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5"/>
      <c r="O34" s="5"/>
      <c r="P34" s="5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1"/>
      <c r="O35" s="1"/>
      <c r="P35" s="1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"/>
  <sheetViews>
    <sheetView workbookViewId="0">
      <selection activeCell="D25" sqref="D25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70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270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269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6147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70"/>
      <c r="G10" s="273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27.2" customHeight="1">
      <c r="A16" s="27">
        <v>1</v>
      </c>
      <c r="B16" s="272"/>
      <c r="C16" s="29" t="s">
        <v>5362</v>
      </c>
      <c r="D16" s="35" t="str">
        <f>VLOOKUP($C16,'[2]Tài khoản'!A$2:D$2746,2,FALSE)</f>
        <v>Băng dính nối cuộn linh kiện</v>
      </c>
      <c r="E16" s="36" t="s">
        <v>119</v>
      </c>
      <c r="F16" s="37">
        <v>15000</v>
      </c>
      <c r="G16" s="38">
        <v>5000</v>
      </c>
      <c r="H16" s="58"/>
      <c r="I16" s="159" t="str">
        <f>VLOOKUP(C16,'Danh mục VT'!A$2:E$2898,5,FALSE)</f>
        <v>VTTH</v>
      </c>
      <c r="J16" s="195"/>
      <c r="K16" s="185" t="s">
        <v>5915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24.2" customHeight="1">
      <c r="A17" s="27">
        <v>2</v>
      </c>
      <c r="B17" s="272"/>
      <c r="C17" s="29" t="s">
        <v>135</v>
      </c>
      <c r="D17" s="35" t="str">
        <f>VLOOKUP($C17,'[2]Tài khoản'!A$2:D$2746,2,FALSE)</f>
        <v>Keo 1101</v>
      </c>
      <c r="E17" s="36" t="s">
        <v>6008</v>
      </c>
      <c r="F17" s="37">
        <v>2</v>
      </c>
      <c r="G17" s="38">
        <v>2</v>
      </c>
      <c r="H17" s="58"/>
      <c r="I17" s="159" t="str">
        <f>VLOOKUP(C17,'Danh mục VT'!A$2:E$2898,5,FALSE)</f>
        <v>VTTH</v>
      </c>
      <c r="J17" s="195"/>
      <c r="K17" s="185" t="s">
        <v>5915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8.450000000000003" customHeight="1">
      <c r="A18" s="27">
        <v>3</v>
      </c>
      <c r="B18" s="272"/>
      <c r="C18" s="29" t="s">
        <v>131</v>
      </c>
      <c r="D18" s="35" t="str">
        <f>VLOOKUP($C18,'[2]Tài khoản'!A$2:D$2746,2,FALSE)</f>
        <v>Đầu mỏ hàn dao Hakko 900M-T-K loại bé</v>
      </c>
      <c r="E18" s="36" t="s">
        <v>119</v>
      </c>
      <c r="F18" s="37">
        <v>4</v>
      </c>
      <c r="G18" s="38">
        <v>4</v>
      </c>
      <c r="H18" s="58"/>
      <c r="I18" s="159" t="str">
        <f>VLOOKUP(C18,'Danh mục VT'!A$2:E$2898,5,FALSE)</f>
        <v>CCDC</v>
      </c>
      <c r="J18" s="195"/>
      <c r="K18" s="185" t="s">
        <v>5915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18" customHeight="1">
      <c r="A19" s="27">
        <v>4</v>
      </c>
      <c r="B19" s="272"/>
      <c r="C19" s="29" t="s">
        <v>5334</v>
      </c>
      <c r="D19" s="35" t="str">
        <f>VLOOKUP($C19,'[2]Tài khoản'!A$2:D$2746,2,FALSE)</f>
        <v>Găng tay sợi phủ cao su</v>
      </c>
      <c r="E19" s="36" t="s">
        <v>119</v>
      </c>
      <c r="F19" s="37">
        <v>10</v>
      </c>
      <c r="G19" s="38">
        <v>10</v>
      </c>
      <c r="H19" s="58"/>
      <c r="I19" s="159" t="str">
        <f>VLOOKUP(C19,'Danh mục VT'!A$2:E$2898,5,FALSE)</f>
        <v>CCDC</v>
      </c>
      <c r="J19" s="195"/>
      <c r="K19" s="185" t="s">
        <v>5915</v>
      </c>
      <c r="L19" s="181" t="s">
        <v>5874</v>
      </c>
      <c r="M19" s="181">
        <v>1521</v>
      </c>
      <c r="N19" s="257"/>
      <c r="O19" s="33"/>
      <c r="P19" s="33"/>
    </row>
    <row r="20" spans="1:16" s="8" customFormat="1" ht="19.5" customHeight="1">
      <c r="A20" s="27">
        <v>5</v>
      </c>
      <c r="B20" s="272"/>
      <c r="C20" s="29" t="s">
        <v>5398</v>
      </c>
      <c r="D20" s="35" t="str">
        <f>VLOOKUP($C20,'[2]Tài khoản'!A$2:D$2746,2,FALSE)</f>
        <v>Khẩu trang vải</v>
      </c>
      <c r="E20" s="36" t="s">
        <v>119</v>
      </c>
      <c r="F20" s="37">
        <v>10</v>
      </c>
      <c r="G20" s="38">
        <v>10</v>
      </c>
      <c r="H20" s="58"/>
      <c r="I20" s="159" t="str">
        <f>VLOOKUP(C20,'Danh mục VT'!A$2:E$2898,5,FALSE)</f>
        <v>VTTH</v>
      </c>
      <c r="J20" s="195"/>
      <c r="K20" s="185" t="s">
        <v>5915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31.5" customHeight="1">
      <c r="A21" s="27">
        <v>6</v>
      </c>
      <c r="B21" s="272"/>
      <c r="C21" s="29" t="s">
        <v>5414</v>
      </c>
      <c r="D21" s="35" t="str">
        <f>VLOOKUP($C21,'[2]Tài khoản'!A$2:D$2746,2,FALSE)</f>
        <v>Thiếc thanh 63BE20 LD BAR-Sn63/PB37</v>
      </c>
      <c r="E21" s="36" t="s">
        <v>119</v>
      </c>
      <c r="F21" s="37">
        <v>40</v>
      </c>
      <c r="G21" s="38">
        <v>40</v>
      </c>
      <c r="H21" s="58"/>
      <c r="I21" s="159" t="str">
        <f>VLOOKUP(C21,'Danh mục VT'!A$2:E$2898,5,FALSE)</f>
        <v>VTTH</v>
      </c>
      <c r="J21" s="195"/>
      <c r="K21" s="185" t="s">
        <v>5915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22.5" customHeight="1">
      <c r="A22" s="27">
        <v>7</v>
      </c>
      <c r="B22" s="272"/>
      <c r="C22" s="29" t="s">
        <v>4956</v>
      </c>
      <c r="D22" s="35" t="str">
        <f>VLOOKUP($C22,'[2]Tài khoản'!A$2:D$2746,2,FALSE)</f>
        <v>Giày chống tĩnh điện</v>
      </c>
      <c r="E22" s="36" t="s">
        <v>119</v>
      </c>
      <c r="F22" s="37">
        <v>1</v>
      </c>
      <c r="G22" s="38">
        <v>1</v>
      </c>
      <c r="H22" s="58"/>
      <c r="I22" s="159" t="str">
        <f>VLOOKUP(C22,'Danh mục VT'!A$2:E$2898,5,FALSE)</f>
        <v>CCDC</v>
      </c>
      <c r="J22" s="195"/>
      <c r="K22" s="185" t="s">
        <v>5915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184"/>
      <c r="M23" s="184"/>
      <c r="N23" s="33"/>
      <c r="O23" s="33"/>
      <c r="P23" s="33"/>
    </row>
    <row r="24" spans="1:16" ht="22.5" customHeight="1">
      <c r="A24" s="14" t="s">
        <v>22</v>
      </c>
      <c r="B24" s="18"/>
      <c r="D24" s="11" t="s">
        <v>6222</v>
      </c>
      <c r="E24" s="46"/>
      <c r="F24" s="46"/>
      <c r="G24" s="47"/>
      <c r="N24" s="1"/>
      <c r="O24" s="1"/>
      <c r="P24" s="1"/>
    </row>
    <row r="25" spans="1:16">
      <c r="E25" s="429" t="s">
        <v>6115</v>
      </c>
      <c r="F25" s="429"/>
      <c r="G25" s="429"/>
      <c r="N25" s="1"/>
      <c r="O25" s="1"/>
      <c r="P25" s="1"/>
    </row>
    <row r="26" spans="1:16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6" s="270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184"/>
      <c r="M27" s="184"/>
      <c r="N27" s="5"/>
      <c r="O27" s="5"/>
      <c r="P27" s="5"/>
    </row>
    <row r="28" spans="1:16" s="8" customFormat="1" ht="21.75" customHeight="1">
      <c r="A28" s="1"/>
      <c r="B28" s="2"/>
      <c r="C28" s="2"/>
      <c r="D28" s="270"/>
      <c r="E28" s="270"/>
      <c r="F28" s="2"/>
      <c r="G28" s="5"/>
      <c r="H28" s="6"/>
      <c r="I28" s="6"/>
      <c r="J28" s="184"/>
      <c r="K28" s="184"/>
      <c r="L28" s="184"/>
      <c r="M28" s="184"/>
      <c r="N28" s="33"/>
      <c r="O28" s="33"/>
      <c r="P28" s="33"/>
    </row>
    <row r="29" spans="1:16" s="8" customFormat="1" ht="39" customHeight="1">
      <c r="A29" s="1"/>
      <c r="B29" s="2"/>
      <c r="C29" s="2"/>
      <c r="D29" s="270"/>
      <c r="E29" s="270"/>
      <c r="F29" s="2"/>
      <c r="G29" s="5"/>
      <c r="H29" s="6"/>
      <c r="I29" s="6"/>
      <c r="J29" s="184"/>
      <c r="K29" s="184"/>
      <c r="L29" s="184"/>
      <c r="M29" s="184"/>
      <c r="N29" s="33"/>
      <c r="O29" s="33"/>
      <c r="P29" s="33"/>
    </row>
    <row r="30" spans="1:16" s="8" customFormat="1" hidden="1">
      <c r="A30" s="1"/>
      <c r="B30" s="2"/>
      <c r="C30" s="2"/>
      <c r="D30" s="270"/>
      <c r="E30" s="270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 hidden="1">
      <c r="A31" s="1"/>
      <c r="B31" s="2"/>
      <c r="C31" s="2"/>
      <c r="D31" s="270"/>
      <c r="E31" s="270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57" customFormat="1">
      <c r="A32" s="422" t="s">
        <v>74</v>
      </c>
      <c r="B32" s="422"/>
      <c r="C32" s="422"/>
      <c r="D32" s="270" t="s">
        <v>87</v>
      </c>
      <c r="E32" s="2" t="s">
        <v>29</v>
      </c>
      <c r="F32" s="2"/>
      <c r="G32" s="5"/>
      <c r="H32" s="6"/>
      <c r="I32" s="6"/>
      <c r="J32" s="184"/>
      <c r="K32" s="184"/>
      <c r="L32" s="184"/>
      <c r="M32" s="184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19"/>
      <c r="M33" s="19"/>
      <c r="N33" s="1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270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7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184"/>
      <c r="K1" s="184"/>
      <c r="L1" s="6"/>
      <c r="M1" s="6"/>
      <c r="N1" s="7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184"/>
      <c r="K2" s="184"/>
      <c r="L2" s="6"/>
      <c r="M2" s="6"/>
      <c r="N2" s="7"/>
      <c r="O2" s="33"/>
      <c r="P2" s="33"/>
    </row>
    <row r="3" spans="1:16" s="8" customFormat="1">
      <c r="A3" s="1"/>
      <c r="B3" s="2"/>
      <c r="C3" s="9"/>
      <c r="D3" s="2"/>
      <c r="E3" s="2"/>
      <c r="F3" s="270"/>
      <c r="G3" s="5"/>
      <c r="H3" s="6"/>
      <c r="I3" s="6"/>
      <c r="J3" s="184"/>
      <c r="K3" s="184"/>
      <c r="L3" s="6"/>
      <c r="M3" s="6"/>
      <c r="N3" s="7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7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7"/>
      <c r="O5" s="33"/>
      <c r="P5" s="33"/>
    </row>
    <row r="6" spans="1:16" s="8" customFormat="1">
      <c r="A6" s="1"/>
      <c r="B6" s="2"/>
      <c r="C6" s="3"/>
      <c r="D6" s="3"/>
      <c r="E6" s="3"/>
      <c r="F6" s="269"/>
      <c r="G6" s="5"/>
      <c r="H6" s="6"/>
      <c r="I6" s="6"/>
      <c r="J6" s="184"/>
      <c r="K6" s="184"/>
      <c r="L6" s="6"/>
      <c r="M6" s="6"/>
      <c r="N6" s="7"/>
      <c r="O6" s="33"/>
      <c r="P6" s="33"/>
    </row>
    <row r="7" spans="1:16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184"/>
      <c r="K7" s="184"/>
      <c r="L7" s="6"/>
      <c r="M7" s="6"/>
      <c r="N7" s="7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6149</v>
      </c>
      <c r="G8" s="5"/>
      <c r="H8" s="6"/>
      <c r="I8" s="6"/>
      <c r="J8" s="184"/>
      <c r="K8" s="184"/>
      <c r="L8" s="6"/>
      <c r="M8" s="6"/>
      <c r="N8" s="7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70"/>
      <c r="G10" s="273"/>
      <c r="H10" s="6"/>
      <c r="I10" s="6"/>
      <c r="J10" s="184"/>
      <c r="K10" s="184"/>
      <c r="L10" s="6"/>
      <c r="M10" s="6"/>
      <c r="N10" s="7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7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  <c r="O12" s="33"/>
      <c r="P12" s="33"/>
    </row>
    <row r="14" spans="1:16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5"/>
      <c r="P14" s="5"/>
    </row>
    <row r="15" spans="1:16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  <c r="O15" s="33"/>
      <c r="P15" s="33"/>
    </row>
    <row r="16" spans="1:16" s="8" customFormat="1" ht="32.25" customHeight="1">
      <c r="A16" s="27">
        <v>1</v>
      </c>
      <c r="B16" s="272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10400</v>
      </c>
      <c r="G16" s="38">
        <v>10400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45.4" customHeight="1">
      <c r="A17" s="27">
        <v>2</v>
      </c>
      <c r="B17" s="272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5200</v>
      </c>
      <c r="G17" s="38">
        <v>5214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29.25" customHeight="1">
      <c r="A18" s="27">
        <v>3</v>
      </c>
      <c r="B18" s="272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5200</v>
      </c>
      <c r="G18" s="38">
        <v>5200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43.5" customHeight="1">
      <c r="A19" s="27">
        <v>4</v>
      </c>
      <c r="B19" s="272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v>5200</v>
      </c>
      <c r="G19" s="38">
        <v>5200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43.5" customHeight="1">
      <c r="A20" s="27">
        <v>5</v>
      </c>
      <c r="B20" s="272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v>5200</v>
      </c>
      <c r="G20" s="38">
        <v>5200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3.75" customHeight="1">
      <c r="A21" s="128">
        <v>6</v>
      </c>
      <c r="B21" s="277"/>
      <c r="C21" s="29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278">
        <v>5200</v>
      </c>
      <c r="G21" s="293">
        <v>5200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27.75" customHeight="1">
      <c r="A22" s="134">
        <v>7</v>
      </c>
      <c r="B22" s="125"/>
      <c r="C22" s="29" t="s">
        <v>117</v>
      </c>
      <c r="D22" s="35" t="str">
        <f>VLOOKUP($C22,'[2]Tài khoản'!A$2:D$2746,2,FALSE)</f>
        <v>SWH,PSH,T/H,R/A,SPST</v>
      </c>
      <c r="E22" s="125" t="s">
        <v>119</v>
      </c>
      <c r="F22" s="31">
        <v>10400</v>
      </c>
      <c r="G22" s="38">
        <v>10400</v>
      </c>
      <c r="H22" s="58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58"/>
      <c r="N22" s="279"/>
      <c r="O22" s="33"/>
      <c r="P22" s="33"/>
      <c r="Q22" s="42"/>
      <c r="R22" s="42"/>
      <c r="S22" s="42"/>
    </row>
    <row r="23" spans="1:19" s="8" customFormat="1" ht="9.4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  <c r="O23" s="33"/>
      <c r="P23" s="33"/>
    </row>
    <row r="24" spans="1:19" ht="18.75" customHeight="1">
      <c r="A24" s="14" t="s">
        <v>22</v>
      </c>
      <c r="B24" s="18"/>
      <c r="D24" s="11" t="s">
        <v>6161</v>
      </c>
      <c r="E24" s="46"/>
      <c r="F24" s="46"/>
      <c r="G24" s="47"/>
      <c r="N24" s="48"/>
      <c r="O24" s="1"/>
      <c r="P24" s="1"/>
    </row>
    <row r="25" spans="1:19">
      <c r="E25" s="429" t="s">
        <v>6115</v>
      </c>
      <c r="F25" s="429"/>
      <c r="G25" s="429"/>
      <c r="N25" s="48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1"/>
      <c r="P26" s="1"/>
    </row>
    <row r="27" spans="1:19" s="270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  <c r="O27" s="5"/>
      <c r="P27" s="5"/>
    </row>
    <row r="28" spans="1:19" s="8" customFormat="1" ht="21.75" customHeight="1">
      <c r="A28" s="1"/>
      <c r="B28" s="2"/>
      <c r="C28" s="2"/>
      <c r="D28" s="270"/>
      <c r="E28" s="270"/>
      <c r="F28" s="2"/>
      <c r="G28" s="5"/>
      <c r="H28" s="6"/>
      <c r="I28" s="6"/>
      <c r="J28" s="184"/>
      <c r="K28" s="184"/>
      <c r="L28" s="6"/>
      <c r="M28" s="6"/>
      <c r="N28" s="7"/>
      <c r="O28" s="33"/>
      <c r="P28" s="33"/>
    </row>
    <row r="29" spans="1:19" s="8" customFormat="1" ht="39" customHeight="1">
      <c r="A29" s="1"/>
      <c r="B29" s="2"/>
      <c r="C29" s="2"/>
      <c r="D29" s="270"/>
      <c r="E29" s="270"/>
      <c r="F29" s="2"/>
      <c r="G29" s="5"/>
      <c r="H29" s="6"/>
      <c r="I29" s="6"/>
      <c r="J29" s="184"/>
      <c r="K29" s="184"/>
      <c r="L29" s="6"/>
      <c r="M29" s="6"/>
      <c r="N29" s="7"/>
      <c r="O29" s="33"/>
      <c r="P29" s="33"/>
    </row>
    <row r="30" spans="1:19" s="8" customFormat="1" hidden="1">
      <c r="A30" s="1"/>
      <c r="B30" s="2"/>
      <c r="C30" s="2"/>
      <c r="D30" s="270"/>
      <c r="E30" s="270"/>
      <c r="F30" s="2"/>
      <c r="G30" s="5"/>
      <c r="H30" s="6"/>
      <c r="I30" s="6"/>
      <c r="J30" s="184"/>
      <c r="K30" s="184"/>
      <c r="L30" s="6"/>
      <c r="M30" s="6"/>
      <c r="N30" s="7"/>
      <c r="O30" s="33"/>
      <c r="P30" s="33"/>
    </row>
    <row r="31" spans="1:19" s="8" customFormat="1" hidden="1">
      <c r="A31" s="1"/>
      <c r="B31" s="2"/>
      <c r="C31" s="2"/>
      <c r="D31" s="270"/>
      <c r="E31" s="270"/>
      <c r="F31" s="2"/>
      <c r="G31" s="5"/>
      <c r="H31" s="6"/>
      <c r="I31" s="6"/>
      <c r="J31" s="184"/>
      <c r="K31" s="184"/>
      <c r="L31" s="6"/>
      <c r="M31" s="6"/>
      <c r="N31" s="7"/>
      <c r="O31" s="33"/>
      <c r="P31" s="33"/>
    </row>
    <row r="32" spans="1:19" s="57" customFormat="1">
      <c r="A32" s="422" t="s">
        <v>74</v>
      </c>
      <c r="B32" s="422"/>
      <c r="C32" s="422"/>
      <c r="D32" s="270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2"/>
      <c r="N33" s="2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L17" sqref="L17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31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31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30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6116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6157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31"/>
      <c r="G10" s="334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31" customFormat="1" ht="13.15" customHeigh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1.1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24.2" customHeight="1">
      <c r="A16" s="350">
        <v>1</v>
      </c>
      <c r="B16" s="351"/>
      <c r="C16" s="236" t="s">
        <v>127</v>
      </c>
      <c r="D16" s="352" t="str">
        <f>VLOOKUP($C16,'[2]Tài khoản'!A$2:D$2746,2,FALSE)</f>
        <v>Đầu mỏ hàn 900M-T-3C</v>
      </c>
      <c r="E16" s="353" t="s">
        <v>119</v>
      </c>
      <c r="F16" s="70">
        <v>20</v>
      </c>
      <c r="G16" s="354">
        <v>20</v>
      </c>
      <c r="H16" s="58"/>
      <c r="I16" s="159" t="str">
        <f>VLOOKUP(C16,'Danh mục VT'!A$2:E$2898,5,FALSE)</f>
        <v>CCDC</v>
      </c>
      <c r="J16" s="195"/>
      <c r="K16" s="185" t="s">
        <v>5915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23.25" customHeight="1">
      <c r="A17" s="350">
        <v>2</v>
      </c>
      <c r="B17" s="351"/>
      <c r="C17" s="236" t="s">
        <v>128</v>
      </c>
      <c r="D17" s="352" t="str">
        <f>VLOOKUP($C17,'[2]Tài khoản'!A$2:D$2746,2,FALSE)</f>
        <v>Keo dán nhựa</v>
      </c>
      <c r="E17" s="353" t="s">
        <v>119</v>
      </c>
      <c r="F17" s="70">
        <v>140</v>
      </c>
      <c r="G17" s="354">
        <v>140</v>
      </c>
      <c r="H17" s="58"/>
      <c r="I17" s="159" t="s">
        <v>6015</v>
      </c>
      <c r="J17" s="195"/>
      <c r="K17" s="185" t="s">
        <v>5915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3.75" customHeight="1">
      <c r="A18" s="27">
        <v>3</v>
      </c>
      <c r="B18" s="333"/>
      <c r="C18" s="29" t="s">
        <v>131</v>
      </c>
      <c r="D18" s="35" t="str">
        <f>VLOOKUP($C18,'[2]Tài khoản'!A$2:D$2746,2,FALSE)</f>
        <v>Đầu mỏ hàn dao Hakko 900M-T-K loại bé</v>
      </c>
      <c r="E18" s="36" t="s">
        <v>119</v>
      </c>
      <c r="F18" s="37">
        <v>20</v>
      </c>
      <c r="G18" s="38">
        <v>20</v>
      </c>
      <c r="H18" s="58"/>
      <c r="I18" s="159" t="str">
        <f>VLOOKUP(C18,'Danh mục VT'!A$2:E$2898,5,FALSE)</f>
        <v>CCDC</v>
      </c>
      <c r="J18" s="195"/>
      <c r="K18" s="185" t="s">
        <v>5915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14.25" customHeight="1">
      <c r="A19" s="27"/>
      <c r="B19" s="333"/>
      <c r="C19" s="29"/>
      <c r="D19" s="35"/>
      <c r="E19" s="36"/>
      <c r="F19" s="37"/>
      <c r="G19" s="38"/>
      <c r="H19" s="58"/>
      <c r="I19" s="159"/>
      <c r="J19" s="195"/>
      <c r="K19" s="185"/>
      <c r="L19" s="181"/>
      <c r="M19" s="181"/>
      <c r="N19" s="257"/>
      <c r="O19" s="33"/>
      <c r="P19" s="33"/>
    </row>
    <row r="20" spans="1:16" s="8" customFormat="1" ht="14.25" customHeight="1">
      <c r="A20" s="27"/>
      <c r="B20" s="333"/>
      <c r="C20" s="29"/>
      <c r="D20" s="35"/>
      <c r="E20" s="36"/>
      <c r="F20" s="37"/>
      <c r="G20" s="38"/>
      <c r="H20" s="58"/>
      <c r="I20" s="159"/>
      <c r="J20" s="195"/>
      <c r="K20" s="185"/>
      <c r="L20" s="181"/>
      <c r="M20" s="181"/>
      <c r="N20" s="257"/>
      <c r="O20" s="33"/>
      <c r="P20" s="33"/>
    </row>
    <row r="21" spans="1:16" s="8" customFormat="1" ht="14.25" customHeight="1">
      <c r="A21" s="27"/>
      <c r="B21" s="333"/>
      <c r="C21" s="29"/>
      <c r="D21" s="35"/>
      <c r="E21" s="36"/>
      <c r="F21" s="37"/>
      <c r="G21" s="38"/>
      <c r="H21" s="58"/>
      <c r="I21" s="159"/>
      <c r="J21" s="195"/>
      <c r="K21" s="185"/>
      <c r="L21" s="181"/>
      <c r="M21" s="181"/>
      <c r="N21" s="257"/>
      <c r="O21" s="33"/>
      <c r="P21" s="33"/>
    </row>
    <row r="22" spans="1:16" s="8" customFormat="1" ht="14.25" customHeight="1">
      <c r="A22" s="27"/>
      <c r="B22" s="333"/>
      <c r="C22" s="29"/>
      <c r="D22" s="35"/>
      <c r="E22" s="36"/>
      <c r="F22" s="37"/>
      <c r="G22" s="38"/>
      <c r="H22" s="58"/>
      <c r="I22" s="159"/>
      <c r="J22" s="195"/>
      <c r="K22" s="185"/>
      <c r="L22" s="181"/>
      <c r="M22" s="181"/>
      <c r="N22" s="257"/>
      <c r="O22" s="33"/>
      <c r="P22" s="33"/>
    </row>
    <row r="23" spans="1:16" s="362" customFormat="1" ht="14.25" customHeight="1">
      <c r="A23" s="350"/>
      <c r="B23" s="351"/>
      <c r="C23" s="236"/>
      <c r="D23" s="352"/>
      <c r="E23" s="353"/>
      <c r="F23" s="70"/>
      <c r="G23" s="354"/>
      <c r="H23" s="355"/>
      <c r="I23" s="356"/>
      <c r="J23" s="357"/>
      <c r="K23" s="358"/>
      <c r="L23" s="359"/>
      <c r="M23" s="359"/>
      <c r="N23" s="360"/>
      <c r="O23" s="361"/>
      <c r="P23" s="361"/>
    </row>
    <row r="24" spans="1:16" s="362" customFormat="1" ht="14.25" customHeight="1">
      <c r="A24" s="350"/>
      <c r="B24" s="351"/>
      <c r="C24" s="236"/>
      <c r="D24" s="352"/>
      <c r="E24" s="353"/>
      <c r="F24" s="70"/>
      <c r="G24" s="354"/>
      <c r="H24" s="355"/>
      <c r="I24" s="356"/>
      <c r="J24" s="357"/>
      <c r="K24" s="358"/>
      <c r="L24" s="359"/>
      <c r="M24" s="359"/>
      <c r="N24" s="360"/>
      <c r="O24" s="361"/>
      <c r="P24" s="361"/>
    </row>
    <row r="25" spans="1:16" s="8" customForma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33"/>
      <c r="O25" s="33"/>
      <c r="P25" s="33"/>
    </row>
    <row r="26" spans="1:16">
      <c r="A26" s="14" t="s">
        <v>22</v>
      </c>
      <c r="B26" s="18"/>
      <c r="D26" s="11" t="s">
        <v>6221</v>
      </c>
      <c r="E26" s="46"/>
      <c r="F26" s="46"/>
      <c r="G26" s="47"/>
      <c r="N26" s="1"/>
      <c r="O26" s="1"/>
      <c r="P26" s="1"/>
    </row>
    <row r="27" spans="1:16">
      <c r="E27" s="429" t="s">
        <v>6115</v>
      </c>
      <c r="F27" s="429"/>
      <c r="G27" s="429"/>
      <c r="N27" s="1"/>
      <c r="O27" s="1"/>
      <c r="P27" s="1"/>
    </row>
    <row r="28" spans="1:16" ht="21.75" customHeight="1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1"/>
      <c r="O28" s="1"/>
      <c r="P28" s="1"/>
    </row>
    <row r="29" spans="1:16" s="331" customFormat="1" ht="39" customHeigh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5"/>
      <c r="O29" s="5"/>
      <c r="P29" s="5"/>
    </row>
    <row r="30" spans="1:16" s="8" customFormat="1" ht="12.95" hidden="1" customHeight="1">
      <c r="A30" s="1"/>
      <c r="B30" s="2"/>
      <c r="C30" s="2"/>
      <c r="D30" s="331"/>
      <c r="E30" s="331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 ht="12.95" hidden="1" customHeight="1">
      <c r="A31" s="1"/>
      <c r="B31" s="2"/>
      <c r="C31" s="2"/>
      <c r="D31" s="331"/>
      <c r="E31" s="331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8" customFormat="1">
      <c r="A32" s="1"/>
      <c r="B32" s="2"/>
      <c r="C32" s="2"/>
      <c r="D32" s="331"/>
      <c r="E32" s="331"/>
      <c r="F32" s="2"/>
      <c r="G32" s="5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s="8" customFormat="1">
      <c r="A33" s="1"/>
      <c r="B33" s="2"/>
      <c r="C33" s="2"/>
      <c r="D33" s="331"/>
      <c r="E33" s="331"/>
      <c r="F33" s="2"/>
      <c r="G33" s="5"/>
      <c r="H33" s="6"/>
      <c r="I33" s="6"/>
      <c r="J33" s="184"/>
      <c r="K33" s="184"/>
      <c r="L33" s="184"/>
      <c r="M33" s="184"/>
      <c r="N33" s="33"/>
      <c r="O33" s="33"/>
      <c r="P33" s="33"/>
    </row>
    <row r="34" spans="1:16" s="57" customFormat="1">
      <c r="A34" s="422" t="s">
        <v>74</v>
      </c>
      <c r="B34" s="422"/>
      <c r="C34" s="422"/>
      <c r="D34" s="331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5"/>
      <c r="O34" s="5"/>
      <c r="P34" s="5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1"/>
      <c r="O35" s="1"/>
      <c r="P35" s="1"/>
    </row>
  </sheetData>
  <mergeCells count="13">
    <mergeCell ref="A34:C34"/>
    <mergeCell ref="H14:H15"/>
    <mergeCell ref="A4:G4"/>
    <mergeCell ref="A5:G5"/>
    <mergeCell ref="D14:D15"/>
    <mergeCell ref="E14:E15"/>
    <mergeCell ref="F14:G14"/>
    <mergeCell ref="E27:G27"/>
    <mergeCell ref="A28:C28"/>
    <mergeCell ref="E28:F28"/>
    <mergeCell ref="G28:H28"/>
    <mergeCell ref="A29:C29"/>
    <mergeCell ref="E29:F29"/>
  </mergeCells>
  <conditionalFormatting sqref="C18">
    <cfRule type="duplicateValues" dxfId="55" priority="3"/>
  </conditionalFormatting>
  <conditionalFormatting sqref="C19">
    <cfRule type="duplicateValues" dxfId="54" priority="2"/>
  </conditionalFormatting>
  <conditionalFormatting sqref="C21">
    <cfRule type="duplicateValues" dxfId="53" priority="1"/>
  </conditionalFormatting>
  <pageMargins left="0.7" right="0.7" top="0.75" bottom="0.75" header="0.3" footer="0.3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G16" sqref="G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289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289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289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289"/>
      <c r="G3" s="5"/>
      <c r="H3" s="6"/>
      <c r="I3" s="6"/>
      <c r="J3" s="6"/>
      <c r="K3" s="184"/>
      <c r="L3" s="184"/>
      <c r="M3" s="6"/>
      <c r="N3" s="7"/>
    </row>
    <row r="4" spans="1:14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288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6150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6158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289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5966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289" customFormat="1" ht="13.15" customHeight="1">
      <c r="A14" s="23" t="s">
        <v>11</v>
      </c>
      <c r="B14" s="290" t="s">
        <v>12</v>
      </c>
      <c r="C14" s="290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15" customHeight="1">
      <c r="A15" s="27"/>
      <c r="B15" s="291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291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5620</v>
      </c>
      <c r="G16" s="38">
        <v>5620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6.7" customHeight="1">
      <c r="A17" s="27"/>
      <c r="B17" s="291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6.7" customHeight="1">
      <c r="A18" s="27"/>
      <c r="B18" s="291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6.7" customHeight="1">
      <c r="A19" s="27"/>
      <c r="B19" s="291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6.7" customHeight="1">
      <c r="A20" s="27"/>
      <c r="B20" s="291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6.2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2.5" customHeight="1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6153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289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 ht="21.75" customHeight="1">
      <c r="A26" s="1"/>
      <c r="B26" s="2"/>
      <c r="C26" s="2"/>
      <c r="D26" s="289"/>
      <c r="E26" s="289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 ht="39" customHeight="1">
      <c r="A27" s="1"/>
      <c r="B27" s="2"/>
      <c r="C27" s="2"/>
      <c r="D27" s="289"/>
      <c r="E27" s="289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idden="1">
      <c r="A28" s="1"/>
      <c r="B28" s="2"/>
      <c r="C28" s="2"/>
      <c r="D28" s="289"/>
      <c r="E28" s="289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 hidden="1">
      <c r="A29" s="1"/>
      <c r="B29" s="2"/>
      <c r="C29" s="2"/>
      <c r="D29" s="289"/>
      <c r="E29" s="289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289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topLeftCell="A4" workbookViewId="0">
      <selection activeCell="F16" sqref="F16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70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70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69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6150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154458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270"/>
      <c r="G10" s="273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6151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43.5" customHeight="1">
      <c r="A16" s="27">
        <v>1</v>
      </c>
      <c r="B16" s="272"/>
      <c r="C16" s="35" t="s">
        <v>36</v>
      </c>
      <c r="D16" s="35" t="str">
        <f>VLOOKUP($C16,'[2]Tài khoản'!A$2:D$2746,2,FALSE)</f>
        <v>Smartphone Lotus S2 PRO 3G900 không có logo VNPT màu trắng</v>
      </c>
      <c r="E16" s="36" t="s">
        <v>101</v>
      </c>
      <c r="F16" s="37">
        <v>30</v>
      </c>
      <c r="G16" s="38">
        <v>30</v>
      </c>
      <c r="H16" s="58"/>
      <c r="I16" s="159" t="str">
        <f>VLOOKUP(C16,'Danh mục VT'!A$2:E$2898,5,FALSE)</f>
        <v>TP</v>
      </c>
      <c r="J16" s="181" t="s">
        <v>5919</v>
      </c>
      <c r="K16" s="181" t="str">
        <f>VLOOKUP(C16,'Danh mục VT'!A$2:D$2898,4,FALSE)</f>
        <v>15511</v>
      </c>
      <c r="L16" s="183" t="s">
        <v>5905</v>
      </c>
      <c r="M16" s="7"/>
    </row>
    <row r="17" spans="1:18" s="8" customFormat="1" ht="12" customHeight="1">
      <c r="A17" s="27"/>
      <c r="B17" s="272"/>
      <c r="C17" s="35"/>
      <c r="D17" s="35"/>
      <c r="E17" s="36"/>
      <c r="F17" s="37"/>
      <c r="G17" s="38"/>
      <c r="H17" s="58"/>
      <c r="I17" s="159" t="e">
        <f>VLOOKUP(C17,'Danh mục VT'!A$2:E$2898,5,FALSE)</f>
        <v>#N/A</v>
      </c>
      <c r="J17" s="181"/>
      <c r="K17" s="181"/>
      <c r="L17" s="183"/>
      <c r="M17" s="7"/>
    </row>
    <row r="18" spans="1:18" s="8" customFormat="1" ht="12" customHeight="1">
      <c r="A18" s="27"/>
      <c r="B18" s="272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272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272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72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72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6"/>
      <c r="K23" s="6"/>
      <c r="L23" s="6"/>
      <c r="M23" s="7"/>
    </row>
    <row r="24" spans="1:18" ht="13.5" customHeight="1">
      <c r="A24" s="14" t="s">
        <v>22</v>
      </c>
      <c r="B24" s="18"/>
      <c r="D24" s="11" t="s">
        <v>6152</v>
      </c>
      <c r="E24" s="46"/>
      <c r="F24" s="46"/>
      <c r="G24" s="47"/>
      <c r="M24" s="48"/>
      <c r="N24" s="2"/>
      <c r="O24" s="2"/>
    </row>
    <row r="25" spans="1:18">
      <c r="E25" s="429" t="s">
        <v>6153</v>
      </c>
      <c r="F25" s="429"/>
      <c r="G25" s="429"/>
      <c r="M25" s="48"/>
      <c r="N25" s="2"/>
      <c r="O25" s="2"/>
    </row>
    <row r="26" spans="1:18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M26" s="48"/>
      <c r="N26" s="2"/>
      <c r="O26" s="2"/>
    </row>
    <row r="27" spans="1:18" s="270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6"/>
      <c r="K27" s="6"/>
      <c r="L27" s="6"/>
      <c r="M27" s="26"/>
    </row>
    <row r="28" spans="1:18" s="8" customFormat="1" ht="21.75" customHeight="1">
      <c r="A28" s="1"/>
      <c r="B28" s="2"/>
      <c r="C28" s="2"/>
      <c r="D28" s="270"/>
      <c r="E28" s="270"/>
      <c r="F28" s="2"/>
      <c r="G28" s="5"/>
      <c r="H28" s="6"/>
      <c r="I28" s="6"/>
      <c r="J28" s="6"/>
      <c r="K28" s="6"/>
      <c r="L28" s="6"/>
      <c r="M28" s="7"/>
    </row>
    <row r="29" spans="1:18" s="8" customFormat="1" ht="39" customHeight="1">
      <c r="A29" s="1"/>
      <c r="B29" s="2"/>
      <c r="C29" s="2"/>
      <c r="D29" s="270"/>
      <c r="E29" s="270"/>
      <c r="F29" s="2"/>
      <c r="G29" s="5"/>
      <c r="H29" s="6"/>
      <c r="I29" s="6"/>
      <c r="J29" s="6"/>
      <c r="K29" s="6"/>
      <c r="L29" s="6"/>
      <c r="M29" s="7"/>
    </row>
    <row r="30" spans="1:18" s="8" customFormat="1" hidden="1">
      <c r="A30" s="1"/>
      <c r="B30" s="2"/>
      <c r="C30" s="2"/>
      <c r="D30" s="270"/>
      <c r="E30" s="270"/>
      <c r="F30" s="2"/>
      <c r="G30" s="5"/>
      <c r="H30" s="6"/>
      <c r="I30" s="6"/>
      <c r="J30" s="6"/>
      <c r="K30" s="6"/>
      <c r="L30" s="6"/>
      <c r="M30" s="7"/>
    </row>
    <row r="31" spans="1:18" s="8" customFormat="1" hidden="1">
      <c r="A31" s="1"/>
      <c r="B31" s="2"/>
      <c r="C31" s="2"/>
      <c r="D31" s="270"/>
      <c r="E31" s="270"/>
      <c r="F31" s="2"/>
      <c r="G31" s="5"/>
      <c r="H31" s="6"/>
      <c r="I31" s="6"/>
      <c r="J31" s="6"/>
      <c r="K31" s="6"/>
      <c r="L31" s="6"/>
      <c r="M31" s="7"/>
    </row>
    <row r="32" spans="1:18" s="57" customFormat="1">
      <c r="A32" s="422" t="s">
        <v>74</v>
      </c>
      <c r="B32" s="422"/>
      <c r="C32" s="422"/>
      <c r="D32" s="270" t="str">
        <f>D10</f>
        <v>HOÀNG THỊ DOAN</v>
      </c>
      <c r="E32" s="2" t="s">
        <v>29</v>
      </c>
      <c r="F32" s="2"/>
      <c r="G32" s="5"/>
      <c r="H32" s="6"/>
      <c r="I32" s="6"/>
      <c r="J32" s="6"/>
      <c r="K32" s="6"/>
      <c r="L32" s="6"/>
      <c r="M32" s="26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52" priority="3"/>
  </conditionalFormatting>
  <conditionalFormatting sqref="C21">
    <cfRule type="duplicateValues" dxfId="51" priority="2"/>
  </conditionalFormatting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topLeftCell="A4" workbookViewId="0">
      <selection sqref="A1:XFD1048576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70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70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70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70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69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6150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154459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270"/>
      <c r="G10" s="273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6154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70" customFormat="1" ht="13.15" customHeight="1">
      <c r="A14" s="23" t="s">
        <v>11</v>
      </c>
      <c r="B14" s="271" t="s">
        <v>12</v>
      </c>
      <c r="C14" s="2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34.700000000000003" customHeight="1">
      <c r="A16" s="27">
        <v>1</v>
      </c>
      <c r="B16" s="272"/>
      <c r="C16" s="35" t="s">
        <v>3293</v>
      </c>
      <c r="D16" s="35" t="s">
        <v>3294</v>
      </c>
      <c r="E16" s="36" t="s">
        <v>101</v>
      </c>
      <c r="F16" s="37">
        <v>40</v>
      </c>
      <c r="G16" s="38">
        <v>40</v>
      </c>
      <c r="H16" s="58"/>
      <c r="I16" s="159" t="str">
        <f>VLOOKUP(C16,'Danh mục VT'!A$2:E$2898,5,FALSE)</f>
        <v>NVL</v>
      </c>
      <c r="J16" s="181" t="s">
        <v>5919</v>
      </c>
      <c r="K16" s="181" t="str">
        <f>VLOOKUP(C16,'Danh mục VT'!A$2:D$2898,4,FALSE)</f>
        <v>15215</v>
      </c>
      <c r="L16" s="183" t="s">
        <v>5905</v>
      </c>
      <c r="M16" s="7"/>
    </row>
    <row r="17" spans="1:18" s="8" customFormat="1" ht="31.15" customHeight="1">
      <c r="A17" s="27">
        <v>2</v>
      </c>
      <c r="B17" s="272"/>
      <c r="C17" s="35" t="s">
        <v>3297</v>
      </c>
      <c r="D17" s="35" t="s">
        <v>3298</v>
      </c>
      <c r="E17" s="36" t="s">
        <v>101</v>
      </c>
      <c r="F17" s="37">
        <v>40</v>
      </c>
      <c r="G17" s="38">
        <v>40</v>
      </c>
      <c r="H17" s="58"/>
      <c r="I17" s="159" t="str">
        <f>VLOOKUP(C17,'Danh mục VT'!A$2:E$2898,5,FALSE)</f>
        <v>NVL</v>
      </c>
      <c r="J17" s="181"/>
      <c r="K17" s="181"/>
      <c r="L17" s="183"/>
      <c r="M17" s="7"/>
    </row>
    <row r="18" spans="1:18" s="8" customFormat="1" ht="12" customHeight="1">
      <c r="A18" s="27"/>
      <c r="B18" s="272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272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272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72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72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6"/>
      <c r="K23" s="6"/>
      <c r="L23" s="6"/>
      <c r="M23" s="7"/>
    </row>
    <row r="24" spans="1:18" ht="20.45" customHeight="1">
      <c r="A24" s="14" t="s">
        <v>22</v>
      </c>
      <c r="B24" s="18"/>
      <c r="D24" s="11" t="s">
        <v>6155</v>
      </c>
      <c r="E24" s="46"/>
      <c r="F24" s="46"/>
      <c r="G24" s="47"/>
      <c r="M24" s="48"/>
      <c r="N24" s="2"/>
      <c r="O24" s="2"/>
    </row>
    <row r="25" spans="1:18">
      <c r="E25" s="429" t="s">
        <v>6153</v>
      </c>
      <c r="F25" s="429"/>
      <c r="G25" s="429"/>
      <c r="M25" s="48"/>
      <c r="N25" s="2"/>
      <c r="O25" s="2"/>
    </row>
    <row r="26" spans="1:18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M26" s="48"/>
      <c r="N26" s="2"/>
      <c r="O26" s="2"/>
    </row>
    <row r="27" spans="1:18" s="270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6"/>
      <c r="K27" s="6"/>
      <c r="L27" s="6"/>
      <c r="M27" s="26"/>
    </row>
    <row r="28" spans="1:18" s="8" customFormat="1" ht="21.75" customHeight="1">
      <c r="A28" s="1"/>
      <c r="B28" s="2"/>
      <c r="C28" s="2"/>
      <c r="D28" s="270"/>
      <c r="E28" s="270"/>
      <c r="F28" s="2"/>
      <c r="G28" s="5"/>
      <c r="H28" s="6"/>
      <c r="I28" s="6"/>
      <c r="J28" s="6"/>
      <c r="K28" s="6"/>
      <c r="L28" s="6"/>
      <c r="M28" s="7"/>
    </row>
    <row r="29" spans="1:18" s="8" customFormat="1" ht="39" customHeight="1">
      <c r="A29" s="1"/>
      <c r="B29" s="2"/>
      <c r="C29" s="2"/>
      <c r="D29" s="270"/>
      <c r="E29" s="270"/>
      <c r="F29" s="2"/>
      <c r="G29" s="5"/>
      <c r="H29" s="6"/>
      <c r="I29" s="6"/>
      <c r="J29" s="6"/>
      <c r="K29" s="6"/>
      <c r="L29" s="6"/>
      <c r="M29" s="7"/>
    </row>
    <row r="30" spans="1:18" s="8" customFormat="1" hidden="1">
      <c r="A30" s="1"/>
      <c r="B30" s="2"/>
      <c r="C30" s="2"/>
      <c r="D30" s="270"/>
      <c r="E30" s="270"/>
      <c r="F30" s="2"/>
      <c r="G30" s="5"/>
      <c r="H30" s="6"/>
      <c r="I30" s="6"/>
      <c r="J30" s="6"/>
      <c r="K30" s="6"/>
      <c r="L30" s="6"/>
      <c r="M30" s="7"/>
    </row>
    <row r="31" spans="1:18" s="8" customFormat="1" hidden="1">
      <c r="A31" s="1"/>
      <c r="B31" s="2"/>
      <c r="C31" s="2"/>
      <c r="D31" s="270"/>
      <c r="E31" s="270"/>
      <c r="F31" s="2"/>
      <c r="G31" s="5"/>
      <c r="H31" s="6"/>
      <c r="I31" s="6"/>
      <c r="J31" s="6"/>
      <c r="K31" s="6"/>
      <c r="L31" s="6"/>
      <c r="M31" s="7"/>
    </row>
    <row r="32" spans="1:18" s="57" customFormat="1">
      <c r="A32" s="422" t="s">
        <v>74</v>
      </c>
      <c r="B32" s="422"/>
      <c r="C32" s="422"/>
      <c r="D32" s="270" t="str">
        <f>D10</f>
        <v>HOÀNG THỊ DOAN</v>
      </c>
      <c r="E32" s="2" t="s">
        <v>29</v>
      </c>
      <c r="F32" s="2"/>
      <c r="G32" s="5"/>
      <c r="H32" s="6"/>
      <c r="I32" s="6"/>
      <c r="J32" s="6"/>
      <c r="K32" s="6"/>
      <c r="L32" s="6"/>
      <c r="M32" s="26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50" priority="2"/>
  </conditionalFormatting>
  <conditionalFormatting sqref="C21">
    <cfRule type="duplicateValues" dxfId="49" priority="1"/>
  </conditionalFormatting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workbookViewId="0">
      <selection sqref="A1:XFD1048576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84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84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84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84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83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6150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154460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284"/>
      <c r="G10" s="287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5976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84" customFormat="1" ht="13.15" customHeight="1">
      <c r="A14" s="23" t="s">
        <v>11</v>
      </c>
      <c r="B14" s="285" t="s">
        <v>12</v>
      </c>
      <c r="C14" s="28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8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63.4" customHeight="1">
      <c r="A16" s="27">
        <v>1</v>
      </c>
      <c r="B16" s="286"/>
      <c r="C16" s="35" t="s">
        <v>3678</v>
      </c>
      <c r="D16" s="35" t="str">
        <f>VLOOKUP($C16,'[2]Tài khoản'!A$2:D$2746,2,FALSE)</f>
        <v>T2V: DVB-T2 Only, Vietnam, Hệ điều hành uCOS,  RAM: DDR3 128MB, Storage: NOR 8MB</v>
      </c>
      <c r="E16" s="36" t="s">
        <v>101</v>
      </c>
      <c r="F16" s="37">
        <v>40</v>
      </c>
      <c r="G16" s="38">
        <v>40</v>
      </c>
      <c r="H16" s="58"/>
      <c r="I16" s="159" t="str">
        <f>VLOOKUP(C16,'Danh mục VT'!A$2:E$2898,5,FALSE)</f>
        <v>TP</v>
      </c>
      <c r="J16" s="181" t="s">
        <v>5919</v>
      </c>
      <c r="K16" s="181" t="str">
        <f>VLOOKUP(C16,'Danh mục VT'!A$2:D$2898,4,FALSE)</f>
        <v>15511</v>
      </c>
      <c r="L16" s="183" t="s">
        <v>5905</v>
      </c>
      <c r="M16" s="7"/>
    </row>
    <row r="17" spans="1:18" s="8" customFormat="1" ht="15.75" customHeight="1">
      <c r="A17" s="27"/>
      <c r="B17" s="286"/>
      <c r="C17" s="35"/>
      <c r="D17" s="35"/>
      <c r="E17" s="36"/>
      <c r="F17" s="37"/>
      <c r="G17" s="38"/>
      <c r="H17" s="58"/>
      <c r="I17" s="159"/>
      <c r="J17" s="181"/>
      <c r="K17" s="181"/>
      <c r="L17" s="183"/>
      <c r="M17" s="7"/>
    </row>
    <row r="18" spans="1:18" s="8" customFormat="1" ht="15.75" customHeight="1">
      <c r="A18" s="27"/>
      <c r="B18" s="286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286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286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86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86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6"/>
      <c r="K23" s="6"/>
      <c r="L23" s="6"/>
      <c r="M23" s="7"/>
    </row>
    <row r="24" spans="1:18" ht="20.45" customHeight="1">
      <c r="A24" s="14" t="s">
        <v>22</v>
      </c>
      <c r="B24" s="18"/>
      <c r="D24" s="11" t="s">
        <v>6156</v>
      </c>
      <c r="E24" s="46"/>
      <c r="F24" s="46"/>
      <c r="G24" s="47"/>
      <c r="M24" s="48"/>
      <c r="N24" s="2"/>
      <c r="O24" s="2"/>
    </row>
    <row r="25" spans="1:18">
      <c r="E25" s="429" t="s">
        <v>6153</v>
      </c>
      <c r="F25" s="429"/>
      <c r="G25" s="429"/>
      <c r="M25" s="48"/>
      <c r="N25" s="2"/>
      <c r="O25" s="2"/>
    </row>
    <row r="26" spans="1:18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M26" s="48"/>
      <c r="N26" s="2"/>
      <c r="O26" s="2"/>
    </row>
    <row r="27" spans="1:18" s="284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6"/>
      <c r="K27" s="6"/>
      <c r="L27" s="6"/>
      <c r="M27" s="26"/>
    </row>
    <row r="28" spans="1:18" s="8" customFormat="1" ht="21.75" customHeight="1">
      <c r="A28" s="1"/>
      <c r="B28" s="2"/>
      <c r="C28" s="2"/>
      <c r="D28" s="284"/>
      <c r="E28" s="284"/>
      <c r="F28" s="2"/>
      <c r="G28" s="5"/>
      <c r="H28" s="6"/>
      <c r="I28" s="6"/>
      <c r="J28" s="6"/>
      <c r="K28" s="6"/>
      <c r="L28" s="6"/>
      <c r="M28" s="7"/>
    </row>
    <row r="29" spans="1:18" s="8" customFormat="1" ht="39" customHeight="1">
      <c r="A29" s="1"/>
      <c r="B29" s="2"/>
      <c r="C29" s="2"/>
      <c r="D29" s="284"/>
      <c r="E29" s="284"/>
      <c r="F29" s="2"/>
      <c r="G29" s="5"/>
      <c r="H29" s="6"/>
      <c r="I29" s="6"/>
      <c r="J29" s="6"/>
      <c r="K29" s="6"/>
      <c r="L29" s="6"/>
      <c r="M29" s="7"/>
    </row>
    <row r="30" spans="1:18" s="8" customFormat="1" hidden="1">
      <c r="A30" s="1"/>
      <c r="B30" s="2"/>
      <c r="C30" s="2"/>
      <c r="D30" s="284"/>
      <c r="E30" s="284"/>
      <c r="F30" s="2"/>
      <c r="G30" s="5"/>
      <c r="H30" s="6"/>
      <c r="I30" s="6"/>
      <c r="J30" s="6"/>
      <c r="K30" s="6"/>
      <c r="L30" s="6"/>
      <c r="M30" s="7"/>
    </row>
    <row r="31" spans="1:18" s="8" customFormat="1" hidden="1">
      <c r="A31" s="1"/>
      <c r="B31" s="2"/>
      <c r="C31" s="2"/>
      <c r="D31" s="284"/>
      <c r="E31" s="284"/>
      <c r="F31" s="2"/>
      <c r="G31" s="5"/>
      <c r="H31" s="6"/>
      <c r="I31" s="6"/>
      <c r="J31" s="6"/>
      <c r="K31" s="6"/>
      <c r="L31" s="6"/>
      <c r="M31" s="7"/>
    </row>
    <row r="32" spans="1:18" s="57" customFormat="1">
      <c r="A32" s="422" t="s">
        <v>74</v>
      </c>
      <c r="B32" s="422"/>
      <c r="C32" s="422"/>
      <c r="D32" s="284" t="str">
        <f>D10</f>
        <v>HOÀNG THỊ DOAN</v>
      </c>
      <c r="E32" s="2" t="s">
        <v>29</v>
      </c>
      <c r="F32" s="2"/>
      <c r="G32" s="5"/>
      <c r="H32" s="6"/>
      <c r="I32" s="6"/>
      <c r="J32" s="6"/>
      <c r="K32" s="6"/>
      <c r="L32" s="6"/>
      <c r="M32" s="26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48" priority="2"/>
  </conditionalFormatting>
  <conditionalFormatting sqref="C21">
    <cfRule type="duplicateValues" dxfId="47" priority="1"/>
  </conditionalFormatting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activeCell="G41" sqref="G4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289" customWidth="1"/>
    <col min="7" max="7" width="10.42578125" style="289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89"/>
      <c r="G1" s="289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289"/>
      <c r="G2" s="289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289"/>
      <c r="G3" s="289"/>
      <c r="H3" s="5"/>
      <c r="I3" s="63"/>
      <c r="J3" s="178"/>
      <c r="K3" s="178"/>
      <c r="L3" s="178"/>
      <c r="M3" s="63"/>
      <c r="N3" s="63"/>
      <c r="O3" s="64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288"/>
      <c r="G6" s="288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6150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154461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89"/>
      <c r="G10" s="66"/>
      <c r="H10" s="292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6.2" customHeight="1">
      <c r="P13" s="2"/>
      <c r="Q13" s="2"/>
    </row>
    <row r="14" spans="1:17" s="289" customFormat="1" ht="13.15" customHeight="1">
      <c r="A14" s="23" t="s">
        <v>11</v>
      </c>
      <c r="B14" s="290" t="s">
        <v>12</v>
      </c>
      <c r="C14" s="290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1.15" customHeight="1">
      <c r="A15" s="27"/>
      <c r="B15" s="291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1.5" customHeight="1">
      <c r="A16" s="27">
        <v>1</v>
      </c>
      <c r="B16" s="291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70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1.5" customHeight="1">
      <c r="A17" s="27">
        <v>2</v>
      </c>
      <c r="B17" s="291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70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1.5" customHeight="1">
      <c r="A18" s="27">
        <v>3</v>
      </c>
      <c r="B18" s="291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70">
        <v>7218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1.15" customHeight="1">
      <c r="A19" s="27">
        <v>4</v>
      </c>
      <c r="B19" s="291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70">
        <v>50090</v>
      </c>
      <c r="G19" s="167">
        <f>28000+24000</f>
        <v>52000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1.15" customHeight="1">
      <c r="A20" s="27">
        <v>5</v>
      </c>
      <c r="B20" s="291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70">
        <v>52009</v>
      </c>
      <c r="G20" s="167">
        <v>60000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1.15" customHeight="1">
      <c r="A21" s="27">
        <v>6</v>
      </c>
      <c r="B21" s="291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70">
        <v>38080</v>
      </c>
      <c r="G21" s="167">
        <v>40000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1.15" customHeight="1">
      <c r="A22" s="27">
        <v>7</v>
      </c>
      <c r="B22" s="291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70">
        <v>115769</v>
      </c>
      <c r="G22" s="167">
        <v>119998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1.15" customHeight="1">
      <c r="A23" s="27">
        <v>8</v>
      </c>
      <c r="B23" s="291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70">
        <v>38079</v>
      </c>
      <c r="G23" s="167">
        <v>39458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1.15" customHeight="1">
      <c r="A24" s="27">
        <v>9</v>
      </c>
      <c r="B24" s="291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70">
        <v>1278310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1.15" customHeight="1">
      <c r="A25" s="27">
        <v>10</v>
      </c>
      <c r="B25" s="291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70">
        <v>14036</v>
      </c>
      <c r="G25" s="167">
        <v>20000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1.15" customHeight="1">
      <c r="A26" s="27">
        <v>11</v>
      </c>
      <c r="B26" s="291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70">
        <v>35240</v>
      </c>
      <c r="G26" s="167">
        <v>40000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1.15" customHeight="1">
      <c r="A27" s="27">
        <v>12</v>
      </c>
      <c r="B27" s="291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70">
        <v>8268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1.15" customHeight="1">
      <c r="A28" s="27">
        <v>13</v>
      </c>
      <c r="B28" s="291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70">
        <v>338324</v>
      </c>
      <c r="G28" s="167">
        <v>340000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1.15" customHeight="1">
      <c r="A29" s="27">
        <v>14</v>
      </c>
      <c r="B29" s="291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70">
        <v>14039</v>
      </c>
      <c r="G29" s="167">
        <v>19998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1.15" customHeight="1">
      <c r="A30" s="27">
        <v>15</v>
      </c>
      <c r="B30" s="291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70">
        <v>2024</v>
      </c>
      <c r="G30" s="167">
        <v>10000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15" customHeight="1">
      <c r="A31" s="27">
        <v>16</v>
      </c>
      <c r="B31" s="291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70">
        <v>2019</v>
      </c>
      <c r="G31" s="167">
        <v>10000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15" customHeight="1">
      <c r="A32" s="27">
        <v>17</v>
      </c>
      <c r="B32" s="291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70">
        <v>14036</v>
      </c>
      <c r="G32" s="167">
        <v>20000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15" customHeight="1">
      <c r="A33" s="27">
        <v>18</v>
      </c>
      <c r="B33" s="291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70">
        <v>14036</v>
      </c>
      <c r="G33" s="167">
        <v>20000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15" customHeight="1">
      <c r="A34" s="27">
        <v>19</v>
      </c>
      <c r="B34" s="291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70">
        <v>26057</v>
      </c>
      <c r="G34" s="167">
        <v>30000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15" customHeight="1">
      <c r="A35" s="27">
        <v>20</v>
      </c>
      <c r="B35" s="291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70">
        <v>14036</v>
      </c>
      <c r="G35" s="167">
        <v>20000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15" customHeight="1">
      <c r="A36" s="27">
        <v>21</v>
      </c>
      <c r="B36" s="291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70">
        <v>2018</v>
      </c>
      <c r="G36" s="167">
        <v>10000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15" customHeight="1">
      <c r="A37" s="27">
        <v>22</v>
      </c>
      <c r="B37" s="291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70">
        <v>6018</v>
      </c>
      <c r="G37" s="167">
        <v>8000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1.15" customHeight="1">
      <c r="A38" s="27">
        <v>23</v>
      </c>
      <c r="B38" s="291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70">
        <v>20042</v>
      </c>
      <c r="G38" s="167">
        <v>20000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1.15" customHeight="1">
      <c r="A39" s="27">
        <v>24</v>
      </c>
      <c r="B39" s="291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70">
        <v>40072</v>
      </c>
      <c r="G39" s="167">
        <v>40000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27.75" customHeight="1">
      <c r="A40" s="27">
        <v>25</v>
      </c>
      <c r="B40" s="291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70">
        <v>86168</v>
      </c>
      <c r="G40" s="70">
        <v>88000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41.25" customHeight="1">
      <c r="A41" s="27">
        <v>26</v>
      </c>
      <c r="B41" s="291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70">
        <v>41172</v>
      </c>
      <c r="G41" s="71">
        <v>42000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41.25" customHeight="1">
      <c r="A42" s="27">
        <v>27</v>
      </c>
      <c r="B42" s="291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70">
        <v>41082</v>
      </c>
      <c r="G42" s="71">
        <v>42000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41.25" customHeight="1">
      <c r="A43" s="27">
        <v>28</v>
      </c>
      <c r="B43" s="291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70">
        <v>68126</v>
      </c>
      <c r="G43" s="71">
        <v>69000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3.75" customHeight="1">
      <c r="A44" s="27">
        <v>29</v>
      </c>
      <c r="B44" s="291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70">
        <v>38072</v>
      </c>
      <c r="G44" s="71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4.700000000000003" customHeight="1">
      <c r="A45" s="27">
        <v>30</v>
      </c>
      <c r="B45" s="291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70">
        <v>8018</v>
      </c>
      <c r="G45" s="71">
        <v>12000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4.700000000000003" customHeight="1">
      <c r="A46" s="27">
        <v>31</v>
      </c>
      <c r="B46" s="291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70">
        <v>38072</v>
      </c>
      <c r="G46" s="71">
        <v>40000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3" customHeight="1">
      <c r="A47" s="27">
        <v>32</v>
      </c>
      <c r="B47" s="291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70">
        <v>20036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5.25" customHeight="1">
      <c r="A48" s="27">
        <v>33</v>
      </c>
      <c r="B48" s="291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70">
        <v>68126</v>
      </c>
      <c r="G48" s="71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4.25" customHeight="1">
      <c r="A49" s="27">
        <v>34</v>
      </c>
      <c r="B49" s="291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70">
        <v>16036</v>
      </c>
      <c r="G49" s="71">
        <v>16000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6" customHeight="1">
      <c r="A50" s="27">
        <v>35</v>
      </c>
      <c r="B50" s="291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70">
        <v>2018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1.25" customHeight="1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70">
        <v>10020</v>
      </c>
      <c r="G51" s="71">
        <v>10000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40.5" customHeight="1">
      <c r="A52" s="27">
        <v>37</v>
      </c>
      <c r="B52" s="291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70">
        <v>10018</v>
      </c>
      <c r="G52" s="71">
        <v>10000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2.2" customHeight="1">
      <c r="A53" s="27">
        <v>38</v>
      </c>
      <c r="B53" s="291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70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1.5" customHeight="1">
      <c r="A54" s="27">
        <v>39</v>
      </c>
      <c r="B54" s="291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70">
        <v>10018</v>
      </c>
      <c r="G54" s="71">
        <v>10000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1.15" customHeight="1">
      <c r="A55" s="27">
        <v>40</v>
      </c>
      <c r="B55" s="291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70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29.25" customHeight="1">
      <c r="A56" s="27">
        <v>41</v>
      </c>
      <c r="B56" s="291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70">
        <v>9518</v>
      </c>
      <c r="G56" s="71">
        <v>10500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75" customHeight="1">
      <c r="A57" s="27">
        <v>42</v>
      </c>
      <c r="B57" s="291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70">
        <v>176325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4.75" customHeight="1">
      <c r="A58" s="27">
        <v>43</v>
      </c>
      <c r="B58" s="291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70">
        <v>76154</v>
      </c>
      <c r="G58" s="71">
        <v>77850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24.75" customHeight="1">
      <c r="A59" s="27">
        <v>44</v>
      </c>
      <c r="B59" s="291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70">
        <v>2021</v>
      </c>
      <c r="G59" s="71">
        <v>8350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4.75" customHeight="1">
      <c r="A60" s="27">
        <v>45</v>
      </c>
      <c r="B60" s="291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70">
        <v>2019</v>
      </c>
      <c r="G60" s="71">
        <v>4530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4.75" customHeight="1">
      <c r="A61" s="27">
        <v>46</v>
      </c>
      <c r="B61" s="291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70">
        <v>149850</v>
      </c>
      <c r="G61" s="71">
        <v>150000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4.75" customHeight="1">
      <c r="A62" s="27">
        <v>47</v>
      </c>
      <c r="B62" s="291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70">
        <v>16038</v>
      </c>
      <c r="G62" s="71">
        <v>19998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1.15" customHeight="1">
      <c r="A63" s="27">
        <v>48</v>
      </c>
      <c r="B63" s="291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70">
        <v>3770</v>
      </c>
      <c r="G63" s="71">
        <v>8350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4.75" customHeight="1">
      <c r="A64" s="27">
        <v>49</v>
      </c>
      <c r="B64" s="291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70">
        <v>14036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7.75" customHeight="1">
      <c r="A65" s="27">
        <v>50</v>
      </c>
      <c r="B65" s="291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70">
        <v>2020</v>
      </c>
      <c r="G65" s="71">
        <v>10000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24.75" customHeight="1">
      <c r="A66" s="27">
        <v>51</v>
      </c>
      <c r="B66" s="291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70">
        <v>2020</v>
      </c>
      <c r="G66" s="71">
        <v>9999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9.25" customHeight="1">
      <c r="A67" s="27">
        <v>52</v>
      </c>
      <c r="B67" s="291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70">
        <v>3569</v>
      </c>
      <c r="G67" s="71">
        <v>9999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4.75" customHeight="1">
      <c r="A68" s="27">
        <v>53</v>
      </c>
      <c r="B68" s="291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70">
        <v>16293</v>
      </c>
      <c r="G68" s="71">
        <v>20000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75" customHeight="1">
      <c r="A69" s="27">
        <v>54</v>
      </c>
      <c r="B69" s="291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70">
        <v>52108</v>
      </c>
      <c r="G69" s="71">
        <v>58350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24.75" customHeight="1">
      <c r="A70" s="27">
        <v>55</v>
      </c>
      <c r="B70" s="291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70">
        <v>8272</v>
      </c>
      <c r="G70" s="71">
        <v>10000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9.25" customHeight="1">
      <c r="A71" s="27">
        <v>56</v>
      </c>
      <c r="B71" s="291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70">
        <v>2974</v>
      </c>
      <c r="G71" s="71">
        <v>10000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29.25" customHeight="1">
      <c r="A72" s="27">
        <v>57</v>
      </c>
      <c r="B72" s="291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70">
        <v>14045</v>
      </c>
      <c r="G72" s="71">
        <v>16500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15" customHeight="1">
      <c r="A73" s="27">
        <v>58</v>
      </c>
      <c r="B73" s="291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70">
        <v>20037</v>
      </c>
      <c r="G73" s="71">
        <v>20000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75" customHeight="1">
      <c r="A74" s="27">
        <v>59</v>
      </c>
      <c r="B74" s="291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70">
        <v>38072</v>
      </c>
      <c r="G74" s="71">
        <v>40000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75" customHeight="1">
      <c r="A75" s="27">
        <v>60</v>
      </c>
      <c r="B75" s="291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70">
        <v>2024</v>
      </c>
      <c r="G75" s="71">
        <v>9999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75" customHeight="1">
      <c r="A76" s="27">
        <v>61</v>
      </c>
      <c r="B76" s="291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70">
        <v>14039</v>
      </c>
      <c r="G76" s="71">
        <v>16649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75" customHeight="1">
      <c r="A77" s="27">
        <v>62</v>
      </c>
      <c r="B77" s="291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70">
        <v>6172</v>
      </c>
      <c r="G77" s="71">
        <v>10000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75" customHeight="1">
      <c r="A78" s="27">
        <v>63</v>
      </c>
      <c r="B78" s="291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70">
        <v>30014</v>
      </c>
      <c r="G78" s="71">
        <v>30000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8.5" customHeight="1">
      <c r="A79" s="27">
        <v>64</v>
      </c>
      <c r="B79" s="291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70">
        <v>7169</v>
      </c>
      <c r="G79" s="71">
        <v>9999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75" customHeight="1">
      <c r="A80" s="27">
        <v>65</v>
      </c>
      <c r="B80" s="291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70">
        <v>5871</v>
      </c>
      <c r="G80" s="71">
        <v>10000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75" customHeight="1">
      <c r="A81" s="27">
        <v>66</v>
      </c>
      <c r="B81" s="291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70">
        <v>2024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75" customHeight="1">
      <c r="A82" s="27">
        <v>67</v>
      </c>
      <c r="B82" s="291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70">
        <v>8618</v>
      </c>
      <c r="G82" s="71">
        <v>9999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1.5" customHeight="1">
      <c r="A83" s="27">
        <v>68</v>
      </c>
      <c r="B83" s="291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70">
        <v>17494</v>
      </c>
      <c r="G83" s="71">
        <v>19998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75" customHeight="1">
      <c r="A84" s="27">
        <v>69</v>
      </c>
      <c r="B84" s="291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70">
        <v>4370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7.4" customHeight="1">
      <c r="A85" s="27">
        <v>70</v>
      </c>
      <c r="B85" s="291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70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8.5" customHeight="1">
      <c r="A86" s="27">
        <v>71</v>
      </c>
      <c r="B86" s="291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70">
        <v>14736</v>
      </c>
      <c r="G86" s="71">
        <v>19999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9.25" customHeight="1">
      <c r="A87" s="27">
        <v>72</v>
      </c>
      <c r="B87" s="291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70">
        <v>2023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38.450000000000003" customHeight="1">
      <c r="A88" s="27">
        <v>73</v>
      </c>
      <c r="B88" s="291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70">
        <v>-2729</v>
      </c>
      <c r="G88" s="71">
        <v>0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0" customHeight="1">
      <c r="A89" s="27">
        <v>74</v>
      </c>
      <c r="B89" s="291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70">
        <v>8764</v>
      </c>
      <c r="G89" s="71">
        <v>9997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37.5" customHeight="1">
      <c r="A90" s="27">
        <v>75</v>
      </c>
      <c r="B90" s="291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70">
        <v>14037</v>
      </c>
      <c r="G90" s="71">
        <v>19998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37.5" customHeight="1">
      <c r="A91" s="27">
        <v>76</v>
      </c>
      <c r="B91" s="291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70">
        <v>19037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7.5" customHeight="1">
      <c r="A92" s="27">
        <v>77</v>
      </c>
      <c r="B92" s="291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70">
        <v>20086</v>
      </c>
      <c r="G92" s="71">
        <v>20250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2.2" customHeight="1">
      <c r="A93" s="27">
        <v>78</v>
      </c>
      <c r="B93" s="291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70">
        <v>11018</v>
      </c>
      <c r="G93" s="71">
        <v>11000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7.5" customHeight="1">
      <c r="A94" s="27">
        <v>79</v>
      </c>
      <c r="B94" s="291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70">
        <v>9991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6.5" customHeight="1">
      <c r="A95" s="27">
        <v>80</v>
      </c>
      <c r="B95" s="291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70"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37.5" customHeight="1">
      <c r="A96" s="27">
        <v>81</v>
      </c>
      <c r="B96" s="291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70">
        <v>11068</v>
      </c>
      <c r="G96" s="71">
        <v>12000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7.5" customHeight="1">
      <c r="A97" s="27">
        <v>82</v>
      </c>
      <c r="B97" s="291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70">
        <v>9936</v>
      </c>
      <c r="G97" s="71">
        <v>9938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7.5" customHeight="1">
      <c r="A98" s="27">
        <v>83</v>
      </c>
      <c r="B98" s="291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70">
        <v>9937</v>
      </c>
      <c r="G98" s="71">
        <v>9931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7.5" customHeight="1">
      <c r="A99" s="27">
        <v>84</v>
      </c>
      <c r="B99" s="291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70"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37.5" customHeight="1">
      <c r="A100" s="27">
        <v>85</v>
      </c>
      <c r="B100" s="291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70">
        <v>9218</v>
      </c>
      <c r="G100" s="71">
        <v>9600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2.2" customHeight="1">
      <c r="A101" s="27">
        <v>86</v>
      </c>
      <c r="B101" s="291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70">
        <v>8018</v>
      </c>
      <c r="G101" s="71">
        <v>9000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6.25" customHeight="1">
      <c r="A102" s="27">
        <v>87</v>
      </c>
      <c r="B102" s="291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70">
        <v>11018</v>
      </c>
      <c r="G102" s="71">
        <v>12000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8.450000000000003" customHeight="1">
      <c r="A103" s="27">
        <v>88</v>
      </c>
      <c r="B103" s="291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70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2.25" customHeight="1">
      <c r="A104" s="27">
        <v>89</v>
      </c>
      <c r="B104" s="291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70">
        <v>21011</v>
      </c>
      <c r="G104" s="71">
        <v>21000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3.75" customHeight="1">
      <c r="A105" s="27">
        <v>90</v>
      </c>
      <c r="B105" s="291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70">
        <v>11968</v>
      </c>
      <c r="G105" s="71">
        <v>12000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4.700000000000003" customHeight="1">
      <c r="A106" s="27">
        <v>91</v>
      </c>
      <c r="B106" s="291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70">
        <v>11018</v>
      </c>
      <c r="G106" s="71">
        <v>12000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0" customHeight="1">
      <c r="A107" s="27">
        <v>92</v>
      </c>
      <c r="B107" s="291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70">
        <v>19036</v>
      </c>
      <c r="G107" s="71">
        <v>21000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1.15" customHeight="1">
      <c r="A108" s="27">
        <v>93</v>
      </c>
      <c r="B108" s="291"/>
      <c r="C108" s="29" t="s">
        <v>6057</v>
      </c>
      <c r="D108" s="35" t="s">
        <v>2874</v>
      </c>
      <c r="E108" s="36" t="s">
        <v>119</v>
      </c>
      <c r="F108" s="70">
        <v>10000</v>
      </c>
      <c r="G108" s="71">
        <v>10000</v>
      </c>
      <c r="H108" s="68"/>
      <c r="I108" s="159" t="e">
        <f>VLOOKUP(C108,'Danh mục VT'!A$2:E$2898,5,FALSE)</f>
        <v>#N/A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7.5" customHeight="1">
      <c r="A109" s="27">
        <v>94</v>
      </c>
      <c r="B109" s="291"/>
      <c r="C109" s="29" t="s">
        <v>1092</v>
      </c>
      <c r="D109" s="35" t="s">
        <v>1091</v>
      </c>
      <c r="E109" s="36" t="s">
        <v>119</v>
      </c>
      <c r="F109" s="70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2.5" customHeight="1">
      <c r="A110" s="171" t="s">
        <v>22</v>
      </c>
      <c r="B110" s="172"/>
      <c r="D110" s="174" t="s">
        <v>6159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>
      <c r="A111" s="82"/>
      <c r="E111" s="430" t="s">
        <v>6153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 ht="15" customHeigh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 ht="38.450000000000003" customHeight="1">
      <c r="A114" s="1"/>
      <c r="B114" s="2"/>
      <c r="C114" s="2"/>
      <c r="D114" s="289"/>
      <c r="E114" s="289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 ht="25.5" hidden="1" customHeight="1">
      <c r="A115" s="1"/>
      <c r="B115" s="2"/>
      <c r="C115" s="2"/>
      <c r="D115" s="289"/>
      <c r="E115" s="289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 ht="3" customHeight="1">
      <c r="A116" s="1"/>
      <c r="B116" s="2"/>
      <c r="C116" s="2"/>
      <c r="D116" s="289"/>
      <c r="E116" s="289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289"/>
      <c r="E117" s="289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289" customWidth="1"/>
    <col min="7" max="7" width="9.5703125" style="289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289"/>
      <c r="G1" s="289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289"/>
      <c r="G2" s="289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289"/>
      <c r="G3" s="289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3.25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18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288"/>
      <c r="G6" s="288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6150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6160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289"/>
      <c r="G10" s="66"/>
      <c r="H10" s="292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 ht="6.2" customHeight="1">
      <c r="P13" s="1"/>
      <c r="Q13" s="2"/>
    </row>
    <row r="14" spans="1:17" s="289" customFormat="1" ht="13.15" customHeight="1">
      <c r="A14" s="23" t="s">
        <v>11</v>
      </c>
      <c r="B14" s="290" t="s">
        <v>12</v>
      </c>
      <c r="C14" s="290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31.15" customHeight="1">
      <c r="A15" s="27"/>
      <c r="B15" s="291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49.15" customHeight="1">
      <c r="A16" s="27">
        <v>1</v>
      </c>
      <c r="B16" s="291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5500</v>
      </c>
      <c r="G16" s="70">
        <v>5500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50.25" customHeight="1">
      <c r="A17" s="27">
        <v>2</v>
      </c>
      <c r="B17" s="291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5500</v>
      </c>
      <c r="G17" s="71">
        <v>5500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3" customHeight="1">
      <c r="A18" s="27">
        <v>3</v>
      </c>
      <c r="B18" s="291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5500</v>
      </c>
      <c r="G18" s="71">
        <v>5500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229"/>
      <c r="P18" s="229"/>
    </row>
    <row r="19" spans="1:16" s="65" customFormat="1" ht="35.25" customHeight="1">
      <c r="A19" s="27">
        <v>4</v>
      </c>
      <c r="B19" s="291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5500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3.75" customHeight="1">
      <c r="A20" s="27">
        <v>5</v>
      </c>
      <c r="B20" s="291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16500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60.2" customHeight="1">
      <c r="A21" s="27">
        <v>6</v>
      </c>
      <c r="B21" s="291"/>
      <c r="C21" s="29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v>5500</v>
      </c>
      <c r="G21" s="71">
        <v>5500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/>
      <c r="N21" s="70"/>
      <c r="O21" s="229"/>
      <c r="P21" s="229"/>
    </row>
    <row r="22" spans="1:16" s="113" customFormat="1" ht="51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v>5500</v>
      </c>
      <c r="G22" s="71">
        <v>5500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70"/>
      <c r="N22" s="70"/>
      <c r="O22" s="229"/>
      <c r="P22" s="229"/>
    </row>
    <row r="23" spans="1:16" s="65" customFormat="1" ht="22.5" customHeight="1">
      <c r="A23" s="27">
        <v>8</v>
      </c>
      <c r="B23" s="291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v>5500</v>
      </c>
      <c r="G23" s="71">
        <v>5544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70"/>
      <c r="O23" s="69"/>
      <c r="P23" s="229"/>
    </row>
    <row r="24" spans="1:16" s="65" customFormat="1" ht="22.5" customHeight="1">
      <c r="A24" s="27">
        <v>9</v>
      </c>
      <c r="B24" s="291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5500</v>
      </c>
      <c r="G24" s="71">
        <v>5544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70"/>
      <c r="O24" s="69"/>
      <c r="P24" s="229"/>
    </row>
    <row r="25" spans="1:16" s="65" customFormat="1" ht="22.5" customHeight="1">
      <c r="A25" s="27">
        <v>10</v>
      </c>
      <c r="B25" s="291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5500</v>
      </c>
      <c r="G25" s="71">
        <v>5544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70"/>
      <c r="O25" s="69"/>
      <c r="P25" s="229"/>
    </row>
    <row r="26" spans="1:16" s="65" customFormat="1" ht="22.5" customHeight="1">
      <c r="A26" s="27">
        <v>11</v>
      </c>
      <c r="B26" s="291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22000</v>
      </c>
      <c r="G26" s="71">
        <v>22950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69"/>
      <c r="P26" s="229"/>
    </row>
    <row r="27" spans="1:16" s="65" customFormat="1" ht="33" customHeight="1">
      <c r="A27" s="27">
        <v>12</v>
      </c>
      <c r="B27" s="291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22000</v>
      </c>
      <c r="G27" s="71">
        <v>22000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0" customHeight="1">
      <c r="A28" s="27">
        <v>13</v>
      </c>
      <c r="B28" s="291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71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291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3.75" customHeight="1">
      <c r="A30" s="27">
        <v>15</v>
      </c>
      <c r="B30" s="291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v>5600</v>
      </c>
      <c r="G30" s="71"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70"/>
      <c r="O30" s="69"/>
      <c r="P30" s="229"/>
    </row>
    <row r="31" spans="1:16" s="65" customFormat="1" ht="44.25" customHeight="1">
      <c r="A31" s="27">
        <v>16</v>
      </c>
      <c r="B31" s="291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70"/>
      <c r="O31" s="69"/>
      <c r="P31" s="229"/>
    </row>
    <row r="32" spans="1:16" s="65" customFormat="1" ht="39" customHeight="1">
      <c r="A32" s="27">
        <v>17</v>
      </c>
      <c r="B32" s="291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147"/>
      <c r="O32" s="69"/>
      <c r="P32" s="229"/>
    </row>
    <row r="33" spans="1:17" s="65" customFormat="1" ht="35.25" customHeight="1">
      <c r="A33" s="27">
        <v>18</v>
      </c>
      <c r="B33" s="291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280</v>
      </c>
      <c r="G33" s="71">
        <v>280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89"/>
      <c r="O33" s="69"/>
      <c r="P33" s="229"/>
    </row>
    <row r="34" spans="1:17" s="65" customFormat="1" ht="23.25" customHeight="1">
      <c r="A34" s="27">
        <v>19</v>
      </c>
      <c r="B34" s="291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5600</v>
      </c>
      <c r="G34" s="71"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70"/>
      <c r="O34" s="69"/>
      <c r="P34" s="229"/>
    </row>
    <row r="35" spans="1:17" s="113" customFormat="1" ht="33.75" customHeight="1">
      <c r="A35" s="27">
        <v>20</v>
      </c>
      <c r="B35" s="105"/>
      <c r="C35" s="29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v>5600</v>
      </c>
      <c r="G35" s="110">
        <v>5600</v>
      </c>
      <c r="H35" s="111"/>
      <c r="I35" s="159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70"/>
      <c r="N35" s="189"/>
      <c r="O35" s="230"/>
      <c r="P35" s="229"/>
    </row>
    <row r="36" spans="1:17" s="113" customFormat="1" ht="33.75" customHeight="1">
      <c r="A36" s="27">
        <v>21</v>
      </c>
      <c r="B36" s="105"/>
      <c r="C36" s="29" t="s">
        <v>2540</v>
      </c>
      <c r="D36" s="35" t="str">
        <f>VLOOKUP($C36,'[2]Tài khoản'!A$2:D$2746,2,FALSE)</f>
        <v>PCBA BCM68380</v>
      </c>
      <c r="E36" s="108" t="s">
        <v>55</v>
      </c>
      <c r="F36" s="109">
        <v>5500</v>
      </c>
      <c r="G36" s="110">
        <v>5169</v>
      </c>
      <c r="H36" s="111"/>
      <c r="I36" s="159" t="str">
        <f>VLOOKUP(C36,'Danh mục VT'!A$2:E$2898,5,FALSE)</f>
        <v>TP</v>
      </c>
      <c r="J36" s="187">
        <f>VLOOKUP(C36,'Danh mục VT'!A$2:F$2898,6,FALSE)</f>
        <v>0</v>
      </c>
      <c r="K36" s="188" t="str">
        <f>VLOOKUP(C36,'Danh mục VT'!A$2:D$2898,4,FALSE)</f>
        <v>15511</v>
      </c>
      <c r="L36" s="183" t="s">
        <v>5918</v>
      </c>
      <c r="M36" s="70"/>
      <c r="N36" s="189"/>
      <c r="O36" s="230"/>
      <c r="P36" s="229"/>
    </row>
    <row r="37" spans="1:17" s="113" customFormat="1" ht="33.75" customHeight="1">
      <c r="A37" s="27">
        <v>22</v>
      </c>
      <c r="B37" s="232"/>
      <c r="C37" s="29" t="s">
        <v>79</v>
      </c>
      <c r="D37" s="35" t="str">
        <f>VLOOKUP($C37,'[2]Tài khoản'!A$2:D$2746,2,FALSE)</f>
        <v>Bộ nguồn AC/DC  AC 100~240V DC 12V 1.25A</v>
      </c>
      <c r="E37" s="108" t="s">
        <v>55</v>
      </c>
      <c r="F37" s="233">
        <v>5600</v>
      </c>
      <c r="G37" s="234">
        <v>5600</v>
      </c>
      <c r="H37" s="235"/>
      <c r="I37" s="159" t="str">
        <f>VLOOKUP(C37,'Danh mục VT'!A$2:E$2898,5,FALSE)</f>
        <v>TP</v>
      </c>
      <c r="J37" s="187">
        <f>VLOOKUP(C37,'Danh mục VT'!A$2:F$2898,6,FALSE)</f>
        <v>0</v>
      </c>
      <c r="K37" s="188" t="str">
        <f>VLOOKUP(C37,'Danh mục VT'!A$2:D$2898,4,FALSE)</f>
        <v>15511</v>
      </c>
      <c r="L37" s="183" t="s">
        <v>6055</v>
      </c>
      <c r="M37" s="126"/>
      <c r="N37" s="189"/>
      <c r="O37" s="230"/>
      <c r="P37" s="229"/>
    </row>
    <row r="38" spans="1:17" s="239" customFormat="1" ht="27.75" customHeight="1">
      <c r="A38" s="237" t="s">
        <v>22</v>
      </c>
      <c r="B38" s="238"/>
      <c r="D38" s="439" t="s">
        <v>6163</v>
      </c>
      <c r="E38" s="439"/>
      <c r="F38" s="439"/>
      <c r="G38" s="439"/>
      <c r="H38" s="439"/>
      <c r="I38" s="243"/>
      <c r="J38" s="258"/>
      <c r="K38" s="258"/>
      <c r="L38" s="258"/>
      <c r="M38" s="243"/>
      <c r="N38" s="243"/>
      <c r="O38" s="259"/>
      <c r="P38" s="259"/>
    </row>
    <row r="39" spans="1:17" s="77" customFormat="1" ht="21" customHeight="1">
      <c r="A39" s="82"/>
      <c r="E39" s="430" t="s">
        <v>6153</v>
      </c>
      <c r="F39" s="430"/>
      <c r="G39" s="430"/>
      <c r="H39" s="430"/>
      <c r="I39" s="63"/>
      <c r="J39" s="178"/>
      <c r="K39" s="178"/>
      <c r="L39" s="178"/>
      <c r="M39" s="63"/>
      <c r="N39" s="63"/>
      <c r="O39" s="82"/>
      <c r="P39" s="82"/>
    </row>
    <row r="40" spans="1:17" s="77" customFormat="1" ht="15" customHeigh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2"/>
      <c r="P40" s="82"/>
    </row>
    <row r="41" spans="1:17" s="89" customForma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231"/>
      <c r="P41" s="231"/>
    </row>
    <row r="42" spans="1:17" s="65" customFormat="1" ht="38.450000000000003" customHeight="1">
      <c r="A42" s="1"/>
      <c r="B42" s="2"/>
      <c r="C42" s="2"/>
      <c r="D42" s="289"/>
      <c r="E42" s="289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 ht="25.5" hidden="1" customHeight="1">
      <c r="A43" s="1"/>
      <c r="B43" s="2"/>
      <c r="C43" s="2"/>
      <c r="D43" s="289"/>
      <c r="E43" s="289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 ht="3" customHeight="1">
      <c r="A44" s="1"/>
      <c r="B44" s="2"/>
      <c r="C44" s="2"/>
      <c r="D44" s="289"/>
      <c r="E44" s="289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289"/>
      <c r="E45" s="289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57" customForma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5"/>
      <c r="P46" s="5"/>
    </row>
    <row r="47" spans="1:17">
      <c r="P47" s="1"/>
      <c r="Q47" s="2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9" spans="1:17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</sheetData>
  <mergeCells count="13">
    <mergeCell ref="D38:H38"/>
    <mergeCell ref="A4:H4"/>
    <mergeCell ref="A5:H5"/>
    <mergeCell ref="D14:D15"/>
    <mergeCell ref="E14:E15"/>
    <mergeCell ref="F14:H14"/>
    <mergeCell ref="A46:C46"/>
    <mergeCell ref="E39:H39"/>
    <mergeCell ref="A40:C40"/>
    <mergeCell ref="E40:F40"/>
    <mergeCell ref="G40:H40"/>
    <mergeCell ref="A41:C41"/>
    <mergeCell ref="E41:F41"/>
  </mergeCells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I25" sqref="I25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295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7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95"/>
      <c r="G1" s="5"/>
      <c r="H1" s="6"/>
      <c r="I1" s="6"/>
      <c r="J1" s="184"/>
      <c r="K1" s="184"/>
      <c r="L1" s="6"/>
      <c r="M1" s="6"/>
      <c r="N1" s="7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95"/>
      <c r="G2" s="5"/>
      <c r="H2" s="6"/>
      <c r="I2" s="6"/>
      <c r="J2" s="184"/>
      <c r="K2" s="184"/>
      <c r="L2" s="6"/>
      <c r="M2" s="6"/>
      <c r="N2" s="7"/>
      <c r="O2" s="33"/>
      <c r="P2" s="33"/>
    </row>
    <row r="3" spans="1:16" s="8" customFormat="1">
      <c r="A3" s="1"/>
      <c r="B3" s="2"/>
      <c r="C3" s="9"/>
      <c r="D3" s="2"/>
      <c r="E3" s="2"/>
      <c r="F3" s="295"/>
      <c r="G3" s="5"/>
      <c r="H3" s="6"/>
      <c r="I3" s="6"/>
      <c r="J3" s="184"/>
      <c r="K3" s="184"/>
      <c r="L3" s="6"/>
      <c r="M3" s="6"/>
      <c r="N3" s="7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7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7"/>
      <c r="O5" s="33"/>
      <c r="P5" s="33"/>
    </row>
    <row r="6" spans="1:16" s="8" customFormat="1">
      <c r="A6" s="1"/>
      <c r="B6" s="2"/>
      <c r="C6" s="3"/>
      <c r="D6" s="3"/>
      <c r="E6" s="3"/>
      <c r="F6" s="294"/>
      <c r="G6" s="5"/>
      <c r="H6" s="6"/>
      <c r="I6" s="6"/>
      <c r="J6" s="184"/>
      <c r="K6" s="184"/>
      <c r="L6" s="6"/>
      <c r="M6" s="6"/>
      <c r="N6" s="7"/>
      <c r="O6" s="33"/>
      <c r="P6" s="33"/>
    </row>
    <row r="7" spans="1:16" s="8" customFormat="1">
      <c r="A7" s="1"/>
      <c r="B7" s="2"/>
      <c r="C7" s="2"/>
      <c r="D7" s="11"/>
      <c r="E7" s="11" t="s">
        <v>6150</v>
      </c>
      <c r="F7" s="12"/>
      <c r="G7" s="5"/>
      <c r="H7" s="6"/>
      <c r="I7" s="6"/>
      <c r="J7" s="184"/>
      <c r="K7" s="184"/>
      <c r="L7" s="6"/>
      <c r="M7" s="6"/>
      <c r="N7" s="7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6164</v>
      </c>
      <c r="G8" s="5"/>
      <c r="H8" s="6"/>
      <c r="I8" s="6"/>
      <c r="J8" s="184"/>
      <c r="K8" s="184"/>
      <c r="L8" s="6"/>
      <c r="M8" s="6"/>
      <c r="N8" s="7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95"/>
      <c r="G10" s="298"/>
      <c r="H10" s="6"/>
      <c r="I10" s="6"/>
      <c r="J10" s="184"/>
      <c r="K10" s="184"/>
      <c r="L10" s="6"/>
      <c r="M10" s="6"/>
      <c r="N10" s="7"/>
      <c r="O10" s="33"/>
      <c r="P10" s="33"/>
    </row>
    <row r="11" spans="1:16" s="8" customFormat="1">
      <c r="A11" s="14" t="s">
        <v>7</v>
      </c>
      <c r="B11" s="18"/>
      <c r="C11" s="2"/>
      <c r="D11" s="19" t="s">
        <v>6029</v>
      </c>
      <c r="E11" s="20"/>
      <c r="F11" s="2"/>
      <c r="G11" s="5"/>
      <c r="H11" s="6"/>
      <c r="I11" s="6"/>
      <c r="J11" s="184"/>
      <c r="K11" s="184"/>
      <c r="L11" s="6"/>
      <c r="M11" s="6"/>
      <c r="N11" s="7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  <c r="O12" s="33"/>
      <c r="P12" s="33"/>
    </row>
    <row r="14" spans="1:16" s="295" customFormat="1" ht="13.15" customHeight="1">
      <c r="A14" s="23" t="s">
        <v>11</v>
      </c>
      <c r="B14" s="296" t="s">
        <v>12</v>
      </c>
      <c r="C14" s="29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5"/>
      <c r="P14" s="5"/>
    </row>
    <row r="15" spans="1:16" s="8" customFormat="1" ht="31.15" customHeight="1">
      <c r="A15" s="27"/>
      <c r="B15" s="29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  <c r="O15" s="33"/>
      <c r="P15" s="33"/>
    </row>
    <row r="16" spans="1:16" s="8" customFormat="1" ht="32.25" customHeight="1">
      <c r="A16" s="27">
        <v>1</v>
      </c>
      <c r="B16" s="297"/>
      <c r="C16" s="29" t="s">
        <v>1910</v>
      </c>
      <c r="D16" s="35" t="str">
        <f>VLOOKUP($C16,'[2]Tài khoản'!A$2:D$2746,2,FALSE)</f>
        <v>2.4/5 GHz IEEE 802.11n MAC/PHY/Radio Chip</v>
      </c>
      <c r="E16" s="36" t="s">
        <v>119</v>
      </c>
      <c r="F16" s="37">
        <v>100</v>
      </c>
      <c r="G16" s="38">
        <v>100</v>
      </c>
      <c r="H16" s="58"/>
      <c r="I16" s="8" t="str">
        <f>VLOOKUP(C16,'Danh mục VT'!A$2:E$2898,5,FALSE)</f>
        <v>NVL</v>
      </c>
      <c r="J16" s="185" t="s">
        <v>5913</v>
      </c>
      <c r="K16" s="181" t="str">
        <f>VLOOKUP(C16,'Danh mục VT'!A$2:D$2898,4,FALSE)</f>
        <v>15214</v>
      </c>
      <c r="L16" s="183" t="s">
        <v>5905</v>
      </c>
      <c r="M16" s="58" t="s">
        <v>5956</v>
      </c>
      <c r="N16" s="257"/>
      <c r="O16" s="33"/>
      <c r="P16" s="33"/>
    </row>
    <row r="17" spans="1:19" s="8" customFormat="1" ht="45.4" customHeight="1">
      <c r="A17" s="27">
        <v>2</v>
      </c>
      <c r="B17" s="297"/>
      <c r="C17" s="29" t="s">
        <v>2171</v>
      </c>
      <c r="D17" s="35" t="str">
        <f>VLOOKUP($C17,'[2]Tài khoản'!A$2:D$2746,2,FALSE)</f>
        <v>XSTR,SWH,SOT23,40V,200mA</v>
      </c>
      <c r="E17" s="36" t="s">
        <v>119</v>
      </c>
      <c r="F17" s="37">
        <v>100</v>
      </c>
      <c r="G17" s="38">
        <v>100</v>
      </c>
      <c r="H17" s="58"/>
      <c r="I17" s="8" t="str">
        <f>VLOOKUP(C17,'Danh mục VT'!A$2:E$2898,5,FALSE)</f>
        <v>NVL</v>
      </c>
      <c r="J17" s="185" t="s">
        <v>5913</v>
      </c>
      <c r="K17" s="181" t="str">
        <f>VLOOKUP(C17,'Danh mục VT'!A$2:D$2898,4,FALSE)</f>
        <v>15214</v>
      </c>
      <c r="L17" s="183" t="s">
        <v>5905</v>
      </c>
      <c r="M17" s="58" t="s">
        <v>5956</v>
      </c>
      <c r="N17" s="257"/>
      <c r="O17" s="33"/>
      <c r="P17" s="33"/>
    </row>
    <row r="18" spans="1:19" s="8" customFormat="1" ht="29.25" customHeight="1">
      <c r="A18" s="134">
        <v>3</v>
      </c>
      <c r="B18" s="125"/>
      <c r="C18" s="170" t="s">
        <v>887</v>
      </c>
      <c r="D18" s="35" t="str">
        <f>VLOOKUP($C18,'[2]Tài khoản'!A$2:D$2746,2,FALSE)</f>
        <v>Green, 2.1V, 20mA, Surface Mount,3.20mm L x 1.60mm W</v>
      </c>
      <c r="E18" s="125" t="s">
        <v>119</v>
      </c>
      <c r="F18" s="37">
        <v>100</v>
      </c>
      <c r="G18" s="38">
        <v>100</v>
      </c>
      <c r="H18" s="58"/>
      <c r="I18" s="8" t="str">
        <f>VLOOKUP(C18,'Danh mục VT'!A$2:E$2898,5,FALSE)</f>
        <v>NVL</v>
      </c>
      <c r="J18" s="185" t="s">
        <v>5913</v>
      </c>
      <c r="K18" s="181" t="str">
        <f>VLOOKUP(C18,'Danh mục VT'!A$2:D$2898,4,FALSE)</f>
        <v>15214</v>
      </c>
      <c r="L18" s="183" t="s">
        <v>5905</v>
      </c>
      <c r="M18" s="58" t="s">
        <v>5956</v>
      </c>
      <c r="N18" s="257"/>
      <c r="O18" s="33"/>
      <c r="P18" s="33"/>
    </row>
    <row r="19" spans="1:19" s="8" customFormat="1" ht="29.25" customHeight="1">
      <c r="A19" s="27">
        <v>4</v>
      </c>
      <c r="B19" s="125"/>
      <c r="C19" s="170" t="s">
        <v>453</v>
      </c>
      <c r="D19" s="35" t="str">
        <f>VLOOKUP($C19,'[2]Tài khoản'!A$2:D$2746,2,FALSE)</f>
        <v>CAP,CER,0402,0.1uF,10%,16V,X7R</v>
      </c>
      <c r="E19" s="125" t="s">
        <v>119</v>
      </c>
      <c r="F19" s="37">
        <v>100</v>
      </c>
      <c r="G19" s="38">
        <v>100</v>
      </c>
      <c r="H19" s="58"/>
      <c r="I19" s="8" t="str">
        <f>VLOOKUP(C19,'Danh mục VT'!A$2:E$2898,5,FALSE)</f>
        <v>NVL</v>
      </c>
      <c r="J19" s="185" t="s">
        <v>5913</v>
      </c>
      <c r="K19" s="181"/>
      <c r="L19" s="183"/>
      <c r="M19" s="58" t="s">
        <v>5956</v>
      </c>
      <c r="N19" s="257"/>
      <c r="O19" s="33"/>
      <c r="P19" s="33"/>
    </row>
    <row r="20" spans="1:19" s="8" customFormat="1" ht="43.5" customHeight="1">
      <c r="A20" s="134">
        <v>5</v>
      </c>
      <c r="B20" s="125"/>
      <c r="C20" s="170" t="s">
        <v>305</v>
      </c>
      <c r="D20" s="35" t="str">
        <f>VLOOKUP($C20,'[2]Tài khoản'!A$2:D$2746,2,FALSE)</f>
        <v>IND,FB,0603,220@100MHz,25%,2A,50mohm</v>
      </c>
      <c r="E20" s="125" t="s">
        <v>119</v>
      </c>
      <c r="F20" s="37">
        <v>100</v>
      </c>
      <c r="G20" s="38">
        <v>100</v>
      </c>
      <c r="H20" s="58"/>
      <c r="I20" s="8" t="str">
        <f>VLOOKUP(C20,'Danh mục VT'!A$2:E$2898,5,FALSE)</f>
        <v>NVL</v>
      </c>
      <c r="J20" s="185" t="s">
        <v>5913</v>
      </c>
      <c r="K20" s="181" t="str">
        <f>VLOOKUP(C20,'Danh mục VT'!A$2:D$2898,4,FALSE)</f>
        <v>15214</v>
      </c>
      <c r="L20" s="183" t="s">
        <v>5905</v>
      </c>
      <c r="M20" s="58" t="s">
        <v>5956</v>
      </c>
      <c r="N20" s="58"/>
      <c r="O20" s="33"/>
      <c r="P20" s="33"/>
      <c r="Q20" s="42"/>
      <c r="R20" s="42"/>
      <c r="S20" s="42"/>
    </row>
    <row r="21" spans="1:19" s="8" customFormat="1" ht="43.5" customHeight="1">
      <c r="A21" s="27">
        <v>6</v>
      </c>
      <c r="B21" s="125"/>
      <c r="C21" s="170" t="s">
        <v>1845</v>
      </c>
      <c r="D21" s="35" t="str">
        <f>VLOOKUP($C21,'[2]Tài khoản'!A$2:D$2746,2,FALSE)</f>
        <v>RED, 2.1V, 20mA, Surface Mount,3.20mm L x 1.60mm W</v>
      </c>
      <c r="E21" s="125" t="s">
        <v>119</v>
      </c>
      <c r="F21" s="37">
        <v>100</v>
      </c>
      <c r="G21" s="38">
        <v>100</v>
      </c>
      <c r="H21" s="58"/>
      <c r="I21" s="8" t="str">
        <f>VLOOKUP(C21,'Danh mục VT'!A$2:E$2898,5,FALSE)</f>
        <v>NVL</v>
      </c>
      <c r="J21" s="185" t="s">
        <v>5913</v>
      </c>
      <c r="K21" s="181" t="str">
        <f>VLOOKUP(C21,'Danh mục VT'!A$2:D$2898,4,FALSE)</f>
        <v>15214</v>
      </c>
      <c r="L21" s="183" t="s">
        <v>5905</v>
      </c>
      <c r="M21" s="58" t="s">
        <v>5956</v>
      </c>
      <c r="N21" s="58"/>
      <c r="O21" s="33"/>
      <c r="P21" s="33"/>
      <c r="Q21" s="42"/>
      <c r="R21" s="42"/>
      <c r="S21" s="42"/>
    </row>
    <row r="22" spans="1:19" s="8" customFormat="1" ht="9.4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6"/>
      <c r="M22" s="6"/>
      <c r="N22" s="7"/>
      <c r="O22" s="33"/>
      <c r="P22" s="33"/>
    </row>
    <row r="23" spans="1:19" ht="18.75" customHeight="1">
      <c r="A23" s="14" t="s">
        <v>22</v>
      </c>
      <c r="B23" s="18"/>
      <c r="D23" s="11" t="s">
        <v>6165</v>
      </c>
      <c r="E23" s="46"/>
      <c r="F23" s="46"/>
      <c r="G23" s="47"/>
      <c r="N23" s="48"/>
      <c r="O23" s="1"/>
      <c r="P23" s="1"/>
    </row>
    <row r="24" spans="1:19">
      <c r="E24" s="429" t="s">
        <v>6153</v>
      </c>
      <c r="F24" s="429"/>
      <c r="G24" s="429"/>
      <c r="N24" s="48"/>
      <c r="O24" s="1"/>
      <c r="P24" s="1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1"/>
      <c r="P25" s="1"/>
    </row>
    <row r="26" spans="1:19" s="295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  <c r="O26" s="5"/>
      <c r="P26" s="5"/>
    </row>
    <row r="27" spans="1:19" s="8" customFormat="1" ht="21.75" customHeight="1">
      <c r="A27" s="1"/>
      <c r="B27" s="2"/>
      <c r="C27" s="2"/>
      <c r="D27" s="295"/>
      <c r="E27" s="295"/>
      <c r="F27" s="2"/>
      <c r="G27" s="5"/>
      <c r="H27" s="6"/>
      <c r="I27" s="6"/>
      <c r="J27" s="184"/>
      <c r="K27" s="184"/>
      <c r="L27" s="6"/>
      <c r="M27" s="6"/>
      <c r="N27" s="7"/>
      <c r="O27" s="33"/>
      <c r="P27" s="33"/>
    </row>
    <row r="28" spans="1:19" s="8" customFormat="1" ht="39" customHeight="1">
      <c r="A28" s="1"/>
      <c r="B28" s="2"/>
      <c r="C28" s="2"/>
      <c r="D28" s="295"/>
      <c r="E28" s="295"/>
      <c r="F28" s="2"/>
      <c r="G28" s="5"/>
      <c r="H28" s="6"/>
      <c r="I28" s="6"/>
      <c r="J28" s="184"/>
      <c r="K28" s="184"/>
      <c r="L28" s="6"/>
      <c r="M28" s="6"/>
      <c r="N28" s="7"/>
      <c r="O28" s="33"/>
      <c r="P28" s="33"/>
    </row>
    <row r="29" spans="1:19" s="8" customFormat="1" hidden="1">
      <c r="A29" s="1"/>
      <c r="B29" s="2"/>
      <c r="C29" s="2"/>
      <c r="D29" s="295"/>
      <c r="E29" s="295"/>
      <c r="F29" s="2"/>
      <c r="G29" s="5"/>
      <c r="H29" s="6"/>
      <c r="I29" s="6"/>
      <c r="J29" s="184"/>
      <c r="K29" s="184"/>
      <c r="L29" s="6"/>
      <c r="M29" s="6"/>
      <c r="N29" s="7"/>
      <c r="O29" s="33"/>
      <c r="P29" s="33"/>
    </row>
    <row r="30" spans="1:19" s="8" customFormat="1" hidden="1">
      <c r="A30" s="1"/>
      <c r="B30" s="2"/>
      <c r="C30" s="2"/>
      <c r="D30" s="295"/>
      <c r="E30" s="295"/>
      <c r="F30" s="2"/>
      <c r="G30" s="5"/>
      <c r="H30" s="6"/>
      <c r="I30" s="6"/>
      <c r="J30" s="184"/>
      <c r="K30" s="184"/>
      <c r="L30" s="6"/>
      <c r="M30" s="6"/>
      <c r="N30" s="7"/>
      <c r="O30" s="33"/>
      <c r="P30" s="33"/>
    </row>
    <row r="31" spans="1:19" s="57" customFormat="1">
      <c r="A31" s="422" t="s">
        <v>74</v>
      </c>
      <c r="B31" s="422"/>
      <c r="C31" s="422"/>
      <c r="D31" s="295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  <c r="O31" s="5"/>
      <c r="P31" s="5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1"/>
      <c r="P32" s="1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"/>
  <sheetViews>
    <sheetView topLeftCell="A10" workbookViewId="0">
      <selection activeCell="A10"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295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295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295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295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294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6150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6166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295"/>
      <c r="G10" s="298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295" customFormat="1" ht="13.15" customHeight="1">
      <c r="A14" s="23" t="s">
        <v>11</v>
      </c>
      <c r="B14" s="296" t="s">
        <v>12</v>
      </c>
      <c r="C14" s="29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1.15" customHeight="1">
      <c r="A15" s="27"/>
      <c r="B15" s="29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39.75" customHeight="1">
      <c r="A16" s="27">
        <v>1</v>
      </c>
      <c r="B16" s="297"/>
      <c r="C16" s="305" t="s">
        <v>2753</v>
      </c>
      <c r="D16" s="35" t="str">
        <f>VLOOKUP($C16,'[2]Tài khoản'!A$2:D$2746,2,FALSE)</f>
        <v>Tai nghe S2 Ulc</v>
      </c>
      <c r="E16" s="36" t="s">
        <v>119</v>
      </c>
      <c r="F16" s="37">
        <v>1</v>
      </c>
      <c r="G16" s="38">
        <v>1</v>
      </c>
      <c r="H16" s="58"/>
      <c r="I16" s="159" t="str">
        <f>VLOOKUP(C16,'Danh mục VT'!A$2:E$2898,5,FALSE)</f>
        <v>NVL</v>
      </c>
      <c r="J16" s="195" t="s">
        <v>5956</v>
      </c>
      <c r="K16" s="185" t="s">
        <v>5913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39.75" customHeight="1">
      <c r="A17" s="27">
        <v>2</v>
      </c>
      <c r="B17" s="297"/>
      <c r="C17" s="305" t="s">
        <v>5073</v>
      </c>
      <c r="D17" s="35" t="str">
        <f>VLOOKUP($C17,'[2]Tài khoản'!A$2:D$2746,2,FALSE)</f>
        <v>Kem hàn - Solder paste</v>
      </c>
      <c r="E17" s="36" t="s">
        <v>5851</v>
      </c>
      <c r="F17" s="37" t="s">
        <v>6170</v>
      </c>
      <c r="G17" s="38" t="s">
        <v>6170</v>
      </c>
      <c r="H17" s="58"/>
      <c r="I17" s="159" t="str">
        <f>VLOOKUP(C17,'Danh mục VT'!A$2:E$2898,5,FALSE)</f>
        <v>VTTH</v>
      </c>
      <c r="J17" s="195" t="s">
        <v>5956</v>
      </c>
      <c r="K17" s="185" t="s">
        <v>5913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8.450000000000003" customHeight="1">
      <c r="A18" s="27">
        <v>3</v>
      </c>
      <c r="B18" s="297"/>
      <c r="C18" s="305" t="s">
        <v>5414</v>
      </c>
      <c r="D18" s="35" t="str">
        <f>VLOOKUP($C18,'[2]Tài khoản'!A$2:D$2746,2,FALSE)</f>
        <v>Thiếc thanh 63BE20 LD BAR-Sn63/PB37</v>
      </c>
      <c r="E18" s="36" t="s">
        <v>5851</v>
      </c>
      <c r="F18" s="37">
        <v>20</v>
      </c>
      <c r="G18" s="37">
        <v>20</v>
      </c>
      <c r="H18" s="58"/>
      <c r="I18" s="159" t="str">
        <f>VLOOKUP(C18,'Danh mục VT'!A$2:E$2898,5,FALSE)</f>
        <v>VTTH</v>
      </c>
      <c r="J18" s="195" t="s">
        <v>5956</v>
      </c>
      <c r="K18" s="185" t="s">
        <v>5913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25.5">
      <c r="A19" s="27">
        <v>4</v>
      </c>
      <c r="B19" s="297"/>
      <c r="C19" s="305" t="s">
        <v>5424</v>
      </c>
      <c r="D19" s="35" t="str">
        <f>VLOOKUP($C19,'[2]Tài khoản'!A$2:D$2746,2,FALSE)</f>
        <v>Chế phẩm làm sạch bề mặt kim loại (flux)</v>
      </c>
      <c r="E19" s="36" t="s">
        <v>5851</v>
      </c>
      <c r="F19" s="37">
        <v>20</v>
      </c>
      <c r="G19" s="37">
        <v>20</v>
      </c>
      <c r="H19" s="58"/>
      <c r="I19" s="159" t="str">
        <f>VLOOKUP(C19,'Danh mục VT'!A$2:E$2898,5,FALSE)</f>
        <v>VTTH</v>
      </c>
      <c r="J19" s="195" t="s">
        <v>5956</v>
      </c>
      <c r="K19" s="185" t="s">
        <v>5913</v>
      </c>
      <c r="L19" s="181" t="s">
        <v>5874</v>
      </c>
      <c r="M19" s="181">
        <v>1521</v>
      </c>
      <c r="N19" s="257"/>
      <c r="O19" s="33"/>
      <c r="P19" s="33"/>
    </row>
    <row r="20" spans="1:16" s="8" customFormat="1" ht="15">
      <c r="A20" s="27">
        <v>5</v>
      </c>
      <c r="B20" s="297"/>
      <c r="C20" s="170" t="s">
        <v>5031</v>
      </c>
      <c r="D20" s="35" t="str">
        <f>VLOOKUP($C20,'[2]Tài khoản'!A$2:D$2746,2,FALSE)</f>
        <v>Ổ cắm Lioa 6 chấu dây 5m</v>
      </c>
      <c r="E20" s="36" t="s">
        <v>119</v>
      </c>
      <c r="F20" s="37">
        <v>2</v>
      </c>
      <c r="G20" s="38">
        <v>2</v>
      </c>
      <c r="H20" s="58"/>
      <c r="I20" s="159" t="str">
        <f>VLOOKUP(C20,'Danh mục VT'!A$2:E$2898,5,FALSE)</f>
        <v>CCDC</v>
      </c>
      <c r="J20" s="195" t="s">
        <v>5956</v>
      </c>
      <c r="K20" s="185" t="s">
        <v>5917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15">
      <c r="A21" s="27">
        <v>6</v>
      </c>
      <c r="B21" s="297"/>
      <c r="C21" s="170" t="s">
        <v>5089</v>
      </c>
      <c r="D21" s="35" t="str">
        <f>VLOOKUP($C21,'[2]Tài khoản'!A$2:D$2746,2,FALSE)</f>
        <v>Vải lau tĩnh điện</v>
      </c>
      <c r="E21" s="36" t="s">
        <v>119</v>
      </c>
      <c r="F21" s="37">
        <v>2</v>
      </c>
      <c r="G21" s="38">
        <v>2</v>
      </c>
      <c r="H21" s="58"/>
      <c r="I21" s="159" t="str">
        <f>VLOOKUP(C21,'Danh mục VT'!A$2:E$2898,5,FALSE)</f>
        <v>VTTH</v>
      </c>
      <c r="J21" s="195" t="s">
        <v>5956</v>
      </c>
      <c r="K21" s="185" t="s">
        <v>5913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25.5">
      <c r="A22" s="27">
        <v>7</v>
      </c>
      <c r="B22" s="297"/>
      <c r="C22" s="170" t="s">
        <v>2771</v>
      </c>
      <c r="D22" s="35" t="str">
        <f>VLOOKUP($C22,'[2]Tài khoản'!A$2:D$2746,2,FALSE)</f>
        <v>Ốc vít vỏ ngắn 1.4x2.5mm S2 Ulc</v>
      </c>
      <c r="E22" s="36" t="s">
        <v>119</v>
      </c>
      <c r="F22" s="37">
        <v>4000</v>
      </c>
      <c r="G22" s="38">
        <v>4000</v>
      </c>
      <c r="H22" s="58"/>
      <c r="I22" s="159" t="str">
        <f>VLOOKUP(C22,'Danh mục VT'!A$2:E$2898,5,FALSE)</f>
        <v>NVL</v>
      </c>
      <c r="J22" s="195" t="s">
        <v>5956</v>
      </c>
      <c r="K22" s="185" t="s">
        <v>5913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29.25" customHeight="1">
      <c r="A23" s="27">
        <v>8</v>
      </c>
      <c r="B23" s="297"/>
      <c r="C23" s="170" t="s">
        <v>2773</v>
      </c>
      <c r="D23" s="35" t="str">
        <f>VLOOKUP($C23,'[2]Tài khoản'!A$2:D$2746,2,FALSE)</f>
        <v>Ốc vít vỏ dài 1.4x3mm S2 Ulc</v>
      </c>
      <c r="E23" s="36" t="s">
        <v>119</v>
      </c>
      <c r="F23" s="37">
        <v>2000</v>
      </c>
      <c r="G23" s="38">
        <v>2000</v>
      </c>
      <c r="H23" s="58"/>
      <c r="I23" s="159" t="str">
        <f>VLOOKUP(C23,'Danh mục VT'!A$2:E$2898,5,FALSE)</f>
        <v>NVL</v>
      </c>
      <c r="J23" s="195" t="s">
        <v>5956</v>
      </c>
      <c r="K23" s="185" t="s">
        <v>5913</v>
      </c>
      <c r="L23" s="181" t="s">
        <v>5874</v>
      </c>
      <c r="M23" s="181">
        <v>1521</v>
      </c>
      <c r="N23" s="257"/>
      <c r="O23" s="33"/>
      <c r="P23" s="33"/>
    </row>
    <row r="24" spans="1:16" s="8" customFormat="1" ht="6.2" customHeight="1">
      <c r="A24" s="43"/>
      <c r="B24" s="44"/>
      <c r="C24" s="45"/>
      <c r="D24" s="45"/>
      <c r="E24" s="44"/>
      <c r="F24" s="44"/>
      <c r="G24" s="43"/>
      <c r="H24" s="6"/>
      <c r="I24" s="6"/>
      <c r="J24" s="184"/>
      <c r="K24" s="184"/>
      <c r="L24" s="184"/>
      <c r="M24" s="184"/>
      <c r="N24" s="33"/>
      <c r="O24" s="33"/>
      <c r="P24" s="33"/>
    </row>
    <row r="25" spans="1:16" ht="22.5" customHeight="1">
      <c r="A25" s="14" t="s">
        <v>22</v>
      </c>
      <c r="B25" s="18"/>
      <c r="D25" s="11" t="s">
        <v>6171</v>
      </c>
      <c r="E25" s="46"/>
      <c r="F25" s="46"/>
      <c r="G25" s="47"/>
      <c r="N25" s="1"/>
      <c r="O25" s="1"/>
      <c r="P25" s="1"/>
    </row>
    <row r="26" spans="1:16">
      <c r="E26" s="429" t="s">
        <v>6153</v>
      </c>
      <c r="F26" s="429"/>
      <c r="G26" s="429"/>
      <c r="N26" s="1"/>
      <c r="O26" s="1"/>
      <c r="P26" s="1"/>
    </row>
    <row r="27" spans="1:16">
      <c r="A27" s="420" t="s">
        <v>24</v>
      </c>
      <c r="B27" s="420"/>
      <c r="C27" s="420"/>
      <c r="D27" s="50" t="s">
        <v>25</v>
      </c>
      <c r="E27" s="420" t="s">
        <v>26</v>
      </c>
      <c r="F27" s="420"/>
      <c r="G27" s="436" t="s">
        <v>27</v>
      </c>
      <c r="H27" s="436"/>
      <c r="N27" s="1"/>
      <c r="O27" s="1"/>
      <c r="P27" s="1"/>
    </row>
    <row r="28" spans="1:16" s="295" customFormat="1">
      <c r="A28" s="421" t="s">
        <v>28</v>
      </c>
      <c r="B28" s="421"/>
      <c r="C28" s="421"/>
      <c r="D28" s="52" t="s">
        <v>28</v>
      </c>
      <c r="E28" s="421" t="s">
        <v>28</v>
      </c>
      <c r="F28" s="421"/>
      <c r="G28" s="55"/>
      <c r="H28" s="6"/>
      <c r="I28" s="6"/>
      <c r="J28" s="184"/>
      <c r="K28" s="184"/>
      <c r="L28" s="184"/>
      <c r="M28" s="184"/>
      <c r="N28" s="5"/>
      <c r="O28" s="5"/>
      <c r="P28" s="5"/>
    </row>
    <row r="29" spans="1:16" s="8" customFormat="1" ht="21.75" customHeight="1">
      <c r="A29" s="1"/>
      <c r="B29" s="2"/>
      <c r="C29" s="2"/>
      <c r="D29" s="295"/>
      <c r="E29" s="295"/>
      <c r="F29" s="2"/>
      <c r="G29" s="5"/>
      <c r="H29" s="6"/>
      <c r="I29" s="6"/>
      <c r="J29" s="184"/>
      <c r="K29" s="184"/>
      <c r="L29" s="184"/>
      <c r="M29" s="184"/>
      <c r="N29" s="33"/>
      <c r="O29" s="33"/>
      <c r="P29" s="33"/>
    </row>
    <row r="30" spans="1:16" s="8" customFormat="1" ht="39" customHeight="1">
      <c r="A30" s="1"/>
      <c r="B30" s="2"/>
      <c r="C30" s="2"/>
      <c r="D30" s="295"/>
      <c r="E30" s="295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 hidden="1">
      <c r="A31" s="1"/>
      <c r="B31" s="2"/>
      <c r="C31" s="2"/>
      <c r="D31" s="295"/>
      <c r="E31" s="295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8" customFormat="1" hidden="1">
      <c r="A32" s="1"/>
      <c r="B32" s="2"/>
      <c r="C32" s="2"/>
      <c r="D32" s="295"/>
      <c r="E32" s="295"/>
      <c r="F32" s="2"/>
      <c r="G32" s="5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s="57" customFormat="1">
      <c r="A33" s="422" t="s">
        <v>74</v>
      </c>
      <c r="B33" s="422"/>
      <c r="C33" s="422"/>
      <c r="D33" s="295" t="s">
        <v>87</v>
      </c>
      <c r="E33" s="2" t="s">
        <v>29</v>
      </c>
      <c r="F33" s="2"/>
      <c r="G33" s="5"/>
      <c r="H33" s="6"/>
      <c r="I33" s="6"/>
      <c r="J33" s="184"/>
      <c r="K33" s="184"/>
      <c r="L33" s="184"/>
      <c r="M33" s="184"/>
      <c r="N33" s="5"/>
      <c r="O33" s="5"/>
      <c r="P33" s="5"/>
    </row>
    <row r="34" spans="1:16">
      <c r="A34" s="2"/>
      <c r="F34" s="2"/>
      <c r="G34" s="2"/>
      <c r="H34" s="2"/>
      <c r="I34" s="2"/>
      <c r="J34" s="19"/>
      <c r="K34" s="19"/>
      <c r="L34" s="19"/>
      <c r="M34" s="19"/>
      <c r="N34" s="1"/>
      <c r="O34" s="1"/>
      <c r="P34" s="1"/>
    </row>
  </sheetData>
  <mergeCells count="13">
    <mergeCell ref="A33:C33"/>
    <mergeCell ref="E26:G26"/>
    <mergeCell ref="A27:C27"/>
    <mergeCell ref="E27:F27"/>
    <mergeCell ref="G27:H27"/>
    <mergeCell ref="A28:C28"/>
    <mergeCell ref="E28:F28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F16" sqref="F1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01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01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01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01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00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6150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6172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01"/>
      <c r="G10" s="304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01" customFormat="1" ht="13.15" customHeight="1">
      <c r="A14" s="23" t="s">
        <v>11</v>
      </c>
      <c r="B14" s="302" t="s">
        <v>12</v>
      </c>
      <c r="C14" s="30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1.15" customHeight="1">
      <c r="A15" s="27"/>
      <c r="B15" s="30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31.15" customHeight="1">
      <c r="A16" s="27">
        <v>1</v>
      </c>
      <c r="B16" s="303"/>
      <c r="C16" s="306" t="s">
        <v>3297</v>
      </c>
      <c r="D16" s="306" t="s">
        <v>3298</v>
      </c>
      <c r="E16" s="36" t="s">
        <v>119</v>
      </c>
      <c r="F16" s="37">
        <v>350</v>
      </c>
      <c r="G16" s="32">
        <v>350</v>
      </c>
      <c r="H16" s="299"/>
      <c r="I16" s="159" t="str">
        <f>VLOOKUP(C16,'Danh mục VT'!A$2:E$2898,5,FALSE)</f>
        <v>NVL</v>
      </c>
      <c r="J16" s="194"/>
      <c r="K16" s="180" t="s">
        <v>5913</v>
      </c>
      <c r="L16" s="180"/>
      <c r="M16" s="180"/>
      <c r="N16" s="228" t="s">
        <v>5956</v>
      </c>
      <c r="O16" s="33"/>
      <c r="P16" s="33"/>
    </row>
    <row r="17" spans="1:16" s="8" customFormat="1" ht="31.15" customHeight="1">
      <c r="A17" s="27">
        <v>2</v>
      </c>
      <c r="B17" s="303"/>
      <c r="C17" s="306" t="s">
        <v>3293</v>
      </c>
      <c r="D17" s="306" t="s">
        <v>3294</v>
      </c>
      <c r="E17" s="36" t="s">
        <v>119</v>
      </c>
      <c r="F17" s="37">
        <v>200</v>
      </c>
      <c r="G17" s="32">
        <v>200</v>
      </c>
      <c r="H17" s="299"/>
      <c r="I17" s="159" t="str">
        <f>VLOOKUP(C17,'Danh mục VT'!A$2:E$2898,5,FALSE)</f>
        <v>NVL</v>
      </c>
      <c r="J17" s="194"/>
      <c r="K17" s="180" t="s">
        <v>5913</v>
      </c>
      <c r="L17" s="180"/>
      <c r="M17" s="180"/>
      <c r="N17" s="228" t="s">
        <v>5956</v>
      </c>
      <c r="O17" s="33"/>
      <c r="P17" s="33"/>
    </row>
    <row r="18" spans="1:16" s="8" customFormat="1" ht="31.15" customHeight="1">
      <c r="A18" s="27">
        <v>3</v>
      </c>
      <c r="B18" s="303"/>
      <c r="C18" s="306" t="s">
        <v>3359</v>
      </c>
      <c r="D18" s="306" t="s">
        <v>3360</v>
      </c>
      <c r="E18" s="36" t="s">
        <v>119</v>
      </c>
      <c r="F18" s="37">
        <v>80</v>
      </c>
      <c r="G18" s="32">
        <v>80</v>
      </c>
      <c r="H18" s="299"/>
      <c r="I18" s="159" t="str">
        <f>VLOOKUP(C18,'Danh mục VT'!A$2:E$2898,5,FALSE)</f>
        <v>NVL</v>
      </c>
      <c r="J18" s="194"/>
      <c r="K18" s="180" t="s">
        <v>5913</v>
      </c>
      <c r="L18" s="180"/>
      <c r="M18" s="180"/>
      <c r="N18" s="228" t="s">
        <v>5956</v>
      </c>
      <c r="O18" s="33"/>
      <c r="P18" s="33"/>
    </row>
    <row r="19" spans="1:16" s="8" customFormat="1" ht="31.15" customHeight="1">
      <c r="A19" s="27">
        <v>4</v>
      </c>
      <c r="B19" s="303"/>
      <c r="C19" s="306" t="s">
        <v>3361</v>
      </c>
      <c r="D19" s="306" t="s">
        <v>3362</v>
      </c>
      <c r="E19" s="36" t="s">
        <v>119</v>
      </c>
      <c r="F19" s="37">
        <v>220</v>
      </c>
      <c r="G19" s="32">
        <v>220</v>
      </c>
      <c r="H19" s="299"/>
      <c r="I19" s="159" t="str">
        <f>VLOOKUP(C19,'Danh mục VT'!A$2:E$2898,5,FALSE)</f>
        <v>NVL</v>
      </c>
      <c r="J19" s="194"/>
      <c r="K19" s="180" t="s">
        <v>5913</v>
      </c>
      <c r="L19" s="180"/>
      <c r="M19" s="180"/>
      <c r="N19" s="228" t="s">
        <v>5956</v>
      </c>
      <c r="O19" s="33"/>
      <c r="P19" s="33"/>
    </row>
    <row r="20" spans="1:16" s="8" customFormat="1" ht="31.15" customHeight="1">
      <c r="A20" s="27">
        <v>5</v>
      </c>
      <c r="B20" s="303"/>
      <c r="C20" s="306" t="s">
        <v>3315</v>
      </c>
      <c r="D20" s="306" t="s">
        <v>6173</v>
      </c>
      <c r="E20" s="36" t="s">
        <v>119</v>
      </c>
      <c r="F20" s="37">
        <v>27</v>
      </c>
      <c r="G20" s="32">
        <v>27</v>
      </c>
      <c r="H20" s="299"/>
      <c r="I20" s="159" t="str">
        <f>VLOOKUP(C20,'Danh mục VT'!A$2:E$2898,5,FALSE)</f>
        <v>NVL</v>
      </c>
      <c r="J20" s="194"/>
      <c r="K20" s="180" t="s">
        <v>5913</v>
      </c>
      <c r="L20" s="180"/>
      <c r="M20" s="180"/>
      <c r="N20" s="228" t="s">
        <v>5956</v>
      </c>
      <c r="O20" s="33"/>
      <c r="P20" s="33"/>
    </row>
    <row r="21" spans="1:16" s="8" customFormat="1" ht="31.15" customHeight="1">
      <c r="A21" s="27">
        <v>6</v>
      </c>
      <c r="B21" s="303"/>
      <c r="C21" s="306" t="s">
        <v>3317</v>
      </c>
      <c r="D21" s="306" t="s">
        <v>6174</v>
      </c>
      <c r="E21" s="36" t="s">
        <v>119</v>
      </c>
      <c r="F21" s="37">
        <v>15</v>
      </c>
      <c r="G21" s="32">
        <v>15</v>
      </c>
      <c r="H21" s="299"/>
      <c r="I21" s="159" t="str">
        <f>VLOOKUP(C21,'Danh mục VT'!A$2:E$2898,5,FALSE)</f>
        <v>NVL</v>
      </c>
      <c r="J21" s="194"/>
      <c r="K21" s="180" t="s">
        <v>5913</v>
      </c>
      <c r="L21" s="180"/>
      <c r="M21" s="180"/>
      <c r="N21" s="228" t="s">
        <v>5956</v>
      </c>
      <c r="O21" s="33"/>
      <c r="P21" s="33"/>
    </row>
    <row r="22" spans="1:16" s="8" customFormat="1" ht="31.15" customHeight="1">
      <c r="A22" s="27">
        <v>7</v>
      </c>
      <c r="B22" s="303"/>
      <c r="C22" s="306" t="s">
        <v>3345</v>
      </c>
      <c r="D22" s="306" t="s">
        <v>3346</v>
      </c>
      <c r="E22" s="36" t="s">
        <v>119</v>
      </c>
      <c r="F22" s="37">
        <v>42</v>
      </c>
      <c r="G22" s="37">
        <v>42</v>
      </c>
      <c r="H22" s="299"/>
      <c r="I22" s="159" t="str">
        <f>VLOOKUP(C22,'Danh mục VT'!A$2:E$2898,5,FALSE)</f>
        <v>NVL</v>
      </c>
      <c r="J22" s="194"/>
      <c r="K22" s="180" t="s">
        <v>5913</v>
      </c>
      <c r="L22" s="180"/>
      <c r="M22" s="180"/>
      <c r="N22" s="228" t="s">
        <v>5956</v>
      </c>
      <c r="O22" s="33"/>
      <c r="P22" s="33"/>
    </row>
    <row r="23" spans="1:16" s="8" customFormat="1" ht="31.15" customHeight="1">
      <c r="A23" s="27">
        <v>8</v>
      </c>
      <c r="B23" s="303"/>
      <c r="C23" s="306" t="s">
        <v>3363</v>
      </c>
      <c r="D23" s="306" t="s">
        <v>3364</v>
      </c>
      <c r="E23" s="36" t="s">
        <v>119</v>
      </c>
      <c r="F23" s="37">
        <v>42</v>
      </c>
      <c r="G23" s="37">
        <v>42</v>
      </c>
      <c r="H23" s="299"/>
      <c r="I23" s="159" t="str">
        <f>VLOOKUP(C23,'Danh mục VT'!A$2:E$2898,5,FALSE)</f>
        <v>NVL</v>
      </c>
      <c r="J23" s="194"/>
      <c r="K23" s="180" t="s">
        <v>5913</v>
      </c>
      <c r="L23" s="180"/>
      <c r="M23" s="180"/>
      <c r="N23" s="228" t="s">
        <v>5956</v>
      </c>
      <c r="O23" s="33"/>
      <c r="P23" s="33"/>
    </row>
    <row r="24" spans="1:16" s="8" customFormat="1" ht="39.75" customHeight="1">
      <c r="A24" s="27">
        <v>9</v>
      </c>
      <c r="B24" s="303"/>
      <c r="C24" s="306" t="s">
        <v>3387</v>
      </c>
      <c r="D24" s="306" t="s">
        <v>3388</v>
      </c>
      <c r="E24" s="36" t="s">
        <v>119</v>
      </c>
      <c r="F24" s="37">
        <v>42</v>
      </c>
      <c r="G24" s="37">
        <v>42</v>
      </c>
      <c r="H24" s="58"/>
      <c r="I24" s="159" t="str">
        <f>VLOOKUP(C24,'Danh mục VT'!A$2:E$2898,5,FALSE)</f>
        <v>NVL</v>
      </c>
      <c r="J24" s="195"/>
      <c r="K24" s="180" t="s">
        <v>5913</v>
      </c>
      <c r="L24" s="181" t="s">
        <v>5874</v>
      </c>
      <c r="M24" s="181">
        <v>1521</v>
      </c>
      <c r="N24" s="228" t="s">
        <v>5956</v>
      </c>
      <c r="O24" s="33"/>
      <c r="P24" s="33"/>
    </row>
    <row r="25" spans="1:16" s="8" customFormat="1" ht="39.75" customHeight="1">
      <c r="A25" s="27">
        <v>10</v>
      </c>
      <c r="B25" s="303"/>
      <c r="C25" s="306" t="s">
        <v>3389</v>
      </c>
      <c r="D25" s="306" t="s">
        <v>3390</v>
      </c>
      <c r="E25" s="36" t="s">
        <v>119</v>
      </c>
      <c r="F25" s="37">
        <v>42</v>
      </c>
      <c r="G25" s="37">
        <v>42</v>
      </c>
      <c r="H25" s="58"/>
      <c r="I25" s="159" t="str">
        <f>VLOOKUP(C25,'Danh mục VT'!A$2:E$2898,5,FALSE)</f>
        <v>NVL</v>
      </c>
      <c r="J25" s="195"/>
      <c r="K25" s="180" t="s">
        <v>5913</v>
      </c>
      <c r="L25" s="181" t="s">
        <v>5874</v>
      </c>
      <c r="M25" s="181">
        <v>1521</v>
      </c>
      <c r="N25" s="228" t="s">
        <v>5956</v>
      </c>
      <c r="O25" s="33"/>
      <c r="P25" s="33"/>
    </row>
    <row r="26" spans="1:16" s="8" customFormat="1" ht="38.450000000000003" customHeight="1">
      <c r="A26" s="27">
        <v>11</v>
      </c>
      <c r="B26" s="303"/>
      <c r="C26" s="306" t="s">
        <v>3365</v>
      </c>
      <c r="D26" s="306" t="s">
        <v>3366</v>
      </c>
      <c r="E26" s="36" t="s">
        <v>119</v>
      </c>
      <c r="F26" s="37">
        <v>42</v>
      </c>
      <c r="G26" s="37">
        <v>42</v>
      </c>
      <c r="H26" s="58"/>
      <c r="I26" s="159" t="str">
        <f>VLOOKUP(C26,'Danh mục VT'!A$2:E$2898,5,FALSE)</f>
        <v>NVL</v>
      </c>
      <c r="J26" s="195"/>
      <c r="K26" s="180" t="s">
        <v>5913</v>
      </c>
      <c r="L26" s="181" t="s">
        <v>5874</v>
      </c>
      <c r="M26" s="181">
        <v>1521</v>
      </c>
      <c r="N26" s="228" t="s">
        <v>5956</v>
      </c>
      <c r="O26" s="33"/>
      <c r="P26" s="33"/>
    </row>
    <row r="27" spans="1:16" s="8" customFormat="1">
      <c r="A27" s="27">
        <v>12</v>
      </c>
      <c r="B27" s="303"/>
      <c r="C27" s="306" t="s">
        <v>3391</v>
      </c>
      <c r="D27" s="306" t="s">
        <v>3392</v>
      </c>
      <c r="E27" s="36" t="s">
        <v>119</v>
      </c>
      <c r="F27" s="37">
        <v>42</v>
      </c>
      <c r="G27" s="37">
        <v>42</v>
      </c>
      <c r="H27" s="58"/>
      <c r="I27" s="159" t="str">
        <f>VLOOKUP(C27,'Danh mục VT'!A$2:E$2898,5,FALSE)</f>
        <v>NVL</v>
      </c>
      <c r="J27" s="195"/>
      <c r="K27" s="180" t="s">
        <v>5913</v>
      </c>
      <c r="L27" s="181" t="s">
        <v>5874</v>
      </c>
      <c r="M27" s="181">
        <v>1521</v>
      </c>
      <c r="N27" s="228" t="s">
        <v>5956</v>
      </c>
      <c r="O27" s="33"/>
      <c r="P27" s="33"/>
    </row>
    <row r="28" spans="1:16" s="8" customFormat="1" ht="25.5">
      <c r="A28" s="27">
        <v>13</v>
      </c>
      <c r="B28" s="303"/>
      <c r="C28" s="306" t="s">
        <v>3393</v>
      </c>
      <c r="D28" s="306" t="s">
        <v>3394</v>
      </c>
      <c r="E28" s="36" t="s">
        <v>119</v>
      </c>
      <c r="F28" s="37">
        <v>42</v>
      </c>
      <c r="G28" s="37">
        <v>42</v>
      </c>
      <c r="H28" s="58"/>
      <c r="I28" s="159" t="str">
        <f>VLOOKUP(C28,'Danh mục VT'!A$2:E$2898,5,FALSE)</f>
        <v>NVL</v>
      </c>
      <c r="J28" s="195"/>
      <c r="K28" s="180" t="s">
        <v>5913</v>
      </c>
      <c r="L28" s="181" t="s">
        <v>5874</v>
      </c>
      <c r="M28" s="181">
        <v>1521</v>
      </c>
      <c r="N28" s="228" t="s">
        <v>5956</v>
      </c>
      <c r="O28" s="33"/>
      <c r="P28" s="33"/>
    </row>
    <row r="29" spans="1:16" s="8" customFormat="1" ht="25.5">
      <c r="A29" s="27">
        <v>14</v>
      </c>
      <c r="B29" s="303"/>
      <c r="C29" s="306" t="s">
        <v>3367</v>
      </c>
      <c r="D29" s="306" t="s">
        <v>3368</v>
      </c>
      <c r="E29" s="36" t="s">
        <v>119</v>
      </c>
      <c r="F29" s="37">
        <v>5000</v>
      </c>
      <c r="G29" s="38">
        <v>5000</v>
      </c>
      <c r="H29" s="58"/>
      <c r="I29" s="159" t="str">
        <f>VLOOKUP(C29,'Danh mục VT'!A$2:E$2898,5,FALSE)</f>
        <v>NVL</v>
      </c>
      <c r="J29" s="195"/>
      <c r="K29" s="180" t="s">
        <v>5913</v>
      </c>
      <c r="L29" s="181" t="s">
        <v>5874</v>
      </c>
      <c r="M29" s="181">
        <v>1521</v>
      </c>
      <c r="N29" s="228" t="s">
        <v>5956</v>
      </c>
      <c r="O29" s="33"/>
      <c r="P29" s="33"/>
    </row>
    <row r="30" spans="1:16" s="8" customFormat="1">
      <c r="A30" s="27">
        <v>15</v>
      </c>
      <c r="B30" s="303"/>
      <c r="C30" s="306" t="s">
        <v>3158</v>
      </c>
      <c r="D30" s="306" t="s">
        <v>3159</v>
      </c>
      <c r="E30" s="36" t="s">
        <v>119</v>
      </c>
      <c r="F30" s="37">
        <v>150</v>
      </c>
      <c r="G30" s="38">
        <v>150</v>
      </c>
      <c r="H30" s="58"/>
      <c r="I30" s="159" t="str">
        <f>VLOOKUP(C30,'Danh mục VT'!A$2:E$2898,5,FALSE)</f>
        <v>NVL</v>
      </c>
      <c r="J30" s="195"/>
      <c r="K30" s="180" t="s">
        <v>5913</v>
      </c>
      <c r="L30" s="181" t="s">
        <v>5874</v>
      </c>
      <c r="M30" s="181">
        <v>1521</v>
      </c>
      <c r="N30" s="228" t="s">
        <v>5956</v>
      </c>
      <c r="O30" s="33"/>
      <c r="P30" s="33"/>
    </row>
    <row r="31" spans="1:16" s="8" customFormat="1" ht="29.25" customHeight="1">
      <c r="A31" s="27">
        <v>16</v>
      </c>
      <c r="B31" s="303"/>
      <c r="C31" s="306" t="s">
        <v>3160</v>
      </c>
      <c r="D31" s="306" t="s">
        <v>3161</v>
      </c>
      <c r="E31" s="36" t="s">
        <v>119</v>
      </c>
      <c r="F31" s="37">
        <v>150</v>
      </c>
      <c r="G31" s="38">
        <v>150</v>
      </c>
      <c r="H31" s="58"/>
      <c r="I31" s="159" t="str">
        <f>VLOOKUP(C31,'Danh mục VT'!A$2:E$2898,5,FALSE)</f>
        <v>NVL</v>
      </c>
      <c r="J31" s="195"/>
      <c r="K31" s="180" t="s">
        <v>5913</v>
      </c>
      <c r="L31" s="181" t="s">
        <v>5874</v>
      </c>
      <c r="M31" s="181">
        <v>1521</v>
      </c>
      <c r="N31" s="228" t="s">
        <v>5956</v>
      </c>
      <c r="O31" s="33"/>
      <c r="P31" s="33"/>
    </row>
    <row r="32" spans="1:16" s="8" customFormat="1" ht="6.2" customHeight="1">
      <c r="A32" s="43"/>
      <c r="B32" s="44"/>
      <c r="C32" s="45"/>
      <c r="D32" s="45"/>
      <c r="E32" s="44"/>
      <c r="F32" s="44"/>
      <c r="G32" s="43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ht="22.5" customHeight="1">
      <c r="A33" s="14" t="s">
        <v>22</v>
      </c>
      <c r="B33" s="18"/>
      <c r="D33" s="11" t="s">
        <v>6175</v>
      </c>
      <c r="E33" s="46"/>
      <c r="F33" s="46"/>
      <c r="G33" s="47"/>
      <c r="N33" s="1"/>
      <c r="O33" s="1"/>
      <c r="P33" s="1"/>
    </row>
    <row r="34" spans="1:16">
      <c r="E34" s="429" t="s">
        <v>6153</v>
      </c>
      <c r="F34" s="429"/>
      <c r="G34" s="429"/>
      <c r="N34" s="1"/>
      <c r="O34" s="1"/>
      <c r="P34" s="1"/>
    </row>
    <row r="35" spans="1:16">
      <c r="A35" s="420" t="s">
        <v>24</v>
      </c>
      <c r="B35" s="420"/>
      <c r="C35" s="420"/>
      <c r="D35" s="50" t="s">
        <v>25</v>
      </c>
      <c r="E35" s="420" t="s">
        <v>26</v>
      </c>
      <c r="F35" s="420"/>
      <c r="G35" s="436" t="s">
        <v>27</v>
      </c>
      <c r="H35" s="436"/>
      <c r="N35" s="1"/>
      <c r="O35" s="1"/>
      <c r="P35" s="1"/>
    </row>
    <row r="36" spans="1:16" s="301" customFormat="1">
      <c r="A36" s="421" t="s">
        <v>28</v>
      </c>
      <c r="B36" s="421"/>
      <c r="C36" s="421"/>
      <c r="D36" s="52" t="s">
        <v>28</v>
      </c>
      <c r="E36" s="421" t="s">
        <v>28</v>
      </c>
      <c r="F36" s="421"/>
      <c r="G36" s="55"/>
      <c r="H36" s="6"/>
      <c r="I36" s="6"/>
      <c r="J36" s="184"/>
      <c r="K36" s="184"/>
      <c r="L36" s="184"/>
      <c r="M36" s="184"/>
      <c r="N36" s="5"/>
      <c r="O36" s="5"/>
      <c r="P36" s="5"/>
    </row>
    <row r="37" spans="1:16" s="8" customFormat="1" ht="21.75" customHeight="1">
      <c r="A37" s="1"/>
      <c r="B37" s="2"/>
      <c r="C37" s="2"/>
      <c r="D37" s="301"/>
      <c r="E37" s="301"/>
      <c r="F37" s="2"/>
      <c r="G37" s="5"/>
      <c r="H37" s="6"/>
      <c r="I37" s="6"/>
      <c r="J37" s="184"/>
      <c r="K37" s="184"/>
      <c r="L37" s="184"/>
      <c r="M37" s="184"/>
      <c r="N37" s="33"/>
      <c r="O37" s="33"/>
      <c r="P37" s="33"/>
    </row>
    <row r="38" spans="1:16" s="8" customFormat="1" ht="39" customHeight="1">
      <c r="A38" s="1"/>
      <c r="B38" s="2"/>
      <c r="C38" s="2"/>
      <c r="D38" s="301"/>
      <c r="E38" s="301"/>
      <c r="F38" s="2"/>
      <c r="G38" s="5"/>
      <c r="H38" s="6"/>
      <c r="I38" s="6"/>
      <c r="J38" s="184"/>
      <c r="K38" s="184"/>
      <c r="L38" s="184"/>
      <c r="M38" s="184"/>
      <c r="N38" s="33"/>
      <c r="O38" s="33"/>
      <c r="P38" s="33"/>
    </row>
    <row r="39" spans="1:16" s="8" customFormat="1" hidden="1">
      <c r="A39" s="1"/>
      <c r="B39" s="2"/>
      <c r="C39" s="2"/>
      <c r="D39" s="301"/>
      <c r="E39" s="301"/>
      <c r="F39" s="2"/>
      <c r="G39" s="5"/>
      <c r="H39" s="6"/>
      <c r="I39" s="6"/>
      <c r="J39" s="184"/>
      <c r="K39" s="184"/>
      <c r="L39" s="184"/>
      <c r="M39" s="184"/>
      <c r="N39" s="33"/>
      <c r="O39" s="33"/>
      <c r="P39" s="33"/>
    </row>
    <row r="40" spans="1:16" s="8" customFormat="1" hidden="1">
      <c r="A40" s="1"/>
      <c r="B40" s="2"/>
      <c r="C40" s="2"/>
      <c r="D40" s="301"/>
      <c r="E40" s="301"/>
      <c r="F40" s="2"/>
      <c r="G40" s="5"/>
      <c r="H40" s="6"/>
      <c r="I40" s="6"/>
      <c r="J40" s="184"/>
      <c r="K40" s="184"/>
      <c r="L40" s="184"/>
      <c r="M40" s="184"/>
      <c r="N40" s="33"/>
      <c r="O40" s="33"/>
      <c r="P40" s="33"/>
    </row>
    <row r="41" spans="1:16" s="57" customFormat="1">
      <c r="A41" s="422" t="s">
        <v>74</v>
      </c>
      <c r="B41" s="422"/>
      <c r="C41" s="422"/>
      <c r="D41" s="301" t="s">
        <v>87</v>
      </c>
      <c r="E41" s="2" t="s">
        <v>29</v>
      </c>
      <c r="F41" s="2"/>
      <c r="G41" s="5"/>
      <c r="H41" s="6"/>
      <c r="I41" s="6"/>
      <c r="J41" s="184"/>
      <c r="K41" s="184"/>
      <c r="L41" s="184"/>
      <c r="M41" s="184"/>
      <c r="N41" s="5"/>
      <c r="O41" s="5"/>
      <c r="P41" s="5"/>
    </row>
    <row r="42" spans="1:16">
      <c r="A42" s="2"/>
      <c r="F42" s="2"/>
      <c r="G42" s="2"/>
      <c r="H42" s="2"/>
      <c r="I42" s="2"/>
      <c r="J42" s="19"/>
      <c r="K42" s="19"/>
      <c r="L42" s="19"/>
      <c r="M42" s="19"/>
      <c r="N42" s="1"/>
      <c r="O42" s="1"/>
      <c r="P42" s="1"/>
    </row>
  </sheetData>
  <mergeCells count="13">
    <mergeCell ref="H14:H15"/>
    <mergeCell ref="A4:G4"/>
    <mergeCell ref="A5:G5"/>
    <mergeCell ref="D14:D15"/>
    <mergeCell ref="E14:E15"/>
    <mergeCell ref="F14:G14"/>
    <mergeCell ref="A41:C41"/>
    <mergeCell ref="E34:G34"/>
    <mergeCell ref="A35:C35"/>
    <mergeCell ref="E35:F35"/>
    <mergeCell ref="G35:H35"/>
    <mergeCell ref="A36:C36"/>
    <mergeCell ref="E36:F36"/>
  </mergeCells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09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09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09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09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7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3.2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08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6150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6186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09"/>
      <c r="G10" s="312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09" customFormat="1" ht="25.5">
      <c r="A14" s="23" t="s">
        <v>11</v>
      </c>
      <c r="B14" s="310" t="s">
        <v>12</v>
      </c>
      <c r="C14" s="310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8.5" customHeight="1">
      <c r="A15" s="27"/>
      <c r="B15" s="311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25.5">
      <c r="A16" s="27">
        <v>1</v>
      </c>
      <c r="B16" s="311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17200</v>
      </c>
      <c r="G16" s="38">
        <v>17200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38.25">
      <c r="A17" s="27">
        <v>2</v>
      </c>
      <c r="B17" s="311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8600</v>
      </c>
      <c r="G17" s="38">
        <v>8613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25.5">
      <c r="A18" s="27">
        <v>3</v>
      </c>
      <c r="B18" s="311"/>
      <c r="C18" s="102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8600</v>
      </c>
      <c r="G18" s="38">
        <v>8600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38.25">
      <c r="A19" s="27">
        <v>4</v>
      </c>
      <c r="B19" s="311"/>
      <c r="C19" s="102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v>8600</v>
      </c>
      <c r="G19" s="38">
        <v>8600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38.25">
      <c r="A20" s="27">
        <v>5</v>
      </c>
      <c r="B20" s="311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v>8600</v>
      </c>
      <c r="G20" s="38">
        <v>8600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5.25" customHeight="1">
      <c r="A21" s="128">
        <v>6</v>
      </c>
      <c r="B21" s="277"/>
      <c r="C21" s="102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278">
        <v>8600</v>
      </c>
      <c r="G21" s="307">
        <v>8600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24.75" customHeight="1">
      <c r="A22" s="134">
        <v>7</v>
      </c>
      <c r="B22" s="125"/>
      <c r="C22" s="102" t="s">
        <v>117</v>
      </c>
      <c r="D22" s="35" t="str">
        <f>VLOOKUP($C22,'[2]Tài khoản'!A$2:D$2746,2,FALSE)</f>
        <v>SWH,PSH,T/H,R/A,SPST</v>
      </c>
      <c r="E22" s="125" t="s">
        <v>119</v>
      </c>
      <c r="F22" s="31">
        <v>17200</v>
      </c>
      <c r="G22" s="38">
        <v>17200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58"/>
      <c r="N22" s="279"/>
      <c r="O22" s="33"/>
      <c r="P22" s="33"/>
      <c r="Q22" s="42"/>
      <c r="R22" s="42"/>
      <c r="S22" s="42"/>
    </row>
    <row r="23" spans="1:19" s="8" customFormat="1" ht="7.5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>
      <c r="A24" s="14" t="s">
        <v>22</v>
      </c>
      <c r="B24" s="18"/>
      <c r="D24" s="11" t="s">
        <v>6185</v>
      </c>
      <c r="E24" s="46"/>
      <c r="F24" s="46"/>
      <c r="G24" s="47"/>
      <c r="N24" s="1"/>
      <c r="O24" s="1"/>
      <c r="P24" s="1"/>
    </row>
    <row r="25" spans="1:19">
      <c r="E25" s="429" t="s">
        <v>6153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09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09"/>
      <c r="E28" s="309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09"/>
      <c r="E29" s="309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09"/>
      <c r="E30" s="309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09"/>
      <c r="E31" s="309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09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pageMargins left="0.7" right="0.7" top="0.75" bottom="0.75" header="0.3" footer="0.3"/>
  <pageSetup paperSize="9"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22" sqref="C22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09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09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09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09"/>
      <c r="G3" s="5"/>
      <c r="H3" s="6"/>
      <c r="I3" s="6"/>
      <c r="J3" s="6"/>
      <c r="K3" s="184"/>
      <c r="L3" s="184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 ht="8.25" customHeight="1">
      <c r="A6" s="1"/>
      <c r="B6" s="2"/>
      <c r="C6" s="3"/>
      <c r="D6" s="3"/>
      <c r="E6" s="3"/>
      <c r="F6" s="308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6150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6188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09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09" customFormat="1">
      <c r="A14" s="23" t="s">
        <v>11</v>
      </c>
      <c r="B14" s="310" t="s">
        <v>12</v>
      </c>
      <c r="C14" s="310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0.95" customHeight="1">
      <c r="A15" s="27"/>
      <c r="B15" s="311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0.95" customHeight="1">
      <c r="A16" s="27">
        <v>1</v>
      </c>
      <c r="B16" s="311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f>3900+4000</f>
        <v>7900</v>
      </c>
      <c r="G16" s="38">
        <f>3900+4000</f>
        <v>7900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6.75" customHeight="1">
      <c r="A17" s="27">
        <v>2</v>
      </c>
      <c r="B17" s="311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f>F16</f>
        <v>7900</v>
      </c>
      <c r="G17" s="38">
        <f>3825+4250</f>
        <v>8075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>
      <c r="A18" s="27"/>
      <c r="B18" s="311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11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11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6189</v>
      </c>
      <c r="E22" s="46"/>
      <c r="F22" s="46"/>
      <c r="G22" s="47"/>
      <c r="N22" s="48"/>
      <c r="O22" s="2"/>
      <c r="P22" s="2"/>
    </row>
    <row r="23" spans="1:19">
      <c r="E23" s="429" t="s">
        <v>6153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09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09"/>
      <c r="E26" s="309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09"/>
      <c r="E27" s="309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09"/>
      <c r="E28" s="309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09"/>
      <c r="E29" s="309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09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1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1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1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14"/>
      <c r="G3" s="5"/>
      <c r="H3" s="6"/>
      <c r="I3" s="6"/>
      <c r="J3" s="6"/>
      <c r="K3" s="184"/>
      <c r="L3" s="184"/>
      <c r="M3" s="6"/>
      <c r="N3" s="7"/>
    </row>
    <row r="4" spans="1:14" s="8" customFormat="1" ht="27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3.2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1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6167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6190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314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14" customFormat="1">
      <c r="A14" s="23" t="s">
        <v>11</v>
      </c>
      <c r="B14" s="315" t="s">
        <v>12</v>
      </c>
      <c r="C14" s="31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8.5" customHeight="1">
      <c r="A15" s="27"/>
      <c r="B15" s="31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>
      <c r="A16" s="27">
        <v>1</v>
      </c>
      <c r="B16" s="316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5500</v>
      </c>
      <c r="G16" s="38">
        <v>5500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16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316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16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16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6169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14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14"/>
      <c r="E26" s="31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14"/>
      <c r="E27" s="31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14"/>
      <c r="E28" s="314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14"/>
      <c r="E29" s="314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14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8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324" customWidth="1"/>
    <col min="7" max="7" width="9.5703125" style="324" customWidth="1"/>
    <col min="8" max="8" width="8.85546875" style="5" customWidth="1"/>
    <col min="9" max="9" width="8.42578125" style="63" customWidth="1"/>
    <col min="10" max="10" width="8" style="178" customWidth="1"/>
    <col min="11" max="11" width="8.42578125" style="178" customWidth="1"/>
    <col min="12" max="12" width="10.14062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24"/>
      <c r="G1" s="324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324"/>
      <c r="G2" s="324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 ht="12.95" customHeight="1">
      <c r="A3" s="1"/>
      <c r="B3" s="2"/>
      <c r="C3" s="9"/>
      <c r="D3" s="2"/>
      <c r="E3" s="2"/>
      <c r="F3" s="324"/>
      <c r="G3" s="324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7.7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21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323"/>
      <c r="G6" s="323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6167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6192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24"/>
      <c r="G10" s="66"/>
      <c r="H10" s="328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>
      <c r="P13" s="1"/>
      <c r="Q13" s="2"/>
    </row>
    <row r="14" spans="1:17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29.25" customHeight="1">
      <c r="A15" s="27"/>
      <c r="B15" s="326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38.25">
      <c r="A16" s="27">
        <v>1</v>
      </c>
      <c r="B16" s="326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3500</v>
      </c>
      <c r="G16" s="70">
        <v>3500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38.25">
      <c r="A17" s="27">
        <v>2</v>
      </c>
      <c r="B17" s="326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3500</v>
      </c>
      <c r="G17" s="71">
        <v>3500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25.5">
      <c r="A18" s="27">
        <v>3</v>
      </c>
      <c r="B18" s="326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3500</v>
      </c>
      <c r="G18" s="71">
        <v>3500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229"/>
      <c r="P18" s="229"/>
    </row>
    <row r="19" spans="1:16" s="65" customFormat="1" ht="51">
      <c r="A19" s="27">
        <v>4</v>
      </c>
      <c r="B19" s="326"/>
      <c r="C19" s="29" t="s">
        <v>2534</v>
      </c>
      <c r="D19" s="35" t="str">
        <f>VLOOKUP($C19,'[2]Tài khoản'!A$2:D$2746,2,FALSE)</f>
        <v>MOD,GPON,T/H,ONU BOSA,1.25G UP/2.5G DOWN,W/SC/APC PIGTAIL, LENGTH=160mm+/-20</v>
      </c>
      <c r="E19" s="36" t="s">
        <v>55</v>
      </c>
      <c r="F19" s="70">
        <v>3500</v>
      </c>
      <c r="G19" s="71">
        <v>3500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229"/>
      <c r="P19" s="229"/>
    </row>
    <row r="20" spans="1:16" s="65" customFormat="1" ht="38.25">
      <c r="A20" s="27">
        <v>5</v>
      </c>
      <c r="B20" s="326"/>
      <c r="C20" s="29" t="s">
        <v>2592</v>
      </c>
      <c r="D20" s="35" t="str">
        <f>VLOOKUP($C20,'[2]Tài khoản'!A$2:D$2746,2,FALSE)</f>
        <v>CON,SC,RCPT,SIMPLEX,FLANGED,GRN,FBR/OPTIC,52x13x9.6mm</v>
      </c>
      <c r="E20" s="36" t="s">
        <v>55</v>
      </c>
      <c r="F20" s="70">
        <v>3500</v>
      </c>
      <c r="G20" s="71">
        <v>3500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229"/>
      <c r="P20" s="229"/>
    </row>
    <row r="21" spans="1:16" s="65" customFormat="1">
      <c r="A21" s="27">
        <v>6</v>
      </c>
      <c r="B21" s="326"/>
      <c r="C21" s="29" t="s">
        <v>2594</v>
      </c>
      <c r="D21" s="35" t="str">
        <f>VLOOKUP($C21,'[2]Tài khoản'!A$2:D$2746,2,FALSE)</f>
        <v>Nắp dưới</v>
      </c>
      <c r="E21" s="36" t="s">
        <v>55</v>
      </c>
      <c r="F21" s="70">
        <v>3500</v>
      </c>
      <c r="G21" s="71">
        <v>3544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/>
      <c r="N21" s="70"/>
      <c r="O21" s="229"/>
      <c r="P21" s="229"/>
    </row>
    <row r="22" spans="1:16" s="113" customFormat="1">
      <c r="A22" s="27">
        <v>7</v>
      </c>
      <c r="B22" s="105"/>
      <c r="C22" s="29" t="s">
        <v>2596</v>
      </c>
      <c r="D22" s="35" t="str">
        <f>VLOOKUP($C22,'[2]Tài khoản'!A$2:D$2746,2,FALSE)</f>
        <v>Dẫn sáng</v>
      </c>
      <c r="E22" s="108" t="s">
        <v>55</v>
      </c>
      <c r="F22" s="70">
        <v>3500</v>
      </c>
      <c r="G22" s="71">
        <v>3544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70"/>
      <c r="N22" s="70"/>
      <c r="O22" s="229"/>
      <c r="P22" s="229"/>
    </row>
    <row r="23" spans="1:16" s="65" customFormat="1">
      <c r="A23" s="27">
        <v>8</v>
      </c>
      <c r="B23" s="326"/>
      <c r="C23" s="29" t="s">
        <v>2598</v>
      </c>
      <c r="D23" s="35" t="str">
        <f>VLOOKUP($C23,'[2]Tài khoản'!A$2:D$2746,2,FALSE)</f>
        <v>Nắp trên</v>
      </c>
      <c r="E23" s="36" t="s">
        <v>55</v>
      </c>
      <c r="F23" s="70">
        <v>3500</v>
      </c>
      <c r="G23" s="71">
        <v>3544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70"/>
      <c r="O23" s="229"/>
      <c r="P23" s="229"/>
    </row>
    <row r="24" spans="1:16" s="65" customFormat="1" ht="25.5">
      <c r="A24" s="27">
        <v>9</v>
      </c>
      <c r="B24" s="326"/>
      <c r="C24" s="29" t="s">
        <v>2254</v>
      </c>
      <c r="D24" s="35" t="str">
        <f>VLOOKUP($C24,'[2]Tài khoản'!A$2:D$2746,2,FALSE)</f>
        <v>Cáp Ethernet 2 đầu RJ45, dài 1.2m</v>
      </c>
      <c r="E24" s="36" t="s">
        <v>55</v>
      </c>
      <c r="F24" s="70">
        <v>3600</v>
      </c>
      <c r="G24" s="71">
        <v>3600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70"/>
      <c r="O24" s="229"/>
      <c r="P24" s="229"/>
    </row>
    <row r="25" spans="1:16" s="65" customFormat="1" ht="38.25">
      <c r="A25" s="27">
        <v>10</v>
      </c>
      <c r="B25" s="326"/>
      <c r="C25" s="29" t="s">
        <v>2451</v>
      </c>
      <c r="D25" s="35" t="str">
        <f>VLOOKUP($C25,'[2]Tài khoản'!A$2:D$2746,2,FALSE)</f>
        <v>Hộp carton đựng ONT in offset, bồi lên carton sóng 3 lớp;   285 x 215 x 55 mm</v>
      </c>
      <c r="E25" s="36" t="s">
        <v>55</v>
      </c>
      <c r="F25" s="70">
        <v>3600</v>
      </c>
      <c r="G25" s="71">
        <v>3600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70"/>
      <c r="O25" s="229"/>
      <c r="P25" s="229"/>
    </row>
    <row r="26" spans="1:16" s="65" customFormat="1">
      <c r="A26" s="27">
        <v>11</v>
      </c>
      <c r="B26" s="326"/>
      <c r="C26" s="29" t="s">
        <v>2512</v>
      </c>
      <c r="D26" s="35" t="str">
        <f>VLOOKUP($C26,'[2]Tài khoản'!A$2:D$2746,2,FALSE)</f>
        <v>Hộp master 20 sản phẩm</v>
      </c>
      <c r="E26" s="36" t="s">
        <v>55</v>
      </c>
      <c r="F26" s="70">
        <v>180</v>
      </c>
      <c r="G26" s="71">
        <v>180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229"/>
      <c r="P26" s="229"/>
    </row>
    <row r="27" spans="1:16" s="65" customFormat="1">
      <c r="A27" s="27">
        <v>12</v>
      </c>
      <c r="B27" s="326"/>
      <c r="C27" s="29" t="s">
        <v>2627</v>
      </c>
      <c r="D27" s="35" t="str">
        <f>VLOOKUP($C27,'[2]Tài khoản'!A$2:D$2746,2,FALSE)</f>
        <v>Khay đỡ carton chia ô</v>
      </c>
      <c r="E27" s="36" t="s">
        <v>55</v>
      </c>
      <c r="F27" s="70">
        <v>3600</v>
      </c>
      <c r="G27" s="71">
        <v>3600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229"/>
      <c r="P27" s="229"/>
    </row>
    <row r="28" spans="1:16" s="113" customFormat="1">
      <c r="A28" s="27">
        <v>21</v>
      </c>
      <c r="B28" s="105"/>
      <c r="C28" s="29" t="s">
        <v>2540</v>
      </c>
      <c r="D28" s="35" t="str">
        <f>VLOOKUP($C28,'[2]Tài khoản'!A$2:D$2746,2,FALSE)</f>
        <v>PCBA BCM68380</v>
      </c>
      <c r="E28" s="108" t="s">
        <v>55</v>
      </c>
      <c r="F28" s="109">
        <v>5500</v>
      </c>
      <c r="G28" s="110">
        <v>6059</v>
      </c>
      <c r="H28" s="111"/>
      <c r="I28" s="159" t="str">
        <f>VLOOKUP(C28,'Danh mục VT'!A$2:E$2898,5,FALSE)</f>
        <v>TP</v>
      </c>
      <c r="J28" s="185">
        <v>1548</v>
      </c>
      <c r="K28" s="188" t="str">
        <f>VLOOKUP(C28,'Danh mục VT'!A$2:D$2898,4,FALSE)</f>
        <v>15511</v>
      </c>
      <c r="L28" s="183" t="s">
        <v>5924</v>
      </c>
      <c r="M28" s="70"/>
      <c r="N28" s="189"/>
      <c r="O28" s="230"/>
      <c r="P28" s="229"/>
    </row>
    <row r="29" spans="1:16" s="113" customFormat="1" ht="25.5">
      <c r="A29" s="27">
        <v>22</v>
      </c>
      <c r="B29" s="232"/>
      <c r="C29" s="29" t="s">
        <v>79</v>
      </c>
      <c r="D29" s="35" t="str">
        <f>VLOOKUP($C29,'[2]Tài khoản'!A$2:D$2746,2,FALSE)</f>
        <v>Bộ nguồn AC/DC  AC 100~240V DC 12V 1.25A</v>
      </c>
      <c r="E29" s="108" t="s">
        <v>55</v>
      </c>
      <c r="F29" s="233">
        <v>5600</v>
      </c>
      <c r="G29" s="234">
        <v>5000</v>
      </c>
      <c r="H29" s="235"/>
      <c r="I29" s="159" t="str">
        <f>VLOOKUP(C29,'Danh mục VT'!A$2:E$2898,5,FALSE)</f>
        <v>TP</v>
      </c>
      <c r="J29" s="185">
        <v>1548</v>
      </c>
      <c r="K29" s="188" t="str">
        <f>VLOOKUP(C29,'Danh mục VT'!A$2:D$2898,4,FALSE)</f>
        <v>15511</v>
      </c>
      <c r="L29" s="183" t="s">
        <v>5924</v>
      </c>
      <c r="M29" s="126"/>
      <c r="N29" s="189"/>
      <c r="O29" s="230"/>
      <c r="P29" s="229"/>
    </row>
    <row r="30" spans="1:16" s="239" customFormat="1" ht="19.5" customHeight="1">
      <c r="A30" s="237" t="s">
        <v>22</v>
      </c>
      <c r="B30" s="238"/>
      <c r="D30" s="439" t="s">
        <v>6193</v>
      </c>
      <c r="E30" s="439"/>
      <c r="F30" s="439"/>
      <c r="G30" s="439"/>
      <c r="H30" s="439"/>
      <c r="I30" s="243"/>
      <c r="J30" s="258"/>
      <c r="K30" s="258"/>
      <c r="L30" s="258"/>
      <c r="M30" s="243"/>
      <c r="N30" s="243"/>
      <c r="O30" s="259"/>
      <c r="P30" s="259"/>
    </row>
    <row r="31" spans="1:16" s="77" customFormat="1">
      <c r="A31" s="82"/>
      <c r="E31" s="430" t="s">
        <v>6169</v>
      </c>
      <c r="F31" s="430"/>
      <c r="G31" s="430"/>
      <c r="H31" s="430"/>
      <c r="I31" s="63"/>
      <c r="J31" s="178"/>
      <c r="K31" s="178"/>
      <c r="L31" s="178"/>
      <c r="M31" s="63"/>
      <c r="N31" s="63"/>
      <c r="O31" s="82"/>
      <c r="P31" s="82"/>
    </row>
    <row r="32" spans="1:16" s="77" customFormat="1">
      <c r="A32" s="433" t="s">
        <v>24</v>
      </c>
      <c r="B32" s="433"/>
      <c r="C32" s="433"/>
      <c r="D32" s="83" t="s">
        <v>25</v>
      </c>
      <c r="E32" s="433" t="s">
        <v>26</v>
      </c>
      <c r="F32" s="433"/>
      <c r="G32" s="435" t="s">
        <v>27</v>
      </c>
      <c r="H32" s="435"/>
      <c r="I32" s="63"/>
      <c r="J32" s="178"/>
      <c r="K32" s="178"/>
      <c r="L32" s="178"/>
      <c r="M32" s="63"/>
      <c r="N32" s="63"/>
      <c r="O32" s="82"/>
      <c r="P32" s="82"/>
    </row>
    <row r="33" spans="1:17" s="89" customFormat="1">
      <c r="A33" s="434" t="s">
        <v>28</v>
      </c>
      <c r="B33" s="434"/>
      <c r="C33" s="434"/>
      <c r="D33" s="84" t="s">
        <v>28</v>
      </c>
      <c r="E33" s="434" t="s">
        <v>28</v>
      </c>
      <c r="F33" s="434"/>
      <c r="G33" s="86"/>
      <c r="H33" s="87"/>
      <c r="I33" s="63"/>
      <c r="J33" s="178"/>
      <c r="K33" s="178"/>
      <c r="L33" s="178"/>
      <c r="M33" s="63"/>
      <c r="N33" s="63"/>
      <c r="O33" s="231"/>
      <c r="P33" s="231"/>
    </row>
    <row r="34" spans="1:17" s="65" customFormat="1">
      <c r="A34" s="1"/>
      <c r="B34" s="2"/>
      <c r="C34" s="2"/>
      <c r="D34" s="324"/>
      <c r="E34" s="324"/>
      <c r="F34" s="2"/>
      <c r="G34" s="2"/>
      <c r="H34" s="5"/>
      <c r="I34" s="63"/>
      <c r="J34" s="178"/>
      <c r="K34" s="178"/>
      <c r="L34" s="178"/>
      <c r="M34" s="63"/>
      <c r="N34" s="63"/>
      <c r="O34" s="69"/>
      <c r="P34" s="69"/>
    </row>
    <row r="35" spans="1:17" s="65" customFormat="1">
      <c r="A35" s="1"/>
      <c r="B35" s="2"/>
      <c r="C35" s="2"/>
      <c r="D35" s="324"/>
      <c r="E35" s="324"/>
      <c r="F35" s="2"/>
      <c r="G35" s="2"/>
      <c r="H35" s="5"/>
      <c r="I35" s="63"/>
      <c r="J35" s="178"/>
      <c r="K35" s="178"/>
      <c r="L35" s="178"/>
      <c r="M35" s="63"/>
      <c r="N35" s="63"/>
      <c r="O35" s="69"/>
      <c r="P35" s="69"/>
    </row>
    <row r="36" spans="1:17" s="65" customFormat="1">
      <c r="A36" s="1"/>
      <c r="B36" s="2"/>
      <c r="C36" s="2"/>
      <c r="D36" s="324"/>
      <c r="E36" s="324"/>
      <c r="F36" s="2"/>
      <c r="G36" s="2"/>
      <c r="H36" s="5"/>
      <c r="I36" s="63"/>
      <c r="J36" s="178"/>
      <c r="K36" s="178"/>
      <c r="L36" s="178"/>
      <c r="M36" s="63"/>
      <c r="N36" s="63"/>
      <c r="O36" s="69"/>
      <c r="P36" s="69"/>
    </row>
    <row r="37" spans="1:17" s="65" customFormat="1">
      <c r="A37" s="1"/>
      <c r="B37" s="2"/>
      <c r="C37" s="2"/>
      <c r="D37" s="324"/>
      <c r="E37" s="324"/>
      <c r="F37" s="2"/>
      <c r="G37" s="2"/>
      <c r="H37" s="5"/>
      <c r="I37" s="63"/>
      <c r="J37" s="178"/>
      <c r="K37" s="178"/>
      <c r="L37" s="178"/>
      <c r="M37" s="63"/>
      <c r="N37" s="63"/>
      <c r="O37" s="69"/>
      <c r="P37" s="69"/>
    </row>
    <row r="38" spans="1:17" s="57" customFormat="1">
      <c r="A38" s="422" t="s">
        <v>74</v>
      </c>
      <c r="B38" s="422"/>
      <c r="C38" s="422"/>
      <c r="D38" s="66" t="s">
        <v>87</v>
      </c>
      <c r="E38" s="2" t="s">
        <v>29</v>
      </c>
      <c r="F38" s="2"/>
      <c r="G38" s="2"/>
      <c r="H38" s="5"/>
      <c r="I38" s="63"/>
      <c r="J38" s="178"/>
      <c r="K38" s="178"/>
      <c r="L38" s="178"/>
      <c r="M38" s="63"/>
      <c r="N38" s="63"/>
      <c r="O38" s="5"/>
      <c r="P38" s="5"/>
    </row>
    <row r="39" spans="1:17">
      <c r="P39" s="1"/>
      <c r="Q39" s="2"/>
    </row>
    <row r="40" spans="1:17">
      <c r="P40" s="1"/>
      <c r="Q40" s="2"/>
    </row>
    <row r="41" spans="1:17">
      <c r="P41" s="1"/>
      <c r="Q41" s="2"/>
    </row>
    <row r="42" spans="1:17">
      <c r="P42" s="1"/>
      <c r="Q42" s="2"/>
    </row>
    <row r="43" spans="1:17">
      <c r="P43" s="1"/>
      <c r="Q43" s="2"/>
    </row>
    <row r="44" spans="1:17">
      <c r="P44" s="1"/>
      <c r="Q44" s="2"/>
    </row>
    <row r="45" spans="1:17">
      <c r="P45" s="1"/>
      <c r="Q45" s="2"/>
    </row>
    <row r="46" spans="1:17">
      <c r="P46" s="1"/>
      <c r="Q46" s="2"/>
    </row>
    <row r="47" spans="1:17">
      <c r="P47" s="1"/>
      <c r="Q47" s="2"/>
    </row>
    <row r="48" spans="1:17">
      <c r="P48" s="1"/>
      <c r="Q48" s="2"/>
    </row>
    <row r="49" spans="1:17">
      <c r="A49" s="2"/>
      <c r="F49" s="2"/>
      <c r="G49" s="2"/>
      <c r="H49" s="2"/>
      <c r="I49" s="2"/>
      <c r="J49" s="19"/>
      <c r="K49" s="19"/>
      <c r="L49" s="19"/>
      <c r="M49" s="1"/>
      <c r="N49" s="1"/>
      <c r="O49" s="1"/>
      <c r="P49" s="1"/>
      <c r="Q49" s="2"/>
    </row>
    <row r="50" spans="1:17">
      <c r="A50" s="2"/>
      <c r="F50" s="2"/>
      <c r="G50" s="2"/>
      <c r="H50" s="2"/>
      <c r="I50" s="2"/>
      <c r="J50" s="19"/>
      <c r="K50" s="19"/>
      <c r="L50" s="19"/>
      <c r="M50" s="1"/>
      <c r="N50" s="1"/>
      <c r="O50" s="1"/>
      <c r="P50" s="1"/>
      <c r="Q50" s="2"/>
    </row>
    <row r="51" spans="1:17">
      <c r="A51" s="2"/>
      <c r="F51" s="2"/>
      <c r="G51" s="2"/>
      <c r="H51" s="2"/>
      <c r="I51" s="2"/>
      <c r="J51" s="19"/>
      <c r="K51" s="19"/>
      <c r="L51" s="19"/>
      <c r="M51" s="1"/>
      <c r="N51" s="1"/>
      <c r="O51" s="1"/>
      <c r="P51" s="1"/>
      <c r="Q51" s="2"/>
    </row>
    <row r="52" spans="1:17">
      <c r="A52" s="2"/>
      <c r="F52" s="2"/>
      <c r="G52" s="2"/>
      <c r="H52" s="2"/>
      <c r="I52" s="2"/>
      <c r="J52" s="19"/>
      <c r="K52" s="19"/>
      <c r="L52" s="19"/>
      <c r="M52" s="1"/>
      <c r="N52" s="1"/>
      <c r="O52" s="1"/>
      <c r="P52" s="1"/>
      <c r="Q52" s="2"/>
    </row>
    <row r="53" spans="1:17">
      <c r="A53" s="2"/>
      <c r="F53" s="2"/>
      <c r="G53" s="2"/>
      <c r="H53" s="2"/>
      <c r="I53" s="2"/>
      <c r="J53" s="19"/>
      <c r="K53" s="19"/>
      <c r="L53" s="19"/>
      <c r="M53" s="1"/>
      <c r="N53" s="1"/>
      <c r="O53" s="1"/>
      <c r="P53" s="1"/>
      <c r="Q53" s="2"/>
    </row>
    <row r="54" spans="1:17">
      <c r="A54" s="2"/>
      <c r="F54" s="2"/>
      <c r="G54" s="2"/>
      <c r="H54" s="2"/>
      <c r="I54" s="2"/>
      <c r="J54" s="19"/>
      <c r="K54" s="19"/>
      <c r="L54" s="19"/>
      <c r="M54" s="1"/>
      <c r="N54" s="1"/>
      <c r="O54" s="1"/>
      <c r="P54" s="1"/>
      <c r="Q54" s="2"/>
    </row>
    <row r="55" spans="1:17">
      <c r="A55" s="2"/>
      <c r="F55" s="2"/>
      <c r="G55" s="2"/>
      <c r="H55" s="2"/>
      <c r="I55" s="2"/>
      <c r="J55" s="19"/>
      <c r="K55" s="19"/>
      <c r="L55" s="19"/>
      <c r="M55" s="1"/>
      <c r="N55" s="1"/>
      <c r="O55" s="1"/>
      <c r="P55" s="1"/>
      <c r="Q55" s="2"/>
    </row>
    <row r="56" spans="1:17">
      <c r="A56" s="2"/>
      <c r="F56" s="2"/>
      <c r="G56" s="2"/>
      <c r="H56" s="2"/>
      <c r="I56" s="2"/>
      <c r="J56" s="19"/>
      <c r="K56" s="19"/>
      <c r="L56" s="19"/>
      <c r="M56" s="1"/>
      <c r="N56" s="1"/>
      <c r="O56" s="1"/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5" spans="1:17">
      <c r="A75" s="2"/>
      <c r="F75" s="2"/>
      <c r="G75" s="2"/>
      <c r="H75" s="2"/>
      <c r="I75" s="2"/>
      <c r="J75" s="19"/>
      <c r="K75" s="19"/>
      <c r="L75" s="19"/>
      <c r="M75" s="1"/>
      <c r="N75" s="1"/>
      <c r="O75" s="1"/>
      <c r="P75" s="1"/>
      <c r="Q75" s="2"/>
    </row>
    <row r="76" spans="1:17">
      <c r="A76" s="2"/>
      <c r="F76" s="2"/>
      <c r="G76" s="2"/>
      <c r="H76" s="2"/>
      <c r="I76" s="2"/>
      <c r="J76" s="19"/>
      <c r="K76" s="19"/>
      <c r="L76" s="19"/>
      <c r="M76" s="1"/>
      <c r="N76" s="1"/>
      <c r="O76" s="1"/>
      <c r="P76" s="1"/>
      <c r="Q76" s="2"/>
    </row>
    <row r="77" spans="1:17">
      <c r="A77" s="2"/>
      <c r="F77" s="2"/>
      <c r="G77" s="2"/>
      <c r="H77" s="2"/>
      <c r="I77" s="2"/>
      <c r="J77" s="19"/>
      <c r="K77" s="19"/>
      <c r="L77" s="19"/>
      <c r="M77" s="1"/>
      <c r="N77" s="1"/>
      <c r="O77" s="1"/>
      <c r="P77" s="1"/>
      <c r="Q77" s="2"/>
    </row>
    <row r="78" spans="1:17">
      <c r="A78" s="2"/>
      <c r="F78" s="2"/>
      <c r="G78" s="2"/>
      <c r="H78" s="2"/>
      <c r="I78" s="2"/>
      <c r="J78" s="19"/>
      <c r="K78" s="19"/>
      <c r="L78" s="19"/>
      <c r="M78" s="1"/>
      <c r="N78" s="1"/>
      <c r="O78" s="1"/>
      <c r="P78" s="1"/>
      <c r="Q78" s="2"/>
    </row>
  </sheetData>
  <mergeCells count="13">
    <mergeCell ref="D30:H30"/>
    <mergeCell ref="A4:H4"/>
    <mergeCell ref="A5:H5"/>
    <mergeCell ref="D14:D15"/>
    <mergeCell ref="E14:E15"/>
    <mergeCell ref="F14:H14"/>
    <mergeCell ref="A38:C38"/>
    <mergeCell ref="E31:H31"/>
    <mergeCell ref="A32:C32"/>
    <mergeCell ref="E32:F32"/>
    <mergeCell ref="G32:H32"/>
    <mergeCell ref="A33:C33"/>
    <mergeCell ref="E33:F33"/>
  </mergeCells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324" customWidth="1"/>
    <col min="7" max="7" width="10.42578125" style="324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24"/>
      <c r="G1" s="324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324"/>
      <c r="G2" s="324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324"/>
      <c r="G3" s="324"/>
      <c r="H3" s="5"/>
      <c r="I3" s="63"/>
      <c r="J3" s="178"/>
      <c r="K3" s="178"/>
      <c r="L3" s="178"/>
      <c r="M3" s="63"/>
      <c r="N3" s="63"/>
      <c r="O3" s="64"/>
    </row>
    <row r="4" spans="1:17" s="65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24.2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323"/>
      <c r="G6" s="323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6167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154470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24"/>
      <c r="G10" s="66"/>
      <c r="H10" s="328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>
      <c r="P13" s="2"/>
      <c r="Q13" s="2"/>
    </row>
    <row r="14" spans="1:17" s="324" customFormat="1" ht="25.5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28.5" customHeight="1">
      <c r="A15" s="27"/>
      <c r="B15" s="326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2.25" customHeight="1">
      <c r="A16" s="27">
        <v>1</v>
      </c>
      <c r="B16" s="326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70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2.25" customHeight="1">
      <c r="A17" s="27">
        <v>2</v>
      </c>
      <c r="B17" s="326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70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2.25" customHeight="1">
      <c r="A18" s="27">
        <v>3</v>
      </c>
      <c r="B18" s="326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70">
        <v>7218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2.25" customHeight="1">
      <c r="A19" s="27">
        <v>4</v>
      </c>
      <c r="B19" s="326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70">
        <v>48090</v>
      </c>
      <c r="G19" s="167">
        <v>51900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2.25" customHeight="1">
      <c r="A20" s="27">
        <v>5</v>
      </c>
      <c r="B20" s="326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70">
        <v>52009</v>
      </c>
      <c r="G20" s="167">
        <v>59994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2.25" customHeight="1">
      <c r="A21" s="27">
        <v>6</v>
      </c>
      <c r="B21" s="326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70">
        <v>38080</v>
      </c>
      <c r="G21" s="167">
        <v>40000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2.25" customHeight="1">
      <c r="A22" s="27">
        <v>7</v>
      </c>
      <c r="B22" s="326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70">
        <v>115771</v>
      </c>
      <c r="G22" s="167">
        <v>118899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2.25" customHeight="1">
      <c r="A23" s="27">
        <v>8</v>
      </c>
      <c r="B23" s="326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70">
        <v>38621</v>
      </c>
      <c r="G23" s="167">
        <v>40000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2.25" customHeight="1">
      <c r="A24" s="27">
        <v>9</v>
      </c>
      <c r="B24" s="326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70">
        <v>1278310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2.25" customHeight="1">
      <c r="A25" s="27">
        <v>10</v>
      </c>
      <c r="B25" s="326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70">
        <v>14036</v>
      </c>
      <c r="G25" s="167">
        <v>14399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2.25" customHeight="1">
      <c r="A26" s="27">
        <v>11</v>
      </c>
      <c r="B26" s="326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70">
        <v>45240</v>
      </c>
      <c r="G26" s="167">
        <v>50000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2.25" customHeight="1">
      <c r="A27" s="27">
        <v>12</v>
      </c>
      <c r="B27" s="326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70">
        <v>8268</v>
      </c>
      <c r="G27" s="167">
        <v>9999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2.25" customHeight="1">
      <c r="A28" s="27">
        <v>13</v>
      </c>
      <c r="B28" s="326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70">
        <v>178324</v>
      </c>
      <c r="G28" s="167">
        <v>180000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2.25" customHeight="1">
      <c r="A29" s="27">
        <v>14</v>
      </c>
      <c r="B29" s="326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70">
        <v>14041</v>
      </c>
      <c r="G29" s="167">
        <v>19998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2.25" customHeight="1">
      <c r="A30" s="27">
        <v>15</v>
      </c>
      <c r="B30" s="326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70">
        <v>2024</v>
      </c>
      <c r="G30" s="167">
        <v>10000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2.25" customHeight="1">
      <c r="A31" s="27">
        <v>16</v>
      </c>
      <c r="B31" s="326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70">
        <v>2019</v>
      </c>
      <c r="G31" s="167">
        <v>9999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2.25" customHeight="1">
      <c r="A32" s="27">
        <v>17</v>
      </c>
      <c r="B32" s="326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70">
        <v>14036</v>
      </c>
      <c r="G32" s="167">
        <v>20000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2.25" customHeight="1">
      <c r="A33" s="27">
        <v>18</v>
      </c>
      <c r="B33" s="326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70">
        <v>14036</v>
      </c>
      <c r="G33" s="167">
        <v>19998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2.25" customHeight="1">
      <c r="A34" s="27">
        <v>19</v>
      </c>
      <c r="B34" s="326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70">
        <v>26057</v>
      </c>
      <c r="G34" s="167">
        <v>29997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2.25" customHeight="1">
      <c r="A35" s="27">
        <v>20</v>
      </c>
      <c r="B35" s="326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70">
        <v>14036</v>
      </c>
      <c r="G35" s="167">
        <v>19998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2.25" customHeight="1">
      <c r="A36" s="27">
        <v>21</v>
      </c>
      <c r="B36" s="326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70">
        <v>2018</v>
      </c>
      <c r="G36" s="167">
        <v>9999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2.25" customHeight="1">
      <c r="A37" s="27">
        <v>22</v>
      </c>
      <c r="B37" s="326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70">
        <v>8018</v>
      </c>
      <c r="G37" s="167">
        <v>11055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2.25" customHeight="1">
      <c r="A38" s="27">
        <v>23</v>
      </c>
      <c r="B38" s="326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70">
        <v>20042</v>
      </c>
      <c r="G38" s="167">
        <v>20000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2.25" customHeight="1">
      <c r="A39" s="27">
        <v>24</v>
      </c>
      <c r="B39" s="326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70">
        <v>40072</v>
      </c>
      <c r="G39" s="167">
        <v>40000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32.25" customHeight="1">
      <c r="A40" s="27">
        <v>25</v>
      </c>
      <c r="B40" s="326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70">
        <v>86168</v>
      </c>
      <c r="G40" s="70">
        <v>92000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32.25" customHeight="1">
      <c r="A41" s="27">
        <v>26</v>
      </c>
      <c r="B41" s="326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70">
        <v>39172</v>
      </c>
      <c r="G41" s="71">
        <v>40500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32.25" customHeight="1">
      <c r="A42" s="27">
        <v>27</v>
      </c>
      <c r="B42" s="326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70">
        <v>39082</v>
      </c>
      <c r="G42" s="71">
        <v>33000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32.25" customHeight="1">
      <c r="A43" s="27">
        <v>28</v>
      </c>
      <c r="B43" s="326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70">
        <v>69126</v>
      </c>
      <c r="G43" s="71">
        <v>71998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2.25" customHeight="1">
      <c r="A44" s="27">
        <v>29</v>
      </c>
      <c r="B44" s="326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70">
        <v>38072</v>
      </c>
      <c r="G44" s="110">
        <v>39075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2.25" customHeight="1">
      <c r="A45" s="27">
        <v>30</v>
      </c>
      <c r="B45" s="326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70">
        <v>6018</v>
      </c>
      <c r="G45" s="71">
        <v>5999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2.25" customHeight="1">
      <c r="A46" s="27">
        <v>31</v>
      </c>
      <c r="B46" s="326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70">
        <v>38072</v>
      </c>
      <c r="G46" s="71">
        <v>40000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2.25" customHeight="1">
      <c r="A47" s="27">
        <v>32</v>
      </c>
      <c r="B47" s="326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70">
        <v>20036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2.25" customHeight="1">
      <c r="A48" s="27">
        <v>33</v>
      </c>
      <c r="B48" s="326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70">
        <v>68126</v>
      </c>
      <c r="G48" s="110">
        <v>69400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32.25" customHeight="1">
      <c r="A49" s="27">
        <v>34</v>
      </c>
      <c r="B49" s="326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70">
        <v>20036</v>
      </c>
      <c r="G49" s="71">
        <v>20000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2.25" customHeight="1">
      <c r="A50" s="27">
        <v>35</v>
      </c>
      <c r="B50" s="326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70">
        <v>2018</v>
      </c>
      <c r="G50" s="71">
        <v>3400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32.25" customHeight="1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70">
        <v>10020</v>
      </c>
      <c r="G51" s="71">
        <v>10000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32.25" customHeight="1">
      <c r="A52" s="27">
        <v>37</v>
      </c>
      <c r="B52" s="326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70">
        <v>10018</v>
      </c>
      <c r="G52" s="71">
        <v>10000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32.25" customHeight="1">
      <c r="A53" s="27">
        <v>38</v>
      </c>
      <c r="B53" s="326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70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2.25" customHeight="1">
      <c r="A54" s="27">
        <v>39</v>
      </c>
      <c r="B54" s="326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70">
        <v>10018</v>
      </c>
      <c r="G54" s="71">
        <v>10000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2.25" customHeight="1">
      <c r="A55" s="27">
        <v>40</v>
      </c>
      <c r="B55" s="326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70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32.25" customHeight="1">
      <c r="A56" s="27">
        <v>41</v>
      </c>
      <c r="B56" s="326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70">
        <v>9018</v>
      </c>
      <c r="G56" s="71">
        <v>9000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32.25" customHeight="1">
      <c r="A57" s="27">
        <v>42</v>
      </c>
      <c r="B57" s="326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70">
        <v>176325</v>
      </c>
      <c r="G57" s="71">
        <v>179900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32.25" customHeight="1">
      <c r="A58" s="27">
        <v>43</v>
      </c>
      <c r="B58" s="326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70">
        <v>78304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32.25" customHeight="1">
      <c r="A59" s="27">
        <v>44</v>
      </c>
      <c r="B59" s="326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70">
        <v>3671</v>
      </c>
      <c r="G59" s="71">
        <v>9998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32.25" customHeight="1">
      <c r="A60" s="27">
        <v>45</v>
      </c>
      <c r="B60" s="326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70">
        <v>7489</v>
      </c>
      <c r="G60" s="71">
        <v>9999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32.25" customHeight="1">
      <c r="A61" s="27">
        <v>46</v>
      </c>
      <c r="B61" s="326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70">
        <v>149850</v>
      </c>
      <c r="G61" s="71">
        <v>150000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32.25" customHeight="1">
      <c r="A62" s="27">
        <v>47</v>
      </c>
      <c r="B62" s="326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70">
        <v>16040</v>
      </c>
      <c r="G62" s="71">
        <v>20000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2.25" customHeight="1">
      <c r="A63" s="27">
        <v>48</v>
      </c>
      <c r="B63" s="326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70">
        <v>5420</v>
      </c>
      <c r="G63" s="71">
        <v>10000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32.25" customHeight="1">
      <c r="A64" s="27">
        <v>49</v>
      </c>
      <c r="B64" s="326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70">
        <v>14036</v>
      </c>
      <c r="G64" s="71">
        <v>19998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32.25" customHeight="1">
      <c r="A65" s="27">
        <v>50</v>
      </c>
      <c r="B65" s="326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70">
        <v>2020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32.25" customHeight="1">
      <c r="A66" s="27">
        <v>51</v>
      </c>
      <c r="B66" s="326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70">
        <v>2021</v>
      </c>
      <c r="G66" s="71">
        <v>9998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32.25" customHeight="1">
      <c r="A67" s="27">
        <v>52</v>
      </c>
      <c r="B67" s="326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70">
        <v>3570</v>
      </c>
      <c r="G67" s="71">
        <v>9999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32.25" customHeight="1">
      <c r="A68" s="27">
        <v>53</v>
      </c>
      <c r="B68" s="326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70">
        <v>16293</v>
      </c>
      <c r="G68" s="71">
        <v>20000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32.25" customHeight="1">
      <c r="A69" s="27">
        <v>54</v>
      </c>
      <c r="B69" s="326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70">
        <v>53758</v>
      </c>
      <c r="G69" s="71">
        <v>59994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32.25" customHeight="1">
      <c r="A70" s="27">
        <v>55</v>
      </c>
      <c r="B70" s="326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70">
        <v>8272</v>
      </c>
      <c r="G70" s="71">
        <v>9999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32.25" customHeight="1">
      <c r="A71" s="27">
        <v>56</v>
      </c>
      <c r="B71" s="326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70">
        <v>2974</v>
      </c>
      <c r="G71" s="71">
        <v>9999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32.25" customHeight="1">
      <c r="A72" s="27">
        <v>57</v>
      </c>
      <c r="B72" s="326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70">
        <v>17545</v>
      </c>
      <c r="G72" s="71">
        <v>19998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2.25" customHeight="1">
      <c r="A73" s="27">
        <v>58</v>
      </c>
      <c r="B73" s="326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70">
        <v>20037</v>
      </c>
      <c r="G73" s="71">
        <v>19998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32.25" customHeight="1">
      <c r="A74" s="27">
        <v>59</v>
      </c>
      <c r="B74" s="326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70">
        <v>38072</v>
      </c>
      <c r="G74" s="71">
        <v>39997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32.25" customHeight="1">
      <c r="A75" s="27">
        <v>60</v>
      </c>
      <c r="B75" s="326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70">
        <v>2025</v>
      </c>
      <c r="G75" s="71">
        <v>9998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32.25" customHeight="1">
      <c r="A76" s="27">
        <v>61</v>
      </c>
      <c r="B76" s="326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70">
        <v>17390</v>
      </c>
      <c r="G76" s="71">
        <v>19998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32.25" customHeight="1">
      <c r="A77" s="27">
        <v>62</v>
      </c>
      <c r="B77" s="326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70">
        <v>6172</v>
      </c>
      <c r="G77" s="71">
        <v>10000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32.25" customHeight="1">
      <c r="A78" s="27">
        <v>63</v>
      </c>
      <c r="B78" s="326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70">
        <v>30014</v>
      </c>
      <c r="G78" s="71">
        <v>30000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32.25" customHeight="1">
      <c r="A79" s="27">
        <v>64</v>
      </c>
      <c r="B79" s="326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70">
        <v>7170</v>
      </c>
      <c r="G79" s="71">
        <v>9999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32.25" customHeight="1">
      <c r="A80" s="27">
        <v>65</v>
      </c>
      <c r="B80" s="326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70">
        <v>5871</v>
      </c>
      <c r="G80" s="71">
        <v>9999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32.25" customHeight="1">
      <c r="A81" s="27">
        <v>66</v>
      </c>
      <c r="B81" s="326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70">
        <v>2025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32.25" customHeight="1">
      <c r="A82" s="27">
        <v>67</v>
      </c>
      <c r="B82" s="326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70">
        <v>8619</v>
      </c>
      <c r="G82" s="71">
        <v>9999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2.25" customHeight="1">
      <c r="A83" s="27">
        <v>68</v>
      </c>
      <c r="B83" s="326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70">
        <v>17496</v>
      </c>
      <c r="G83" s="71">
        <v>20000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32.25" customHeight="1">
      <c r="A84" s="27">
        <v>69</v>
      </c>
      <c r="B84" s="326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70">
        <v>4371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32.25" customHeight="1">
      <c r="A85" s="27">
        <v>70</v>
      </c>
      <c r="B85" s="326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70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32.25" customHeight="1">
      <c r="A86" s="27">
        <v>71</v>
      </c>
      <c r="B86" s="326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70">
        <v>14737</v>
      </c>
      <c r="G86" s="71">
        <v>20000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32.25" customHeight="1">
      <c r="A87" s="27">
        <v>72</v>
      </c>
      <c r="B87" s="326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70">
        <v>2024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32.25" customHeight="1">
      <c r="A88" s="27">
        <v>73</v>
      </c>
      <c r="B88" s="326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70">
        <v>7271</v>
      </c>
      <c r="G88" s="71">
        <v>9999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2.25" customHeight="1">
      <c r="A89" s="27">
        <v>74</v>
      </c>
      <c r="B89" s="326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70">
        <v>8767</v>
      </c>
      <c r="G89" s="71">
        <v>9999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32.25" customHeight="1">
      <c r="A90" s="27">
        <v>75</v>
      </c>
      <c r="B90" s="326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70">
        <v>14039</v>
      </c>
      <c r="G90" s="71">
        <v>19999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32.25" customHeight="1">
      <c r="A91" s="27">
        <v>76</v>
      </c>
      <c r="B91" s="326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70">
        <v>19037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2.25" customHeight="1">
      <c r="A92" s="27">
        <v>77</v>
      </c>
      <c r="B92" s="326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70">
        <v>19836</v>
      </c>
      <c r="G92" s="71">
        <v>20150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32.25" customHeight="1">
      <c r="A93" s="27">
        <v>78</v>
      </c>
      <c r="B93" s="326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70">
        <v>10018</v>
      </c>
      <c r="G93" s="71">
        <v>10000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2.25" customHeight="1">
      <c r="A94" s="27">
        <v>79</v>
      </c>
      <c r="B94" s="326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70">
        <v>9991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32.25" customHeight="1">
      <c r="A95" s="27">
        <v>80</v>
      </c>
      <c r="B95" s="326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70"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32.25" customHeight="1">
      <c r="A96" s="27">
        <v>81</v>
      </c>
      <c r="B96" s="326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70">
        <v>9068</v>
      </c>
      <c r="G96" s="71">
        <v>10125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2.25" customHeight="1">
      <c r="A97" s="27">
        <v>82</v>
      </c>
      <c r="B97" s="326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70">
        <v>9998</v>
      </c>
      <c r="G97" s="71">
        <v>10123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2.25" customHeight="1">
      <c r="A98" s="27">
        <v>83</v>
      </c>
      <c r="B98" s="326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70">
        <v>10006</v>
      </c>
      <c r="G98" s="71">
        <v>10080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2.25" customHeight="1">
      <c r="A99" s="27">
        <v>84</v>
      </c>
      <c r="B99" s="326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70"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32.25" customHeight="1">
      <c r="A100" s="27">
        <v>85</v>
      </c>
      <c r="B100" s="326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70">
        <v>9618</v>
      </c>
      <c r="G100" s="71">
        <v>9600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32.25" customHeight="1">
      <c r="A101" s="27">
        <v>86</v>
      </c>
      <c r="B101" s="326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70">
        <v>9018</v>
      </c>
      <c r="G101" s="71">
        <v>9000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32.25" customHeight="1">
      <c r="A102" s="27">
        <v>87</v>
      </c>
      <c r="B102" s="326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70">
        <v>9018</v>
      </c>
      <c r="G102" s="71">
        <v>9000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2.25" customHeight="1">
      <c r="A103" s="27">
        <v>88</v>
      </c>
      <c r="B103" s="326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70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2.25" customHeight="1">
      <c r="A104" s="27">
        <v>89</v>
      </c>
      <c r="B104" s="326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70">
        <v>20011</v>
      </c>
      <c r="G104" s="71">
        <v>21000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2.25" customHeight="1">
      <c r="A105" s="27">
        <v>90</v>
      </c>
      <c r="B105" s="326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70">
        <v>9968</v>
      </c>
      <c r="G105" s="71">
        <v>11900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2.25" customHeight="1">
      <c r="A106" s="27">
        <v>91</v>
      </c>
      <c r="B106" s="326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70">
        <v>9018</v>
      </c>
      <c r="G106" s="71">
        <v>9000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2.25" customHeight="1">
      <c r="A107" s="27">
        <v>92</v>
      </c>
      <c r="B107" s="326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70">
        <v>18036</v>
      </c>
      <c r="G107" s="71">
        <v>18000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2.25" customHeight="1">
      <c r="A108" s="27">
        <v>93</v>
      </c>
      <c r="B108" s="326"/>
      <c r="C108" s="29" t="s">
        <v>6057</v>
      </c>
      <c r="D108" s="35" t="s">
        <v>2874</v>
      </c>
      <c r="E108" s="36" t="s">
        <v>119</v>
      </c>
      <c r="F108" s="70">
        <v>10000</v>
      </c>
      <c r="G108" s="71">
        <v>10000</v>
      </c>
      <c r="H108" s="68"/>
      <c r="I108" s="159" t="e">
        <f>VLOOKUP(C108,'Danh mục VT'!A$2:E$2898,5,FALSE)</f>
        <v>#N/A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2.25" customHeight="1">
      <c r="A109" s="27">
        <v>94</v>
      </c>
      <c r="B109" s="326"/>
      <c r="C109" s="29" t="s">
        <v>1092</v>
      </c>
      <c r="D109" s="35" t="s">
        <v>1091</v>
      </c>
      <c r="E109" s="36" t="s">
        <v>119</v>
      </c>
      <c r="F109" s="70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1.75" customHeight="1">
      <c r="A110" s="171" t="s">
        <v>22</v>
      </c>
      <c r="B110" s="172"/>
      <c r="D110" s="174" t="s">
        <v>6200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>
      <c r="A111" s="82"/>
      <c r="E111" s="430" t="s">
        <v>6197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>
      <c r="A114" s="1"/>
      <c r="B114" s="2"/>
      <c r="C114" s="2"/>
      <c r="D114" s="324"/>
      <c r="E114" s="324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>
      <c r="A115" s="1"/>
      <c r="B115" s="2"/>
      <c r="C115" s="2"/>
      <c r="D115" s="324"/>
      <c r="E115" s="324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>
      <c r="A116" s="1"/>
      <c r="B116" s="2"/>
      <c r="C116" s="2"/>
      <c r="D116" s="324"/>
      <c r="E116" s="324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324"/>
      <c r="E117" s="324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24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24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24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24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20.4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23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6167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6201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328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24" customFormat="1" ht="25.5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0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25.5">
      <c r="A16" s="27">
        <v>1</v>
      </c>
      <c r="B16" s="326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v>2000</v>
      </c>
      <c r="G16" s="38">
        <v>2400</v>
      </c>
      <c r="H16" s="58"/>
      <c r="I16" s="159" t="str">
        <f>VLOOKUP(C16,'Danh mục VT'!A$2:E$2898,5,FALSE)</f>
        <v>NVL</v>
      </c>
      <c r="J16" s="195"/>
      <c r="K16" s="185" t="s">
        <v>5915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25.5">
      <c r="A17" s="27">
        <v>2</v>
      </c>
      <c r="B17" s="326"/>
      <c r="C17" s="29" t="s">
        <v>145</v>
      </c>
      <c r="D17" s="335" t="s">
        <v>179</v>
      </c>
      <c r="E17" s="36" t="s">
        <v>119</v>
      </c>
      <c r="F17" s="37">
        <v>2000</v>
      </c>
      <c r="G17" s="38">
        <v>2000</v>
      </c>
      <c r="H17" s="58"/>
      <c r="I17" s="159" t="str">
        <f>VLOOKUP(C17,'Danh mục VT'!A$2:E$2898,5,FALSE)</f>
        <v>NVL</v>
      </c>
      <c r="J17" s="195"/>
      <c r="K17" s="185" t="s">
        <v>5915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8.25">
      <c r="A18" s="27">
        <v>3</v>
      </c>
      <c r="B18" s="326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v>2000</v>
      </c>
      <c r="G18" s="38">
        <v>2000</v>
      </c>
      <c r="H18" s="58"/>
      <c r="I18" s="159" t="str">
        <f>VLOOKUP(C18,'Danh mục VT'!A$2:E$2898,5,FALSE)</f>
        <v>NVL</v>
      </c>
      <c r="J18" s="195"/>
      <c r="K18" s="185" t="s">
        <v>5915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38.25">
      <c r="A19" s="27">
        <v>4</v>
      </c>
      <c r="B19" s="326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v>2000</v>
      </c>
      <c r="G19" s="38">
        <v>2000</v>
      </c>
      <c r="H19" s="58"/>
      <c r="I19" s="159" t="str">
        <f>VLOOKUP(C19,'Danh mục VT'!A$2:E$2898,5,FALSE)</f>
        <v>NVL</v>
      </c>
      <c r="J19" s="195"/>
      <c r="K19" s="185" t="s">
        <v>5915</v>
      </c>
      <c r="L19" s="181" t="s">
        <v>5874</v>
      </c>
      <c r="M19" s="181">
        <v>1521</v>
      </c>
      <c r="N19" s="257"/>
      <c r="O19" s="33"/>
      <c r="P19" s="33"/>
    </row>
    <row r="20" spans="1:16" s="8" customFormat="1" ht="38.25">
      <c r="A20" s="27">
        <v>5</v>
      </c>
      <c r="B20" s="326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v>4000</v>
      </c>
      <c r="G20" s="38">
        <v>4000</v>
      </c>
      <c r="H20" s="58"/>
      <c r="I20" s="159" t="str">
        <f>VLOOKUP(C20,'Danh mục VT'!A$2:E$2898,5,FALSE)</f>
        <v>NVL</v>
      </c>
      <c r="J20" s="195"/>
      <c r="K20" s="185" t="s">
        <v>5915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25.5">
      <c r="A21" s="27">
        <v>6</v>
      </c>
      <c r="B21" s="326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v>2000</v>
      </c>
      <c r="G21" s="38">
        <v>3000</v>
      </c>
      <c r="H21" s="58"/>
      <c r="I21" s="159" t="str">
        <f>VLOOKUP(C21,'Danh mục VT'!A$2:E$2898,5,FALSE)</f>
        <v>NVL</v>
      </c>
      <c r="J21" s="195"/>
      <c r="K21" s="185" t="s">
        <v>5915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38.25">
      <c r="A22" s="27">
        <v>7</v>
      </c>
      <c r="B22" s="326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v>2000</v>
      </c>
      <c r="G22" s="38">
        <v>2000</v>
      </c>
      <c r="H22" s="58"/>
      <c r="I22" s="159" t="str">
        <f>VLOOKUP(C22,'Danh mục VT'!A$2:E$2898,5,FALSE)</f>
        <v>NVL</v>
      </c>
      <c r="J22" s="195"/>
      <c r="K22" s="185" t="s">
        <v>5915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25.5">
      <c r="A23" s="27">
        <v>8</v>
      </c>
      <c r="B23" s="326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2000</v>
      </c>
      <c r="G23" s="38">
        <v>2025</v>
      </c>
      <c r="H23" s="58"/>
      <c r="I23" s="159" t="str">
        <f>VLOOKUP(C23,'Danh mục VT'!A$2:E$2898,5,FALSE)</f>
        <v>NVL</v>
      </c>
      <c r="J23" s="195"/>
      <c r="K23" s="185" t="s">
        <v>5915</v>
      </c>
      <c r="L23" s="181" t="s">
        <v>5874</v>
      </c>
      <c r="M23" s="181">
        <v>1521</v>
      </c>
      <c r="N23" s="257"/>
      <c r="O23" s="33"/>
      <c r="P23" s="33"/>
    </row>
    <row r="24" spans="1:16" s="8" customFormat="1" ht="28.5" customHeight="1">
      <c r="A24" s="27">
        <v>9</v>
      </c>
      <c r="B24" s="326"/>
      <c r="C24" s="29" t="s">
        <v>172</v>
      </c>
      <c r="D24" s="306" t="s">
        <v>180</v>
      </c>
      <c r="E24" s="36" t="s">
        <v>119</v>
      </c>
      <c r="F24" s="37">
        <v>2000</v>
      </c>
      <c r="G24" s="38">
        <v>3000</v>
      </c>
      <c r="H24" s="58"/>
      <c r="I24" s="159" t="str">
        <f>VLOOKUP(C24,'Danh mục VT'!A$2:E$2898,5,FALSE)</f>
        <v>NVL</v>
      </c>
      <c r="J24" s="195"/>
      <c r="K24" s="185" t="s">
        <v>5915</v>
      </c>
      <c r="L24" s="181" t="s">
        <v>5874</v>
      </c>
      <c r="M24" s="181">
        <v>1521</v>
      </c>
      <c r="N24" s="257"/>
      <c r="O24" s="33"/>
      <c r="P24" s="33"/>
    </row>
    <row r="25" spans="1:16" s="8" customForma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33"/>
      <c r="O25" s="33"/>
      <c r="P25" s="33"/>
    </row>
    <row r="26" spans="1:16">
      <c r="A26" s="14" t="s">
        <v>22</v>
      </c>
      <c r="B26" s="18"/>
      <c r="D26" s="11" t="s">
        <v>6202</v>
      </c>
      <c r="E26" s="46"/>
      <c r="F26" s="46"/>
      <c r="G26" s="47"/>
      <c r="N26" s="1"/>
      <c r="O26" s="1"/>
      <c r="P26" s="1"/>
    </row>
    <row r="27" spans="1:16">
      <c r="E27" s="429" t="s">
        <v>6169</v>
      </c>
      <c r="F27" s="429"/>
      <c r="G27" s="429"/>
      <c r="N27" s="1"/>
      <c r="O27" s="1"/>
      <c r="P27" s="1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1"/>
      <c r="O28" s="1"/>
      <c r="P28" s="1"/>
    </row>
    <row r="29" spans="1:16" s="324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5"/>
      <c r="O29" s="5"/>
      <c r="P29" s="5"/>
    </row>
    <row r="30" spans="1:16" s="8" customFormat="1">
      <c r="A30" s="1"/>
      <c r="B30" s="2"/>
      <c r="C30" s="2"/>
      <c r="D30" s="324"/>
      <c r="E30" s="324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>
      <c r="A31" s="1"/>
      <c r="B31" s="2"/>
      <c r="C31" s="2"/>
      <c r="D31" s="324"/>
      <c r="E31" s="324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8" customFormat="1">
      <c r="A32" s="1"/>
      <c r="B32" s="2"/>
      <c r="C32" s="2"/>
      <c r="D32" s="324"/>
      <c r="E32" s="324"/>
      <c r="F32" s="2"/>
      <c r="G32" s="5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s="8" customFormat="1">
      <c r="A33" s="1"/>
      <c r="B33" s="2"/>
      <c r="C33" s="2"/>
      <c r="D33" s="324"/>
      <c r="E33" s="324"/>
      <c r="F33" s="2"/>
      <c r="G33" s="5"/>
      <c r="H33" s="6"/>
      <c r="I33" s="6"/>
      <c r="J33" s="184"/>
      <c r="K33" s="184"/>
      <c r="L33" s="184"/>
      <c r="M33" s="184"/>
      <c r="N33" s="33"/>
      <c r="O33" s="33"/>
      <c r="P33" s="33"/>
    </row>
    <row r="34" spans="1:16" s="57" customFormat="1">
      <c r="A34" s="422" t="s">
        <v>74</v>
      </c>
      <c r="B34" s="422"/>
      <c r="C34" s="422"/>
      <c r="D34" s="324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5"/>
      <c r="O34" s="5"/>
      <c r="P34" s="5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1"/>
      <c r="O35" s="1"/>
      <c r="P35" s="1"/>
    </row>
  </sheetData>
  <mergeCells count="13">
    <mergeCell ref="H14:H15"/>
    <mergeCell ref="A4:G4"/>
    <mergeCell ref="A5:G5"/>
    <mergeCell ref="D14:D15"/>
    <mergeCell ref="E14:E15"/>
    <mergeCell ref="F14:G14"/>
    <mergeCell ref="A34:C34"/>
    <mergeCell ref="E27:G27"/>
    <mergeCell ref="A28:C28"/>
    <mergeCell ref="E28:F28"/>
    <mergeCell ref="G28:H28"/>
    <mergeCell ref="A29:C29"/>
    <mergeCell ref="E29:F29"/>
  </mergeCells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K16" sqref="K16:K31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7109375" style="2" customWidth="1" collapsed="1"/>
    <col min="4" max="4" width="27.42578125" style="2" customWidth="1"/>
    <col min="5" max="5" width="7.85546875" style="2" customWidth="1"/>
    <col min="6" max="6" width="8.85546875" style="324" customWidth="1"/>
    <col min="7" max="7" width="9.140625" style="5" customWidth="1"/>
    <col min="8" max="8" width="8" style="33" customWidth="1"/>
    <col min="9" max="9" width="13" style="33" customWidth="1"/>
    <col min="10" max="10" width="6.5703125" style="336" customWidth="1"/>
    <col min="11" max="12" width="9.140625" style="336"/>
    <col min="13" max="13" width="7.140625" style="336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24"/>
      <c r="G1" s="5"/>
      <c r="H1" s="33"/>
      <c r="I1" s="33"/>
      <c r="J1" s="336"/>
      <c r="K1" s="336"/>
      <c r="L1" s="336"/>
      <c r="M1" s="33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24"/>
      <c r="G2" s="5"/>
      <c r="H2" s="33"/>
      <c r="I2" s="33"/>
      <c r="J2" s="336"/>
      <c r="K2" s="336"/>
      <c r="L2" s="336"/>
      <c r="M2" s="336"/>
      <c r="N2" s="33"/>
      <c r="O2" s="33"/>
      <c r="P2" s="33"/>
    </row>
    <row r="3" spans="1:16" s="8" customFormat="1" ht="9.75" customHeight="1">
      <c r="A3" s="1"/>
      <c r="B3" s="2"/>
      <c r="C3" s="9"/>
      <c r="D3" s="2"/>
      <c r="E3" s="2"/>
      <c r="F3" s="324"/>
      <c r="G3" s="5"/>
      <c r="H3" s="33"/>
      <c r="I3" s="33"/>
      <c r="J3" s="336"/>
      <c r="K3" s="336"/>
      <c r="L3" s="336"/>
      <c r="M3" s="336"/>
      <c r="N3" s="33"/>
      <c r="O3" s="33"/>
      <c r="P3" s="33"/>
    </row>
    <row r="4" spans="1:16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33"/>
      <c r="I4" s="33"/>
      <c r="J4" s="336"/>
      <c r="K4" s="336"/>
      <c r="L4" s="336"/>
      <c r="M4" s="336"/>
      <c r="N4" s="33"/>
      <c r="O4" s="33"/>
      <c r="P4" s="33"/>
    </row>
    <row r="5" spans="1:16" s="8" customFormat="1" ht="21.75" customHeight="1">
      <c r="A5" s="424" t="s">
        <v>53</v>
      </c>
      <c r="B5" s="424"/>
      <c r="C5" s="424"/>
      <c r="D5" s="424"/>
      <c r="E5" s="424"/>
      <c r="F5" s="424"/>
      <c r="G5" s="424"/>
      <c r="H5" s="33"/>
      <c r="I5" s="33" t="s">
        <v>5910</v>
      </c>
      <c r="J5" s="336"/>
      <c r="K5" s="336"/>
      <c r="L5" s="336"/>
      <c r="M5" s="336"/>
      <c r="N5" s="33"/>
      <c r="O5" s="33"/>
      <c r="P5" s="33"/>
    </row>
    <row r="6" spans="1:16" s="8" customFormat="1" ht="0.75" customHeight="1">
      <c r="A6" s="1"/>
      <c r="B6" s="2"/>
      <c r="C6" s="3"/>
      <c r="D6" s="3"/>
      <c r="E6" s="3"/>
      <c r="F6" s="323"/>
      <c r="G6" s="5"/>
      <c r="H6" s="33"/>
      <c r="I6" s="33"/>
      <c r="J6" s="336"/>
      <c r="K6" s="336"/>
      <c r="L6" s="336"/>
      <c r="M6" s="33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6167</v>
      </c>
      <c r="F7" s="12"/>
      <c r="G7" s="5"/>
      <c r="H7" s="33"/>
      <c r="I7" s="33"/>
      <c r="J7" s="336"/>
      <c r="K7" s="336"/>
      <c r="L7" s="336"/>
      <c r="M7" s="33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6203</v>
      </c>
      <c r="G8" s="5"/>
      <c r="H8" s="33"/>
      <c r="I8" s="33"/>
      <c r="J8" s="336"/>
      <c r="K8" s="336"/>
      <c r="L8" s="336"/>
      <c r="M8" s="336"/>
      <c r="N8" s="33"/>
      <c r="O8" s="33"/>
      <c r="P8" s="33"/>
    </row>
    <row r="9" spans="1:16" ht="5.25" customHeight="1"/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328"/>
      <c r="H10" s="33"/>
      <c r="I10" s="33"/>
      <c r="J10" s="336"/>
      <c r="K10" s="336"/>
      <c r="L10" s="336"/>
      <c r="M10" s="33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6204</v>
      </c>
      <c r="E11" s="20"/>
      <c r="F11" s="2"/>
      <c r="G11" s="5"/>
      <c r="H11" s="33"/>
      <c r="I11" s="33"/>
      <c r="J11" s="336"/>
      <c r="K11" s="336"/>
      <c r="L11" s="336"/>
      <c r="M11" s="33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33"/>
      <c r="I12" s="33"/>
      <c r="J12" s="336"/>
      <c r="K12" s="336"/>
      <c r="L12" s="336"/>
      <c r="M12" s="336"/>
      <c r="N12" s="33"/>
      <c r="O12" s="33"/>
      <c r="P12" s="33"/>
    </row>
    <row r="14" spans="1:16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40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18.75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41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27.2" customHeight="1">
      <c r="A16" s="27">
        <v>1</v>
      </c>
      <c r="B16" s="326"/>
      <c r="C16" s="340" t="s">
        <v>2689</v>
      </c>
      <c r="D16" s="35" t="str">
        <f>VLOOKUP($C16,'[2]Tài khoản'!A$2:D$2746,2,FALSE)</f>
        <v>Màn hình hiển thị LCD 3.97" S2 Ulc</v>
      </c>
      <c r="E16" s="36" t="s">
        <v>119</v>
      </c>
      <c r="F16" s="37">
        <v>20</v>
      </c>
      <c r="G16" s="32">
        <v>20</v>
      </c>
      <c r="H16" s="329"/>
      <c r="I16" s="159" t="str">
        <f>VLOOKUP(C16,'Danh mục VT'!A$2:E$2898,5,FALSE)</f>
        <v>NVL</v>
      </c>
      <c r="J16" s="194"/>
      <c r="K16" s="180" t="s">
        <v>5921</v>
      </c>
      <c r="L16" s="180"/>
      <c r="M16" s="180"/>
      <c r="N16" s="228"/>
      <c r="O16" s="33"/>
      <c r="P16" s="33"/>
    </row>
    <row r="17" spans="1:16" s="8" customFormat="1" ht="27.75" customHeight="1">
      <c r="A17" s="27">
        <v>2</v>
      </c>
      <c r="B17" s="326"/>
      <c r="C17" s="341" t="s">
        <v>2763</v>
      </c>
      <c r="D17" s="35" t="str">
        <f>VLOOKUP($C17,'[2]Tài khoản'!A$2:D$2746,2,FALSE)</f>
        <v>Vải dẫn điện LCD S2 Ulc 43x12x0.1mm</v>
      </c>
      <c r="E17" s="36" t="s">
        <v>119</v>
      </c>
      <c r="F17" s="37">
        <v>30</v>
      </c>
      <c r="G17" s="37">
        <v>30</v>
      </c>
      <c r="H17" s="329"/>
      <c r="I17" s="159" t="str">
        <f>VLOOKUP(C17,'Danh mục VT'!A$2:E$2898,5,FALSE)</f>
        <v>NVL</v>
      </c>
      <c r="J17" s="194"/>
      <c r="K17" s="180" t="s">
        <v>5921</v>
      </c>
      <c r="L17" s="180"/>
      <c r="M17" s="180"/>
      <c r="N17" s="228"/>
      <c r="O17" s="33"/>
      <c r="P17" s="33"/>
    </row>
    <row r="18" spans="1:16" s="8" customFormat="1" ht="40.5" customHeight="1">
      <c r="A18" s="27">
        <v>3</v>
      </c>
      <c r="B18" s="326"/>
      <c r="C18" s="349" t="s">
        <v>2779</v>
      </c>
      <c r="D18" s="35" t="str">
        <f>VLOOKUP($C18,'[2]Tài khoản'!A$2:D$2746,2,FALSE)</f>
        <v>Miếng đệm dán đỡ màn hình PVC S2 Ulc 82.6x56.76x0.3mmm</v>
      </c>
      <c r="E18" s="36" t="s">
        <v>119</v>
      </c>
      <c r="F18" s="37">
        <v>30</v>
      </c>
      <c r="G18" s="37">
        <v>30</v>
      </c>
      <c r="H18" s="329"/>
      <c r="I18" s="159" t="str">
        <f>VLOOKUP(C18,'Danh mục VT'!A$2:E$2898,5,FALSE)</f>
        <v>NVL</v>
      </c>
      <c r="J18" s="194"/>
      <c r="K18" s="180" t="s">
        <v>5921</v>
      </c>
      <c r="L18" s="180"/>
      <c r="M18" s="180"/>
      <c r="N18" s="228"/>
      <c r="O18" s="33"/>
      <c r="P18" s="33"/>
    </row>
    <row r="19" spans="1:16" s="8" customFormat="1" ht="27.2" customHeight="1">
      <c r="A19" s="27">
        <v>4</v>
      </c>
      <c r="B19" s="326"/>
      <c r="C19" s="341" t="s">
        <v>2697</v>
      </c>
      <c r="D19" s="35" t="str">
        <f>VLOOKUP($C19,'[2]Tài khoản'!A$2:D$2746,2,FALSE)</f>
        <v>Nút bấm FPC âm thanh có chất liên kết dính S2 Ulc</v>
      </c>
      <c r="E19" s="36" t="s">
        <v>119</v>
      </c>
      <c r="F19" s="37">
        <v>20</v>
      </c>
      <c r="G19" s="37">
        <v>20</v>
      </c>
      <c r="H19" s="329"/>
      <c r="I19" s="159" t="str">
        <f>VLOOKUP(C19,'Danh mục VT'!A$2:E$2898,5,FALSE)</f>
        <v>NVL</v>
      </c>
      <c r="J19" s="194"/>
      <c r="K19" s="180" t="s">
        <v>5921</v>
      </c>
      <c r="L19" s="180"/>
      <c r="M19" s="180"/>
      <c r="N19" s="228"/>
      <c r="O19" s="33"/>
      <c r="P19" s="33"/>
    </row>
    <row r="20" spans="1:16" s="8" customFormat="1" ht="16.7" customHeight="1">
      <c r="A20" s="27">
        <v>5</v>
      </c>
      <c r="B20" s="326"/>
      <c r="C20" s="340" t="s">
        <v>3054</v>
      </c>
      <c r="D20" s="35" t="str">
        <f>VLOOKUP($C20,'[2]Tài khoản'!A$2:D$2746,2,FALSE)</f>
        <v>Cụm cáp nút bấm S2 Eco</v>
      </c>
      <c r="E20" s="36" t="s">
        <v>119</v>
      </c>
      <c r="F20" s="37">
        <v>20</v>
      </c>
      <c r="G20" s="37">
        <v>20</v>
      </c>
      <c r="H20" s="329"/>
      <c r="I20" s="159" t="str">
        <f>VLOOKUP(C20,'Danh mục VT'!A$2:E$2898,5,FALSE)</f>
        <v>NVL</v>
      </c>
      <c r="J20" s="194"/>
      <c r="K20" s="180" t="s">
        <v>5921</v>
      </c>
      <c r="L20" s="180"/>
      <c r="M20" s="180"/>
      <c r="N20" s="228"/>
      <c r="O20" s="33"/>
      <c r="P20" s="33"/>
    </row>
    <row r="21" spans="1:16" s="8" customFormat="1" ht="16.7" customHeight="1">
      <c r="A21" s="27">
        <v>6</v>
      </c>
      <c r="B21" s="326"/>
      <c r="C21" s="337" t="s">
        <v>3086</v>
      </c>
      <c r="D21" s="35" t="str">
        <f>VLOOKUP($C21,'[2]Tài khoản'!A$2:D$2746,2,FALSE)</f>
        <v>Camera trước S2 Eco</v>
      </c>
      <c r="E21" s="36" t="s">
        <v>119</v>
      </c>
      <c r="F21" s="37">
        <v>20</v>
      </c>
      <c r="G21" s="37">
        <v>20</v>
      </c>
      <c r="H21" s="329"/>
      <c r="I21" s="159" t="str">
        <f>VLOOKUP(C21,'Danh mục VT'!A$2:E$2898,5,FALSE)</f>
        <v>NVL</v>
      </c>
      <c r="J21" s="194"/>
      <c r="K21" s="180" t="s">
        <v>5921</v>
      </c>
      <c r="L21" s="180"/>
      <c r="M21" s="180"/>
      <c r="N21" s="228"/>
      <c r="O21" s="33"/>
      <c r="P21" s="33"/>
    </row>
    <row r="22" spans="1:16" s="8" customFormat="1" ht="16.7" customHeight="1">
      <c r="A22" s="27">
        <v>7</v>
      </c>
      <c r="B22" s="326"/>
      <c r="C22" s="337" t="s">
        <v>3088</v>
      </c>
      <c r="D22" s="35" t="str">
        <f>VLOOKUP($C22,'[2]Tài khoản'!A$2:D$2746,2,FALSE)</f>
        <v>Camera sau S2 Eco</v>
      </c>
      <c r="E22" s="36" t="s">
        <v>119</v>
      </c>
      <c r="F22" s="37">
        <v>20</v>
      </c>
      <c r="G22" s="37">
        <v>20</v>
      </c>
      <c r="H22" s="329"/>
      <c r="I22" s="159" t="str">
        <f>VLOOKUP(C22,'Danh mục VT'!A$2:E$2898,5,FALSE)</f>
        <v>NVL</v>
      </c>
      <c r="J22" s="194"/>
      <c r="K22" s="180" t="s">
        <v>5921</v>
      </c>
      <c r="L22" s="180"/>
      <c r="M22" s="180"/>
      <c r="N22" s="228"/>
      <c r="O22" s="33"/>
      <c r="P22" s="33"/>
    </row>
    <row r="23" spans="1:16" s="8" customFormat="1" ht="16.7" customHeight="1">
      <c r="A23" s="27">
        <v>8</v>
      </c>
      <c r="B23" s="326"/>
      <c r="C23" s="337" t="s">
        <v>3252</v>
      </c>
      <c r="D23" s="338" t="s">
        <v>3253</v>
      </c>
      <c r="E23" s="36" t="s">
        <v>119</v>
      </c>
      <c r="F23" s="37">
        <v>20</v>
      </c>
      <c r="G23" s="37">
        <v>20</v>
      </c>
      <c r="H23" s="329"/>
      <c r="I23" s="159" t="str">
        <f>VLOOKUP(C23,'Danh mục VT'!A$2:E$2898,5,FALSE)</f>
        <v>NVL</v>
      </c>
      <c r="J23" s="194"/>
      <c r="K23" s="180" t="s">
        <v>5921</v>
      </c>
      <c r="L23" s="180"/>
      <c r="M23" s="180"/>
      <c r="N23" s="228"/>
      <c r="O23" s="33"/>
      <c r="P23" s="33"/>
    </row>
    <row r="24" spans="1:16" s="8" customFormat="1" ht="30.95" customHeight="1">
      <c r="A24" s="27">
        <v>9</v>
      </c>
      <c r="B24" s="326"/>
      <c r="C24" s="337" t="s">
        <v>3256</v>
      </c>
      <c r="D24" s="338" t="s">
        <v>3257</v>
      </c>
      <c r="E24" s="36" t="s">
        <v>119</v>
      </c>
      <c r="F24" s="37">
        <v>20</v>
      </c>
      <c r="G24" s="37">
        <v>20</v>
      </c>
      <c r="H24" s="329"/>
      <c r="I24" s="159" t="str">
        <f>VLOOKUP(C24,'Danh mục VT'!A$2:E$2898,5,FALSE)</f>
        <v>NVL</v>
      </c>
      <c r="J24" s="194"/>
      <c r="K24" s="180" t="s">
        <v>5921</v>
      </c>
      <c r="L24" s="180"/>
      <c r="M24" s="180"/>
      <c r="N24" s="228"/>
      <c r="O24" s="33"/>
      <c r="P24" s="33"/>
    </row>
    <row r="25" spans="1:16" s="8" customFormat="1" ht="16.7" customHeight="1">
      <c r="A25" s="27">
        <v>10</v>
      </c>
      <c r="B25" s="326"/>
      <c r="C25" s="337" t="s">
        <v>3254</v>
      </c>
      <c r="D25" s="338" t="s">
        <v>3255</v>
      </c>
      <c r="E25" s="36" t="s">
        <v>119</v>
      </c>
      <c r="F25" s="37">
        <v>20</v>
      </c>
      <c r="G25" s="37">
        <v>20</v>
      </c>
      <c r="H25" s="329"/>
      <c r="I25" s="159" t="str">
        <f>VLOOKUP(C25,'Danh mục VT'!A$2:E$2898,5,FALSE)</f>
        <v>NVL</v>
      </c>
      <c r="J25" s="194"/>
      <c r="K25" s="180" t="s">
        <v>5921</v>
      </c>
      <c r="L25" s="180"/>
      <c r="M25" s="180"/>
      <c r="N25" s="228"/>
      <c r="O25" s="33"/>
      <c r="P25" s="33"/>
    </row>
    <row r="26" spans="1:16" s="8" customFormat="1" ht="30" customHeight="1">
      <c r="A26" s="27">
        <v>11</v>
      </c>
      <c r="B26" s="326"/>
      <c r="C26" s="337" t="s">
        <v>3258</v>
      </c>
      <c r="D26" s="339" t="s">
        <v>3259</v>
      </c>
      <c r="E26" s="36" t="s">
        <v>119</v>
      </c>
      <c r="F26" s="37">
        <v>20</v>
      </c>
      <c r="G26" s="37">
        <v>20</v>
      </c>
      <c r="H26" s="257"/>
      <c r="I26" s="159" t="str">
        <f>VLOOKUP(C26,'Danh mục VT'!A$2:E$2898,5,FALSE)</f>
        <v>NVL</v>
      </c>
      <c r="J26" s="195"/>
      <c r="K26" s="180" t="s">
        <v>5921</v>
      </c>
      <c r="L26" s="195" t="s">
        <v>5874</v>
      </c>
      <c r="M26" s="195">
        <v>1521</v>
      </c>
      <c r="N26" s="257"/>
      <c r="O26" s="33"/>
      <c r="P26" s="33"/>
    </row>
    <row r="27" spans="1:16" s="8" customFormat="1" ht="15" customHeight="1">
      <c r="A27" s="27">
        <v>12</v>
      </c>
      <c r="B27" s="326"/>
      <c r="C27" s="337" t="s">
        <v>1914</v>
      </c>
      <c r="D27" s="35" t="str">
        <f>VLOOKUP($C27,'[2]Tài khoản'!A$2:D$2746,2,FALSE)</f>
        <v>5V ADSL Line Driver</v>
      </c>
      <c r="E27" s="36" t="s">
        <v>119</v>
      </c>
      <c r="F27" s="37">
        <v>2500</v>
      </c>
      <c r="G27" s="318">
        <f>F27</f>
        <v>2500</v>
      </c>
      <c r="H27" s="257"/>
      <c r="I27" s="159" t="str">
        <f>VLOOKUP(C27,'Danh mục VT'!A$2:E$2898,5,FALSE)</f>
        <v>NVL</v>
      </c>
      <c r="J27" s="195"/>
      <c r="K27" s="180" t="s">
        <v>5921</v>
      </c>
      <c r="L27" s="195" t="s">
        <v>5874</v>
      </c>
      <c r="M27" s="195">
        <v>1521</v>
      </c>
      <c r="N27" s="257"/>
      <c r="O27" s="33"/>
      <c r="P27" s="33"/>
    </row>
    <row r="28" spans="1:16" s="8" customFormat="1" ht="27.75" customHeight="1">
      <c r="A28" s="27">
        <v>13</v>
      </c>
      <c r="B28" s="326"/>
      <c r="C28" s="337" t="s">
        <v>897</v>
      </c>
      <c r="D28" s="35" t="str">
        <f>VLOOKUP($C28,'[2]Tài khoản'!A$2:D$2746,2,FALSE)</f>
        <v>DIO,SWH,SOT23,100V,200mA,4nS,1.5pF</v>
      </c>
      <c r="E28" s="36" t="s">
        <v>119</v>
      </c>
      <c r="F28" s="37">
        <v>3000</v>
      </c>
      <c r="G28" s="318">
        <f>F28</f>
        <v>3000</v>
      </c>
      <c r="H28" s="257"/>
      <c r="I28" s="159" t="str">
        <f>VLOOKUP(C28,'Danh mục VT'!A$2:E$2898,5,FALSE)</f>
        <v>NVL</v>
      </c>
      <c r="J28" s="195"/>
      <c r="K28" s="180" t="s">
        <v>5921</v>
      </c>
      <c r="L28" s="195" t="s">
        <v>5874</v>
      </c>
      <c r="M28" s="195">
        <v>1521</v>
      </c>
      <c r="N28" s="257"/>
      <c r="O28" s="33"/>
      <c r="P28" s="33"/>
    </row>
    <row r="29" spans="1:16" s="8" customFormat="1" ht="28.5" customHeight="1">
      <c r="A29" s="27">
        <v>14</v>
      </c>
      <c r="B29" s="326"/>
      <c r="C29" s="337" t="s">
        <v>2656</v>
      </c>
      <c r="D29" s="35" t="str">
        <f>VLOOKUP($C29,'[2]Tài khoản'!A$2:D$2746,2,FALSE)</f>
        <v>SWH,PSH,T/H,STR,SPST,12V,50mA</v>
      </c>
      <c r="E29" s="36" t="s">
        <v>119</v>
      </c>
      <c r="F29" s="37">
        <v>100</v>
      </c>
      <c r="G29" s="318">
        <f>F29</f>
        <v>100</v>
      </c>
      <c r="H29" s="257"/>
      <c r="I29" s="159" t="str">
        <f>VLOOKUP(C29,'Danh mục VT'!A$2:E$2898,5,FALSE)</f>
        <v>NVL</v>
      </c>
      <c r="J29" s="195"/>
      <c r="K29" s="180" t="s">
        <v>5921</v>
      </c>
      <c r="L29" s="195" t="s">
        <v>5874</v>
      </c>
      <c r="M29" s="195">
        <v>1521</v>
      </c>
      <c r="N29" s="257"/>
      <c r="O29" s="33"/>
      <c r="P29" s="33"/>
    </row>
    <row r="30" spans="1:16" s="8" customFormat="1" ht="18" customHeight="1">
      <c r="A30" s="27">
        <v>15</v>
      </c>
      <c r="B30" s="326"/>
      <c r="C30" s="29" t="s">
        <v>1193</v>
      </c>
      <c r="D30" s="35" t="str">
        <f>VLOOKUP($C30,'[2]Tài khoản'!A$2:D$2746,2,FALSE)</f>
        <v>PCBA SFU I-010G-C</v>
      </c>
      <c r="E30" s="36" t="s">
        <v>119</v>
      </c>
      <c r="F30" s="37">
        <v>100</v>
      </c>
      <c r="G30" s="318">
        <f>F30</f>
        <v>100</v>
      </c>
      <c r="H30" s="257"/>
      <c r="I30" s="159" t="str">
        <f>VLOOKUP(C30,'Danh mục VT'!A$2:E$2898,5,FALSE)</f>
        <v>NVL</v>
      </c>
      <c r="J30" s="195"/>
      <c r="K30" s="180" t="s">
        <v>5921</v>
      </c>
      <c r="L30" s="195" t="s">
        <v>5874</v>
      </c>
      <c r="M30" s="195">
        <v>1521</v>
      </c>
      <c r="N30" s="257"/>
      <c r="O30" s="33"/>
      <c r="P30" s="33"/>
    </row>
    <row r="31" spans="1:16" s="8" customFormat="1" ht="58.5" customHeight="1">
      <c r="A31" s="27">
        <v>16</v>
      </c>
      <c r="B31" s="326"/>
      <c r="C31" s="29" t="s">
        <v>2536</v>
      </c>
      <c r="D31" s="35" t="str">
        <f>VLOOKUP($C31,'[2]Tài khoản'!A$2:D$2746,2,FALSE)</f>
        <v>MOD,GPON,T/H,ONU BOSA,1.25G UP/2.5G DOWN,W/SC/APC PIGTAIL, LENGTH=580mm+/-20</v>
      </c>
      <c r="E31" s="36" t="s">
        <v>119</v>
      </c>
      <c r="F31" s="37">
        <v>50</v>
      </c>
      <c r="G31" s="318">
        <v>50</v>
      </c>
      <c r="H31" s="257"/>
      <c r="I31" s="159" t="str">
        <f>VLOOKUP(C31,'Danh mục VT'!A$2:E$2898,5,FALSE)</f>
        <v>NVL</v>
      </c>
      <c r="J31" s="195"/>
      <c r="K31" s="180" t="s">
        <v>5921</v>
      </c>
      <c r="L31" s="195" t="s">
        <v>5874</v>
      </c>
      <c r="M31" s="195">
        <v>1521</v>
      </c>
      <c r="N31" s="257"/>
      <c r="O31" s="33"/>
      <c r="P31" s="33"/>
    </row>
    <row r="32" spans="1:16" s="8" customFormat="1" ht="2.4500000000000002" customHeight="1">
      <c r="A32" s="43"/>
      <c r="B32" s="44"/>
      <c r="C32" s="45"/>
      <c r="D32" s="45"/>
      <c r="E32" s="36"/>
      <c r="F32" s="44"/>
      <c r="G32" s="43"/>
      <c r="H32" s="33"/>
      <c r="I32" s="159" t="e">
        <f>VLOOKUP(C32,'Danh mục VT'!A$2:E$2898,5,FALSE)</f>
        <v>#N/A</v>
      </c>
      <c r="J32" s="336"/>
      <c r="K32" s="180" t="s">
        <v>5921</v>
      </c>
      <c r="L32" s="336"/>
      <c r="M32" s="336"/>
      <c r="N32" s="33"/>
      <c r="O32" s="33"/>
      <c r="P32" s="33"/>
    </row>
    <row r="33" spans="1:16">
      <c r="A33" s="14" t="s">
        <v>22</v>
      </c>
      <c r="B33" s="18"/>
      <c r="D33" s="11" t="s">
        <v>6205</v>
      </c>
      <c r="E33" s="46"/>
      <c r="F33" s="46"/>
      <c r="G33" s="47"/>
      <c r="N33" s="1"/>
      <c r="O33" s="1"/>
      <c r="P33" s="1"/>
    </row>
    <row r="34" spans="1:16">
      <c r="E34" s="429" t="s">
        <v>6169</v>
      </c>
      <c r="F34" s="429"/>
      <c r="G34" s="429"/>
      <c r="N34" s="1"/>
      <c r="O34" s="1"/>
      <c r="P34" s="1"/>
    </row>
    <row r="35" spans="1:16">
      <c r="A35" s="420" t="s">
        <v>24</v>
      </c>
      <c r="B35" s="420"/>
      <c r="C35" s="420"/>
      <c r="D35" s="50" t="s">
        <v>25</v>
      </c>
      <c r="E35" s="420" t="s">
        <v>26</v>
      </c>
      <c r="F35" s="420"/>
      <c r="G35" s="436" t="s">
        <v>27</v>
      </c>
      <c r="H35" s="436"/>
      <c r="N35" s="1"/>
      <c r="O35" s="1"/>
      <c r="P35" s="1"/>
    </row>
    <row r="36" spans="1:16" s="324" customFormat="1">
      <c r="A36" s="421" t="s">
        <v>28</v>
      </c>
      <c r="B36" s="421"/>
      <c r="C36" s="421"/>
      <c r="D36" s="52" t="s">
        <v>28</v>
      </c>
      <c r="E36" s="421" t="s">
        <v>28</v>
      </c>
      <c r="F36" s="421"/>
      <c r="G36" s="55"/>
      <c r="H36" s="33"/>
      <c r="I36" s="33"/>
      <c r="J36" s="336"/>
      <c r="K36" s="336"/>
      <c r="L36" s="336"/>
      <c r="M36" s="336"/>
      <c r="N36" s="5"/>
      <c r="O36" s="5"/>
      <c r="P36" s="5"/>
    </row>
    <row r="37" spans="1:16" s="8" customFormat="1">
      <c r="A37" s="1"/>
      <c r="B37" s="2"/>
      <c r="C37" s="2"/>
      <c r="D37" s="324"/>
      <c r="E37" s="324"/>
      <c r="F37" s="2"/>
      <c r="G37" s="5"/>
      <c r="H37" s="33"/>
      <c r="I37" s="33"/>
      <c r="J37" s="336"/>
      <c r="K37" s="336"/>
      <c r="L37" s="336"/>
      <c r="M37" s="336"/>
      <c r="N37" s="33"/>
      <c r="O37" s="33"/>
      <c r="P37" s="33"/>
    </row>
    <row r="38" spans="1:16" s="8" customFormat="1">
      <c r="A38" s="1"/>
      <c r="B38" s="2"/>
      <c r="C38" s="2"/>
      <c r="D38" s="324"/>
      <c r="E38" s="324"/>
      <c r="F38" s="2"/>
      <c r="G38" s="5"/>
      <c r="H38" s="33"/>
      <c r="I38" s="33"/>
      <c r="J38" s="336"/>
      <c r="K38" s="336"/>
      <c r="L38" s="336"/>
      <c r="M38" s="336"/>
      <c r="N38" s="33"/>
      <c r="O38" s="33"/>
      <c r="P38" s="33"/>
    </row>
    <row r="39" spans="1:16" s="8" customFormat="1">
      <c r="A39" s="1"/>
      <c r="B39" s="2"/>
      <c r="C39" s="2"/>
      <c r="D39" s="324"/>
      <c r="E39" s="324"/>
      <c r="F39" s="2"/>
      <c r="G39" s="5"/>
      <c r="H39" s="33"/>
      <c r="I39" s="33"/>
      <c r="J39" s="336"/>
      <c r="K39" s="336"/>
      <c r="L39" s="336"/>
      <c r="M39" s="336"/>
      <c r="N39" s="33"/>
      <c r="O39" s="33"/>
      <c r="P39" s="33"/>
    </row>
    <row r="40" spans="1:16" s="8" customFormat="1">
      <c r="A40" s="1"/>
      <c r="B40" s="2"/>
      <c r="C40" s="2"/>
      <c r="D40" s="324"/>
      <c r="E40" s="324"/>
      <c r="F40" s="2"/>
      <c r="G40" s="5"/>
      <c r="H40" s="33"/>
      <c r="I40" s="33"/>
      <c r="J40" s="336"/>
      <c r="K40" s="336"/>
      <c r="L40" s="336"/>
      <c r="M40" s="336"/>
      <c r="N40" s="33"/>
      <c r="O40" s="33"/>
      <c r="P40" s="33"/>
    </row>
    <row r="41" spans="1:16" s="57" customFormat="1">
      <c r="A41" s="422" t="s">
        <v>74</v>
      </c>
      <c r="B41" s="422"/>
      <c r="C41" s="422"/>
      <c r="D41" s="324" t="s">
        <v>87</v>
      </c>
      <c r="E41" s="2" t="s">
        <v>29</v>
      </c>
      <c r="F41" s="2"/>
      <c r="G41" s="5"/>
      <c r="H41" s="33"/>
      <c r="I41" s="33"/>
      <c r="J41" s="336"/>
      <c r="K41" s="336"/>
      <c r="L41" s="336"/>
      <c r="M41" s="336"/>
      <c r="N41" s="5"/>
      <c r="O41" s="5"/>
      <c r="P41" s="5"/>
    </row>
    <row r="42" spans="1:16">
      <c r="A42" s="2"/>
      <c r="F42" s="2"/>
      <c r="G42" s="2"/>
      <c r="H42" s="2"/>
      <c r="I42" s="2"/>
      <c r="J42" s="19"/>
      <c r="K42" s="19"/>
      <c r="L42" s="19"/>
      <c r="M42" s="19"/>
      <c r="N42" s="1"/>
      <c r="O42" s="1"/>
      <c r="P42" s="1"/>
    </row>
  </sheetData>
  <mergeCells count="13">
    <mergeCell ref="H14:H15"/>
    <mergeCell ref="A4:G4"/>
    <mergeCell ref="A5:G5"/>
    <mergeCell ref="D14:D15"/>
    <mergeCell ref="E14:E15"/>
    <mergeCell ref="F14:G14"/>
    <mergeCell ref="A41:C41"/>
    <mergeCell ref="E34:G34"/>
    <mergeCell ref="A35:C35"/>
    <mergeCell ref="E35:F35"/>
    <mergeCell ref="G35:H35"/>
    <mergeCell ref="A36:C36"/>
    <mergeCell ref="E36:F36"/>
  </mergeCells>
  <conditionalFormatting sqref="C16">
    <cfRule type="duplicateValues" dxfId="46" priority="12"/>
  </conditionalFormatting>
  <conditionalFormatting sqref="C17">
    <cfRule type="duplicateValues" dxfId="45" priority="11"/>
  </conditionalFormatting>
  <conditionalFormatting sqref="C17">
    <cfRule type="duplicateValues" dxfId="44" priority="10"/>
  </conditionalFormatting>
  <conditionalFormatting sqref="C18">
    <cfRule type="duplicateValues" dxfId="43" priority="9"/>
  </conditionalFormatting>
  <conditionalFormatting sqref="C16">
    <cfRule type="duplicateValues" dxfId="42" priority="8"/>
  </conditionalFormatting>
  <conditionalFormatting sqref="C16">
    <cfRule type="duplicateValues" dxfId="41" priority="7"/>
  </conditionalFormatting>
  <conditionalFormatting sqref="C17">
    <cfRule type="duplicateValues" dxfId="40" priority="6"/>
  </conditionalFormatting>
  <conditionalFormatting sqref="C18">
    <cfRule type="duplicateValues" dxfId="39" priority="5"/>
  </conditionalFormatting>
  <conditionalFormatting sqref="C18">
    <cfRule type="duplicateValues" dxfId="38" priority="4"/>
  </conditionalFormatting>
  <conditionalFormatting sqref="C19">
    <cfRule type="duplicateValues" dxfId="37" priority="3"/>
  </conditionalFormatting>
  <conditionalFormatting sqref="C20">
    <cfRule type="duplicateValues" dxfId="36" priority="2"/>
  </conditionalFormatting>
  <conditionalFormatting sqref="C21:C25">
    <cfRule type="duplicateValues" dxfId="35" priority="13"/>
  </conditionalFormatting>
  <conditionalFormatting sqref="C26:C29">
    <cfRule type="duplicateValues" dxfId="34" priority="1"/>
  </conditionalFormatting>
  <pageMargins left="0.7" right="0.7" top="0.75" bottom="0.75" header="0.3" footer="0.3"/>
  <pageSetup paperSize="9"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workbookViewId="0">
      <selection activeCell="G16" sqref="G16:G17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20.140625" style="2" customWidth="1" collapsed="1"/>
    <col min="4" max="4" width="26.85546875" style="2" customWidth="1"/>
    <col min="5" max="5" width="7.140625" style="2" customWidth="1"/>
    <col min="6" max="6" width="10.5703125" style="301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301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301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301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3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300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6167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154473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19" t="s">
        <v>6177</v>
      </c>
      <c r="E10" s="11" t="s">
        <v>6</v>
      </c>
      <c r="F10" s="301"/>
      <c r="G10" s="304" t="s">
        <v>6178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6176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301" customFormat="1" ht="13.15" customHeight="1">
      <c r="A14" s="23" t="s">
        <v>11</v>
      </c>
      <c r="B14" s="302" t="s">
        <v>12</v>
      </c>
      <c r="C14" s="30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30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42.2" customHeight="1">
      <c r="A16" s="27">
        <v>1</v>
      </c>
      <c r="B16" s="303"/>
      <c r="C16" s="35" t="s">
        <v>36</v>
      </c>
      <c r="D16" s="35" t="str">
        <f>VLOOKUP($C16,'[2]Tài khoản'!A$2:D$2746,2,FALSE)</f>
        <v>Smartphone Lotus S2 PRO 3G900 không có logo VNPT màu trắng</v>
      </c>
      <c r="E16" s="36" t="s">
        <v>101</v>
      </c>
      <c r="F16" s="37">
        <v>3</v>
      </c>
      <c r="G16" s="38">
        <v>3</v>
      </c>
      <c r="H16" s="58"/>
      <c r="I16" s="159" t="str">
        <f>VLOOKUP(C16,'Danh mục VT'!A$2:E$2898,5,FALSE)</f>
        <v>TP</v>
      </c>
      <c r="J16" s="181" t="s">
        <v>5919</v>
      </c>
      <c r="K16" s="181" t="str">
        <f>VLOOKUP(C16,'Danh mục VT'!A$2:D$2898,4,FALSE)</f>
        <v>15511</v>
      </c>
      <c r="L16" s="183" t="s">
        <v>5905</v>
      </c>
      <c r="M16" s="7"/>
    </row>
    <row r="17" spans="1:18" s="8" customFormat="1" ht="45.75" customHeight="1">
      <c r="A17" s="27">
        <v>2</v>
      </c>
      <c r="B17" s="303"/>
      <c r="C17" s="156" t="s">
        <v>35</v>
      </c>
      <c r="D17" s="35" t="str">
        <f>VLOOKUP($C17,'[2]Tài khoản'!A$2:D$2746,2,FALSE)</f>
        <v>Smartphone Lotus S2 PRO 3G900 không có logo VNPT màu đen</v>
      </c>
      <c r="E17" s="36" t="s">
        <v>101</v>
      </c>
      <c r="F17" s="37">
        <v>3</v>
      </c>
      <c r="G17" s="38">
        <v>3</v>
      </c>
      <c r="H17" s="58"/>
      <c r="I17" s="159" t="str">
        <f>VLOOKUP(C17,'Danh mục VT'!A$2:E$2898,5,FALSE)</f>
        <v>TP</v>
      </c>
      <c r="J17" s="181"/>
      <c r="K17" s="181"/>
      <c r="L17" s="183"/>
      <c r="M17" s="7"/>
    </row>
    <row r="18" spans="1:18" s="8" customFormat="1" ht="15.75" customHeight="1">
      <c r="A18" s="27"/>
      <c r="B18" s="303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303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303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303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303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6"/>
      <c r="K23" s="6"/>
      <c r="L23" s="6"/>
      <c r="M23" s="7"/>
    </row>
    <row r="24" spans="1:18" ht="20.45" customHeight="1">
      <c r="A24" s="14" t="s">
        <v>22</v>
      </c>
      <c r="B24" s="18"/>
      <c r="D24" s="11" t="s">
        <v>6179</v>
      </c>
      <c r="E24" s="46"/>
      <c r="F24" s="46"/>
      <c r="G24" s="47"/>
      <c r="M24" s="48"/>
      <c r="N24" s="2"/>
      <c r="O24" s="2"/>
    </row>
    <row r="25" spans="1:18">
      <c r="E25" s="429" t="s">
        <v>6169</v>
      </c>
      <c r="F25" s="429"/>
      <c r="G25" s="429"/>
      <c r="M25" s="48"/>
      <c r="N25" s="2"/>
      <c r="O25" s="2"/>
    </row>
    <row r="26" spans="1:18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M26" s="48"/>
      <c r="N26" s="2"/>
      <c r="O26" s="2"/>
    </row>
    <row r="27" spans="1:18" s="301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6"/>
      <c r="K27" s="6"/>
      <c r="L27" s="6"/>
      <c r="M27" s="26"/>
    </row>
    <row r="28" spans="1:18" s="8" customFormat="1" ht="21.75" customHeight="1">
      <c r="A28" s="1"/>
      <c r="B28" s="2"/>
      <c r="C28" s="2"/>
      <c r="D28" s="301"/>
      <c r="E28" s="301"/>
      <c r="F28" s="2"/>
      <c r="G28" s="5"/>
      <c r="H28" s="6"/>
      <c r="I28" s="6"/>
      <c r="J28" s="6"/>
      <c r="K28" s="6"/>
      <c r="L28" s="6"/>
      <c r="M28" s="7"/>
    </row>
    <row r="29" spans="1:18" s="8" customFormat="1" ht="39" customHeight="1">
      <c r="A29" s="1"/>
      <c r="B29" s="2"/>
      <c r="C29" s="2"/>
      <c r="D29" s="301"/>
      <c r="E29" s="301"/>
      <c r="F29" s="2"/>
      <c r="G29" s="5"/>
      <c r="H29" s="6"/>
      <c r="I29" s="6"/>
      <c r="J29" s="6"/>
      <c r="K29" s="6"/>
      <c r="L29" s="6"/>
      <c r="M29" s="7"/>
    </row>
    <row r="30" spans="1:18" s="8" customFormat="1" hidden="1">
      <c r="A30" s="1"/>
      <c r="B30" s="2"/>
      <c r="C30" s="2"/>
      <c r="D30" s="301"/>
      <c r="E30" s="301"/>
      <c r="F30" s="2"/>
      <c r="G30" s="5"/>
      <c r="H30" s="6"/>
      <c r="I30" s="6"/>
      <c r="J30" s="6"/>
      <c r="K30" s="6"/>
      <c r="L30" s="6"/>
      <c r="M30" s="7"/>
    </row>
    <row r="31" spans="1:18" s="8" customFormat="1" hidden="1">
      <c r="A31" s="1"/>
      <c r="B31" s="2"/>
      <c r="C31" s="2"/>
      <c r="D31" s="301"/>
      <c r="E31" s="301"/>
      <c r="F31" s="2"/>
      <c r="G31" s="5"/>
      <c r="H31" s="6"/>
      <c r="I31" s="6"/>
      <c r="J31" s="6"/>
      <c r="K31" s="6"/>
      <c r="L31" s="6"/>
      <c r="M31" s="7"/>
    </row>
    <row r="32" spans="1:18" s="57" customFormat="1">
      <c r="A32" s="422" t="s">
        <v>74</v>
      </c>
      <c r="B32" s="422"/>
      <c r="C32" s="422"/>
      <c r="D32" s="301" t="str">
        <f>D10</f>
        <v>HOÀNG MỸ HẠNH</v>
      </c>
      <c r="E32" s="2" t="s">
        <v>29</v>
      </c>
      <c r="F32" s="2"/>
      <c r="G32" s="5"/>
      <c r="H32" s="6"/>
      <c r="I32" s="6"/>
      <c r="J32" s="6"/>
      <c r="K32" s="6"/>
      <c r="L32" s="6"/>
      <c r="M32" s="26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conditionalFormatting sqref="C20">
    <cfRule type="duplicateValues" dxfId="33" priority="2"/>
  </conditionalFormatting>
  <conditionalFormatting sqref="C21">
    <cfRule type="duplicateValues" dxfId="32" priority="1"/>
  </conditionalFormatting>
  <pageMargins left="0.70866141732283472" right="0.51181102362204722" top="0.74803149606299213" bottom="0.74803149606299213" header="0.31496062992125984" footer="0.31496062992125984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"/>
  <sheetViews>
    <sheetView workbookViewId="0">
      <selection activeCell="C17" sqref="C17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7.28515625" style="2" customWidth="1" collapsed="1"/>
    <col min="4" max="4" width="27.28515625" style="2" customWidth="1"/>
    <col min="5" max="5" width="7.140625" style="2" customWidth="1"/>
    <col min="6" max="6" width="10.5703125" style="295" customWidth="1"/>
    <col min="7" max="7" width="10.42578125" style="5" customWidth="1"/>
    <col min="8" max="8" width="8" style="6" customWidth="1"/>
    <col min="9" max="12" width="9.140625" style="6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295"/>
      <c r="G1" s="5"/>
      <c r="H1" s="6"/>
      <c r="I1" s="6"/>
      <c r="J1" s="6"/>
      <c r="K1" s="6"/>
      <c r="L1" s="6"/>
      <c r="M1" s="7"/>
    </row>
    <row r="2" spans="1:13" s="8" customFormat="1">
      <c r="A2" s="1" t="s">
        <v>83</v>
      </c>
      <c r="B2" s="2"/>
      <c r="C2" s="3"/>
      <c r="D2" s="3"/>
      <c r="E2" s="2"/>
      <c r="F2" s="295"/>
      <c r="G2" s="5"/>
      <c r="H2" s="6"/>
      <c r="I2" s="6"/>
      <c r="J2" s="6"/>
      <c r="K2" s="6"/>
      <c r="L2" s="6"/>
      <c r="M2" s="7"/>
    </row>
    <row r="3" spans="1:13" s="8" customFormat="1">
      <c r="A3" s="1"/>
      <c r="B3" s="2"/>
      <c r="C3" s="9"/>
      <c r="D3" s="2"/>
      <c r="E3" s="2"/>
      <c r="F3" s="295"/>
      <c r="G3" s="5"/>
      <c r="H3" s="6"/>
      <c r="I3" s="6"/>
      <c r="J3" s="6"/>
      <c r="K3" s="6"/>
      <c r="L3" s="6"/>
      <c r="M3" s="7"/>
    </row>
    <row r="4" spans="1:13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6"/>
      <c r="L4" s="6"/>
      <c r="M4" s="7"/>
    </row>
    <row r="5" spans="1:13" s="8" customFormat="1" ht="18">
      <c r="A5" s="424" t="s">
        <v>99</v>
      </c>
      <c r="B5" s="424"/>
      <c r="C5" s="424"/>
      <c r="D5" s="424"/>
      <c r="E5" s="424"/>
      <c r="F5" s="424"/>
      <c r="G5" s="424"/>
      <c r="H5" s="6"/>
      <c r="I5" s="6"/>
      <c r="J5" s="6"/>
      <c r="K5" s="6"/>
      <c r="L5" s="6"/>
      <c r="M5" s="7"/>
    </row>
    <row r="6" spans="1:13" s="8" customFormat="1">
      <c r="A6" s="1"/>
      <c r="B6" s="2"/>
      <c r="C6" s="3"/>
      <c r="D6" s="3"/>
      <c r="E6" s="3"/>
      <c r="F6" s="294"/>
      <c r="G6" s="5"/>
      <c r="H6" s="6"/>
      <c r="I6" s="6"/>
      <c r="J6" s="6"/>
      <c r="K6" s="6"/>
      <c r="L6" s="6"/>
      <c r="M6" s="7"/>
    </row>
    <row r="7" spans="1:13" s="8" customFormat="1">
      <c r="A7" s="1"/>
      <c r="B7" s="2"/>
      <c r="C7" s="2"/>
      <c r="D7" s="11"/>
      <c r="E7" s="11" t="s">
        <v>6167</v>
      </c>
      <c r="F7" s="12"/>
      <c r="G7" s="5"/>
      <c r="H7" s="6"/>
      <c r="I7" s="6" t="s">
        <v>5920</v>
      </c>
      <c r="J7" s="6"/>
      <c r="K7" s="6"/>
      <c r="L7" s="6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154474</v>
      </c>
      <c r="G8" s="5"/>
      <c r="H8" s="6"/>
      <c r="I8" s="6"/>
      <c r="J8" s="6"/>
      <c r="K8" s="6"/>
      <c r="L8" s="6"/>
      <c r="M8" s="7"/>
    </row>
    <row r="10" spans="1:13" s="8" customFormat="1">
      <c r="A10" s="14" t="s">
        <v>5</v>
      </c>
      <c r="B10" s="15"/>
      <c r="C10" s="2"/>
      <c r="D10" s="2" t="s">
        <v>32</v>
      </c>
      <c r="E10" s="11" t="s">
        <v>6</v>
      </c>
      <c r="F10" s="295"/>
      <c r="G10" s="298" t="s">
        <v>34</v>
      </c>
      <c r="H10" s="6"/>
      <c r="I10" s="6"/>
      <c r="J10" s="6"/>
      <c r="K10" s="6"/>
      <c r="L10" s="6"/>
      <c r="M10" s="7"/>
    </row>
    <row r="11" spans="1:13" s="8" customFormat="1">
      <c r="A11" s="14" t="s">
        <v>7</v>
      </c>
      <c r="B11" s="18"/>
      <c r="C11" s="2"/>
      <c r="D11" s="19" t="s">
        <v>5976</v>
      </c>
      <c r="E11" s="20"/>
      <c r="F11" s="2"/>
      <c r="G11" s="5"/>
      <c r="H11" s="6"/>
      <c r="I11" s="6"/>
      <c r="J11" s="6"/>
      <c r="K11" s="6"/>
      <c r="L11" s="6"/>
      <c r="M11" s="7"/>
    </row>
    <row r="12" spans="1:13" s="8" customFormat="1">
      <c r="A12" s="1" t="s">
        <v>8</v>
      </c>
      <c r="B12" s="19"/>
      <c r="C12" s="19"/>
      <c r="D12" s="19" t="s">
        <v>97</v>
      </c>
      <c r="E12" s="21" t="s">
        <v>10</v>
      </c>
      <c r="F12" s="22"/>
      <c r="G12" s="5"/>
      <c r="H12" s="6"/>
      <c r="I12" s="6"/>
      <c r="J12" s="6"/>
      <c r="K12" s="6"/>
      <c r="L12" s="6"/>
      <c r="M12" s="7"/>
    </row>
    <row r="14" spans="1:13" s="295" customFormat="1" ht="13.15" customHeight="1">
      <c r="A14" s="23" t="s">
        <v>11</v>
      </c>
      <c r="B14" s="296" t="s">
        <v>12</v>
      </c>
      <c r="C14" s="29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31.15" customHeight="1">
      <c r="A15" s="27"/>
      <c r="B15" s="29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7"/>
    </row>
    <row r="16" spans="1:13" s="8" customFormat="1" ht="27.4" customHeight="1">
      <c r="A16" s="27">
        <v>1</v>
      </c>
      <c r="B16" s="297"/>
      <c r="C16" s="35" t="s">
        <v>96</v>
      </c>
      <c r="D16" s="156" t="s">
        <v>100</v>
      </c>
      <c r="E16" s="36" t="s">
        <v>101</v>
      </c>
      <c r="F16" s="37">
        <v>50</v>
      </c>
      <c r="G16" s="38">
        <v>50</v>
      </c>
      <c r="H16" s="58"/>
      <c r="I16" s="159" t="str">
        <f>VLOOKUP(C16,'Danh mục VT'!A$2:E$2898,5,FALSE)</f>
        <v>HH</v>
      </c>
      <c r="J16" s="181" t="s">
        <v>5919</v>
      </c>
      <c r="K16" s="181" t="str">
        <f>VLOOKUP(C16,'Danh mục VT'!A$2:D$2898,4,FALSE)</f>
        <v>1561</v>
      </c>
      <c r="L16" s="183" t="s">
        <v>5905</v>
      </c>
      <c r="M16" s="7"/>
    </row>
    <row r="17" spans="1:18" s="8" customFormat="1" ht="31.5" customHeight="1">
      <c r="A17" s="27">
        <v>2</v>
      </c>
      <c r="B17" s="297"/>
      <c r="C17" s="335" t="s">
        <v>2944</v>
      </c>
      <c r="D17" s="35" t="str">
        <f>VLOOKUP($C17,'[2]Tài khoản'!A$2:D$2746,2,FALSE)</f>
        <v>HDMI cable 1.4V A Type, 1.2m length</v>
      </c>
      <c r="E17" s="36" t="s">
        <v>101</v>
      </c>
      <c r="F17" s="37">
        <v>40</v>
      </c>
      <c r="G17" s="38">
        <v>40</v>
      </c>
      <c r="H17" s="58"/>
      <c r="I17" s="159" t="str">
        <f>VLOOKUP(C17,'Danh mục VT'!A$2:E$2898,5,FALSE)</f>
        <v>NVL</v>
      </c>
      <c r="J17" s="181"/>
      <c r="K17" s="181"/>
      <c r="L17" s="183"/>
      <c r="M17" s="7"/>
    </row>
    <row r="18" spans="1:18" s="8" customFormat="1" ht="15.75" customHeight="1">
      <c r="A18" s="27"/>
      <c r="B18" s="297"/>
      <c r="C18" s="41"/>
      <c r="D18" s="35"/>
      <c r="E18" s="36"/>
      <c r="F18" s="37"/>
      <c r="G18" s="38"/>
      <c r="H18" s="58"/>
      <c r="I18" s="159"/>
      <c r="J18" s="181"/>
      <c r="K18" s="181"/>
      <c r="L18" s="183"/>
      <c r="M18" s="7"/>
    </row>
    <row r="19" spans="1:18" s="8" customFormat="1">
      <c r="A19" s="27"/>
      <c r="B19" s="297"/>
      <c r="C19" s="41"/>
      <c r="D19" s="35"/>
      <c r="E19" s="36"/>
      <c r="F19" s="37"/>
      <c r="G19" s="38"/>
      <c r="H19" s="58"/>
      <c r="I19" s="159"/>
      <c r="J19" s="181"/>
      <c r="K19" s="181"/>
      <c r="L19" s="183"/>
      <c r="M19" s="7"/>
    </row>
    <row r="20" spans="1:18" s="8" customFormat="1">
      <c r="A20" s="27"/>
      <c r="B20" s="297"/>
      <c r="C20" s="34"/>
      <c r="D20" s="35"/>
      <c r="E20" s="36"/>
      <c r="F20" s="37"/>
      <c r="G20" s="38"/>
      <c r="H20" s="58"/>
      <c r="I20" s="39"/>
      <c r="J20" s="40"/>
      <c r="K20" s="40"/>
      <c r="L20" s="6"/>
      <c r="M20" s="7"/>
    </row>
    <row r="21" spans="1:18" s="8" customFormat="1">
      <c r="A21" s="27"/>
      <c r="B21" s="297"/>
      <c r="C21" s="34"/>
      <c r="D21" s="35"/>
      <c r="E21" s="36"/>
      <c r="F21" s="37"/>
      <c r="G21" s="38"/>
      <c r="H21" s="58"/>
      <c r="I21" s="39"/>
      <c r="J21" s="40"/>
      <c r="K21" s="40"/>
      <c r="L21" s="6"/>
      <c r="M21" s="42"/>
      <c r="N21" s="42"/>
      <c r="O21" s="42"/>
      <c r="P21" s="42"/>
      <c r="Q21" s="42"/>
      <c r="R21" s="42"/>
    </row>
    <row r="22" spans="1:18" s="8" customFormat="1">
      <c r="A22" s="27"/>
      <c r="B22" s="297"/>
      <c r="C22" s="41"/>
      <c r="D22" s="35"/>
      <c r="E22" s="36"/>
      <c r="F22" s="37"/>
      <c r="G22" s="38"/>
      <c r="H22" s="58"/>
      <c r="I22" s="39"/>
      <c r="J22" s="40"/>
      <c r="K22" s="40"/>
      <c r="L22" s="6"/>
      <c r="M22" s="42"/>
      <c r="N22" s="42"/>
      <c r="O22" s="42"/>
      <c r="P22" s="42"/>
      <c r="Q22" s="42"/>
      <c r="R22" s="42"/>
    </row>
    <row r="23" spans="1:18" s="8" customFormat="1" ht="6.2" customHeight="1">
      <c r="A23" s="43"/>
      <c r="B23" s="44"/>
      <c r="C23" s="45"/>
      <c r="D23" s="45"/>
      <c r="E23" s="44"/>
      <c r="F23" s="44"/>
      <c r="G23" s="43"/>
      <c r="H23" s="6"/>
      <c r="I23" s="6"/>
      <c r="J23" s="6"/>
      <c r="K23" s="6"/>
      <c r="L23" s="6"/>
      <c r="M23" s="7"/>
    </row>
    <row r="24" spans="1:18" ht="20.45" customHeight="1">
      <c r="A24" s="14" t="s">
        <v>22</v>
      </c>
      <c r="B24" s="18"/>
      <c r="D24" s="11" t="s">
        <v>6168</v>
      </c>
      <c r="E24" s="46"/>
      <c r="F24" s="46"/>
      <c r="G24" s="47"/>
      <c r="M24" s="48"/>
      <c r="N24" s="2"/>
      <c r="O24" s="2"/>
    </row>
    <row r="25" spans="1:18">
      <c r="E25" s="429" t="s">
        <v>6169</v>
      </c>
      <c r="F25" s="429"/>
      <c r="G25" s="429"/>
      <c r="M25" s="48"/>
      <c r="N25" s="2"/>
      <c r="O25" s="2"/>
    </row>
    <row r="26" spans="1:18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M26" s="48"/>
      <c r="N26" s="2"/>
      <c r="O26" s="2"/>
    </row>
    <row r="27" spans="1:18" s="295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6"/>
      <c r="K27" s="6"/>
      <c r="L27" s="6"/>
      <c r="M27" s="26"/>
    </row>
    <row r="28" spans="1:18" s="8" customFormat="1" ht="21.75" customHeight="1">
      <c r="A28" s="1"/>
      <c r="B28" s="2"/>
      <c r="C28" s="2"/>
      <c r="D28" s="295"/>
      <c r="E28" s="295"/>
      <c r="F28" s="2"/>
      <c r="G28" s="5"/>
      <c r="H28" s="6"/>
      <c r="I28" s="6"/>
      <c r="J28" s="6"/>
      <c r="K28" s="6"/>
      <c r="L28" s="6"/>
      <c r="M28" s="7"/>
    </row>
    <row r="29" spans="1:18" s="8" customFormat="1" ht="39" customHeight="1">
      <c r="A29" s="1"/>
      <c r="B29" s="2"/>
      <c r="C29" s="2"/>
      <c r="D29" s="295"/>
      <c r="E29" s="295"/>
      <c r="F29" s="2"/>
      <c r="G29" s="5"/>
      <c r="H29" s="6"/>
      <c r="I29" s="6"/>
      <c r="J29" s="6"/>
      <c r="K29" s="6"/>
      <c r="L29" s="6"/>
      <c r="M29" s="7"/>
    </row>
    <row r="30" spans="1:18" s="8" customFormat="1" hidden="1">
      <c r="A30" s="1"/>
      <c r="B30" s="2"/>
      <c r="C30" s="2"/>
      <c r="D30" s="295"/>
      <c r="E30" s="295"/>
      <c r="F30" s="2"/>
      <c r="G30" s="5"/>
      <c r="H30" s="6"/>
      <c r="I30" s="6"/>
      <c r="J30" s="6"/>
      <c r="K30" s="6"/>
      <c r="L30" s="6"/>
      <c r="M30" s="7"/>
    </row>
    <row r="31" spans="1:18" s="8" customFormat="1" hidden="1">
      <c r="A31" s="1"/>
      <c r="B31" s="2"/>
      <c r="C31" s="2"/>
      <c r="D31" s="295"/>
      <c r="E31" s="295"/>
      <c r="F31" s="2"/>
      <c r="G31" s="5"/>
      <c r="H31" s="6"/>
      <c r="I31" s="6"/>
      <c r="J31" s="6"/>
      <c r="K31" s="6"/>
      <c r="L31" s="6"/>
      <c r="M31" s="7"/>
    </row>
    <row r="32" spans="1:18" s="57" customFormat="1">
      <c r="A32" s="422" t="s">
        <v>74</v>
      </c>
      <c r="B32" s="422"/>
      <c r="C32" s="422"/>
      <c r="D32" s="295" t="str">
        <f>D10</f>
        <v>HOÀNG THỊ DOAN</v>
      </c>
      <c r="E32" s="2" t="s">
        <v>29</v>
      </c>
      <c r="F32" s="2"/>
      <c r="G32" s="5"/>
      <c r="H32" s="6"/>
      <c r="I32" s="6"/>
      <c r="J32" s="6"/>
      <c r="K32" s="6"/>
      <c r="L32" s="6"/>
      <c r="M32" s="26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conditionalFormatting sqref="C20">
    <cfRule type="duplicateValues" dxfId="31" priority="2"/>
  </conditionalFormatting>
  <conditionalFormatting sqref="C21">
    <cfRule type="duplicateValues" dxfId="30" priority="1"/>
  </conditionalFormatting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I17" sqref="I17"/>
    </sheetView>
  </sheetViews>
  <sheetFormatPr defaultColWidth="9.140625" defaultRowHeight="12.75" outlineLevelCol="1"/>
  <cols>
    <col min="1" max="1" width="5.140625" style="1" customWidth="1"/>
    <col min="2" max="2" width="5.5703125" style="2" hidden="1" customWidth="1" outlineLevel="1"/>
    <col min="3" max="3" width="19" style="2" customWidth="1" collapsed="1"/>
    <col min="4" max="4" width="27.28515625" style="2" customWidth="1"/>
    <col min="5" max="5" width="7.140625" style="2" customWidth="1"/>
    <col min="6" max="6" width="10.5703125" style="309" customWidth="1"/>
    <col min="7" max="7" width="10.42578125" style="5" customWidth="1"/>
    <col min="8" max="8" width="8" style="33" customWidth="1"/>
    <col min="9" max="12" width="9.140625" style="33"/>
    <col min="13" max="13" width="9.140625" style="7"/>
    <col min="14" max="14" width="22.42578125" style="8" customWidth="1"/>
    <col min="15" max="15" width="35.140625" style="8" customWidth="1"/>
    <col min="16" max="16" width="14.140625" style="2" customWidth="1"/>
    <col min="17" max="17" width="20" style="2" customWidth="1"/>
    <col min="18" max="226" width="9.140625" style="2"/>
    <col min="227" max="227" width="5.42578125" style="2" customWidth="1"/>
    <col min="228" max="228" width="18.140625" style="2" customWidth="1"/>
    <col min="229" max="229" width="28.42578125" style="2" customWidth="1"/>
    <col min="230" max="230" width="7.7109375" style="2" customWidth="1"/>
    <col min="231" max="231" width="9" style="2" customWidth="1"/>
    <col min="232" max="232" width="7.5703125" style="2" customWidth="1"/>
    <col min="233" max="233" width="10.140625" style="2" bestFit="1" customWidth="1"/>
    <col min="234" max="234" width="10.140625" style="2" customWidth="1"/>
    <col min="235" max="236" width="11.140625" style="2" bestFit="1" customWidth="1"/>
    <col min="237" max="16384" width="9.140625" style="2"/>
  </cols>
  <sheetData>
    <row r="1" spans="1:13" s="8" customFormat="1">
      <c r="A1" s="1" t="s">
        <v>103</v>
      </c>
      <c r="B1" s="2"/>
      <c r="C1" s="3"/>
      <c r="D1" s="3"/>
      <c r="E1" s="2"/>
      <c r="F1" s="309"/>
      <c r="G1" s="5"/>
      <c r="H1" s="33"/>
      <c r="I1" s="33"/>
      <c r="J1" s="33"/>
      <c r="K1" s="33"/>
      <c r="L1" s="33"/>
      <c r="M1" s="7"/>
    </row>
    <row r="2" spans="1:13" s="8" customFormat="1">
      <c r="A2" s="1" t="s">
        <v>83</v>
      </c>
      <c r="B2" s="2"/>
      <c r="C2" s="3"/>
      <c r="D2" s="3"/>
      <c r="E2" s="2"/>
      <c r="F2" s="309"/>
      <c r="G2" s="5"/>
      <c r="H2" s="33"/>
      <c r="I2" s="33"/>
      <c r="J2" s="33"/>
      <c r="K2" s="33"/>
      <c r="L2" s="33"/>
      <c r="M2" s="7"/>
    </row>
    <row r="3" spans="1:13" s="8" customFormat="1">
      <c r="A3" s="1"/>
      <c r="B3" s="2"/>
      <c r="C3" s="9"/>
      <c r="D3" s="2"/>
      <c r="E3" s="2"/>
      <c r="F3" s="309"/>
      <c r="G3" s="5"/>
      <c r="H3" s="33"/>
      <c r="I3" s="33"/>
      <c r="J3" s="33"/>
      <c r="K3" s="33"/>
      <c r="L3" s="33"/>
      <c r="M3" s="7"/>
    </row>
    <row r="4" spans="1:13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33"/>
      <c r="I4" s="33"/>
      <c r="J4" s="33"/>
      <c r="K4" s="33"/>
      <c r="L4" s="33"/>
      <c r="M4" s="7"/>
    </row>
    <row r="5" spans="1:13" s="8" customFormat="1" ht="19.5" customHeight="1">
      <c r="A5" s="424" t="s">
        <v>53</v>
      </c>
      <c r="B5" s="424"/>
      <c r="C5" s="424"/>
      <c r="D5" s="424"/>
      <c r="E5" s="424"/>
      <c r="F5" s="424"/>
      <c r="G5" s="424"/>
      <c r="H5" s="33"/>
      <c r="I5" s="33"/>
      <c r="J5" s="33"/>
      <c r="K5" s="33"/>
      <c r="L5" s="33"/>
      <c r="M5" s="7"/>
    </row>
    <row r="6" spans="1:13" s="8" customFormat="1">
      <c r="A6" s="1"/>
      <c r="B6" s="2"/>
      <c r="C6" s="3"/>
      <c r="D6" s="3"/>
      <c r="E6" s="3"/>
      <c r="F6" s="308"/>
      <c r="G6" s="5"/>
      <c r="H6" s="33"/>
      <c r="I6" s="33"/>
      <c r="J6" s="33"/>
      <c r="K6" s="33"/>
      <c r="L6" s="33"/>
      <c r="M6" s="7"/>
    </row>
    <row r="7" spans="1:13" s="8" customFormat="1">
      <c r="A7" s="1"/>
      <c r="B7" s="2"/>
      <c r="C7" s="2"/>
      <c r="D7" s="11"/>
      <c r="E7" s="11" t="s">
        <v>6167</v>
      </c>
      <c r="F7" s="12"/>
      <c r="G7" s="5"/>
      <c r="H7" s="33"/>
      <c r="I7" s="33" t="s">
        <v>5920</v>
      </c>
      <c r="J7" s="33"/>
      <c r="K7" s="33"/>
      <c r="L7" s="33"/>
      <c r="M7" s="7"/>
    </row>
    <row r="8" spans="1:13" s="8" customFormat="1">
      <c r="A8" s="1"/>
      <c r="B8" s="2"/>
      <c r="C8" s="2"/>
      <c r="D8" s="11"/>
      <c r="E8" s="11" t="s">
        <v>4</v>
      </c>
      <c r="F8" s="93">
        <v>154476</v>
      </c>
      <c r="G8" s="5"/>
      <c r="H8" s="33"/>
      <c r="I8" s="33"/>
      <c r="J8" s="33"/>
      <c r="K8" s="33"/>
      <c r="L8" s="33"/>
      <c r="M8" s="7"/>
    </row>
    <row r="10" spans="1:13" s="8" customFormat="1">
      <c r="A10" s="14" t="s">
        <v>5</v>
      </c>
      <c r="B10" s="15"/>
      <c r="C10" s="2"/>
      <c r="D10" s="2" t="s">
        <v>6100</v>
      </c>
      <c r="E10" s="11" t="s">
        <v>6</v>
      </c>
      <c r="F10" s="309"/>
      <c r="G10" s="312" t="s">
        <v>34</v>
      </c>
      <c r="H10" s="33"/>
      <c r="I10" s="33"/>
      <c r="J10" s="33"/>
      <c r="K10" s="33"/>
      <c r="L10" s="33"/>
      <c r="M10" s="7"/>
    </row>
    <row r="11" spans="1:13" s="8" customFormat="1">
      <c r="A11" s="14" t="s">
        <v>7</v>
      </c>
      <c r="B11" s="18"/>
      <c r="C11" s="2"/>
      <c r="D11" s="19" t="s">
        <v>6184</v>
      </c>
      <c r="E11" s="20"/>
      <c r="F11" s="2"/>
      <c r="G11" s="5"/>
      <c r="H11" s="33"/>
      <c r="I11" s="33"/>
      <c r="J11" s="33"/>
      <c r="K11" s="33"/>
      <c r="L11" s="33"/>
      <c r="M11" s="7"/>
    </row>
    <row r="12" spans="1:13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33"/>
      <c r="I12" s="33"/>
      <c r="J12" s="33"/>
      <c r="K12" s="33"/>
      <c r="L12" s="33"/>
      <c r="M12" s="7"/>
    </row>
    <row r="14" spans="1:13" s="309" customFormat="1">
      <c r="A14" s="23" t="s">
        <v>11</v>
      </c>
      <c r="B14" s="310" t="s">
        <v>12</v>
      </c>
      <c r="C14" s="310" t="s">
        <v>13</v>
      </c>
      <c r="D14" s="425" t="s">
        <v>14</v>
      </c>
      <c r="E14" s="425" t="s">
        <v>15</v>
      </c>
      <c r="F14" s="427" t="s">
        <v>16</v>
      </c>
      <c r="G14" s="428"/>
      <c r="H14" s="440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26"/>
    </row>
    <row r="15" spans="1:13" s="8" customFormat="1" ht="27.75" customHeight="1">
      <c r="A15" s="27"/>
      <c r="B15" s="311"/>
      <c r="C15" s="29"/>
      <c r="D15" s="426"/>
      <c r="E15" s="426"/>
      <c r="F15" s="31" t="s">
        <v>17</v>
      </c>
      <c r="G15" s="32" t="s">
        <v>18</v>
      </c>
      <c r="H15" s="441"/>
      <c r="I15" s="152"/>
      <c r="J15" s="180"/>
      <c r="K15" s="180"/>
      <c r="L15" s="180"/>
      <c r="M15" s="7"/>
    </row>
    <row r="16" spans="1:13" s="8" customFormat="1" ht="14.25">
      <c r="A16" s="27">
        <v>1</v>
      </c>
      <c r="B16" s="311"/>
      <c r="C16" s="35" t="s">
        <v>6180</v>
      </c>
      <c r="D16" s="317" t="s">
        <v>6181</v>
      </c>
      <c r="E16" s="36" t="s">
        <v>101</v>
      </c>
      <c r="F16" s="37">
        <v>4</v>
      </c>
      <c r="G16" s="318">
        <v>4</v>
      </c>
      <c r="H16" s="257"/>
      <c r="I16" s="159" t="s">
        <v>6218</v>
      </c>
      <c r="J16" s="195"/>
      <c r="K16" s="195" t="s">
        <v>5867</v>
      </c>
      <c r="L16" s="319" t="s">
        <v>5867</v>
      </c>
      <c r="M16" s="7"/>
    </row>
    <row r="17" spans="1:15" s="8" customFormat="1" ht="14.25">
      <c r="A17" s="27"/>
      <c r="B17" s="311"/>
      <c r="C17" s="317"/>
      <c r="D17" s="35"/>
      <c r="E17" s="36"/>
      <c r="F17" s="37"/>
      <c r="G17" s="318"/>
      <c r="H17" s="257"/>
      <c r="I17" s="159"/>
      <c r="J17" s="195"/>
      <c r="K17" s="195"/>
      <c r="L17" s="319"/>
      <c r="M17" s="7"/>
    </row>
    <row r="18" spans="1:15" s="8" customFormat="1">
      <c r="A18" s="27"/>
      <c r="B18" s="311"/>
      <c r="C18" s="320"/>
      <c r="D18" s="35"/>
      <c r="E18" s="36"/>
      <c r="F18" s="37"/>
      <c r="G18" s="318"/>
      <c r="H18" s="257"/>
      <c r="I18" s="159"/>
      <c r="J18" s="195"/>
      <c r="K18" s="195"/>
      <c r="L18" s="319"/>
      <c r="M18" s="7"/>
    </row>
    <row r="19" spans="1:15" s="8" customFormat="1">
      <c r="A19" s="27"/>
      <c r="B19" s="311"/>
      <c r="C19" s="320"/>
      <c r="D19" s="35"/>
      <c r="E19" s="36"/>
      <c r="F19" s="37"/>
      <c r="G19" s="318"/>
      <c r="H19" s="257"/>
      <c r="I19" s="159"/>
      <c r="J19" s="195"/>
      <c r="K19" s="195"/>
      <c r="L19" s="319"/>
      <c r="M19" s="7"/>
    </row>
    <row r="20" spans="1:15" s="8" customFormat="1">
      <c r="A20" s="27"/>
      <c r="B20" s="311"/>
      <c r="C20" s="321"/>
      <c r="D20" s="35"/>
      <c r="E20" s="36"/>
      <c r="F20" s="37"/>
      <c r="G20" s="318"/>
      <c r="H20" s="257"/>
      <c r="I20" s="322"/>
      <c r="J20" s="40"/>
      <c r="K20" s="40"/>
      <c r="L20" s="33"/>
      <c r="M20" s="7"/>
    </row>
    <row r="21" spans="1:15" s="8" customFormat="1">
      <c r="A21" s="27"/>
      <c r="B21" s="311"/>
      <c r="C21" s="321"/>
      <c r="D21" s="35"/>
      <c r="E21" s="36"/>
      <c r="F21" s="37"/>
      <c r="G21" s="318"/>
      <c r="H21" s="257"/>
      <c r="I21" s="322"/>
      <c r="J21" s="40"/>
      <c r="K21" s="40"/>
      <c r="L21" s="33"/>
    </row>
    <row r="22" spans="1:15" s="8" customFormat="1">
      <c r="A22" s="27"/>
      <c r="B22" s="311"/>
      <c r="C22" s="320"/>
      <c r="D22" s="35"/>
      <c r="E22" s="36"/>
      <c r="F22" s="37"/>
      <c r="G22" s="318"/>
      <c r="H22" s="257"/>
      <c r="I22" s="322"/>
      <c r="J22" s="40"/>
      <c r="K22" s="40"/>
      <c r="L22" s="33"/>
    </row>
    <row r="23" spans="1:15" s="8" customFormat="1">
      <c r="A23" s="43"/>
      <c r="B23" s="44"/>
      <c r="C23" s="45"/>
      <c r="D23" s="45"/>
      <c r="E23" s="44"/>
      <c r="F23" s="44"/>
      <c r="G23" s="43"/>
      <c r="H23" s="33"/>
      <c r="I23" s="33"/>
      <c r="J23" s="33"/>
      <c r="K23" s="33"/>
      <c r="L23" s="33"/>
      <c r="M23" s="7"/>
    </row>
    <row r="24" spans="1:15">
      <c r="A24" s="14" t="s">
        <v>22</v>
      </c>
      <c r="B24" s="18"/>
      <c r="D24" s="11" t="s">
        <v>6182</v>
      </c>
      <c r="E24" s="46"/>
      <c r="F24" s="46"/>
      <c r="G24" s="47"/>
      <c r="M24" s="48"/>
      <c r="N24" s="2"/>
      <c r="O24" s="2"/>
    </row>
    <row r="25" spans="1:15">
      <c r="E25" s="429" t="s">
        <v>6169</v>
      </c>
      <c r="F25" s="429"/>
      <c r="G25" s="429"/>
      <c r="M25" s="48"/>
      <c r="N25" s="2"/>
      <c r="O25" s="2"/>
    </row>
    <row r="26" spans="1:15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M26" s="48"/>
      <c r="N26" s="2"/>
      <c r="O26" s="2"/>
    </row>
    <row r="27" spans="1:15" s="309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33"/>
      <c r="I27" s="33"/>
      <c r="J27" s="33"/>
      <c r="K27" s="33"/>
      <c r="L27" s="33"/>
      <c r="M27" s="26"/>
    </row>
    <row r="28" spans="1:15" s="8" customFormat="1">
      <c r="A28" s="1"/>
      <c r="B28" s="2"/>
      <c r="C28" s="2"/>
      <c r="D28" s="309"/>
      <c r="E28" s="309"/>
      <c r="F28" s="2"/>
      <c r="G28" s="5"/>
      <c r="H28" s="33"/>
      <c r="I28" s="33"/>
      <c r="J28" s="33"/>
      <c r="K28" s="33"/>
      <c r="L28" s="33"/>
      <c r="M28" s="7"/>
    </row>
    <row r="29" spans="1:15" s="8" customFormat="1">
      <c r="A29" s="1"/>
      <c r="B29" s="2"/>
      <c r="C29" s="2"/>
      <c r="D29" s="309"/>
      <c r="E29" s="309"/>
      <c r="F29" s="2"/>
      <c r="G29" s="5"/>
      <c r="H29" s="33"/>
      <c r="I29" s="33"/>
      <c r="J29" s="33"/>
      <c r="K29" s="33"/>
      <c r="L29" s="33"/>
      <c r="M29" s="7"/>
    </row>
    <row r="30" spans="1:15" s="8" customFormat="1">
      <c r="A30" s="1"/>
      <c r="B30" s="2"/>
      <c r="C30" s="2"/>
      <c r="D30" s="309"/>
      <c r="E30" s="309"/>
      <c r="F30" s="2"/>
      <c r="G30" s="5"/>
      <c r="H30" s="33"/>
      <c r="I30" s="33"/>
      <c r="J30" s="33"/>
      <c r="K30" s="33"/>
      <c r="L30" s="33"/>
      <c r="M30" s="7"/>
    </row>
    <row r="31" spans="1:15" s="8" customFormat="1">
      <c r="A31" s="1"/>
      <c r="B31" s="2"/>
      <c r="C31" s="2"/>
      <c r="D31" s="309"/>
      <c r="E31" s="309"/>
      <c r="F31" s="2"/>
      <c r="G31" s="5"/>
      <c r="H31" s="33"/>
      <c r="I31" s="33"/>
      <c r="J31" s="33"/>
      <c r="K31" s="33"/>
      <c r="L31" s="33"/>
      <c r="M31" s="7"/>
    </row>
    <row r="32" spans="1:15" s="57" customFormat="1">
      <c r="A32" s="422" t="s">
        <v>74</v>
      </c>
      <c r="B32" s="422"/>
      <c r="C32" s="422"/>
      <c r="D32" s="309" t="s">
        <v>6100</v>
      </c>
      <c r="E32" s="2" t="s">
        <v>29</v>
      </c>
      <c r="F32" s="2"/>
      <c r="G32" s="5"/>
      <c r="H32" s="33"/>
      <c r="I32" s="33"/>
      <c r="J32" s="33"/>
      <c r="K32" s="33"/>
      <c r="L32" s="33"/>
      <c r="M32" s="26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conditionalFormatting sqref="C20">
    <cfRule type="duplicateValues" dxfId="29" priority="2"/>
  </conditionalFormatting>
  <conditionalFormatting sqref="C21">
    <cfRule type="duplicateValues" dxfId="28" priority="1"/>
  </conditionalFormatting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2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2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24"/>
      <c r="G2" s="5"/>
      <c r="H2" s="6"/>
      <c r="I2" s="6"/>
      <c r="J2" s="6"/>
      <c r="K2" s="184"/>
      <c r="L2" s="184"/>
      <c r="M2" s="6"/>
      <c r="N2" s="7"/>
    </row>
    <row r="3" spans="1:14" s="8" customFormat="1" ht="8.25" customHeight="1">
      <c r="A3" s="1"/>
      <c r="B3" s="2"/>
      <c r="C3" s="9"/>
      <c r="D3" s="2"/>
      <c r="E3" s="2"/>
      <c r="F3" s="324"/>
      <c r="G3" s="5"/>
      <c r="H3" s="6"/>
      <c r="I3" s="6"/>
      <c r="J3" s="6"/>
      <c r="K3" s="184"/>
      <c r="L3" s="184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9.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2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6167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6206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6.25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1.5" customHeight="1">
      <c r="A16" s="27">
        <v>1</v>
      </c>
      <c r="B16" s="326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5427</v>
      </c>
      <c r="G16" s="38">
        <v>5427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2.25" customHeight="1">
      <c r="A17" s="27">
        <v>2</v>
      </c>
      <c r="B17" s="326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5427</v>
      </c>
      <c r="G17" s="38">
        <v>5525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>
      <c r="A18" s="27"/>
      <c r="B18" s="326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26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26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7.5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 ht="21" customHeight="1">
      <c r="A22" s="14" t="s">
        <v>22</v>
      </c>
      <c r="B22" s="18"/>
      <c r="D22" s="11" t="s">
        <v>6207</v>
      </c>
      <c r="E22" s="46"/>
      <c r="F22" s="46"/>
      <c r="G22" s="47"/>
      <c r="N22" s="48"/>
      <c r="O22" s="2"/>
      <c r="P22" s="2"/>
    </row>
    <row r="23" spans="1:19">
      <c r="E23" s="429" t="s">
        <v>6169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24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24"/>
      <c r="E26" s="32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24"/>
      <c r="E27" s="32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24"/>
      <c r="E28" s="324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24"/>
      <c r="E29" s="324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24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A5" workbookViewId="0">
      <selection activeCell="L19" sqref="L19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7109375" style="2" customWidth="1" collapsed="1"/>
    <col min="4" max="4" width="27.42578125" style="2" customWidth="1"/>
    <col min="5" max="5" width="7.85546875" style="2" customWidth="1"/>
    <col min="6" max="6" width="8.85546875" style="324" customWidth="1"/>
    <col min="7" max="7" width="9.140625" style="5" customWidth="1"/>
    <col min="8" max="8" width="8" style="33" customWidth="1"/>
    <col min="9" max="9" width="13" style="33" customWidth="1"/>
    <col min="10" max="10" width="6.5703125" style="336" customWidth="1"/>
    <col min="11" max="12" width="9.140625" style="336"/>
    <col min="13" max="13" width="7.140625" style="336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24"/>
      <c r="G1" s="5"/>
      <c r="H1" s="33"/>
      <c r="I1" s="33"/>
      <c r="J1" s="336"/>
      <c r="K1" s="336"/>
      <c r="L1" s="336"/>
      <c r="M1" s="33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24"/>
      <c r="G2" s="5"/>
      <c r="H2" s="33"/>
      <c r="I2" s="33"/>
      <c r="J2" s="336"/>
      <c r="K2" s="336"/>
      <c r="L2" s="336"/>
      <c r="M2" s="33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24"/>
      <c r="G3" s="5"/>
      <c r="H3" s="33"/>
      <c r="I3" s="33"/>
      <c r="J3" s="336"/>
      <c r="K3" s="336"/>
      <c r="L3" s="336"/>
      <c r="M3" s="336"/>
      <c r="N3" s="33"/>
      <c r="O3" s="33"/>
      <c r="P3" s="33"/>
    </row>
    <row r="4" spans="1:16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33"/>
      <c r="I4" s="33"/>
      <c r="J4" s="336"/>
      <c r="K4" s="336"/>
      <c r="L4" s="336"/>
      <c r="M4" s="336"/>
      <c r="N4" s="33"/>
      <c r="O4" s="33"/>
      <c r="P4" s="33"/>
    </row>
    <row r="5" spans="1:16" s="8" customFormat="1" ht="21" customHeight="1">
      <c r="A5" s="424" t="s">
        <v>53</v>
      </c>
      <c r="B5" s="424"/>
      <c r="C5" s="424"/>
      <c r="D5" s="424"/>
      <c r="E5" s="424"/>
      <c r="F5" s="424"/>
      <c r="G5" s="424"/>
      <c r="H5" s="33"/>
      <c r="I5" s="33" t="s">
        <v>5910</v>
      </c>
      <c r="J5" s="336"/>
      <c r="K5" s="336"/>
      <c r="L5" s="336"/>
      <c r="M5" s="33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23"/>
      <c r="G6" s="5"/>
      <c r="H6" s="33"/>
      <c r="I6" s="33"/>
      <c r="J6" s="336"/>
      <c r="K6" s="336"/>
      <c r="L6" s="336"/>
      <c r="M6" s="33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6167</v>
      </c>
      <c r="F7" s="12"/>
      <c r="G7" s="5"/>
      <c r="H7" s="33"/>
      <c r="I7" s="33"/>
      <c r="J7" s="336"/>
      <c r="K7" s="336"/>
      <c r="L7" s="336"/>
      <c r="M7" s="33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6208</v>
      </c>
      <c r="G8" s="5"/>
      <c r="H8" s="33"/>
      <c r="I8" s="33"/>
      <c r="J8" s="336"/>
      <c r="K8" s="336"/>
      <c r="L8" s="336"/>
      <c r="M8" s="33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328"/>
      <c r="H10" s="33"/>
      <c r="I10" s="33"/>
      <c r="J10" s="336"/>
      <c r="K10" s="336"/>
      <c r="L10" s="336"/>
      <c r="M10" s="33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6209</v>
      </c>
      <c r="E11" s="20"/>
      <c r="F11" s="2"/>
      <c r="G11" s="5"/>
      <c r="H11" s="33"/>
      <c r="I11" s="33"/>
      <c r="J11" s="336"/>
      <c r="K11" s="336"/>
      <c r="L11" s="336"/>
      <c r="M11" s="33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33"/>
      <c r="I12" s="33"/>
      <c r="J12" s="336"/>
      <c r="K12" s="336"/>
      <c r="L12" s="336"/>
      <c r="M12" s="336"/>
      <c r="N12" s="33"/>
      <c r="O12" s="33"/>
      <c r="P12" s="33"/>
    </row>
    <row r="14" spans="1:16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40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28.5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41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31.5" customHeight="1">
      <c r="A16" s="27">
        <v>1</v>
      </c>
      <c r="B16" s="326"/>
      <c r="C16" s="340" t="s">
        <v>2021</v>
      </c>
      <c r="D16" s="35" t="str">
        <f>VLOOKUP($C16,'[2]Tài khoản'!A$2:D$2746,2,FALSE)</f>
        <v>IC,FLASH,TSOP48,1Gb,30nS</v>
      </c>
      <c r="E16" s="36" t="s">
        <v>119</v>
      </c>
      <c r="F16" s="37">
        <v>50</v>
      </c>
      <c r="G16" s="37">
        <v>50</v>
      </c>
      <c r="H16" s="329"/>
      <c r="I16" s="159" t="str">
        <f>VLOOKUP(C16,'Danh mục VT'!A$2:E$2898,5,FALSE)</f>
        <v>NVL</v>
      </c>
      <c r="J16" s="194" t="s">
        <v>5956</v>
      </c>
      <c r="K16" s="180" t="s">
        <v>5913</v>
      </c>
      <c r="L16" s="195" t="s">
        <v>5870</v>
      </c>
      <c r="M16" s="180"/>
      <c r="N16" s="228"/>
      <c r="O16" s="33"/>
      <c r="P16" s="33"/>
    </row>
    <row r="17" spans="1:16" s="8" customFormat="1" ht="35.25" customHeight="1">
      <c r="A17" s="27">
        <v>2</v>
      </c>
      <c r="B17" s="326"/>
      <c r="C17" s="341" t="s">
        <v>2099</v>
      </c>
      <c r="D17" s="35" t="str">
        <f>VLOOKUP($C17,'[2]Tài khoản'!A$2:D$2746,2,FALSE)</f>
        <v>Dual channel sync buck, 4A/2A ouput, max 18V input</v>
      </c>
      <c r="E17" s="36" t="s">
        <v>119</v>
      </c>
      <c r="F17" s="37">
        <v>100</v>
      </c>
      <c r="G17" s="37">
        <v>100</v>
      </c>
      <c r="H17" s="329"/>
      <c r="I17" s="159" t="str">
        <f>VLOOKUP(C17,'Danh mục VT'!A$2:E$2898,5,FALSE)</f>
        <v>NVL</v>
      </c>
      <c r="J17" s="194" t="s">
        <v>5956</v>
      </c>
      <c r="K17" s="180" t="s">
        <v>5913</v>
      </c>
      <c r="L17" s="195" t="s">
        <v>5870</v>
      </c>
      <c r="M17" s="180"/>
      <c r="N17" s="228"/>
      <c r="O17" s="33"/>
      <c r="P17" s="33"/>
    </row>
    <row r="18" spans="1:16" s="8" customFormat="1" ht="33.75" customHeight="1">
      <c r="A18" s="27">
        <v>3</v>
      </c>
      <c r="B18" s="326"/>
      <c r="C18" s="342" t="s">
        <v>1920</v>
      </c>
      <c r="D18" s="35" t="str">
        <f>VLOOKUP($C18,'[2]Tài khoản'!A$2:D$2746,2,FALSE)</f>
        <v>GPON/EPON VoIP SFU/Gateway Processor</v>
      </c>
      <c r="E18" s="36" t="s">
        <v>119</v>
      </c>
      <c r="F18" s="37">
        <v>120</v>
      </c>
      <c r="G18" s="37">
        <v>120</v>
      </c>
      <c r="H18" s="329"/>
      <c r="I18" s="159" t="str">
        <f>VLOOKUP(C18,'Danh mục VT'!A$2:E$2898,5,FALSE)</f>
        <v>NVL</v>
      </c>
      <c r="J18" s="194" t="s">
        <v>5956</v>
      </c>
      <c r="K18" s="180" t="s">
        <v>5913</v>
      </c>
      <c r="L18" s="195" t="s">
        <v>5870</v>
      </c>
      <c r="M18" s="180"/>
      <c r="N18" s="228"/>
      <c r="O18" s="33"/>
      <c r="P18" s="33"/>
    </row>
    <row r="19" spans="1:16" s="8" customFormat="1" ht="24.75" customHeight="1">
      <c r="A19" s="27">
        <v>4</v>
      </c>
      <c r="B19" s="326"/>
      <c r="C19" s="341" t="s">
        <v>1872</v>
      </c>
      <c r="D19" s="35" t="str">
        <f>VLOOKUP($C19,'[2]Tài khoản'!A$2:D$2746,2,FALSE)</f>
        <v>DIO,TVS,SOT23/6,20V,25A</v>
      </c>
      <c r="E19" s="36" t="s">
        <v>119</v>
      </c>
      <c r="F19" s="37">
        <v>50</v>
      </c>
      <c r="G19" s="37">
        <v>50</v>
      </c>
      <c r="H19" s="329"/>
      <c r="I19" s="159" t="str">
        <f>VLOOKUP(C19,'Danh mục VT'!A$2:E$2898,5,FALSE)</f>
        <v>NVL</v>
      </c>
      <c r="J19" s="194" t="s">
        <v>5956</v>
      </c>
      <c r="K19" s="180" t="s">
        <v>5913</v>
      </c>
      <c r="L19" s="195" t="s">
        <v>5870</v>
      </c>
      <c r="M19" s="180"/>
      <c r="N19" s="228"/>
      <c r="O19" s="33"/>
      <c r="P19" s="33"/>
    </row>
    <row r="20" spans="1:16" s="8" customFormat="1" ht="30.95" customHeight="1">
      <c r="A20" s="27">
        <v>5</v>
      </c>
      <c r="B20" s="326"/>
      <c r="C20" s="340" t="s">
        <v>2160</v>
      </c>
      <c r="D20" s="35" t="str">
        <f>VLOOKUP($C20,'[2]Tài khoản'!A$2:D$2746,2,FALSE)</f>
        <v>XSTR,MOS,TSOP6,-20/20V,3.4/2.5A</v>
      </c>
      <c r="E20" s="36" t="s">
        <v>119</v>
      </c>
      <c r="F20" s="37">
        <v>50</v>
      </c>
      <c r="G20" s="37">
        <v>50</v>
      </c>
      <c r="H20" s="329"/>
      <c r="I20" s="159" t="str">
        <f>VLOOKUP(C20,'Danh mục VT'!A$2:E$2898,5,FALSE)</f>
        <v>NVL</v>
      </c>
      <c r="J20" s="194" t="s">
        <v>5956</v>
      </c>
      <c r="K20" s="180" t="s">
        <v>5913</v>
      </c>
      <c r="L20" s="195" t="s">
        <v>5870</v>
      </c>
      <c r="M20" s="180"/>
      <c r="N20" s="228"/>
      <c r="O20" s="33"/>
      <c r="P20" s="33"/>
    </row>
    <row r="21" spans="1:16" s="8" customFormat="1" ht="47.25" customHeight="1">
      <c r="A21" s="27">
        <v>6</v>
      </c>
      <c r="B21" s="326"/>
      <c r="C21" s="337" t="s">
        <v>5900</v>
      </c>
      <c r="D21" s="35" t="str">
        <f>VLOOKUP($C21,'[2]Tài khoản'!A$2:D$2746,2,FALSE)</f>
        <v>1.2A High Efficiency Step Down Converter in 2x2mm SON Package</v>
      </c>
      <c r="E21" s="36" t="s">
        <v>119</v>
      </c>
      <c r="F21" s="37">
        <v>50</v>
      </c>
      <c r="G21" s="37">
        <v>50</v>
      </c>
      <c r="H21" s="329"/>
      <c r="I21" s="159" t="s">
        <v>86</v>
      </c>
      <c r="J21" s="194" t="s">
        <v>5956</v>
      </c>
      <c r="K21" s="180" t="s">
        <v>5913</v>
      </c>
      <c r="L21" s="195" t="s">
        <v>5870</v>
      </c>
      <c r="M21" s="180"/>
      <c r="N21" s="228"/>
      <c r="O21" s="33"/>
      <c r="P21" s="33"/>
    </row>
    <row r="22" spans="1:16" s="8" customFormat="1" ht="30.95" customHeight="1">
      <c r="A22" s="27">
        <v>7</v>
      </c>
      <c r="B22" s="326"/>
      <c r="C22" s="337" t="s">
        <v>1977</v>
      </c>
      <c r="D22" s="35" t="str">
        <f>VLOOKUP($C22,'[2]Tài khoản'!A$2:D$2746,2,FALSE)</f>
        <v>IC,SDRAM,FBGA96,1Gb,800MHz</v>
      </c>
      <c r="E22" s="36" t="s">
        <v>119</v>
      </c>
      <c r="F22" s="37">
        <v>50</v>
      </c>
      <c r="G22" s="37">
        <v>50</v>
      </c>
      <c r="H22" s="329"/>
      <c r="I22" s="159" t="str">
        <f>VLOOKUP(C22,'Danh mục VT'!A$2:E$2898,5,FALSE)</f>
        <v>NVL</v>
      </c>
      <c r="J22" s="194" t="s">
        <v>5956</v>
      </c>
      <c r="K22" s="180" t="s">
        <v>5913</v>
      </c>
      <c r="L22" s="195" t="s">
        <v>5870</v>
      </c>
      <c r="M22" s="180"/>
      <c r="N22" s="228"/>
      <c r="O22" s="33"/>
      <c r="P22" s="33"/>
    </row>
    <row r="23" spans="1:16" s="8" customFormat="1" ht="34.700000000000003" customHeight="1">
      <c r="A23" s="27">
        <v>8</v>
      </c>
      <c r="B23" s="326"/>
      <c r="C23" s="342" t="s">
        <v>6210</v>
      </c>
      <c r="D23" s="35" t="str">
        <f>VLOOKUP($C23,'[2]Tài khoản'!A$2:D$2746,2,FALSE)</f>
        <v>300mA, Low IQ, Low-Dropout Regulator</v>
      </c>
      <c r="E23" s="36" t="s">
        <v>119</v>
      </c>
      <c r="F23" s="37">
        <v>50</v>
      </c>
      <c r="G23" s="37">
        <v>50</v>
      </c>
      <c r="H23" s="329"/>
      <c r="I23" s="159" t="s">
        <v>86</v>
      </c>
      <c r="J23" s="194" t="s">
        <v>5956</v>
      </c>
      <c r="K23" s="180" t="s">
        <v>5913</v>
      </c>
      <c r="L23" s="195" t="s">
        <v>5870</v>
      </c>
      <c r="M23" s="180"/>
      <c r="N23" s="228"/>
      <c r="O23" s="33"/>
      <c r="P23" s="33"/>
    </row>
    <row r="24" spans="1:16" s="8" customFormat="1" ht="31.5" customHeight="1">
      <c r="A24" s="27">
        <v>9</v>
      </c>
      <c r="B24" s="326"/>
      <c r="C24" s="337" t="s">
        <v>1729</v>
      </c>
      <c r="D24" s="35" t="str">
        <f>VLOOKUP($C24,'[2]Tài khoản'!A$2:D$2746,2,FALSE)</f>
        <v>XFMR,LAN,SMT,1CT:1CT,1500V,27.75x10.70x8.65mm</v>
      </c>
      <c r="E24" s="36" t="s">
        <v>119</v>
      </c>
      <c r="F24" s="37">
        <v>100</v>
      </c>
      <c r="G24" s="37">
        <v>100</v>
      </c>
      <c r="H24" s="329"/>
      <c r="I24" s="159" t="str">
        <f>VLOOKUP(C24,'Danh mục VT'!A$2:E$2898,5,FALSE)</f>
        <v>NVL</v>
      </c>
      <c r="J24" s="194" t="s">
        <v>5956</v>
      </c>
      <c r="K24" s="180" t="s">
        <v>5913</v>
      </c>
      <c r="L24" s="195" t="s">
        <v>5870</v>
      </c>
      <c r="M24" s="180"/>
      <c r="N24" s="228"/>
      <c r="O24" s="33"/>
      <c r="P24" s="33"/>
    </row>
    <row r="25" spans="1:16" s="8" customFormat="1" ht="33.75" customHeight="1">
      <c r="A25" s="27">
        <v>10</v>
      </c>
      <c r="B25" s="326"/>
      <c r="C25" s="337" t="s">
        <v>116</v>
      </c>
      <c r="D25" s="35" t="str">
        <f>VLOOKUP($C25,'[2]Tài khoản'!A$2:D$2746,2,FALSE)</f>
        <v>Type A, Receptacle,Through Hole, Right Angle, Horizontal</v>
      </c>
      <c r="E25" s="36" t="s">
        <v>119</v>
      </c>
      <c r="F25" s="37">
        <v>50</v>
      </c>
      <c r="G25" s="37">
        <v>50</v>
      </c>
      <c r="H25" s="329"/>
      <c r="I25" s="159" t="str">
        <f>VLOOKUP(C25,'Danh mục VT'!A$2:E$2898,5,FALSE)</f>
        <v>NVL</v>
      </c>
      <c r="J25" s="194" t="s">
        <v>5956</v>
      </c>
      <c r="K25" s="180" t="s">
        <v>5913</v>
      </c>
      <c r="L25" s="195" t="s">
        <v>5870</v>
      </c>
      <c r="M25" s="180"/>
      <c r="N25" s="228"/>
      <c r="O25" s="33"/>
      <c r="P25" s="33"/>
    </row>
    <row r="26" spans="1:16" s="8" customFormat="1" ht="25.5">
      <c r="A26" s="27">
        <v>11</v>
      </c>
      <c r="B26" s="326"/>
      <c r="C26" s="337" t="s">
        <v>875</v>
      </c>
      <c r="D26" s="35" t="str">
        <f>VLOOKUP($C26,'[2]Tài khoản'!A$2:D$2746,2,FALSE)</f>
        <v>Green-Red LED,SMD,2V,20mA</v>
      </c>
      <c r="E26" s="36" t="s">
        <v>119</v>
      </c>
      <c r="F26" s="37">
        <v>50</v>
      </c>
      <c r="G26" s="37">
        <v>50</v>
      </c>
      <c r="H26" s="329"/>
      <c r="I26" s="159" t="str">
        <f>VLOOKUP(C26,'Danh mục VT'!A$2:E$2898,5,FALSE)</f>
        <v>NVL</v>
      </c>
      <c r="J26" s="194" t="s">
        <v>5956</v>
      </c>
      <c r="K26" s="180" t="s">
        <v>5913</v>
      </c>
      <c r="L26" s="195" t="s">
        <v>5870</v>
      </c>
      <c r="M26" s="180"/>
      <c r="N26" s="228"/>
      <c r="O26" s="33"/>
      <c r="P26" s="33"/>
    </row>
    <row r="27" spans="1:16" s="8" customFormat="1" ht="33" customHeight="1">
      <c r="A27" s="27">
        <v>12</v>
      </c>
      <c r="B27" s="326"/>
      <c r="C27" s="337" t="s">
        <v>887</v>
      </c>
      <c r="D27" s="35" t="str">
        <f>VLOOKUP($C27,'[2]Tài khoản'!A$2:D$2746,2,FALSE)</f>
        <v>Green, 2.1V, 20mA, Surface Mount,3.20mm L x 1.60mm W</v>
      </c>
      <c r="E27" s="36" t="s">
        <v>119</v>
      </c>
      <c r="F27" s="37">
        <v>100</v>
      </c>
      <c r="G27" s="37">
        <v>100</v>
      </c>
      <c r="H27" s="329"/>
      <c r="I27" s="159" t="str">
        <f>VLOOKUP(C27,'Danh mục VT'!A$2:E$2898,5,FALSE)</f>
        <v>NVL</v>
      </c>
      <c r="J27" s="194" t="s">
        <v>5956</v>
      </c>
      <c r="K27" s="180" t="s">
        <v>5913</v>
      </c>
      <c r="L27" s="195" t="s">
        <v>5870</v>
      </c>
      <c r="M27" s="180"/>
      <c r="N27" s="228"/>
      <c r="O27" s="33"/>
      <c r="P27" s="33"/>
    </row>
    <row r="28" spans="1:16" s="8" customFormat="1" ht="35.25" customHeight="1">
      <c r="A28" s="27">
        <v>13</v>
      </c>
      <c r="B28" s="326"/>
      <c r="C28" s="337" t="s">
        <v>275</v>
      </c>
      <c r="D28" s="35" t="str">
        <f>VLOOKUP($C28,'[2]Tài khoản'!A$2:D$2746,2,FALSE)</f>
        <v>IND,FB,0402,600,25%,300mA,600mohm</v>
      </c>
      <c r="E28" s="36" t="s">
        <v>119</v>
      </c>
      <c r="F28" s="37">
        <v>100</v>
      </c>
      <c r="G28" s="37">
        <v>100</v>
      </c>
      <c r="H28" s="329"/>
      <c r="I28" s="159" t="str">
        <f>VLOOKUP(C28,'Danh mục VT'!A$2:E$2898,5,FALSE)</f>
        <v>NVL</v>
      </c>
      <c r="J28" s="194" t="s">
        <v>5956</v>
      </c>
      <c r="K28" s="180" t="s">
        <v>5913</v>
      </c>
      <c r="L28" s="195" t="s">
        <v>5870</v>
      </c>
      <c r="M28" s="180"/>
      <c r="N28" s="228"/>
      <c r="O28" s="33"/>
      <c r="P28" s="33"/>
    </row>
    <row r="29" spans="1:16" s="8" customFormat="1" ht="20.45" customHeight="1">
      <c r="A29" s="27">
        <v>14</v>
      </c>
      <c r="B29" s="326"/>
      <c r="C29" s="337" t="s">
        <v>1361</v>
      </c>
      <c r="D29" s="35" t="str">
        <f>VLOOKUP($C29,'[2]Tài khoản'!A$2:D$2746,2,FALSE)</f>
        <v>RES,THK,0402,1K,5%</v>
      </c>
      <c r="E29" s="36" t="s">
        <v>119</v>
      </c>
      <c r="F29" s="37">
        <v>100</v>
      </c>
      <c r="G29" s="37">
        <v>100</v>
      </c>
      <c r="H29" s="329"/>
      <c r="I29" s="159" t="str">
        <f>VLOOKUP(C29,'Danh mục VT'!A$2:E$2898,5,FALSE)</f>
        <v>NVL</v>
      </c>
      <c r="J29" s="194" t="s">
        <v>5956</v>
      </c>
      <c r="K29" s="180" t="s">
        <v>5913</v>
      </c>
      <c r="L29" s="195" t="s">
        <v>5870</v>
      </c>
      <c r="M29" s="180"/>
      <c r="N29" s="228"/>
      <c r="O29" s="33"/>
      <c r="P29" s="33"/>
    </row>
    <row r="30" spans="1:16" s="8" customFormat="1" ht="34.700000000000003" customHeight="1">
      <c r="A30" s="27">
        <v>15</v>
      </c>
      <c r="B30" s="326"/>
      <c r="C30" s="337" t="s">
        <v>1910</v>
      </c>
      <c r="D30" s="35" t="str">
        <f>VLOOKUP($C30,'[2]Tài khoản'!A$2:D$2746,2,FALSE)</f>
        <v>2.4/5 GHz IEEE 802.11n MAC/PHY/Radio Chip</v>
      </c>
      <c r="E30" s="36" t="s">
        <v>119</v>
      </c>
      <c r="F30" s="37">
        <v>100</v>
      </c>
      <c r="G30" s="37">
        <v>100</v>
      </c>
      <c r="H30" s="329"/>
      <c r="I30" s="159" t="str">
        <f>VLOOKUP(C30,'Danh mục VT'!A$2:E$2898,5,FALSE)</f>
        <v>NVL</v>
      </c>
      <c r="J30" s="194" t="s">
        <v>5956</v>
      </c>
      <c r="K30" s="180" t="s">
        <v>5913</v>
      </c>
      <c r="L30" s="195" t="s">
        <v>5870</v>
      </c>
      <c r="M30" s="180"/>
      <c r="N30" s="228"/>
      <c r="O30" s="33"/>
      <c r="P30" s="33"/>
    </row>
    <row r="31" spans="1:16" s="8" customFormat="1" ht="36" customHeight="1">
      <c r="A31" s="27">
        <v>16</v>
      </c>
      <c r="B31" s="326"/>
      <c r="C31" s="343" t="s">
        <v>145</v>
      </c>
      <c r="D31" s="339" t="s">
        <v>179</v>
      </c>
      <c r="E31" s="36" t="s">
        <v>119</v>
      </c>
      <c r="F31" s="37">
        <v>200</v>
      </c>
      <c r="G31" s="37">
        <v>200</v>
      </c>
      <c r="H31" s="329"/>
      <c r="I31" s="159" t="str">
        <f>VLOOKUP(C31,'Danh mục VT'!A$2:E$2898,5,FALSE)</f>
        <v>NVL</v>
      </c>
      <c r="J31" s="194" t="s">
        <v>5956</v>
      </c>
      <c r="K31" s="180" t="s">
        <v>5913</v>
      </c>
      <c r="L31" s="195" t="s">
        <v>5874</v>
      </c>
      <c r="M31" s="180"/>
      <c r="N31" s="228"/>
      <c r="O31" s="33"/>
      <c r="P31" s="33"/>
    </row>
    <row r="32" spans="1:16" s="8" customFormat="1" ht="22.5" customHeight="1">
      <c r="A32" s="27">
        <v>17</v>
      </c>
      <c r="B32" s="326"/>
      <c r="C32" s="343" t="s">
        <v>170</v>
      </c>
      <c r="D32" s="35" t="str">
        <f>VLOOKUP($C32,'[2]Tài khoản'!A$2:D$2746,2,FALSE)</f>
        <v>RES 22 OHM, 1%,SMD, 0805</v>
      </c>
      <c r="E32" s="36" t="s">
        <v>119</v>
      </c>
      <c r="F32" s="37">
        <v>200</v>
      </c>
      <c r="G32" s="37">
        <v>200</v>
      </c>
      <c r="H32" s="329"/>
      <c r="I32" s="159" t="str">
        <f>VLOOKUP(C32,'Danh mục VT'!A$2:E$2898,5,FALSE)</f>
        <v>NVL</v>
      </c>
      <c r="J32" s="194" t="s">
        <v>5956</v>
      </c>
      <c r="K32" s="180" t="s">
        <v>5913</v>
      </c>
      <c r="L32" s="195" t="s">
        <v>5874</v>
      </c>
      <c r="M32" s="180"/>
      <c r="N32" s="228"/>
      <c r="O32" s="33"/>
      <c r="P32" s="33"/>
    </row>
    <row r="33" spans="1:16" s="8" customFormat="1" ht="36" customHeight="1">
      <c r="A33" s="27">
        <v>18</v>
      </c>
      <c r="B33" s="326"/>
      <c r="C33" s="343" t="s">
        <v>1832</v>
      </c>
      <c r="D33" s="35" t="str">
        <f>VLOOKUP($C33,'[2]Tài khoản'!A$2:D$2746,2,FALSE)</f>
        <v>DIODE ZENER 33V 1W , SMD, MELF</v>
      </c>
      <c r="E33" s="36" t="s">
        <v>119</v>
      </c>
      <c r="F33" s="37">
        <v>100</v>
      </c>
      <c r="G33" s="37">
        <v>100</v>
      </c>
      <c r="H33" s="257"/>
      <c r="I33" s="159" t="str">
        <f>VLOOKUP(C33,'Danh mục VT'!A$2:E$2898,5,FALSE)</f>
        <v>NVL</v>
      </c>
      <c r="J33" s="194" t="s">
        <v>5956</v>
      </c>
      <c r="K33" s="180" t="s">
        <v>5913</v>
      </c>
      <c r="L33" s="195" t="s">
        <v>5874</v>
      </c>
      <c r="M33" s="195">
        <v>1521</v>
      </c>
      <c r="N33" s="257"/>
      <c r="O33" s="33"/>
      <c r="P33" s="33"/>
    </row>
    <row r="34" spans="1:16" s="8" customFormat="1" ht="46.5" customHeight="1">
      <c r="A34" s="27">
        <v>19</v>
      </c>
      <c r="B34" s="326"/>
      <c r="C34" s="343" t="s">
        <v>161</v>
      </c>
      <c r="D34" s="35" t="str">
        <f>VLOOKUP($C34,'[2]Tài khoản'!A$2:D$2746,2,FALSE)</f>
        <v>CAP FILM 100 nF 630V ( 275VAC) 20%, RADIAL, pitch 10 or 15 mm</v>
      </c>
      <c r="E34" s="36" t="s">
        <v>119</v>
      </c>
      <c r="F34" s="37">
        <v>100</v>
      </c>
      <c r="G34" s="37">
        <v>100</v>
      </c>
      <c r="H34" s="257"/>
      <c r="I34" s="159" t="str">
        <f>VLOOKUP(C34,'Danh mục VT'!A$2:E$2898,5,FALSE)</f>
        <v>NVL</v>
      </c>
      <c r="J34" s="194" t="s">
        <v>5956</v>
      </c>
      <c r="K34" s="180" t="s">
        <v>5913</v>
      </c>
      <c r="L34" s="195" t="s">
        <v>5874</v>
      </c>
      <c r="M34" s="195">
        <v>1521</v>
      </c>
      <c r="N34" s="257"/>
      <c r="O34" s="33"/>
      <c r="P34" s="33"/>
    </row>
    <row r="35" spans="1:16" s="8" customFormat="1" ht="25.5">
      <c r="A35" s="27">
        <v>20</v>
      </c>
      <c r="B35" s="326"/>
      <c r="C35" s="344" t="s">
        <v>144</v>
      </c>
      <c r="D35" s="35" t="str">
        <f>VLOOKUP($C35,'[2]Tài khoản'!A$2:D$2746,2,FALSE)</f>
        <v>DIODE SCHOTTKY 5A 60V, DO-201AD</v>
      </c>
      <c r="E35" s="327" t="s">
        <v>119</v>
      </c>
      <c r="F35" s="31">
        <v>100</v>
      </c>
      <c r="G35" s="37">
        <v>100</v>
      </c>
      <c r="H35" s="257"/>
      <c r="I35" s="159" t="str">
        <f>VLOOKUP(C35,'Danh mục VT'!A$2:E$2898,5,FALSE)</f>
        <v>NVL</v>
      </c>
      <c r="J35" s="194" t="s">
        <v>5956</v>
      </c>
      <c r="K35" s="180" t="s">
        <v>5913</v>
      </c>
      <c r="L35" s="195" t="s">
        <v>5874</v>
      </c>
      <c r="M35" s="195">
        <v>1521</v>
      </c>
      <c r="N35" s="257"/>
      <c r="O35" s="33"/>
      <c r="P35" s="33"/>
    </row>
    <row r="36" spans="1:16" s="8" customFormat="1" ht="9.1999999999999993" customHeight="1">
      <c r="A36" s="43"/>
      <c r="B36" s="44"/>
      <c r="C36" s="45"/>
      <c r="D36" s="45"/>
      <c r="E36" s="123"/>
      <c r="F36" s="44"/>
      <c r="G36" s="43"/>
      <c r="H36" s="345"/>
      <c r="I36" s="346"/>
      <c r="J36" s="347"/>
      <c r="K36" s="348"/>
      <c r="L36" s="347"/>
      <c r="M36" s="336"/>
      <c r="N36" s="33"/>
      <c r="O36" s="33"/>
      <c r="P36" s="33"/>
    </row>
    <row r="37" spans="1:16">
      <c r="A37" s="14" t="s">
        <v>22</v>
      </c>
      <c r="B37" s="18"/>
      <c r="D37" s="11" t="s">
        <v>6211</v>
      </c>
      <c r="E37" s="46"/>
      <c r="F37" s="46"/>
      <c r="G37" s="47"/>
      <c r="N37" s="1"/>
      <c r="O37" s="1"/>
      <c r="P37" s="1"/>
    </row>
    <row r="38" spans="1:16">
      <c r="E38" s="429" t="s">
        <v>6169</v>
      </c>
      <c r="F38" s="429"/>
      <c r="G38" s="429"/>
      <c r="N38" s="1"/>
      <c r="O38" s="1"/>
      <c r="P38" s="1"/>
    </row>
    <row r="39" spans="1:16">
      <c r="A39" s="420" t="s">
        <v>24</v>
      </c>
      <c r="B39" s="420"/>
      <c r="C39" s="420"/>
      <c r="D39" s="50" t="s">
        <v>25</v>
      </c>
      <c r="E39" s="420" t="s">
        <v>26</v>
      </c>
      <c r="F39" s="420"/>
      <c r="G39" s="436" t="s">
        <v>27</v>
      </c>
      <c r="H39" s="436"/>
      <c r="N39" s="1"/>
      <c r="O39" s="1"/>
      <c r="P39" s="1"/>
    </row>
    <row r="40" spans="1:16" s="324" customFormat="1">
      <c r="A40" s="421" t="s">
        <v>28</v>
      </c>
      <c r="B40" s="421"/>
      <c r="C40" s="421"/>
      <c r="D40" s="52" t="s">
        <v>28</v>
      </c>
      <c r="E40" s="421" t="s">
        <v>28</v>
      </c>
      <c r="F40" s="421"/>
      <c r="G40" s="55"/>
      <c r="H40" s="33"/>
      <c r="I40" s="33"/>
      <c r="J40" s="336"/>
      <c r="K40" s="336"/>
      <c r="L40" s="336"/>
      <c r="M40" s="336"/>
      <c r="N40" s="5"/>
      <c r="O40" s="5"/>
      <c r="P40" s="5"/>
    </row>
    <row r="41" spans="1:16" s="8" customFormat="1">
      <c r="A41" s="1"/>
      <c r="B41" s="2"/>
      <c r="C41" s="2"/>
      <c r="D41" s="324"/>
      <c r="E41" s="324"/>
      <c r="F41" s="2"/>
      <c r="G41" s="5"/>
      <c r="H41" s="33"/>
      <c r="I41" s="33"/>
      <c r="J41" s="336"/>
      <c r="K41" s="336"/>
      <c r="L41" s="336"/>
      <c r="M41" s="336"/>
      <c r="N41" s="33"/>
      <c r="O41" s="33"/>
      <c r="P41" s="33"/>
    </row>
    <row r="42" spans="1:16" s="8" customFormat="1">
      <c r="A42" s="1"/>
      <c r="B42" s="2"/>
      <c r="C42" s="2"/>
      <c r="D42" s="324"/>
      <c r="E42" s="324"/>
      <c r="F42" s="2"/>
      <c r="G42" s="5"/>
      <c r="H42" s="33"/>
      <c r="I42" s="33"/>
      <c r="J42" s="336"/>
      <c r="K42" s="336"/>
      <c r="L42" s="336"/>
      <c r="M42" s="336"/>
      <c r="N42" s="33"/>
      <c r="O42" s="33"/>
      <c r="P42" s="33"/>
    </row>
    <row r="43" spans="1:16" s="8" customFormat="1">
      <c r="A43" s="1"/>
      <c r="B43" s="2"/>
      <c r="C43" s="2"/>
      <c r="D43" s="324"/>
      <c r="E43" s="324"/>
      <c r="F43" s="2"/>
      <c r="G43" s="5"/>
      <c r="H43" s="33"/>
      <c r="I43" s="33"/>
      <c r="J43" s="336"/>
      <c r="K43" s="336"/>
      <c r="L43" s="336"/>
      <c r="M43" s="336"/>
      <c r="N43" s="33"/>
      <c r="O43" s="33"/>
      <c r="P43" s="33"/>
    </row>
    <row r="44" spans="1:16" s="8" customFormat="1">
      <c r="A44" s="1"/>
      <c r="B44" s="2"/>
      <c r="C44" s="2"/>
      <c r="D44" s="324"/>
      <c r="E44" s="324"/>
      <c r="F44" s="2"/>
      <c r="G44" s="5"/>
      <c r="H44" s="33"/>
      <c r="I44" s="33"/>
      <c r="J44" s="336"/>
      <c r="K44" s="336"/>
      <c r="L44" s="336"/>
      <c r="M44" s="336"/>
      <c r="N44" s="33"/>
      <c r="O44" s="33"/>
      <c r="P44" s="33"/>
    </row>
    <row r="45" spans="1:16" s="57" customFormat="1">
      <c r="A45" s="422" t="s">
        <v>74</v>
      </c>
      <c r="B45" s="422"/>
      <c r="C45" s="422"/>
      <c r="D45" s="324" t="s">
        <v>87</v>
      </c>
      <c r="E45" s="2" t="s">
        <v>29</v>
      </c>
      <c r="F45" s="2"/>
      <c r="G45" s="5"/>
      <c r="H45" s="33"/>
      <c r="I45" s="33"/>
      <c r="J45" s="336"/>
      <c r="K45" s="336"/>
      <c r="L45" s="336"/>
      <c r="M45" s="336"/>
      <c r="N45" s="5"/>
      <c r="O45" s="5"/>
      <c r="P45" s="5"/>
    </row>
    <row r="46" spans="1:16">
      <c r="A46" s="2"/>
      <c r="F46" s="2"/>
      <c r="G46" s="2"/>
      <c r="H46" s="2"/>
      <c r="I46" s="2"/>
      <c r="J46" s="19"/>
      <c r="K46" s="19"/>
      <c r="L46" s="19"/>
      <c r="M46" s="19"/>
      <c r="N46" s="1"/>
      <c r="O46" s="1"/>
      <c r="P46" s="1"/>
    </row>
    <row r="50" s="2" customFormat="1"/>
  </sheetData>
  <mergeCells count="13">
    <mergeCell ref="H14:H15"/>
    <mergeCell ref="A4:G4"/>
    <mergeCell ref="A5:G5"/>
    <mergeCell ref="D14:D15"/>
    <mergeCell ref="E14:E15"/>
    <mergeCell ref="F14:G14"/>
    <mergeCell ref="A45:C45"/>
    <mergeCell ref="E38:G38"/>
    <mergeCell ref="A39:C39"/>
    <mergeCell ref="E39:F39"/>
    <mergeCell ref="G39:H39"/>
    <mergeCell ref="A40:C40"/>
    <mergeCell ref="E40:F40"/>
  </mergeCells>
  <conditionalFormatting sqref="C16">
    <cfRule type="duplicateValues" dxfId="27" priority="12"/>
  </conditionalFormatting>
  <conditionalFormatting sqref="C17">
    <cfRule type="duplicateValues" dxfId="26" priority="11"/>
  </conditionalFormatting>
  <conditionalFormatting sqref="C17">
    <cfRule type="duplicateValues" dxfId="25" priority="10"/>
  </conditionalFormatting>
  <conditionalFormatting sqref="C18">
    <cfRule type="duplicateValues" dxfId="24" priority="9"/>
  </conditionalFormatting>
  <conditionalFormatting sqref="C16">
    <cfRule type="duplicateValues" dxfId="23" priority="8"/>
  </conditionalFormatting>
  <conditionalFormatting sqref="C16">
    <cfRule type="duplicateValues" dxfId="22" priority="7"/>
  </conditionalFormatting>
  <conditionalFormatting sqref="C17">
    <cfRule type="duplicateValues" dxfId="21" priority="6"/>
  </conditionalFormatting>
  <conditionalFormatting sqref="C18">
    <cfRule type="duplicateValues" dxfId="20" priority="5"/>
  </conditionalFormatting>
  <conditionalFormatting sqref="C18">
    <cfRule type="duplicateValues" dxfId="19" priority="4"/>
  </conditionalFormatting>
  <conditionalFormatting sqref="C19">
    <cfRule type="duplicateValues" dxfId="18" priority="3"/>
  </conditionalFormatting>
  <conditionalFormatting sqref="C20">
    <cfRule type="duplicateValues" dxfId="17" priority="2"/>
  </conditionalFormatting>
  <conditionalFormatting sqref="C21:C25">
    <cfRule type="duplicateValues" dxfId="16" priority="13"/>
  </conditionalFormatting>
  <conditionalFormatting sqref="C26:C34">
    <cfRule type="duplicateValues" dxfId="15" priority="1"/>
  </conditionalFormatting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D16" sqref="D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2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2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2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24"/>
      <c r="G3" s="5"/>
      <c r="H3" s="6"/>
      <c r="I3" s="6"/>
      <c r="J3" s="6"/>
      <c r="K3" s="184"/>
      <c r="L3" s="184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9.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2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6167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6212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6213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2.25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5.5">
      <c r="A16" s="27">
        <v>1</v>
      </c>
      <c r="B16" s="326"/>
      <c r="C16" s="29" t="s">
        <v>5835</v>
      </c>
      <c r="D16" s="35" t="str">
        <f>VLOOKUP($C16,'[2]Tài khoản'!A$2:D$2746,2,FALSE)</f>
        <v>AP VNPT Technology loại 1 RF</v>
      </c>
      <c r="E16" s="36" t="s">
        <v>119</v>
      </c>
      <c r="F16" s="37">
        <v>5</v>
      </c>
      <c r="G16" s="38">
        <v>5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8.25">
      <c r="A17" s="27">
        <v>2</v>
      </c>
      <c r="B17" s="326"/>
      <c r="C17" s="29" t="s">
        <v>2548</v>
      </c>
      <c r="D17" s="35" t="str">
        <f>VLOOKUP($C17,'[2]Tài khoản'!A$2:D$2746,2,FALSE)</f>
        <v>Module Radio 802.11anac, 5GHz, mimo 3x3, AR9880</v>
      </c>
      <c r="E17" s="36" t="s">
        <v>119</v>
      </c>
      <c r="F17" s="37">
        <v>5</v>
      </c>
      <c r="G17" s="38">
        <v>5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>
      <c r="A18" s="27"/>
      <c r="B18" s="326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26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26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9.75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6220</v>
      </c>
      <c r="E22" s="46"/>
      <c r="F22" s="46"/>
      <c r="G22" s="47"/>
      <c r="N22" s="48"/>
      <c r="O22" s="2"/>
      <c r="P22" s="2"/>
    </row>
    <row r="23" spans="1:19">
      <c r="E23" s="429" t="s">
        <v>6169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24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24"/>
      <c r="E26" s="32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24"/>
      <c r="E27" s="32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24"/>
      <c r="E28" s="324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24"/>
      <c r="E29" s="324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24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4" workbookViewId="0">
      <selection activeCell="J16" sqref="J16:J19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2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2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2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24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2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6167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6214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75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5.5" customHeight="1">
      <c r="A16" s="27">
        <v>1</v>
      </c>
      <c r="B16" s="27">
        <v>1</v>
      </c>
      <c r="C16" s="306" t="s">
        <v>5067</v>
      </c>
      <c r="D16" s="35" t="str">
        <f>VLOOKUP($C16,'[2]Tài khoản'!A$2:D$2746,2,FALSE)</f>
        <v>Dây đồng hút thiếc</v>
      </c>
      <c r="E16" s="36" t="s">
        <v>139</v>
      </c>
      <c r="F16" s="37">
        <v>1</v>
      </c>
      <c r="G16" s="38">
        <v>1</v>
      </c>
      <c r="H16" s="58"/>
      <c r="I16" s="159" t="s">
        <v>6015</v>
      </c>
      <c r="J16" s="159" t="s">
        <v>5956</v>
      </c>
      <c r="K16" s="185">
        <f>VLOOKUP(C16,'Danh mục VT'!A$2:F$2898,6,FALSE)</f>
        <v>6272</v>
      </c>
      <c r="L16" s="181" t="str">
        <f>VLOOKUP(C16,'Danh mục VT'!A$2:D$2898,4,FALSE)</f>
        <v>15228</v>
      </c>
      <c r="M16" s="58"/>
      <c r="N16" s="145"/>
    </row>
    <row r="17" spans="1:19" s="8" customFormat="1" ht="22.5" customHeight="1">
      <c r="A17" s="27">
        <v>2</v>
      </c>
      <c r="B17" s="326"/>
      <c r="C17" s="306" t="s">
        <v>5089</v>
      </c>
      <c r="D17" s="35" t="str">
        <f>VLOOKUP($C17,'[2]Tài khoản'!A$2:D$2746,2,FALSE)</f>
        <v>Vải lau tĩnh điện</v>
      </c>
      <c r="E17" s="36" t="s">
        <v>6001</v>
      </c>
      <c r="F17" s="37">
        <v>1</v>
      </c>
      <c r="G17" s="38">
        <v>1</v>
      </c>
      <c r="H17" s="58"/>
      <c r="I17" s="159" t="s">
        <v>6015</v>
      </c>
      <c r="J17" s="159" t="s">
        <v>5956</v>
      </c>
      <c r="K17" s="185">
        <f>VLOOKUP(C17,'Danh mục VT'!A$2:F$2898,6,FALSE)</f>
        <v>6272</v>
      </c>
      <c r="L17" s="181" t="str">
        <f>VLOOKUP(C17,'Danh mục VT'!A$2:D$2898,4,FALSE)</f>
        <v>15223</v>
      </c>
      <c r="M17" s="58"/>
      <c r="N17" s="145"/>
    </row>
    <row r="18" spans="1:19" s="8" customFormat="1" ht="29.25" customHeight="1">
      <c r="A18" s="27">
        <v>3</v>
      </c>
      <c r="B18" s="326"/>
      <c r="C18" s="306" t="s">
        <v>5414</v>
      </c>
      <c r="D18" s="35" t="str">
        <f>VLOOKUP($C18,'[2]Tài khoản'!A$2:D$2746,2,FALSE)</f>
        <v>Thiếc thanh 63BE20 LD BAR-Sn63/PB37</v>
      </c>
      <c r="E18" s="36" t="s">
        <v>5851</v>
      </c>
      <c r="F18" s="37">
        <v>20</v>
      </c>
      <c r="G18" s="38">
        <v>20</v>
      </c>
      <c r="H18" s="58"/>
      <c r="I18" s="159" t="s">
        <v>6015</v>
      </c>
      <c r="J18" s="159" t="s">
        <v>5956</v>
      </c>
      <c r="K18" s="185">
        <f>VLOOKUP(C18,'Danh mục VT'!A$2:F$2898,6,FALSE)</f>
        <v>6272</v>
      </c>
      <c r="L18" s="181" t="str">
        <f>VLOOKUP(C18,'Danh mục VT'!A$2:D$2898,4,FALSE)</f>
        <v>15228</v>
      </c>
      <c r="M18" s="58"/>
      <c r="N18" s="145"/>
    </row>
    <row r="19" spans="1:19" s="8" customFormat="1" ht="22.5" customHeight="1">
      <c r="A19" s="27">
        <v>4</v>
      </c>
      <c r="B19" s="326"/>
      <c r="C19" s="306" t="s">
        <v>5073</v>
      </c>
      <c r="D19" s="35" t="str">
        <f>VLOOKUP($C19,'[2]Tài khoản'!A$2:D$2746,2,FALSE)</f>
        <v>Kem hàn - Solder paste</v>
      </c>
      <c r="E19" s="36" t="s">
        <v>5851</v>
      </c>
      <c r="F19" s="37">
        <v>5</v>
      </c>
      <c r="G19" s="38">
        <v>5</v>
      </c>
      <c r="H19" s="58"/>
      <c r="I19" s="159" t="s">
        <v>6015</v>
      </c>
      <c r="J19" s="159" t="s">
        <v>5956</v>
      </c>
      <c r="K19" s="185">
        <f>VLOOKUP(C19,'Danh mục VT'!A$2:F$2898,6,FALSE)</f>
        <v>6272</v>
      </c>
      <c r="L19" s="181" t="str">
        <f>VLOOKUP(C19,'Danh mục VT'!A$2:D$2898,4,FALSE)</f>
        <v>15221</v>
      </c>
      <c r="M19" s="58"/>
      <c r="N19" s="148"/>
      <c r="O19" s="42"/>
      <c r="P19" s="42"/>
      <c r="Q19" s="42"/>
      <c r="R19" s="42"/>
      <c r="S19" s="42"/>
    </row>
    <row r="20" spans="1:19" s="8" customFormat="1" ht="7.5" customHeight="1">
      <c r="A20" s="43"/>
      <c r="B20" s="44"/>
      <c r="C20" s="45"/>
      <c r="D20" s="45"/>
      <c r="E20" s="44"/>
      <c r="F20" s="44"/>
      <c r="G20" s="43"/>
      <c r="H20" s="6"/>
      <c r="I20" s="6"/>
      <c r="J20" s="159" t="s">
        <v>5956</v>
      </c>
      <c r="K20" s="184"/>
      <c r="L20" s="184"/>
      <c r="M20" s="6"/>
      <c r="N20" s="7"/>
    </row>
    <row r="21" spans="1:19">
      <c r="A21" s="14" t="s">
        <v>22</v>
      </c>
      <c r="B21" s="18"/>
      <c r="D21" s="11" t="s">
        <v>6179</v>
      </c>
      <c r="E21" s="46"/>
      <c r="F21" s="46"/>
      <c r="G21" s="47"/>
      <c r="N21" s="48"/>
      <c r="O21" s="2"/>
      <c r="P21" s="2"/>
    </row>
    <row r="22" spans="1:19">
      <c r="E22" s="429" t="s">
        <v>6169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24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24"/>
      <c r="E25" s="324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24"/>
      <c r="E26" s="32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24"/>
      <c r="E27" s="32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24"/>
      <c r="E28" s="324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324"/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H14:H15"/>
    <mergeCell ref="A4:G4"/>
    <mergeCell ref="A5:G5"/>
    <mergeCell ref="D14:D15"/>
    <mergeCell ref="E14:E15"/>
    <mergeCell ref="F14:G14"/>
    <mergeCell ref="A29:C29"/>
    <mergeCell ref="E22:G22"/>
    <mergeCell ref="A23:C23"/>
    <mergeCell ref="E23:F23"/>
    <mergeCell ref="G23:H23"/>
    <mergeCell ref="A24:C24"/>
    <mergeCell ref="E24:F24"/>
  </mergeCells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A4" workbookViewId="0">
      <selection activeCell="J26" sqref="J25:J2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18.5703125" style="2" customWidth="1" collapsed="1"/>
    <col min="4" max="4" width="27.42578125" style="2" customWidth="1"/>
    <col min="5" max="5" width="7.85546875" style="2" customWidth="1"/>
    <col min="6" max="6" width="8.85546875" style="324" customWidth="1"/>
    <col min="7" max="7" width="9.140625" style="5" customWidth="1"/>
    <col min="8" max="8" width="8" style="33" customWidth="1"/>
    <col min="9" max="9" width="13" style="33" customWidth="1"/>
    <col min="10" max="10" width="6.5703125" style="336" customWidth="1"/>
    <col min="11" max="12" width="9.140625" style="336"/>
    <col min="13" max="13" width="7.140625" style="336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24"/>
      <c r="G1" s="5"/>
      <c r="H1" s="33"/>
      <c r="I1" s="33"/>
      <c r="J1" s="336"/>
      <c r="K1" s="336"/>
      <c r="L1" s="336"/>
      <c r="M1" s="33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24"/>
      <c r="G2" s="5"/>
      <c r="H2" s="33"/>
      <c r="I2" s="33"/>
      <c r="J2" s="336"/>
      <c r="K2" s="336"/>
      <c r="L2" s="336"/>
      <c r="M2" s="336"/>
      <c r="N2" s="33"/>
      <c r="O2" s="33"/>
      <c r="P2" s="33"/>
    </row>
    <row r="3" spans="1:16" s="8" customFormat="1" ht="3.75" customHeight="1">
      <c r="A3" s="1"/>
      <c r="B3" s="2"/>
      <c r="C3" s="9"/>
      <c r="D3" s="2"/>
      <c r="E3" s="2"/>
      <c r="F3" s="324"/>
      <c r="G3" s="5"/>
      <c r="H3" s="33"/>
      <c r="I3" s="33"/>
      <c r="J3" s="336"/>
      <c r="K3" s="336"/>
      <c r="L3" s="336"/>
      <c r="M3" s="336"/>
      <c r="N3" s="33"/>
      <c r="O3" s="33"/>
      <c r="P3" s="33"/>
    </row>
    <row r="4" spans="1:16" s="8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33"/>
      <c r="I4" s="33"/>
      <c r="J4" s="336"/>
      <c r="K4" s="336"/>
      <c r="L4" s="336"/>
      <c r="M4" s="336"/>
      <c r="N4" s="33"/>
      <c r="O4" s="33"/>
      <c r="P4" s="33"/>
    </row>
    <row r="5" spans="1:16" s="8" customFormat="1" ht="21.75" customHeight="1">
      <c r="A5" s="424" t="s">
        <v>53</v>
      </c>
      <c r="B5" s="424"/>
      <c r="C5" s="424"/>
      <c r="D5" s="424"/>
      <c r="E5" s="424"/>
      <c r="F5" s="424"/>
      <c r="G5" s="424"/>
      <c r="H5" s="33"/>
      <c r="I5" s="33" t="s">
        <v>5910</v>
      </c>
      <c r="J5" s="336"/>
      <c r="K5" s="336"/>
      <c r="L5" s="336"/>
      <c r="M5" s="336"/>
      <c r="N5" s="33"/>
      <c r="O5" s="33"/>
      <c r="P5" s="33"/>
    </row>
    <row r="6" spans="1:16" s="8" customFormat="1" ht="3" customHeight="1">
      <c r="A6" s="1"/>
      <c r="B6" s="2"/>
      <c r="C6" s="3"/>
      <c r="D6" s="3"/>
      <c r="E6" s="3"/>
      <c r="F6" s="323"/>
      <c r="G6" s="5"/>
      <c r="H6" s="33"/>
      <c r="I6" s="33"/>
      <c r="J6" s="336"/>
      <c r="K6" s="336"/>
      <c r="L6" s="336"/>
      <c r="M6" s="33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6167</v>
      </c>
      <c r="F7" s="12"/>
      <c r="G7" s="5"/>
      <c r="H7" s="33"/>
      <c r="I7" s="33"/>
      <c r="J7" s="336"/>
      <c r="K7" s="336"/>
      <c r="L7" s="336"/>
      <c r="M7" s="33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6215</v>
      </c>
      <c r="G8" s="5"/>
      <c r="H8" s="33"/>
      <c r="I8" s="33"/>
      <c r="J8" s="336"/>
      <c r="K8" s="336"/>
      <c r="L8" s="336"/>
      <c r="M8" s="33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24"/>
      <c r="G10" s="328"/>
      <c r="H10" s="33"/>
      <c r="I10" s="33"/>
      <c r="J10" s="336"/>
      <c r="K10" s="336"/>
      <c r="L10" s="336"/>
      <c r="M10" s="33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6216</v>
      </c>
      <c r="E11" s="20"/>
      <c r="F11" s="2"/>
      <c r="G11" s="5"/>
      <c r="H11" s="33"/>
      <c r="I11" s="33"/>
      <c r="J11" s="336"/>
      <c r="K11" s="336"/>
      <c r="L11" s="336"/>
      <c r="M11" s="33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33"/>
      <c r="I12" s="33"/>
      <c r="J12" s="336"/>
      <c r="K12" s="336"/>
      <c r="L12" s="336"/>
      <c r="M12" s="336"/>
      <c r="N12" s="33"/>
      <c r="O12" s="33"/>
      <c r="P12" s="33"/>
    </row>
    <row r="14" spans="1:16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40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30.95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41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27.2" customHeight="1">
      <c r="A16" s="27">
        <v>1</v>
      </c>
      <c r="B16" s="326"/>
      <c r="C16" s="306" t="s">
        <v>3320</v>
      </c>
      <c r="D16" s="306" t="s">
        <v>3319</v>
      </c>
      <c r="E16" s="36" t="s">
        <v>119</v>
      </c>
      <c r="F16" s="37">
        <v>1</v>
      </c>
      <c r="G16" s="37">
        <v>1</v>
      </c>
      <c r="H16" s="329"/>
      <c r="I16" s="159" t="str">
        <f>VLOOKUP(C16,'Danh mục VT'!A$2:E$2898,5,FALSE)</f>
        <v>NVL</v>
      </c>
      <c r="J16" s="194"/>
      <c r="K16" s="180" t="s">
        <v>5915</v>
      </c>
      <c r="L16" s="180" t="s">
        <v>5871</v>
      </c>
      <c r="M16" s="195">
        <v>1521</v>
      </c>
      <c r="N16" s="228"/>
      <c r="O16" s="33"/>
      <c r="P16" s="33"/>
    </row>
    <row r="17" spans="1:16" s="8" customFormat="1" ht="26.25" customHeight="1">
      <c r="A17" s="27">
        <v>2</v>
      </c>
      <c r="B17" s="326"/>
      <c r="C17" s="306" t="s">
        <v>3323</v>
      </c>
      <c r="D17" s="306" t="s">
        <v>3322</v>
      </c>
      <c r="E17" s="36" t="s">
        <v>119</v>
      </c>
      <c r="F17" s="37">
        <v>1</v>
      </c>
      <c r="G17" s="37">
        <v>1</v>
      </c>
      <c r="H17" s="329"/>
      <c r="I17" s="159" t="str">
        <f>VLOOKUP(C17,'Danh mục VT'!A$2:E$2898,5,FALSE)</f>
        <v>NVL</v>
      </c>
      <c r="J17" s="194"/>
      <c r="K17" s="180" t="s">
        <v>5915</v>
      </c>
      <c r="L17" s="180"/>
      <c r="M17" s="195">
        <v>1521</v>
      </c>
      <c r="N17" s="228"/>
      <c r="O17" s="33"/>
      <c r="P17" s="33"/>
    </row>
    <row r="18" spans="1:16" s="8" customFormat="1" ht="25.5">
      <c r="A18" s="27">
        <v>3</v>
      </c>
      <c r="B18" s="326"/>
      <c r="C18" s="306" t="s">
        <v>3351</v>
      </c>
      <c r="D18" s="306" t="s">
        <v>3352</v>
      </c>
      <c r="E18" s="36" t="s">
        <v>119</v>
      </c>
      <c r="F18" s="37">
        <v>50</v>
      </c>
      <c r="G18" s="37">
        <v>50</v>
      </c>
      <c r="H18" s="329"/>
      <c r="I18" s="159" t="str">
        <f>VLOOKUP(C18,'Danh mục VT'!A$2:E$2898,5,FALSE)</f>
        <v>NVL</v>
      </c>
      <c r="J18" s="194"/>
      <c r="K18" s="180" t="s">
        <v>5915</v>
      </c>
      <c r="L18" s="180"/>
      <c r="M18" s="195">
        <v>1521</v>
      </c>
      <c r="N18" s="228"/>
      <c r="O18" s="33"/>
      <c r="P18" s="33"/>
    </row>
    <row r="19" spans="1:16" s="8" customFormat="1">
      <c r="A19" s="27">
        <v>4</v>
      </c>
      <c r="B19" s="326"/>
      <c r="C19" s="306" t="s">
        <v>3353</v>
      </c>
      <c r="D19" s="306" t="s">
        <v>3354</v>
      </c>
      <c r="E19" s="36" t="s">
        <v>119</v>
      </c>
      <c r="F19" s="37">
        <v>60</v>
      </c>
      <c r="G19" s="37">
        <v>60</v>
      </c>
      <c r="H19" s="329"/>
      <c r="I19" s="159" t="str">
        <f>VLOOKUP(C19,'Danh mục VT'!A$2:E$2898,5,FALSE)</f>
        <v>NVL</v>
      </c>
      <c r="J19" s="194"/>
      <c r="K19" s="180" t="s">
        <v>5915</v>
      </c>
      <c r="L19" s="180"/>
      <c r="M19" s="195">
        <v>1521</v>
      </c>
      <c r="N19" s="228"/>
      <c r="O19" s="33"/>
      <c r="P19" s="33"/>
    </row>
    <row r="20" spans="1:16" s="8" customFormat="1">
      <c r="A20" s="27">
        <v>5</v>
      </c>
      <c r="B20" s="326"/>
      <c r="C20" s="306" t="s">
        <v>3228</v>
      </c>
      <c r="D20" s="306" t="s">
        <v>3229</v>
      </c>
      <c r="E20" s="36" t="s">
        <v>119</v>
      </c>
      <c r="F20" s="37">
        <v>3</v>
      </c>
      <c r="G20" s="37">
        <v>3</v>
      </c>
      <c r="H20" s="329"/>
      <c r="I20" s="159" t="str">
        <f>VLOOKUP(C20,'Danh mục VT'!A$2:E$2898,5,FALSE)</f>
        <v>NVL</v>
      </c>
      <c r="J20" s="194"/>
      <c r="K20" s="180" t="s">
        <v>5915</v>
      </c>
      <c r="L20" s="180"/>
      <c r="M20" s="195">
        <v>1521</v>
      </c>
      <c r="N20" s="228"/>
      <c r="O20" s="33"/>
      <c r="P20" s="33"/>
    </row>
    <row r="21" spans="1:16" s="8" customFormat="1">
      <c r="A21" s="27">
        <v>6</v>
      </c>
      <c r="B21" s="326"/>
      <c r="C21" s="306" t="s">
        <v>3230</v>
      </c>
      <c r="D21" s="306" t="s">
        <v>3231</v>
      </c>
      <c r="E21" s="36" t="s">
        <v>119</v>
      </c>
      <c r="F21" s="37">
        <v>11</v>
      </c>
      <c r="G21" s="37">
        <v>11</v>
      </c>
      <c r="H21" s="329"/>
      <c r="I21" s="159" t="str">
        <f>VLOOKUP(C21,'Danh mục VT'!A$2:E$2898,5,FALSE)</f>
        <v>NVL</v>
      </c>
      <c r="J21" s="194"/>
      <c r="K21" s="180" t="s">
        <v>5915</v>
      </c>
      <c r="L21" s="180"/>
      <c r="M21" s="195">
        <v>1521</v>
      </c>
      <c r="N21" s="228"/>
      <c r="O21" s="33"/>
      <c r="P21" s="33"/>
    </row>
    <row r="22" spans="1:16" s="8" customFormat="1" ht="25.5">
      <c r="A22" s="27">
        <v>7</v>
      </c>
      <c r="B22" s="326"/>
      <c r="C22" s="306" t="s">
        <v>3232</v>
      </c>
      <c r="D22" s="306" t="s">
        <v>3233</v>
      </c>
      <c r="E22" s="36" t="s">
        <v>119</v>
      </c>
      <c r="F22" s="37">
        <v>8</v>
      </c>
      <c r="G22" s="37">
        <v>8</v>
      </c>
      <c r="H22" s="329"/>
      <c r="I22" s="159" t="str">
        <f>VLOOKUP(C22,'Danh mục VT'!A$2:E$2898,5,FALSE)</f>
        <v>NVL</v>
      </c>
      <c r="J22" s="194"/>
      <c r="K22" s="180" t="s">
        <v>5915</v>
      </c>
      <c r="L22" s="180"/>
      <c r="M22" s="195">
        <v>1521</v>
      </c>
      <c r="N22" s="228"/>
      <c r="O22" s="33"/>
      <c r="P22" s="33"/>
    </row>
    <row r="23" spans="1:16" s="8" customFormat="1">
      <c r="A23" s="27">
        <v>8</v>
      </c>
      <c r="B23" s="326"/>
      <c r="C23" s="306" t="s">
        <v>3236</v>
      </c>
      <c r="D23" s="306" t="s">
        <v>3237</v>
      </c>
      <c r="E23" s="36" t="s">
        <v>119</v>
      </c>
      <c r="F23" s="37">
        <v>17</v>
      </c>
      <c r="G23" s="37">
        <v>17</v>
      </c>
      <c r="H23" s="329"/>
      <c r="I23" s="159" t="str">
        <f>VLOOKUP(C23,'Danh mục VT'!A$2:E$2898,5,FALSE)</f>
        <v>NVL</v>
      </c>
      <c r="J23" s="194"/>
      <c r="K23" s="180" t="s">
        <v>5915</v>
      </c>
      <c r="L23" s="180"/>
      <c r="M23" s="195">
        <v>1521</v>
      </c>
      <c r="N23" s="228"/>
      <c r="O23" s="33"/>
      <c r="P23" s="33"/>
    </row>
    <row r="24" spans="1:16" s="8" customFormat="1">
      <c r="A24" s="27">
        <v>9</v>
      </c>
      <c r="B24" s="326"/>
      <c r="C24" s="306" t="s">
        <v>3238</v>
      </c>
      <c r="D24" s="306" t="s">
        <v>3239</v>
      </c>
      <c r="E24" s="36" t="s">
        <v>119</v>
      </c>
      <c r="F24" s="37">
        <v>9</v>
      </c>
      <c r="G24" s="37">
        <v>9</v>
      </c>
      <c r="H24" s="329"/>
      <c r="I24" s="159" t="str">
        <f>VLOOKUP(C24,'Danh mục VT'!A$2:E$2898,5,FALSE)</f>
        <v>NVL</v>
      </c>
      <c r="J24" s="194"/>
      <c r="K24" s="180" t="s">
        <v>5915</v>
      </c>
      <c r="L24" s="180"/>
      <c r="M24" s="195">
        <v>1521</v>
      </c>
      <c r="N24" s="228"/>
      <c r="O24" s="33"/>
      <c r="P24" s="33"/>
    </row>
    <row r="25" spans="1:16" s="8" customFormat="1">
      <c r="A25" s="27">
        <v>10</v>
      </c>
      <c r="B25" s="326"/>
      <c r="C25" s="306" t="s">
        <v>3240</v>
      </c>
      <c r="D25" s="306" t="s">
        <v>3241</v>
      </c>
      <c r="E25" s="36" t="s">
        <v>119</v>
      </c>
      <c r="F25" s="37">
        <v>37</v>
      </c>
      <c r="G25" s="37">
        <v>37</v>
      </c>
      <c r="H25" s="329"/>
      <c r="I25" s="159" t="str">
        <f>VLOOKUP(C25,'Danh mục VT'!A$2:E$2898,5,FALSE)</f>
        <v>NVL</v>
      </c>
      <c r="J25" s="194"/>
      <c r="K25" s="180" t="s">
        <v>5915</v>
      </c>
      <c r="L25" s="180"/>
      <c r="M25" s="195">
        <v>1521</v>
      </c>
      <c r="N25" s="228"/>
      <c r="O25" s="33"/>
      <c r="P25" s="33"/>
    </row>
    <row r="26" spans="1:16" s="8" customFormat="1">
      <c r="A26" s="27">
        <v>11</v>
      </c>
      <c r="B26" s="326"/>
      <c r="C26" s="306" t="s">
        <v>3242</v>
      </c>
      <c r="D26" s="306" t="s">
        <v>3243</v>
      </c>
      <c r="E26" s="36" t="s">
        <v>119</v>
      </c>
      <c r="F26" s="37">
        <v>11</v>
      </c>
      <c r="G26" s="37">
        <v>11</v>
      </c>
      <c r="H26" s="329"/>
      <c r="I26" s="159" t="str">
        <f>VLOOKUP(C26,'Danh mục VT'!A$2:E$2898,5,FALSE)</f>
        <v>NVL</v>
      </c>
      <c r="J26" s="194"/>
      <c r="K26" s="180" t="s">
        <v>5915</v>
      </c>
      <c r="L26" s="180"/>
      <c r="M26" s="195">
        <v>1521</v>
      </c>
      <c r="N26" s="228"/>
      <c r="O26" s="33"/>
      <c r="P26" s="33"/>
    </row>
    <row r="27" spans="1:16" s="8" customFormat="1" ht="15.75" customHeight="1">
      <c r="A27" s="27">
        <v>12</v>
      </c>
      <c r="B27" s="326"/>
      <c r="C27" s="306" t="s">
        <v>3244</v>
      </c>
      <c r="D27" s="306" t="s">
        <v>3245</v>
      </c>
      <c r="E27" s="36" t="s">
        <v>119</v>
      </c>
      <c r="F27" s="37">
        <v>2</v>
      </c>
      <c r="G27" s="37">
        <v>2</v>
      </c>
      <c r="H27" s="329"/>
      <c r="I27" s="159" t="str">
        <f>VLOOKUP(C27,'Danh mục VT'!A$2:E$2898,5,FALSE)</f>
        <v>NVL</v>
      </c>
      <c r="J27" s="194"/>
      <c r="K27" s="180" t="s">
        <v>5915</v>
      </c>
      <c r="L27" s="180"/>
      <c r="M27" s="195">
        <v>1521</v>
      </c>
      <c r="N27" s="228"/>
      <c r="O27" s="33"/>
      <c r="P27" s="33"/>
    </row>
    <row r="28" spans="1:16" s="8" customFormat="1" ht="22.5" customHeight="1">
      <c r="A28" s="27">
        <v>13</v>
      </c>
      <c r="B28" s="326"/>
      <c r="C28" s="306" t="s">
        <v>3248</v>
      </c>
      <c r="D28" s="306" t="s">
        <v>3249</v>
      </c>
      <c r="E28" s="36" t="s">
        <v>119</v>
      </c>
      <c r="F28" s="37">
        <v>24</v>
      </c>
      <c r="G28" s="37">
        <v>24</v>
      </c>
      <c r="H28" s="329"/>
      <c r="I28" s="159" t="str">
        <f>VLOOKUP(C28,'Danh mục VT'!A$2:E$2898,5,FALSE)</f>
        <v>NVL</v>
      </c>
      <c r="J28" s="194"/>
      <c r="K28" s="180" t="s">
        <v>5915</v>
      </c>
      <c r="L28" s="180"/>
      <c r="M28" s="195">
        <v>1521</v>
      </c>
      <c r="N28" s="228"/>
      <c r="O28" s="33"/>
      <c r="P28" s="33"/>
    </row>
    <row r="29" spans="1:16" s="8" customFormat="1">
      <c r="A29" s="27">
        <v>14</v>
      </c>
      <c r="B29" s="326"/>
      <c r="C29" s="306" t="s">
        <v>3250</v>
      </c>
      <c r="D29" s="306" t="s">
        <v>3251</v>
      </c>
      <c r="E29" s="36" t="s">
        <v>119</v>
      </c>
      <c r="F29" s="37">
        <v>3</v>
      </c>
      <c r="G29" s="37">
        <v>3</v>
      </c>
      <c r="H29" s="329"/>
      <c r="I29" s="159" t="str">
        <f>VLOOKUP(C29,'Danh mục VT'!A$2:E$2898,5,FALSE)</f>
        <v>NVL</v>
      </c>
      <c r="J29" s="194" t="s">
        <v>6217</v>
      </c>
      <c r="K29" s="180" t="s">
        <v>5915</v>
      </c>
      <c r="L29" s="180"/>
      <c r="M29" s="195">
        <v>1521</v>
      </c>
      <c r="N29" s="228"/>
      <c r="O29" s="33"/>
      <c r="P29" s="33"/>
    </row>
    <row r="30" spans="1:16" s="8" customFormat="1">
      <c r="A30" s="27">
        <v>15</v>
      </c>
      <c r="B30" s="326"/>
      <c r="C30" s="306" t="s">
        <v>3252</v>
      </c>
      <c r="D30" s="306" t="s">
        <v>3253</v>
      </c>
      <c r="E30" s="36" t="s">
        <v>119</v>
      </c>
      <c r="F30" s="37">
        <v>7</v>
      </c>
      <c r="G30" s="37">
        <v>7</v>
      </c>
      <c r="H30" s="329"/>
      <c r="I30" s="159" t="str">
        <f>VLOOKUP(C30,'Danh mục VT'!A$2:E$2898,5,FALSE)</f>
        <v>NVL</v>
      </c>
      <c r="J30" s="194"/>
      <c r="K30" s="180" t="s">
        <v>5915</v>
      </c>
      <c r="L30" s="180"/>
      <c r="M30" s="195">
        <v>1521</v>
      </c>
      <c r="N30" s="228"/>
      <c r="O30" s="33"/>
      <c r="P30" s="33"/>
    </row>
    <row r="31" spans="1:16" s="8" customFormat="1">
      <c r="A31" s="27">
        <v>16</v>
      </c>
      <c r="B31" s="326"/>
      <c r="C31" s="306" t="s">
        <v>3254</v>
      </c>
      <c r="D31" s="306" t="s">
        <v>3255</v>
      </c>
      <c r="E31" s="36" t="s">
        <v>119</v>
      </c>
      <c r="F31" s="37">
        <v>17</v>
      </c>
      <c r="G31" s="37">
        <v>17</v>
      </c>
      <c r="H31" s="329"/>
      <c r="I31" s="159" t="str">
        <f>VLOOKUP(C31,'Danh mục VT'!A$2:E$2898,5,FALSE)</f>
        <v>NVL</v>
      </c>
      <c r="J31" s="194"/>
      <c r="K31" s="180" t="s">
        <v>5915</v>
      </c>
      <c r="L31" s="180"/>
      <c r="M31" s="195">
        <v>1521</v>
      </c>
      <c r="N31" s="228"/>
      <c r="O31" s="33"/>
      <c r="P31" s="33"/>
    </row>
    <row r="32" spans="1:16" s="8" customFormat="1" ht="78.2" customHeight="1">
      <c r="A32" s="27">
        <v>17</v>
      </c>
      <c r="B32" s="326"/>
      <c r="C32" s="306" t="s">
        <v>3264</v>
      </c>
      <c r="D32" s="306" t="s">
        <v>3265</v>
      </c>
      <c r="E32" s="36" t="s">
        <v>119</v>
      </c>
      <c r="F32" s="37">
        <v>36</v>
      </c>
      <c r="G32" s="37">
        <v>36</v>
      </c>
      <c r="H32" s="329"/>
      <c r="I32" s="159" t="str">
        <f>VLOOKUP(C32,'Danh mục VT'!A$2:E$2898,5,FALSE)</f>
        <v>NVL</v>
      </c>
      <c r="J32" s="194"/>
      <c r="K32" s="180" t="s">
        <v>5915</v>
      </c>
      <c r="L32" s="180"/>
      <c r="M32" s="195">
        <v>1521</v>
      </c>
      <c r="N32" s="228"/>
      <c r="O32" s="33"/>
      <c r="P32" s="33"/>
    </row>
    <row r="33" spans="1:16" s="8" customFormat="1" ht="29.25" customHeight="1">
      <c r="A33" s="27">
        <v>18</v>
      </c>
      <c r="B33" s="326"/>
      <c r="C33" s="306" t="s">
        <v>3266</v>
      </c>
      <c r="D33" s="306" t="s">
        <v>3267</v>
      </c>
      <c r="E33" s="36" t="s">
        <v>119</v>
      </c>
      <c r="F33" s="37">
        <v>75</v>
      </c>
      <c r="G33" s="37">
        <v>75</v>
      </c>
      <c r="H33" s="257"/>
      <c r="I33" s="159" t="str">
        <f>VLOOKUP(C33,'Danh mục VT'!A$2:E$2898,5,FALSE)</f>
        <v>NVL</v>
      </c>
      <c r="J33" s="195"/>
      <c r="K33" s="180" t="s">
        <v>5915</v>
      </c>
      <c r="L33" s="195" t="s">
        <v>5874</v>
      </c>
      <c r="M33" s="195">
        <v>1521</v>
      </c>
      <c r="N33" s="257"/>
      <c r="O33" s="33"/>
      <c r="P33" s="33"/>
    </row>
    <row r="34" spans="1:16" s="8" customFormat="1">
      <c r="A34" s="27">
        <v>19</v>
      </c>
      <c r="B34" s="326"/>
      <c r="C34" s="306" t="s">
        <v>3341</v>
      </c>
      <c r="D34" s="306" t="s">
        <v>3340</v>
      </c>
      <c r="E34" s="36" t="s">
        <v>119</v>
      </c>
      <c r="F34" s="37">
        <v>20</v>
      </c>
      <c r="G34" s="37">
        <v>20</v>
      </c>
      <c r="H34" s="257"/>
      <c r="I34" s="159" t="str">
        <f>VLOOKUP(C34,'Danh mục VT'!A$2:E$2898,5,FALSE)</f>
        <v>NVL</v>
      </c>
      <c r="J34" s="195"/>
      <c r="K34" s="180" t="s">
        <v>5915</v>
      </c>
      <c r="L34" s="195" t="s">
        <v>5874</v>
      </c>
      <c r="M34" s="195">
        <v>1521</v>
      </c>
      <c r="N34" s="257"/>
      <c r="O34" s="33"/>
      <c r="P34" s="33"/>
    </row>
    <row r="35" spans="1:16" s="8" customFormat="1" ht="25.5">
      <c r="A35" s="27">
        <v>20</v>
      </c>
      <c r="B35" s="326"/>
      <c r="C35" s="306" t="s">
        <v>3363</v>
      </c>
      <c r="D35" s="306" t="s">
        <v>3364</v>
      </c>
      <c r="E35" s="327" t="s">
        <v>119</v>
      </c>
      <c r="F35" s="31">
        <v>100</v>
      </c>
      <c r="G35" s="37">
        <v>100</v>
      </c>
      <c r="H35" s="257"/>
      <c r="I35" s="159" t="str">
        <f>VLOOKUP(C35,'Danh mục VT'!A$2:E$2898,5,FALSE)</f>
        <v>NVL</v>
      </c>
      <c r="J35" s="195"/>
      <c r="K35" s="180" t="s">
        <v>5915</v>
      </c>
      <c r="L35" s="195" t="s">
        <v>5874</v>
      </c>
      <c r="M35" s="195">
        <v>1521</v>
      </c>
      <c r="N35" s="257"/>
      <c r="O35" s="33"/>
      <c r="P35" s="33"/>
    </row>
    <row r="36" spans="1:16" s="8" customFormat="1" ht="8.25" customHeight="1">
      <c r="A36" s="43"/>
      <c r="B36" s="44"/>
      <c r="C36" s="45"/>
      <c r="D36" s="45"/>
      <c r="E36" s="123"/>
      <c r="F36" s="44"/>
      <c r="G36" s="43"/>
      <c r="H36" s="345"/>
      <c r="I36" s="346"/>
      <c r="J36" s="347"/>
      <c r="K36" s="348"/>
      <c r="L36" s="347"/>
      <c r="M36" s="336"/>
      <c r="N36" s="33"/>
      <c r="O36" s="33"/>
      <c r="P36" s="33"/>
    </row>
    <row r="37" spans="1:16">
      <c r="A37" s="14" t="s">
        <v>22</v>
      </c>
      <c r="B37" s="18"/>
      <c r="D37" s="11" t="s">
        <v>6030</v>
      </c>
      <c r="E37" s="46"/>
      <c r="F37" s="46"/>
      <c r="G37" s="47"/>
      <c r="N37" s="1"/>
      <c r="O37" s="1"/>
      <c r="P37" s="1"/>
    </row>
    <row r="38" spans="1:16">
      <c r="E38" s="429" t="s">
        <v>6169</v>
      </c>
      <c r="F38" s="429"/>
      <c r="G38" s="429"/>
      <c r="N38" s="1"/>
      <c r="O38" s="1"/>
      <c r="P38" s="1"/>
    </row>
    <row r="39" spans="1:16">
      <c r="A39" s="420" t="s">
        <v>24</v>
      </c>
      <c r="B39" s="420"/>
      <c r="C39" s="420"/>
      <c r="D39" s="50" t="s">
        <v>25</v>
      </c>
      <c r="E39" s="420" t="s">
        <v>26</v>
      </c>
      <c r="F39" s="420"/>
      <c r="G39" s="436" t="s">
        <v>27</v>
      </c>
      <c r="H39" s="436"/>
      <c r="N39" s="1"/>
      <c r="O39" s="1"/>
      <c r="P39" s="1"/>
    </row>
    <row r="40" spans="1:16" s="324" customFormat="1">
      <c r="A40" s="421" t="s">
        <v>28</v>
      </c>
      <c r="B40" s="421"/>
      <c r="C40" s="421"/>
      <c r="D40" s="52" t="s">
        <v>28</v>
      </c>
      <c r="E40" s="421" t="s">
        <v>28</v>
      </c>
      <c r="F40" s="421"/>
      <c r="G40" s="55"/>
      <c r="H40" s="33"/>
      <c r="I40" s="33"/>
      <c r="J40" s="336"/>
      <c r="K40" s="336"/>
      <c r="L40" s="336"/>
      <c r="M40" s="336"/>
      <c r="N40" s="5"/>
      <c r="O40" s="5"/>
      <c r="P40" s="5"/>
    </row>
    <row r="41" spans="1:16" s="8" customFormat="1">
      <c r="A41" s="1"/>
      <c r="B41" s="2"/>
      <c r="C41" s="2"/>
      <c r="D41" s="324"/>
      <c r="E41" s="324"/>
      <c r="F41" s="2"/>
      <c r="G41" s="5"/>
      <c r="H41" s="33"/>
      <c r="I41" s="33"/>
      <c r="J41" s="336"/>
      <c r="K41" s="336"/>
      <c r="L41" s="336"/>
      <c r="M41" s="336"/>
      <c r="N41" s="33"/>
      <c r="O41" s="33"/>
      <c r="P41" s="33"/>
    </row>
    <row r="42" spans="1:16" s="8" customFormat="1">
      <c r="A42" s="1"/>
      <c r="B42" s="2"/>
      <c r="C42" s="2"/>
      <c r="D42" s="324"/>
      <c r="E42" s="324"/>
      <c r="F42" s="2"/>
      <c r="G42" s="5"/>
      <c r="H42" s="33"/>
      <c r="I42" s="33"/>
      <c r="J42" s="336"/>
      <c r="K42" s="336"/>
      <c r="L42" s="336"/>
      <c r="M42" s="336"/>
      <c r="N42" s="33"/>
      <c r="O42" s="33"/>
      <c r="P42" s="33"/>
    </row>
    <row r="43" spans="1:16" s="8" customFormat="1">
      <c r="A43" s="1"/>
      <c r="B43" s="2"/>
      <c r="C43" s="2"/>
      <c r="D43" s="324"/>
      <c r="E43" s="324"/>
      <c r="F43" s="2"/>
      <c r="G43" s="5"/>
      <c r="H43" s="33"/>
      <c r="I43" s="33"/>
      <c r="J43" s="336"/>
      <c r="K43" s="336"/>
      <c r="L43" s="336"/>
      <c r="M43" s="336"/>
      <c r="N43" s="33"/>
      <c r="O43" s="33"/>
      <c r="P43" s="33"/>
    </row>
    <row r="44" spans="1:16" s="8" customFormat="1">
      <c r="A44" s="1"/>
      <c r="B44" s="2"/>
      <c r="C44" s="2"/>
      <c r="D44" s="324"/>
      <c r="E44" s="324"/>
      <c r="F44" s="2"/>
      <c r="G44" s="5"/>
      <c r="H44" s="33"/>
      <c r="I44" s="33"/>
      <c r="J44" s="336"/>
      <c r="K44" s="336"/>
      <c r="L44" s="336"/>
      <c r="M44" s="336"/>
      <c r="N44" s="33"/>
      <c r="O44" s="33"/>
      <c r="P44" s="33"/>
    </row>
    <row r="45" spans="1:16" s="57" customFormat="1">
      <c r="A45" s="422" t="s">
        <v>74</v>
      </c>
      <c r="B45" s="422"/>
      <c r="C45" s="422"/>
      <c r="D45" s="324" t="s">
        <v>87</v>
      </c>
      <c r="E45" s="2" t="s">
        <v>29</v>
      </c>
      <c r="F45" s="2"/>
      <c r="G45" s="5"/>
      <c r="H45" s="33"/>
      <c r="I45" s="33"/>
      <c r="J45" s="336"/>
      <c r="K45" s="336"/>
      <c r="L45" s="336"/>
      <c r="M45" s="336"/>
      <c r="N45" s="5"/>
      <c r="O45" s="5"/>
      <c r="P45" s="5"/>
    </row>
    <row r="46" spans="1:16">
      <c r="A46" s="2"/>
      <c r="F46" s="2"/>
      <c r="G46" s="2"/>
      <c r="H46" s="2"/>
      <c r="I46" s="2"/>
      <c r="J46" s="19"/>
      <c r="K46" s="19"/>
      <c r="L46" s="19"/>
      <c r="M46" s="19"/>
      <c r="N46" s="1"/>
      <c r="O46" s="1"/>
      <c r="P46" s="1"/>
    </row>
    <row r="50" s="2" customFormat="1"/>
  </sheetData>
  <mergeCells count="13">
    <mergeCell ref="H14:H15"/>
    <mergeCell ref="A4:G4"/>
    <mergeCell ref="A5:G5"/>
    <mergeCell ref="D14:D15"/>
    <mergeCell ref="E14:E15"/>
    <mergeCell ref="F14:G14"/>
    <mergeCell ref="A45:C45"/>
    <mergeCell ref="E38:G38"/>
    <mergeCell ref="A39:C39"/>
    <mergeCell ref="E39:F39"/>
    <mergeCell ref="G39:H39"/>
    <mergeCell ref="A40:C40"/>
    <mergeCell ref="E40:F40"/>
  </mergeCells>
  <conditionalFormatting sqref="C16">
    <cfRule type="duplicateValues" dxfId="14" priority="12"/>
  </conditionalFormatting>
  <conditionalFormatting sqref="C17">
    <cfRule type="duplicateValues" dxfId="13" priority="11"/>
  </conditionalFormatting>
  <conditionalFormatting sqref="C17">
    <cfRule type="duplicateValues" dxfId="12" priority="10"/>
  </conditionalFormatting>
  <conditionalFormatting sqref="C18">
    <cfRule type="duplicateValues" dxfId="11" priority="9"/>
  </conditionalFormatting>
  <conditionalFormatting sqref="C16">
    <cfRule type="duplicateValues" dxfId="10" priority="8"/>
  </conditionalFormatting>
  <conditionalFormatting sqref="C16">
    <cfRule type="duplicateValues" dxfId="9" priority="7"/>
  </conditionalFormatting>
  <conditionalFormatting sqref="C17">
    <cfRule type="duplicateValues" dxfId="8" priority="6"/>
  </conditionalFormatting>
  <conditionalFormatting sqref="C18">
    <cfRule type="duplicateValues" dxfId="7" priority="5"/>
  </conditionalFormatting>
  <conditionalFormatting sqref="C18">
    <cfRule type="duplicateValues" dxfId="6" priority="4"/>
  </conditionalFormatting>
  <conditionalFormatting sqref="C19">
    <cfRule type="duplicateValues" dxfId="5" priority="3"/>
  </conditionalFormatting>
  <conditionalFormatting sqref="C20">
    <cfRule type="duplicateValues" dxfId="4" priority="2"/>
  </conditionalFormatting>
  <conditionalFormatting sqref="C21:C25">
    <cfRule type="duplicateValues" dxfId="3" priority="13"/>
  </conditionalFormatting>
  <conditionalFormatting sqref="C26:C34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31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31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3.2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30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6167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6223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31"/>
      <c r="G10" s="334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31" customFormat="1" ht="25.5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7.7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5.25" customHeight="1">
      <c r="A16" s="27">
        <v>1</v>
      </c>
      <c r="B16" s="333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6000</v>
      </c>
      <c r="G16" s="37">
        <v>6000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44.25" customHeight="1">
      <c r="A17" s="27">
        <v>2</v>
      </c>
      <c r="B17" s="333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3000</v>
      </c>
      <c r="G17" s="38">
        <v>3003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38.450000000000003" customHeight="1">
      <c r="A18" s="27">
        <v>3</v>
      </c>
      <c r="B18" s="333"/>
      <c r="C18" s="102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3000</v>
      </c>
      <c r="G18" s="37">
        <v>3000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47.25" customHeight="1">
      <c r="A19" s="27">
        <v>4</v>
      </c>
      <c r="B19" s="333"/>
      <c r="C19" s="102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v>3000</v>
      </c>
      <c r="G19" s="37">
        <v>3000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45.2" customHeight="1">
      <c r="A20" s="27">
        <v>5</v>
      </c>
      <c r="B20" s="333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v>3000</v>
      </c>
      <c r="G20" s="37">
        <v>3000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8.25">
      <c r="A21" s="128">
        <v>6</v>
      </c>
      <c r="B21" s="277"/>
      <c r="C21" s="102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37">
        <v>3000</v>
      </c>
      <c r="G21" s="37">
        <v>3000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21.75" customHeight="1">
      <c r="A22" s="134">
        <v>7</v>
      </c>
      <c r="B22" s="125"/>
      <c r="C22" s="102" t="s">
        <v>117</v>
      </c>
      <c r="D22" s="35" t="str">
        <f>VLOOKUP($C22,'[2]Tài khoản'!A$2:D$2746,2,FALSE)</f>
        <v>SWH,PSH,T/H,R/A,SPST</v>
      </c>
      <c r="E22" s="125" t="s">
        <v>119</v>
      </c>
      <c r="F22" s="37">
        <v>6000</v>
      </c>
      <c r="G22" s="37">
        <v>6000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58"/>
      <c r="N22" s="279"/>
      <c r="O22" s="33"/>
      <c r="P22" s="33"/>
      <c r="Q22" s="42"/>
      <c r="R22" s="42"/>
      <c r="S22" s="42"/>
    </row>
    <row r="23" spans="1:19" s="8" customFormat="1" ht="7.5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>
      <c r="A24" s="14" t="s">
        <v>22</v>
      </c>
      <c r="B24" s="18"/>
      <c r="D24" s="11" t="s">
        <v>6225</v>
      </c>
      <c r="E24" s="46"/>
      <c r="F24" s="46"/>
      <c r="G24" s="47"/>
      <c r="N24" s="1"/>
      <c r="O24" s="1"/>
      <c r="P24" s="1"/>
    </row>
    <row r="25" spans="1:19">
      <c r="E25" s="429" t="s">
        <v>6169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31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31"/>
      <c r="E30" s="331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31"/>
      <c r="E31" s="331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31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3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31"/>
      <c r="G3" s="5"/>
      <c r="H3" s="6"/>
      <c r="I3" s="6"/>
      <c r="J3" s="6"/>
      <c r="K3" s="184"/>
      <c r="L3" s="184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3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6226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331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>
      <c r="A16" s="27">
        <v>1</v>
      </c>
      <c r="B16" s="333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5500</v>
      </c>
      <c r="G16" s="38">
        <v>5500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33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333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33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33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6197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31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31"/>
      <c r="E26" s="33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31"/>
      <c r="E27" s="33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31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331" customWidth="1"/>
    <col min="7" max="7" width="9.5703125" style="331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 ht="15" customHeight="1">
      <c r="A1" s="1" t="s">
        <v>103</v>
      </c>
      <c r="B1" s="2"/>
      <c r="C1" s="3"/>
      <c r="D1" s="3"/>
      <c r="E1" s="2"/>
      <c r="F1" s="331"/>
      <c r="G1" s="331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 ht="15" customHeight="1">
      <c r="A2" s="1" t="s">
        <v>83</v>
      </c>
      <c r="B2" s="2"/>
      <c r="C2" s="3"/>
      <c r="D2" s="3"/>
      <c r="E2" s="2"/>
      <c r="F2" s="331"/>
      <c r="G2" s="331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 ht="11.25" customHeight="1">
      <c r="A3" s="1"/>
      <c r="B3" s="2"/>
      <c r="C3" s="9"/>
      <c r="D3" s="2"/>
      <c r="E3" s="2"/>
      <c r="F3" s="331"/>
      <c r="G3" s="331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22.5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 ht="10.5" customHeight="1">
      <c r="A6" s="1"/>
      <c r="B6" s="2"/>
      <c r="C6" s="3"/>
      <c r="D6" s="3"/>
      <c r="E6" s="3"/>
      <c r="F6" s="330"/>
      <c r="G6" s="330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 ht="15" customHeight="1">
      <c r="A7" s="1"/>
      <c r="B7" s="2"/>
      <c r="C7" s="2"/>
      <c r="D7" s="11"/>
      <c r="E7" s="100" t="s">
        <v>6194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 ht="15" customHeight="1">
      <c r="A8" s="1"/>
      <c r="B8" s="2"/>
      <c r="C8" s="2"/>
      <c r="D8" s="11"/>
      <c r="E8" s="11" t="s">
        <v>4</v>
      </c>
      <c r="F8" s="93" t="s">
        <v>6227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 ht="15" customHeight="1">
      <c r="A10" s="14" t="s">
        <v>5</v>
      </c>
      <c r="B10" s="15"/>
      <c r="C10" s="2"/>
      <c r="D10" s="101" t="s">
        <v>85</v>
      </c>
      <c r="E10" s="11" t="s">
        <v>6</v>
      </c>
      <c r="F10" s="331"/>
      <c r="G10" s="66"/>
      <c r="H10" s="334"/>
      <c r="I10" s="63"/>
      <c r="J10" s="178"/>
      <c r="K10" s="178"/>
      <c r="L10" s="178"/>
      <c r="M10" s="63"/>
      <c r="N10" s="63"/>
      <c r="O10" s="69"/>
      <c r="P10" s="69"/>
    </row>
    <row r="11" spans="1:17" s="65" customFormat="1" ht="15" customHeigh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 ht="15" customHeigh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 ht="15" customHeight="1">
      <c r="P13" s="1"/>
      <c r="Q13" s="2"/>
    </row>
    <row r="14" spans="1:17" s="331" customFormat="1" ht="15" customHeigh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28.5" customHeight="1">
      <c r="A15" s="27"/>
      <c r="B15" s="333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45.75" customHeight="1">
      <c r="A16" s="27">
        <v>1</v>
      </c>
      <c r="B16" s="333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5600</v>
      </c>
      <c r="G16" s="70">
        <v>5600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5.75" customHeight="1">
      <c r="A17" s="27">
        <v>2</v>
      </c>
      <c r="B17" s="333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5600</v>
      </c>
      <c r="G17" s="71">
        <v>5600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2.25" customHeight="1">
      <c r="A18" s="27">
        <v>3</v>
      </c>
      <c r="B18" s="333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5600</v>
      </c>
      <c r="G18" s="71">
        <v>5600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229"/>
      <c r="P18" s="229"/>
    </row>
    <row r="19" spans="1:16" s="65" customFormat="1" ht="36" customHeight="1">
      <c r="A19" s="27">
        <v>4</v>
      </c>
      <c r="B19" s="333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5500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0.95" customHeight="1">
      <c r="A20" s="27">
        <v>5</v>
      </c>
      <c r="B20" s="333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16500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58.5" customHeight="1">
      <c r="A21" s="27">
        <v>6</v>
      </c>
      <c r="B21" s="333"/>
      <c r="C21" s="29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v>5600</v>
      </c>
      <c r="G21" s="71">
        <v>5600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/>
      <c r="N21" s="70"/>
      <c r="O21" s="229"/>
      <c r="P21" s="229"/>
    </row>
    <row r="22" spans="1:16" s="113" customFormat="1" ht="45.75" customHeight="1">
      <c r="A22" s="27">
        <v>7</v>
      </c>
      <c r="B22" s="105"/>
      <c r="C22" s="29" t="s">
        <v>2592</v>
      </c>
      <c r="D22" s="35" t="str">
        <f>VLOOKUP($C22,'[2]Tài khoản'!A$2:D$2746,2,FALSE)</f>
        <v>CON,SC,RCPT,SIMPLEX,FLANGED,GRN,FBR/OPTIC,52x13x9.6mm</v>
      </c>
      <c r="E22" s="108" t="s">
        <v>55</v>
      </c>
      <c r="F22" s="70">
        <v>5600</v>
      </c>
      <c r="G22" s="71">
        <v>5600</v>
      </c>
      <c r="H22" s="111"/>
      <c r="I22" s="159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3" t="s">
        <v>5905</v>
      </c>
      <c r="M22" s="70"/>
      <c r="N22" s="70"/>
      <c r="O22" s="229"/>
      <c r="P22" s="229"/>
    </row>
    <row r="23" spans="1:16" s="65" customFormat="1" ht="25.5" customHeight="1">
      <c r="A23" s="27">
        <v>8</v>
      </c>
      <c r="B23" s="333"/>
      <c r="C23" s="29" t="s">
        <v>2594</v>
      </c>
      <c r="D23" s="35" t="str">
        <f>VLOOKUP($C23,'[2]Tài khoản'!A$2:D$2746,2,FALSE)</f>
        <v>Nắp dưới</v>
      </c>
      <c r="E23" s="36" t="s">
        <v>55</v>
      </c>
      <c r="F23" s="70">
        <v>5600</v>
      </c>
      <c r="G23" s="71">
        <v>5600</v>
      </c>
      <c r="H23" s="68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70"/>
      <c r="O23" s="69"/>
      <c r="P23" s="229"/>
    </row>
    <row r="24" spans="1:16" s="65" customFormat="1" ht="25.5" customHeight="1">
      <c r="A24" s="27">
        <v>9</v>
      </c>
      <c r="B24" s="333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5600</v>
      </c>
      <c r="G24" s="71">
        <v>5600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70"/>
      <c r="O24" s="69"/>
      <c r="P24" s="229"/>
    </row>
    <row r="25" spans="1:16" s="65" customFormat="1" ht="25.5" customHeight="1">
      <c r="A25" s="27">
        <v>10</v>
      </c>
      <c r="B25" s="333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5600</v>
      </c>
      <c r="G25" s="71">
        <v>5600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70"/>
      <c r="O25" s="69"/>
      <c r="P25" s="229"/>
    </row>
    <row r="26" spans="1:16" s="65" customFormat="1" ht="25.5" customHeight="1">
      <c r="A26" s="27">
        <v>11</v>
      </c>
      <c r="B26" s="333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22000</v>
      </c>
      <c r="G26" s="71">
        <v>22950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147"/>
      <c r="O26" s="69"/>
      <c r="P26" s="229"/>
    </row>
    <row r="27" spans="1:16" s="65" customFormat="1" ht="33.75" customHeight="1">
      <c r="A27" s="27">
        <v>12</v>
      </c>
      <c r="B27" s="333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22000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3.75" customHeight="1">
      <c r="A28" s="27">
        <v>13</v>
      </c>
      <c r="B28" s="333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71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333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3.75" customHeight="1">
      <c r="A30" s="27">
        <v>15</v>
      </c>
      <c r="B30" s="333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v>5600</v>
      </c>
      <c r="G30" s="71"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70"/>
      <c r="O30" s="69"/>
      <c r="P30" s="229"/>
    </row>
    <row r="31" spans="1:16" s="65" customFormat="1" ht="45.2" customHeight="1">
      <c r="A31" s="27">
        <v>16</v>
      </c>
      <c r="B31" s="333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70"/>
      <c r="O31" s="69"/>
      <c r="P31" s="229"/>
    </row>
    <row r="32" spans="1:16" s="65" customFormat="1" ht="33.75" customHeight="1">
      <c r="A32" s="27">
        <v>17</v>
      </c>
      <c r="B32" s="333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147"/>
      <c r="O32" s="69"/>
      <c r="P32" s="229"/>
    </row>
    <row r="33" spans="1:17" s="65" customFormat="1" ht="25.5" customHeight="1">
      <c r="A33" s="27">
        <v>18</v>
      </c>
      <c r="B33" s="333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100</v>
      </c>
      <c r="G33" s="71">
        <v>280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89"/>
      <c r="O33" s="69"/>
      <c r="P33" s="229"/>
    </row>
    <row r="34" spans="1:17" s="65" customFormat="1" ht="25.5" customHeight="1">
      <c r="A34" s="27">
        <v>19</v>
      </c>
      <c r="B34" s="333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5600</v>
      </c>
      <c r="G34" s="71"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70"/>
      <c r="O34" s="230"/>
      <c r="P34" s="229"/>
    </row>
    <row r="35" spans="1:17" s="113" customFormat="1" ht="33.75" customHeight="1">
      <c r="A35" s="27">
        <v>20</v>
      </c>
      <c r="B35" s="105"/>
      <c r="C35" s="29" t="s">
        <v>2664</v>
      </c>
      <c r="D35" s="35" t="str">
        <f>VLOOKUP($C35,'[2]Tài khoản'!A$2:D$2746,2,FALSE)</f>
        <v>Sách Hướng dẫn sử dụng nhanh</v>
      </c>
      <c r="E35" s="108" t="s">
        <v>55</v>
      </c>
      <c r="F35" s="109">
        <v>5600</v>
      </c>
      <c r="G35" s="110">
        <v>5600</v>
      </c>
      <c r="H35" s="111"/>
      <c r="I35" s="159" t="str">
        <f>VLOOKUP(C35,'Danh mục VT'!A$2:E$2898,5,FALSE)</f>
        <v>NVL</v>
      </c>
      <c r="J35" s="187">
        <f>VLOOKUP(C35,'Danh mục VT'!A$2:F$2898,6,FALSE)</f>
        <v>1548</v>
      </c>
      <c r="K35" s="188" t="str">
        <f>VLOOKUP(C35,'Danh mục VT'!A$2:D$2898,4,FALSE)</f>
        <v>15214</v>
      </c>
      <c r="L35" s="183" t="s">
        <v>5905</v>
      </c>
      <c r="M35" s="70"/>
      <c r="N35" s="189"/>
      <c r="P35" s="229"/>
    </row>
    <row r="36" spans="1:17" s="113" customFormat="1" ht="25.5" customHeight="1">
      <c r="A36" s="27">
        <v>21</v>
      </c>
      <c r="B36" s="105"/>
      <c r="C36" s="29" t="s">
        <v>2540</v>
      </c>
      <c r="D36" s="35" t="str">
        <f>VLOOKUP($C36,'[2]Tài khoản'!A$2:D$2746,2,FALSE)</f>
        <v>PCBA BCM68380</v>
      </c>
      <c r="E36" s="108" t="s">
        <v>55</v>
      </c>
      <c r="F36" s="109">
        <v>5600</v>
      </c>
      <c r="G36" s="110">
        <v>6045</v>
      </c>
      <c r="H36" s="111"/>
      <c r="I36" s="159" t="str">
        <f>VLOOKUP(C36,'Danh mục VT'!A$2:E$2898,5,FALSE)</f>
        <v>TP</v>
      </c>
      <c r="J36" s="187">
        <f>VLOOKUP(C36,'Danh mục VT'!A$2:F$2898,6,FALSE)</f>
        <v>0</v>
      </c>
      <c r="K36" s="188" t="str">
        <f>VLOOKUP(C36,'Danh mục VT'!A$2:D$2898,4,FALSE)</f>
        <v>15511</v>
      </c>
      <c r="L36" s="183" t="s">
        <v>5918</v>
      </c>
      <c r="M36" s="70"/>
      <c r="N36" s="189"/>
      <c r="O36" s="230"/>
      <c r="P36" s="229"/>
    </row>
    <row r="37" spans="1:17" s="113" customFormat="1" ht="33.75" customHeight="1">
      <c r="A37" s="27">
        <v>22</v>
      </c>
      <c r="B37" s="232"/>
      <c r="C37" s="29" t="s">
        <v>79</v>
      </c>
      <c r="D37" s="35" t="str">
        <f>VLOOKUP($C37,'[2]Tài khoản'!A$2:D$2746,2,FALSE)</f>
        <v>Bộ nguồn AC/DC  AC 100~240V DC 12V 1.25A</v>
      </c>
      <c r="E37" s="108" t="s">
        <v>55</v>
      </c>
      <c r="F37" s="233">
        <v>5600</v>
      </c>
      <c r="G37" s="233">
        <v>5600</v>
      </c>
      <c r="H37" s="235"/>
      <c r="I37" s="159" t="str">
        <f>VLOOKUP(C37,'Danh mục VT'!A$2:E$2898,5,FALSE)</f>
        <v>TP</v>
      </c>
      <c r="J37" s="187">
        <f>VLOOKUP(C37,'Danh mục VT'!A$2:F$2898,6,FALSE)</f>
        <v>0</v>
      </c>
      <c r="K37" s="188" t="str">
        <f>VLOOKUP(C37,'Danh mục VT'!A$2:D$2898,4,FALSE)</f>
        <v>15511</v>
      </c>
      <c r="L37" s="183" t="s">
        <v>6055</v>
      </c>
      <c r="M37" s="126"/>
      <c r="N37" s="189"/>
      <c r="O37" s="230"/>
      <c r="P37" s="229"/>
    </row>
    <row r="38" spans="1:17" s="239" customFormat="1" ht="24.75" customHeight="1">
      <c r="A38" s="237" t="s">
        <v>22</v>
      </c>
      <c r="B38" s="238"/>
      <c r="D38" s="439" t="s">
        <v>6228</v>
      </c>
      <c r="E38" s="439"/>
      <c r="F38" s="439"/>
      <c r="G38" s="439"/>
      <c r="H38" s="439"/>
      <c r="I38" s="243"/>
      <c r="J38" s="258"/>
      <c r="K38" s="258"/>
      <c r="L38" s="258"/>
      <c r="M38" s="243"/>
      <c r="N38" s="243"/>
      <c r="O38" s="259"/>
      <c r="P38" s="259"/>
    </row>
    <row r="39" spans="1:17" s="77" customFormat="1" ht="15" customHeight="1">
      <c r="A39" s="82"/>
      <c r="E39" s="430" t="s">
        <v>6197</v>
      </c>
      <c r="F39" s="430"/>
      <c r="G39" s="430"/>
      <c r="H39" s="430"/>
      <c r="I39" s="63"/>
      <c r="J39" s="178"/>
      <c r="K39" s="178"/>
      <c r="L39" s="178"/>
      <c r="M39" s="63"/>
      <c r="N39" s="63"/>
      <c r="O39" s="82"/>
      <c r="P39" s="82"/>
    </row>
    <row r="40" spans="1:17" s="77" customFormat="1" ht="15" customHeigh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2"/>
      <c r="P40" s="82"/>
    </row>
    <row r="41" spans="1:17" s="89" customFormat="1" ht="15" customHeigh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231"/>
      <c r="P41" s="231"/>
    </row>
    <row r="42" spans="1:17" s="65" customFormat="1" ht="15" customHeight="1">
      <c r="A42" s="1"/>
      <c r="B42" s="2"/>
      <c r="C42" s="2"/>
      <c r="D42" s="331"/>
      <c r="E42" s="331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 ht="15" customHeight="1">
      <c r="A43" s="1"/>
      <c r="B43" s="2"/>
      <c r="C43" s="2"/>
      <c r="D43" s="331"/>
      <c r="E43" s="331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 ht="15" customHeight="1">
      <c r="A44" s="1"/>
      <c r="B44" s="2"/>
      <c r="C44" s="2"/>
      <c r="D44" s="331"/>
      <c r="E44" s="331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 ht="15" customHeight="1">
      <c r="A45" s="1"/>
      <c r="B45" s="2"/>
      <c r="C45" s="2"/>
      <c r="D45" s="331"/>
      <c r="E45" s="331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57" customFormat="1" ht="15" customHeigh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5"/>
      <c r="P46" s="5"/>
    </row>
    <row r="47" spans="1:17" ht="15" customHeight="1">
      <c r="P47" s="1"/>
      <c r="Q47" s="2"/>
    </row>
    <row r="48" spans="1:17" ht="15" customHeight="1">
      <c r="P48" s="1"/>
      <c r="Q48" s="2"/>
    </row>
    <row r="49" spans="1:17" ht="15" customHeight="1">
      <c r="P49" s="1"/>
      <c r="Q49" s="2"/>
    </row>
    <row r="50" spans="1:17" ht="15" customHeight="1">
      <c r="P50" s="1"/>
      <c r="Q50" s="2"/>
    </row>
    <row r="51" spans="1:17" ht="15" customHeight="1">
      <c r="P51" s="1"/>
      <c r="Q51" s="2"/>
    </row>
    <row r="52" spans="1:17" ht="15" customHeight="1">
      <c r="P52" s="1"/>
      <c r="Q52" s="2"/>
    </row>
    <row r="53" spans="1:17" ht="15" customHeight="1">
      <c r="P53" s="1"/>
      <c r="Q53" s="2"/>
    </row>
    <row r="54" spans="1:17" ht="15" customHeight="1">
      <c r="P54" s="1"/>
      <c r="Q54" s="2"/>
    </row>
    <row r="55" spans="1:17" ht="15" customHeight="1">
      <c r="P55" s="1"/>
      <c r="Q55" s="2"/>
    </row>
    <row r="56" spans="1:17" ht="15" customHeight="1">
      <c r="P56" s="1"/>
      <c r="Q56" s="2"/>
    </row>
    <row r="57" spans="1:17" ht="15" customHeight="1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 ht="15" customHeight="1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 ht="15" customHeight="1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 ht="15" customHeight="1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 ht="15" customHeight="1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 ht="15" customHeight="1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 ht="15" customHeight="1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 ht="15" customHeight="1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 ht="15" customHeight="1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 ht="15" customHeight="1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 ht="15" customHeight="1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 ht="15" customHeight="1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 ht="15" customHeight="1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 ht="15" customHeight="1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 ht="15" customHeight="1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 ht="15" customHeight="1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 ht="15" customHeight="1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 ht="15" customHeight="1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5" spans="1:17" ht="15" customHeight="1"/>
    <row r="76" spans="1:17" ht="15" customHeight="1"/>
    <row r="77" spans="1:17" ht="15" customHeight="1"/>
    <row r="78" spans="1:17" ht="15" customHeight="1"/>
    <row r="79" spans="1:17" ht="15" customHeight="1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 ht="15" customHeight="1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 ht="15" customHeight="1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 ht="15" customHeight="1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 ht="15" customHeight="1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 ht="15" customHeight="1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 ht="15" customHeight="1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 ht="15" customHeight="1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</sheetData>
  <mergeCells count="13">
    <mergeCell ref="A41:C41"/>
    <mergeCell ref="E41:F41"/>
    <mergeCell ref="A46:C46"/>
    <mergeCell ref="D38:H38"/>
    <mergeCell ref="E39:H39"/>
    <mergeCell ref="A40:C40"/>
    <mergeCell ref="E40:F40"/>
    <mergeCell ref="G40:H40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C21" sqref="C21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18.28515625" style="2" customWidth="1" collapsed="1"/>
    <col min="4" max="4" width="28.5703125" style="2" customWidth="1"/>
    <col min="5" max="5" width="6.5703125" style="2" customWidth="1"/>
    <col min="6" max="6" width="8.42578125" style="331" customWidth="1"/>
    <col min="7" max="7" width="11.28515625" style="331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9"/>
    <col min="15" max="15" width="13.85546875" style="69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5" s="65" customFormat="1">
      <c r="A1" s="1" t="s">
        <v>0</v>
      </c>
      <c r="B1" s="2"/>
      <c r="C1" s="3"/>
      <c r="D1" s="3"/>
      <c r="E1" s="2"/>
      <c r="F1" s="331"/>
      <c r="G1" s="331"/>
      <c r="H1" s="5"/>
      <c r="I1" s="63"/>
      <c r="J1" s="63"/>
      <c r="K1" s="63"/>
      <c r="L1" s="63"/>
      <c r="M1" s="63"/>
      <c r="N1" s="69"/>
      <c r="O1" s="69"/>
    </row>
    <row r="2" spans="1:15" s="65" customFormat="1">
      <c r="A2" s="1" t="s">
        <v>83</v>
      </c>
      <c r="B2" s="2"/>
      <c r="C2" s="3"/>
      <c r="D2" s="3"/>
      <c r="E2" s="2"/>
      <c r="F2" s="331"/>
      <c r="G2" s="331"/>
      <c r="H2" s="5"/>
      <c r="I2" s="63"/>
      <c r="J2" s="63"/>
      <c r="K2" s="63"/>
      <c r="L2" s="63"/>
      <c r="M2" s="63"/>
      <c r="N2" s="69"/>
      <c r="O2" s="69"/>
    </row>
    <row r="3" spans="1:15" s="65" customFormat="1">
      <c r="A3" s="1"/>
      <c r="B3" s="2"/>
      <c r="C3" s="9"/>
      <c r="D3" s="2"/>
      <c r="E3" s="2"/>
      <c r="F3" s="331"/>
      <c r="G3" s="331"/>
      <c r="H3" s="5"/>
      <c r="I3" s="63"/>
      <c r="J3" s="63"/>
      <c r="K3" s="63"/>
      <c r="L3" s="63"/>
      <c r="M3" s="63"/>
      <c r="N3" s="69"/>
      <c r="O3" s="69"/>
    </row>
    <row r="4" spans="1:15" s="65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9"/>
      <c r="O4" s="69"/>
    </row>
    <row r="5" spans="1:15" s="65" customFormat="1" ht="20.45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5908</v>
      </c>
      <c r="J5" s="63"/>
      <c r="K5" s="63"/>
      <c r="L5" s="63"/>
      <c r="M5" s="63"/>
      <c r="N5" s="69"/>
      <c r="O5" s="69"/>
    </row>
    <row r="6" spans="1:15" s="65" customFormat="1" ht="9.75" customHeight="1">
      <c r="A6" s="1"/>
      <c r="B6" s="2"/>
      <c r="C6" s="3"/>
      <c r="D6" s="3"/>
      <c r="E6" s="3"/>
      <c r="F6" s="330"/>
      <c r="G6" s="330"/>
      <c r="H6" s="5"/>
      <c r="I6" s="63"/>
      <c r="J6" s="63"/>
      <c r="K6" s="63"/>
      <c r="L6" s="63"/>
      <c r="M6" s="63"/>
      <c r="N6" s="69"/>
      <c r="O6" s="69"/>
    </row>
    <row r="7" spans="1:15" s="65" customFormat="1">
      <c r="A7" s="1"/>
      <c r="B7" s="2"/>
      <c r="C7" s="2"/>
      <c r="D7" s="11"/>
      <c r="E7" s="11" t="s">
        <v>6194</v>
      </c>
      <c r="F7" s="12"/>
      <c r="G7" s="12"/>
      <c r="H7" s="5"/>
      <c r="I7" s="63"/>
      <c r="J7" s="63"/>
      <c r="K7" s="63"/>
      <c r="L7" s="63"/>
      <c r="M7" s="63"/>
      <c r="N7" s="69"/>
      <c r="O7" s="69"/>
    </row>
    <row r="8" spans="1:15" s="65" customFormat="1">
      <c r="A8" s="1"/>
      <c r="B8" s="2"/>
      <c r="C8" s="2"/>
      <c r="D8" s="11"/>
      <c r="E8" s="11" t="s">
        <v>4</v>
      </c>
      <c r="F8" s="93" t="s">
        <v>6224</v>
      </c>
      <c r="G8" s="13"/>
      <c r="H8" s="5"/>
      <c r="I8" s="63"/>
      <c r="J8" s="63"/>
      <c r="K8" s="63"/>
      <c r="L8" s="63"/>
      <c r="M8" s="63"/>
      <c r="N8" s="69"/>
      <c r="O8" s="69"/>
    </row>
    <row r="10" spans="1:15" s="65" customFormat="1">
      <c r="A10" s="14" t="s">
        <v>5</v>
      </c>
      <c r="B10" s="15"/>
      <c r="C10" s="2"/>
      <c r="D10" s="94" t="s">
        <v>85</v>
      </c>
      <c r="E10" s="11" t="s">
        <v>6</v>
      </c>
      <c r="F10" s="331"/>
      <c r="G10" s="66"/>
      <c r="H10" s="334"/>
      <c r="I10" s="63"/>
      <c r="J10" s="63"/>
      <c r="K10" s="63"/>
      <c r="L10" s="63"/>
      <c r="M10" s="63"/>
      <c r="N10" s="69"/>
      <c r="O10" s="69"/>
    </row>
    <row r="11" spans="1:15" s="65" customFormat="1">
      <c r="A11" s="14" t="s">
        <v>7</v>
      </c>
      <c r="B11" s="18"/>
      <c r="C11" s="2"/>
      <c r="D11" s="67" t="s">
        <v>92</v>
      </c>
      <c r="E11" s="20"/>
      <c r="F11" s="2"/>
      <c r="G11" s="2"/>
      <c r="H11" s="5"/>
      <c r="I11" s="63"/>
      <c r="J11" s="63"/>
      <c r="K11" s="63"/>
      <c r="L11" s="63"/>
      <c r="M11" s="63"/>
      <c r="N11" s="69"/>
      <c r="O11" s="69"/>
    </row>
    <row r="12" spans="1:15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9"/>
      <c r="O12" s="69"/>
    </row>
    <row r="13" spans="1:15" s="2" customFormat="1">
      <c r="A13" s="1"/>
      <c r="F13" s="331"/>
      <c r="G13" s="331"/>
      <c r="H13" s="5"/>
      <c r="I13" s="63"/>
      <c r="J13" s="63"/>
      <c r="K13" s="63"/>
      <c r="L13" s="63"/>
      <c r="M13" s="63"/>
      <c r="N13" s="69"/>
      <c r="O13" s="1"/>
    </row>
    <row r="14" spans="1:15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63"/>
      <c r="N14" s="5"/>
      <c r="O14" s="5"/>
    </row>
    <row r="15" spans="1:15" s="65" customFormat="1" ht="27.2" customHeight="1">
      <c r="A15" s="27"/>
      <c r="B15" s="333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69"/>
      <c r="N15" s="69"/>
      <c r="O15" s="69"/>
    </row>
    <row r="16" spans="1:15" s="92" customFormat="1">
      <c r="A16" s="27">
        <v>1</v>
      </c>
      <c r="B16" s="333"/>
      <c r="C16" s="29" t="s">
        <v>56</v>
      </c>
      <c r="D16" s="35" t="str">
        <f>VLOOKUP($C16,'[2]Tài khoản'!A$2:D$2746,2,FALSE)</f>
        <v>ĐẦU NỐI F, INOX</v>
      </c>
      <c r="E16" s="36" t="s">
        <v>55</v>
      </c>
      <c r="F16" s="70">
        <v>1600</v>
      </c>
      <c r="G16" s="68">
        <v>1700</v>
      </c>
      <c r="H16" s="274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40"/>
      <c r="N16" s="229"/>
      <c r="O16" s="229"/>
    </row>
    <row r="17" spans="1:15" s="92" customFormat="1">
      <c r="A17" s="27">
        <v>2</v>
      </c>
      <c r="B17" s="333"/>
      <c r="C17" s="29" t="s">
        <v>57</v>
      </c>
      <c r="D17" s="35" t="str">
        <f>VLOOKUP($C17,'[2]Tài khoản'!A$2:D$2746,2,FALSE)</f>
        <v>VÒNG ĐỆM CỦA ĐẦU NỐI</v>
      </c>
      <c r="E17" s="36" t="s">
        <v>55</v>
      </c>
      <c r="F17" s="70">
        <v>1600</v>
      </c>
      <c r="G17" s="68">
        <v>1600</v>
      </c>
      <c r="H17" s="274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15216E</v>
      </c>
      <c r="L17" s="183" t="s">
        <v>5905</v>
      </c>
      <c r="M17" s="40"/>
      <c r="N17" s="229"/>
      <c r="O17" s="229"/>
    </row>
    <row r="18" spans="1:15" s="65" customFormat="1">
      <c r="A18" s="27">
        <v>3</v>
      </c>
      <c r="B18" s="333"/>
      <c r="C18" s="29" t="s">
        <v>58</v>
      </c>
      <c r="D18" s="35" t="str">
        <f>VLOOKUP($C18,'[2]Tài khoản'!A$2:D$2746,2,FALSE)</f>
        <v>ĐAI ỐC CỦA ĐẦU NỐI</v>
      </c>
      <c r="E18" s="36" t="s">
        <v>55</v>
      </c>
      <c r="F18" s="70">
        <v>1600</v>
      </c>
      <c r="G18" s="68">
        <v>1600</v>
      </c>
      <c r="H18" s="275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15216E</v>
      </c>
      <c r="L18" s="183" t="s">
        <v>5905</v>
      </c>
      <c r="M18" s="40"/>
      <c r="N18" s="69"/>
      <c r="O18" s="229"/>
    </row>
    <row r="19" spans="1:15" s="65" customFormat="1" ht="25.5">
      <c r="A19" s="27">
        <v>4</v>
      </c>
      <c r="B19" s="333"/>
      <c r="C19" s="29" t="s">
        <v>59</v>
      </c>
      <c r="D19" s="35" t="str">
        <f>VLOOKUP($C19,'[2]Tài khoản'!A$2:D$2746,2,FALSE)</f>
        <v>TÚI NILONG CÓ MÉP DÍNH 140 X 85 mm</v>
      </c>
      <c r="E19" s="36" t="s">
        <v>55</v>
      </c>
      <c r="F19" s="70">
        <v>1600</v>
      </c>
      <c r="G19" s="68">
        <v>1600</v>
      </c>
      <c r="H19" s="275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15216E</v>
      </c>
      <c r="L19" s="183" t="s">
        <v>5905</v>
      </c>
      <c r="M19" s="40"/>
      <c r="N19" s="69"/>
      <c r="O19" s="229"/>
    </row>
    <row r="20" spans="1:15" s="65" customFormat="1" ht="25.5">
      <c r="A20" s="27">
        <v>5</v>
      </c>
      <c r="B20" s="333"/>
      <c r="C20" s="29" t="s">
        <v>60</v>
      </c>
      <c r="D20" s="35" t="str">
        <f>VLOOKUP($C20,'[2]Tài khoản'!A$2:D$2746,2,FALSE)</f>
        <v>VỎ NHỰA DƯỚI, NHỰA ABS NGUYÊN SINH, NÂU</v>
      </c>
      <c r="E20" s="36" t="s">
        <v>55</v>
      </c>
      <c r="F20" s="70">
        <v>1600</v>
      </c>
      <c r="G20" s="68">
        <v>1600</v>
      </c>
      <c r="H20" s="275"/>
      <c r="I20" s="159" t="s">
        <v>86</v>
      </c>
      <c r="J20" s="181">
        <f>VLOOKUP(C20,'Danh mục VT'!A$2:F$2898,6,FALSE)</f>
        <v>1548</v>
      </c>
      <c r="K20" s="181" t="str">
        <f>VLOOKUP(C20,'Danh mục VT'!A$2:D$2898,4,FALSE)</f>
        <v>15216E</v>
      </c>
      <c r="L20" s="183" t="s">
        <v>5905</v>
      </c>
      <c r="M20" s="40"/>
      <c r="N20" s="69"/>
      <c r="O20" s="229"/>
    </row>
    <row r="21" spans="1:15" s="65" customFormat="1" ht="25.5">
      <c r="A21" s="27">
        <v>6</v>
      </c>
      <c r="B21" s="333"/>
      <c r="C21" s="29" t="s">
        <v>61</v>
      </c>
      <c r="D21" s="35" t="str">
        <f>VLOOKUP($C21,'[2]Tài khoản'!A$2:D$2746,2,FALSE)</f>
        <v>VỎ NHỰA TRÊN, NHỰA ABS NGUYÊN SINH, NÂU</v>
      </c>
      <c r="E21" s="36" t="s">
        <v>55</v>
      </c>
      <c r="F21" s="70">
        <v>1600</v>
      </c>
      <c r="G21" s="68">
        <v>1600</v>
      </c>
      <c r="H21" s="275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15216E</v>
      </c>
      <c r="L21" s="183" t="s">
        <v>5905</v>
      </c>
      <c r="M21" s="40"/>
      <c r="N21" s="69"/>
      <c r="O21" s="229"/>
    </row>
    <row r="22" spans="1:15" s="65" customFormat="1" ht="25.5">
      <c r="A22" s="27">
        <v>7</v>
      </c>
      <c r="B22" s="333"/>
      <c r="C22" s="29" t="s">
        <v>62</v>
      </c>
      <c r="D22" s="35" t="str">
        <f>VLOOKUP($C22,'[2]Tài khoản'!A$2:D$2746,2,FALSE)</f>
        <v>THANH GÁ ANTEN (SẮT MẠ KẼM), ĐỘT DẬP, THEO MẤU</v>
      </c>
      <c r="E22" s="36" t="s">
        <v>55</v>
      </c>
      <c r="F22" s="70">
        <v>1600</v>
      </c>
      <c r="G22" s="68">
        <v>1600</v>
      </c>
      <c r="H22" s="275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15216E</v>
      </c>
      <c r="L22" s="183" t="s">
        <v>5905</v>
      </c>
      <c r="M22" s="40"/>
      <c r="N22" s="69"/>
      <c r="O22" s="229"/>
    </row>
    <row r="23" spans="1:15" s="65" customFormat="1">
      <c r="A23" s="27">
        <v>8</v>
      </c>
      <c r="B23" s="333"/>
      <c r="C23" s="29" t="s">
        <v>63</v>
      </c>
      <c r="D23" s="35" t="str">
        <f>VLOOKUP($C23,'[2]Tài khoản'!A$2:D$2746,2,FALSE)</f>
        <v>HỘP GiẤY 230 x 180 x 30 mm</v>
      </c>
      <c r="E23" s="36" t="s">
        <v>55</v>
      </c>
      <c r="F23" s="70">
        <v>1600</v>
      </c>
      <c r="G23" s="68">
        <v>1600</v>
      </c>
      <c r="H23" s="275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15216E</v>
      </c>
      <c r="L23" s="183" t="s">
        <v>5905</v>
      </c>
      <c r="M23" s="40"/>
      <c r="N23" s="69"/>
      <c r="O23" s="229"/>
    </row>
    <row r="24" spans="1:15" s="65" customFormat="1" ht="25.5">
      <c r="A24" s="27">
        <v>9</v>
      </c>
      <c r="B24" s="333"/>
      <c r="C24" s="29" t="s">
        <v>64</v>
      </c>
      <c r="D24" s="35" t="str">
        <f>VLOOKUP($C24,'[2]Tài khoản'!A$2:D$2746,2,FALSE)</f>
        <v>HỘP MASTER ĐỰNG 40 HỘP NHỎ 380 x 320  x 480 mm</v>
      </c>
      <c r="E24" s="36" t="s">
        <v>55</v>
      </c>
      <c r="F24" s="70">
        <v>40</v>
      </c>
      <c r="G24" s="68">
        <v>40</v>
      </c>
      <c r="H24" s="275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15216E</v>
      </c>
      <c r="L24" s="183" t="s">
        <v>5905</v>
      </c>
      <c r="M24" s="40"/>
      <c r="N24" s="69"/>
      <c r="O24" s="229"/>
    </row>
    <row r="25" spans="1:15" s="65" customFormat="1">
      <c r="A25" s="27">
        <v>10</v>
      </c>
      <c r="B25" s="333"/>
      <c r="C25" s="29" t="s">
        <v>65</v>
      </c>
      <c r="D25" s="35" t="str">
        <f>VLOOKUP($C25,'[2]Tài khoản'!A$2:D$2746,2,FALSE)</f>
        <v>KHAY GiẤY 260 x 180 mm</v>
      </c>
      <c r="E25" s="36" t="s">
        <v>55</v>
      </c>
      <c r="F25" s="70">
        <v>0</v>
      </c>
      <c r="G25" s="68">
        <v>0</v>
      </c>
      <c r="H25" s="275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15216E</v>
      </c>
      <c r="L25" s="183" t="s">
        <v>5905</v>
      </c>
      <c r="M25" s="40"/>
      <c r="N25" s="69"/>
      <c r="O25" s="229"/>
    </row>
    <row r="26" spans="1:15" s="65" customFormat="1" ht="25.5">
      <c r="A26" s="27">
        <v>11</v>
      </c>
      <c r="B26" s="333"/>
      <c r="C26" s="29" t="s">
        <v>66</v>
      </c>
      <c r="D26" s="35" t="str">
        <f>VLOOKUP($C26,'[2]Tài khoản'!A$2:D$2746,2,FALSE)</f>
        <v>LẠT NHỰA 4 x 200 mm hoặc 4 x 250</v>
      </c>
      <c r="E26" s="36" t="s">
        <v>55</v>
      </c>
      <c r="F26" s="70">
        <v>3200</v>
      </c>
      <c r="G26" s="68">
        <v>3200</v>
      </c>
      <c r="H26" s="275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15216E</v>
      </c>
      <c r="L26" s="183" t="s">
        <v>5905</v>
      </c>
      <c r="M26" s="40"/>
      <c r="N26" s="69"/>
      <c r="O26" s="229"/>
    </row>
    <row r="27" spans="1:15" s="65" customFormat="1">
      <c r="A27" s="27">
        <v>12</v>
      </c>
      <c r="B27" s="333"/>
      <c r="C27" s="29" t="s">
        <v>67</v>
      </c>
      <c r="D27" s="35" t="str">
        <f>VLOOKUP($C27,'[2]Tài khoản'!A$2:D$2746,2,FALSE)</f>
        <v>VÍT NỞ NHỰA 30MM</v>
      </c>
      <c r="E27" s="36" t="s">
        <v>55</v>
      </c>
      <c r="F27" s="70">
        <v>3200</v>
      </c>
      <c r="G27" s="68">
        <v>3200</v>
      </c>
      <c r="H27" s="275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15216E</v>
      </c>
      <c r="L27" s="183" t="s">
        <v>5905</v>
      </c>
      <c r="M27" s="40"/>
      <c r="N27" s="69"/>
      <c r="O27" s="229"/>
    </row>
    <row r="28" spans="1:15" s="65" customFormat="1" ht="25.5">
      <c r="A28" s="27">
        <v>13</v>
      </c>
      <c r="B28" s="333"/>
      <c r="C28" s="29" t="s">
        <v>68</v>
      </c>
      <c r="D28" s="35" t="str">
        <f>VLOOKUP($C28,'[2]Tài khoản'!A$2:D$2746,2,FALSE)</f>
        <v>VÍT TỰ KHOAN 2 X 8, ĐẦU MŨ VÁT, 4 CẠNH, ĐEN</v>
      </c>
      <c r="E28" s="36" t="s">
        <v>55</v>
      </c>
      <c r="F28" s="70">
        <v>3200</v>
      </c>
      <c r="G28" s="68">
        <v>3200</v>
      </c>
      <c r="H28" s="275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15216E</v>
      </c>
      <c r="L28" s="183" t="s">
        <v>5905</v>
      </c>
      <c r="M28" s="40"/>
      <c r="N28" s="69"/>
      <c r="O28" s="229"/>
    </row>
    <row r="29" spans="1:15" s="65" customFormat="1" ht="25.5">
      <c r="A29" s="27">
        <v>14</v>
      </c>
      <c r="B29" s="333"/>
      <c r="C29" s="29" t="s">
        <v>69</v>
      </c>
      <c r="D29" s="35" t="str">
        <f>VLOOKUP($C29,'[2]Tài khoản'!A$2:D$2746,2,FALSE)</f>
        <v>VÍT TỰ KHOAN 3 X 8, ĐẦU MŨ VÁT, 4 CẠNH, ĐEN</v>
      </c>
      <c r="E29" s="36" t="s">
        <v>55</v>
      </c>
      <c r="F29" s="70">
        <v>3200</v>
      </c>
      <c r="G29" s="68">
        <v>3200</v>
      </c>
      <c r="H29" s="275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15216E</v>
      </c>
      <c r="L29" s="183" t="s">
        <v>5905</v>
      </c>
      <c r="M29" s="40"/>
      <c r="N29" s="69"/>
      <c r="O29" s="229"/>
    </row>
    <row r="30" spans="1:15" s="65" customFormat="1">
      <c r="A30" s="27">
        <v>15</v>
      </c>
      <c r="B30" s="333"/>
      <c r="C30" s="29" t="s">
        <v>70</v>
      </c>
      <c r="D30" s="35" t="str">
        <f>VLOOKUP($C30,'[2]Tài khoản'!A$2:D$2746,2,FALSE)</f>
        <v>ĐINH BÊ TÔNG 3 x 20 mm</v>
      </c>
      <c r="E30" s="36" t="s">
        <v>55</v>
      </c>
      <c r="F30" s="70">
        <v>8000</v>
      </c>
      <c r="G30" s="68">
        <v>8000</v>
      </c>
      <c r="H30" s="275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15216E</v>
      </c>
      <c r="L30" s="183" t="s">
        <v>5905</v>
      </c>
      <c r="M30" s="40"/>
      <c r="N30" s="69"/>
      <c r="O30" s="229"/>
    </row>
    <row r="31" spans="1:15" s="65" customFormat="1" ht="25.5">
      <c r="A31" s="27">
        <v>16</v>
      </c>
      <c r="B31" s="333"/>
      <c r="C31" s="29" t="s">
        <v>71</v>
      </c>
      <c r="D31" s="35" t="str">
        <f>VLOOKUP($C31,'[2]Tài khoản'!A$2:D$2746,2,FALSE)</f>
        <v xml:space="preserve">NHÃN SERIAL 10 X 40 MM, POLYESTER </v>
      </c>
      <c r="E31" s="36" t="s">
        <v>55</v>
      </c>
      <c r="F31" s="70">
        <v>4800</v>
      </c>
      <c r="G31" s="68">
        <v>0</v>
      </c>
      <c r="H31" s="275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15216E</v>
      </c>
      <c r="L31" s="183" t="s">
        <v>5905</v>
      </c>
      <c r="M31" s="40"/>
      <c r="N31" s="69"/>
      <c r="O31" s="229"/>
    </row>
    <row r="32" spans="1:15" s="65" customFormat="1" ht="25.5">
      <c r="A32" s="27">
        <v>17</v>
      </c>
      <c r="B32" s="333"/>
      <c r="C32" s="29" t="s">
        <v>72</v>
      </c>
      <c r="D32" s="35" t="str">
        <f>VLOOKUP($C32,'[2]Tài khoản'!A$2:D$2746,2,FALSE)</f>
        <v>NHÃN HỘP MASTER, Nhãn polyester 82 x 140 mm TRẮNG</v>
      </c>
      <c r="E32" s="36" t="s">
        <v>55</v>
      </c>
      <c r="F32" s="70">
        <v>40</v>
      </c>
      <c r="G32" s="68">
        <v>0</v>
      </c>
      <c r="H32" s="275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15216E</v>
      </c>
      <c r="L32" s="183" t="s">
        <v>5905</v>
      </c>
      <c r="M32" s="40"/>
      <c r="N32" s="69"/>
      <c r="O32" s="229"/>
    </row>
    <row r="33" spans="1:15" s="65" customFormat="1" ht="25.5">
      <c r="A33" s="27">
        <v>18</v>
      </c>
      <c r="B33" s="333"/>
      <c r="C33" s="29" t="s">
        <v>73</v>
      </c>
      <c r="D33" s="35" t="str">
        <f>VLOOKUP($C33,'[2]Tài khoản'!A$2:D$2746,2,FALSE)</f>
        <v>VÍT BẮT GỖ REN TO 4 X 25 mm</v>
      </c>
      <c r="E33" s="36" t="s">
        <v>55</v>
      </c>
      <c r="F33" s="70">
        <v>3200</v>
      </c>
      <c r="G33" s="68">
        <v>3200</v>
      </c>
      <c r="H33" s="275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15216E</v>
      </c>
      <c r="L33" s="183" t="s">
        <v>5905</v>
      </c>
      <c r="M33" s="40"/>
      <c r="N33" s="69"/>
      <c r="O33" s="229"/>
    </row>
    <row r="34" spans="1:15" s="239" customFormat="1" ht="21" customHeight="1">
      <c r="A34" s="237" t="s">
        <v>22</v>
      </c>
      <c r="B34" s="238"/>
      <c r="D34" s="240" t="s">
        <v>6229</v>
      </c>
      <c r="E34" s="241"/>
      <c r="F34" s="241"/>
      <c r="G34" s="241"/>
      <c r="H34" s="242"/>
      <c r="I34" s="243"/>
      <c r="J34" s="243"/>
      <c r="K34" s="243"/>
      <c r="L34" s="243"/>
      <c r="M34" s="243"/>
      <c r="N34" s="259"/>
      <c r="O34" s="259"/>
    </row>
    <row r="35" spans="1:15" s="77" customFormat="1">
      <c r="A35" s="82"/>
      <c r="E35" s="430" t="s">
        <v>6197</v>
      </c>
      <c r="F35" s="430"/>
      <c r="G35" s="430"/>
      <c r="H35" s="430"/>
      <c r="I35" s="63"/>
      <c r="J35" s="63"/>
      <c r="K35" s="63"/>
      <c r="L35" s="63"/>
      <c r="M35" s="63"/>
      <c r="N35" s="82"/>
      <c r="O35" s="82"/>
    </row>
    <row r="36" spans="1:15" s="77" customFormat="1">
      <c r="A36" s="433" t="s">
        <v>24</v>
      </c>
      <c r="B36" s="433"/>
      <c r="C36" s="433"/>
      <c r="D36" s="83" t="s">
        <v>25</v>
      </c>
      <c r="E36" s="433" t="s">
        <v>26</v>
      </c>
      <c r="F36" s="433"/>
      <c r="G36" s="435" t="s">
        <v>27</v>
      </c>
      <c r="H36" s="435"/>
      <c r="I36" s="63"/>
      <c r="J36" s="63"/>
      <c r="K36" s="63"/>
      <c r="L36" s="63"/>
      <c r="M36" s="63"/>
      <c r="N36" s="82"/>
      <c r="O36" s="82"/>
    </row>
    <row r="37" spans="1:15" s="89" customFormat="1">
      <c r="A37" s="434" t="s">
        <v>28</v>
      </c>
      <c r="B37" s="434"/>
      <c r="C37" s="434"/>
      <c r="D37" s="84" t="s">
        <v>28</v>
      </c>
      <c r="E37" s="434" t="s">
        <v>28</v>
      </c>
      <c r="F37" s="434"/>
      <c r="G37" s="86"/>
      <c r="H37" s="87"/>
      <c r="I37" s="63"/>
      <c r="J37" s="63"/>
      <c r="K37" s="63"/>
      <c r="L37" s="63"/>
      <c r="M37" s="63"/>
      <c r="N37" s="231"/>
      <c r="O37" s="231"/>
    </row>
    <row r="38" spans="1:15" s="65" customFormat="1">
      <c r="A38" s="1"/>
      <c r="B38" s="2"/>
      <c r="C38" s="2"/>
      <c r="D38" s="331"/>
      <c r="E38" s="331"/>
      <c r="F38" s="2"/>
      <c r="G38" s="2"/>
      <c r="H38" s="5"/>
      <c r="I38" s="63"/>
      <c r="J38" s="63"/>
      <c r="K38" s="63"/>
      <c r="L38" s="63"/>
      <c r="M38" s="63"/>
      <c r="N38" s="69"/>
      <c r="O38" s="69"/>
    </row>
    <row r="39" spans="1:15" s="65" customFormat="1">
      <c r="A39" s="1"/>
      <c r="B39" s="2"/>
      <c r="C39" s="2"/>
      <c r="D39" s="331"/>
      <c r="E39" s="331"/>
      <c r="F39" s="2"/>
      <c r="G39" s="2"/>
      <c r="H39" s="5"/>
      <c r="I39" s="63"/>
      <c r="J39" s="63"/>
      <c r="K39" s="63"/>
      <c r="L39" s="63"/>
      <c r="M39" s="63"/>
      <c r="N39" s="69"/>
      <c r="O39" s="69"/>
    </row>
    <row r="40" spans="1:15" s="65" customFormat="1">
      <c r="A40" s="1"/>
      <c r="B40" s="2"/>
      <c r="C40" s="2"/>
      <c r="D40" s="331"/>
      <c r="E40" s="331"/>
      <c r="F40" s="2"/>
      <c r="G40" s="2"/>
      <c r="H40" s="5"/>
      <c r="I40" s="63"/>
      <c r="J40" s="63"/>
      <c r="K40" s="63"/>
      <c r="L40" s="63"/>
      <c r="M40" s="63"/>
      <c r="N40" s="69"/>
      <c r="O40" s="69"/>
    </row>
    <row r="41" spans="1:15" s="65" customFormat="1">
      <c r="A41" s="1"/>
      <c r="B41" s="2"/>
      <c r="C41" s="2"/>
      <c r="D41" s="331"/>
      <c r="E41" s="331"/>
      <c r="F41" s="2"/>
      <c r="G41" s="2"/>
      <c r="H41" s="5"/>
      <c r="I41" s="63"/>
      <c r="J41" s="63"/>
      <c r="K41" s="63"/>
      <c r="L41" s="63"/>
      <c r="M41" s="63"/>
      <c r="N41" s="69"/>
      <c r="O41" s="69"/>
    </row>
    <row r="42" spans="1:15" s="57" customFormat="1">
      <c r="A42" s="422" t="s">
        <v>74</v>
      </c>
      <c r="B42" s="422"/>
      <c r="C42" s="422"/>
      <c r="D42" s="331" t="s">
        <v>87</v>
      </c>
      <c r="E42" s="2" t="s">
        <v>29</v>
      </c>
      <c r="F42" s="2"/>
      <c r="G42" s="2"/>
      <c r="H42" s="5"/>
      <c r="I42" s="63"/>
      <c r="J42" s="63"/>
      <c r="K42" s="63"/>
      <c r="L42" s="63"/>
      <c r="M42" s="63"/>
      <c r="N42" s="5"/>
      <c r="O42" s="5"/>
    </row>
  </sheetData>
  <mergeCells count="12">
    <mergeCell ref="A42:C42"/>
    <mergeCell ref="A4:H4"/>
    <mergeCell ref="A5:H5"/>
    <mergeCell ref="D14:D15"/>
    <mergeCell ref="E14:E15"/>
    <mergeCell ref="F14:H14"/>
    <mergeCell ref="E35:H35"/>
    <mergeCell ref="A36:C36"/>
    <mergeCell ref="E36:F36"/>
    <mergeCell ref="G36:H36"/>
    <mergeCell ref="A37:C37"/>
    <mergeCell ref="E37:F37"/>
  </mergeCells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I16" sqref="I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2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2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2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24"/>
      <c r="G3" s="5"/>
      <c r="H3" s="6"/>
      <c r="I3" s="6"/>
      <c r="J3" s="6"/>
      <c r="K3" s="184"/>
      <c r="L3" s="184"/>
      <c r="M3" s="6"/>
      <c r="N3" s="7"/>
    </row>
    <row r="4" spans="1:14" s="8" customFormat="1" ht="27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6.2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2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6195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6199</v>
      </c>
      <c r="E10" s="11" t="s">
        <v>6</v>
      </c>
      <c r="F10" s="324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24" customFormat="1">
      <c r="A14" s="23" t="s">
        <v>11</v>
      </c>
      <c r="B14" s="325" t="s">
        <v>12</v>
      </c>
      <c r="C14" s="32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2" customHeight="1">
      <c r="A15" s="27"/>
      <c r="B15" s="32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326"/>
      <c r="C16" s="106" t="s">
        <v>5672</v>
      </c>
      <c r="D16" s="35" t="str">
        <f>VLOOKUP($C16,'[2]Tài khoản'!A$2:D$2746,2,FALSE)</f>
        <v>MyTV sử dụng chip không hỗ trợ security, màu trắng</v>
      </c>
      <c r="E16" s="36" t="s">
        <v>5967</v>
      </c>
      <c r="F16" s="37">
        <v>1</v>
      </c>
      <c r="G16" s="38">
        <v>1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26"/>
      <c r="C17" s="29"/>
      <c r="D17" s="35"/>
      <c r="E17" s="36"/>
      <c r="F17" s="37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>
      <c r="A18" s="27"/>
      <c r="B18" s="326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26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26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6198</v>
      </c>
      <c r="E22" s="46"/>
      <c r="F22" s="46"/>
      <c r="G22" s="47"/>
      <c r="N22" s="48"/>
      <c r="O22" s="2"/>
      <c r="P22" s="2"/>
    </row>
    <row r="23" spans="1:19">
      <c r="E23" s="429" t="s">
        <v>6197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24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24"/>
      <c r="E26" s="32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24"/>
      <c r="E27" s="32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24"/>
      <c r="E28" s="324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24"/>
      <c r="E29" s="324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24" t="s">
        <v>6199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5703125" style="2" customWidth="1" collapsed="1"/>
    <col min="4" max="4" width="24.7109375" style="2" customWidth="1"/>
    <col min="5" max="5" width="7.140625" style="2" customWidth="1"/>
    <col min="6" max="6" width="10" style="331" customWidth="1"/>
    <col min="7" max="7" width="10.42578125" style="331" customWidth="1"/>
    <col min="8" max="8" width="10" style="5" customWidth="1"/>
    <col min="9" max="9" width="15.42578125" style="63" customWidth="1"/>
    <col min="10" max="10" width="9.28515625" style="178" customWidth="1"/>
    <col min="11" max="11" width="9.140625" style="178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331"/>
      <c r="G1" s="331"/>
      <c r="H1" s="5"/>
      <c r="I1" s="63"/>
      <c r="J1" s="178"/>
      <c r="K1" s="178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331"/>
      <c r="G2" s="331"/>
      <c r="H2" s="5"/>
      <c r="I2" s="63"/>
      <c r="J2" s="178"/>
      <c r="K2" s="178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331"/>
      <c r="G3" s="331"/>
      <c r="H3" s="5"/>
      <c r="I3" s="63"/>
      <c r="J3" s="178"/>
      <c r="K3" s="178"/>
      <c r="L3" s="63"/>
      <c r="M3" s="63"/>
      <c r="N3" s="64"/>
    </row>
    <row r="4" spans="1:14" s="65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63"/>
      <c r="M4" s="63"/>
      <c r="N4" s="64"/>
    </row>
    <row r="5" spans="1:14" s="65" customFormat="1" ht="21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330"/>
      <c r="G6" s="330"/>
      <c r="H6" s="5"/>
      <c r="I6" s="63"/>
      <c r="J6" s="178"/>
      <c r="K6" s="178"/>
      <c r="L6" s="63"/>
      <c r="M6" s="63"/>
      <c r="N6" s="64"/>
    </row>
    <row r="7" spans="1:14" s="65" customFormat="1">
      <c r="A7" s="1"/>
      <c r="B7" s="2"/>
      <c r="C7" s="2"/>
      <c r="D7" s="11"/>
      <c r="E7" s="100" t="s">
        <v>6194</v>
      </c>
      <c r="F7" s="12"/>
      <c r="G7" s="12"/>
      <c r="H7" s="5"/>
      <c r="I7" s="63"/>
      <c r="J7" s="178"/>
      <c r="K7" s="178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>
        <v>154487</v>
      </c>
      <c r="G8" s="13"/>
      <c r="H8" s="5"/>
      <c r="I8" s="63"/>
      <c r="J8" s="178"/>
      <c r="K8" s="178"/>
      <c r="L8" s="63"/>
      <c r="M8" s="63"/>
      <c r="N8" s="64"/>
    </row>
    <row r="10" spans="1:14" s="65" customFormat="1">
      <c r="A10" s="14" t="s">
        <v>5</v>
      </c>
      <c r="B10" s="15"/>
      <c r="C10" s="2"/>
      <c r="D10" s="101" t="s">
        <v>85</v>
      </c>
      <c r="E10" s="11" t="s">
        <v>6</v>
      </c>
      <c r="F10" s="331"/>
      <c r="G10" s="66"/>
      <c r="H10" s="334"/>
      <c r="I10" s="63"/>
      <c r="J10" s="178"/>
      <c r="K10" s="178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177</v>
      </c>
      <c r="E11" s="20"/>
      <c r="F11" s="2"/>
      <c r="G11" s="2"/>
      <c r="H11" s="5"/>
      <c r="I11" s="63"/>
      <c r="J11" s="178"/>
      <c r="K11" s="178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63"/>
      <c r="M12" s="63"/>
      <c r="N12" s="64"/>
    </row>
    <row r="13" spans="1:14" s="2" customFormat="1">
      <c r="A13" s="1"/>
      <c r="F13" s="331"/>
      <c r="G13" s="331"/>
      <c r="H13" s="5"/>
      <c r="I13" s="63"/>
      <c r="J13" s="178"/>
      <c r="K13" s="178"/>
      <c r="L13" s="63"/>
      <c r="M13" s="63"/>
      <c r="N13" s="64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49" t="s">
        <v>186</v>
      </c>
      <c r="M14" s="153" t="s">
        <v>187</v>
      </c>
      <c r="N14" s="26"/>
    </row>
    <row r="15" spans="1:14" s="65" customFormat="1" ht="27.75" customHeight="1">
      <c r="A15" s="27"/>
      <c r="B15" s="333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50"/>
      <c r="M15" s="154"/>
      <c r="N15" s="64"/>
    </row>
    <row r="16" spans="1:14" s="92" customFormat="1" ht="19.5" customHeight="1">
      <c r="A16" s="27">
        <v>1</v>
      </c>
      <c r="B16" s="333"/>
      <c r="C16" s="35" t="s">
        <v>143</v>
      </c>
      <c r="D16" s="35" t="s">
        <v>178</v>
      </c>
      <c r="E16" s="36" t="s">
        <v>55</v>
      </c>
      <c r="F16" s="70">
        <v>15924</v>
      </c>
      <c r="G16" s="70">
        <v>15924</v>
      </c>
      <c r="H16" s="68"/>
      <c r="I16" s="159" t="s">
        <v>86</v>
      </c>
      <c r="J16" s="185" t="s">
        <v>5916</v>
      </c>
      <c r="K16" s="181"/>
      <c r="L16" s="58" t="s">
        <v>5956</v>
      </c>
      <c r="M16" s="145"/>
      <c r="N16" s="91"/>
    </row>
    <row r="17" spans="1:14" s="92" customFormat="1" ht="32.25" customHeight="1">
      <c r="A17" s="27">
        <v>2</v>
      </c>
      <c r="B17" s="333"/>
      <c r="C17" s="35" t="s">
        <v>144</v>
      </c>
      <c r="D17" s="35" t="str">
        <f>VLOOKUP($C17,'[2]Tài khoản'!A$2:D$2746,2,FALSE)</f>
        <v>DIODE SCHOTTKY 5A 60V, DO-201AD</v>
      </c>
      <c r="E17" s="36" t="s">
        <v>55</v>
      </c>
      <c r="F17" s="70">
        <v>15600</v>
      </c>
      <c r="G17" s="71">
        <v>15600</v>
      </c>
      <c r="H17" s="68"/>
      <c r="I17" s="159" t="str">
        <f>VLOOKUP(C17,'Danh mục VT'!A$2:E$2898,5,FALSE)</f>
        <v>NVL</v>
      </c>
      <c r="J17" s="185" t="s">
        <v>5916</v>
      </c>
      <c r="K17" s="181" t="s">
        <v>5874</v>
      </c>
      <c r="L17" s="58" t="s">
        <v>5956</v>
      </c>
      <c r="M17" s="145"/>
      <c r="N17" s="91"/>
    </row>
    <row r="18" spans="1:14" s="65" customFormat="1" ht="32.25" customHeight="1">
      <c r="A18" s="27">
        <v>3</v>
      </c>
      <c r="B18" s="333"/>
      <c r="C18" s="35" t="s">
        <v>145</v>
      </c>
      <c r="D18" s="35" t="s">
        <v>179</v>
      </c>
      <c r="E18" s="36" t="s">
        <v>55</v>
      </c>
      <c r="F18" s="70">
        <v>16000</v>
      </c>
      <c r="G18" s="71">
        <f>F18</f>
        <v>16000</v>
      </c>
      <c r="H18" s="68"/>
      <c r="I18" s="159" t="str">
        <f>VLOOKUP(C18,'Danh mục VT'!A$2:E$2898,5,FALSE)</f>
        <v>NVL</v>
      </c>
      <c r="J18" s="185" t="s">
        <v>5916</v>
      </c>
      <c r="K18" s="181" t="s">
        <v>5874</v>
      </c>
      <c r="L18" s="58" t="s">
        <v>5956</v>
      </c>
      <c r="M18" s="145"/>
      <c r="N18" s="64"/>
    </row>
    <row r="19" spans="1:14" s="65" customFormat="1" ht="32.25" customHeight="1">
      <c r="A19" s="27">
        <v>4</v>
      </c>
      <c r="B19" s="333"/>
      <c r="C19" s="35" t="s">
        <v>146</v>
      </c>
      <c r="D19" s="35" t="str">
        <f>VLOOKUP($C19,'[2]Tài khoản'!A$2:D$2746,2,FALSE)</f>
        <v>RES 1.2K OHM, 1%,SMD, 0805</v>
      </c>
      <c r="E19" s="36" t="s">
        <v>55</v>
      </c>
      <c r="F19" s="70">
        <v>16000</v>
      </c>
      <c r="G19" s="71">
        <v>19997</v>
      </c>
      <c r="H19" s="68"/>
      <c r="I19" s="159" t="str">
        <f>VLOOKUP(C19,'Danh mục VT'!A$2:E$2898,5,FALSE)</f>
        <v>NVL</v>
      </c>
      <c r="J19" s="185" t="s">
        <v>5916</v>
      </c>
      <c r="K19" s="181" t="s">
        <v>5874</v>
      </c>
      <c r="L19" s="58" t="s">
        <v>5956</v>
      </c>
      <c r="M19" s="145"/>
      <c r="N19" s="64"/>
    </row>
    <row r="20" spans="1:14" s="65" customFormat="1" ht="32.25" customHeight="1">
      <c r="A20" s="27">
        <v>5</v>
      </c>
      <c r="B20" s="333"/>
      <c r="C20" s="35" t="s">
        <v>147</v>
      </c>
      <c r="D20" s="35" t="str">
        <f>VLOOKUP($C20,'[2]Tài khoản'!A$2:D$2746,2,FALSE)</f>
        <v>RES 1.5 OHM, 1%,SMD, 1206</v>
      </c>
      <c r="E20" s="36" t="s">
        <v>55</v>
      </c>
      <c r="F20" s="70">
        <v>31986</v>
      </c>
      <c r="G20" s="71">
        <v>34998</v>
      </c>
      <c r="H20" s="68"/>
      <c r="I20" s="159" t="str">
        <f>VLOOKUP(C20,'Danh mục VT'!A$2:E$2898,5,FALSE)</f>
        <v>NVL</v>
      </c>
      <c r="J20" s="185" t="s">
        <v>5916</v>
      </c>
      <c r="K20" s="181" t="s">
        <v>5874</v>
      </c>
      <c r="L20" s="58" t="s">
        <v>5956</v>
      </c>
      <c r="M20" s="145"/>
      <c r="N20" s="64"/>
    </row>
    <row r="21" spans="1:14" s="65" customFormat="1" ht="32.25" customHeight="1">
      <c r="A21" s="27">
        <v>6</v>
      </c>
      <c r="B21" s="333"/>
      <c r="C21" s="35" t="s">
        <v>148</v>
      </c>
      <c r="D21" s="35" t="str">
        <f>VLOOKUP($C21,'[2]Tài khoản'!A$2:D$2746,2,FALSE)</f>
        <v>RES 1.8K OHM, 1%, SMD, 1206</v>
      </c>
      <c r="E21" s="36" t="s">
        <v>55</v>
      </c>
      <c r="F21" s="70">
        <v>16005</v>
      </c>
      <c r="G21" s="71">
        <v>19996</v>
      </c>
      <c r="H21" s="68"/>
      <c r="I21" s="159" t="str">
        <f>VLOOKUP(C21,'Danh mục VT'!A$2:E$2898,5,FALSE)</f>
        <v>NVL</v>
      </c>
      <c r="J21" s="185" t="s">
        <v>5916</v>
      </c>
      <c r="K21" s="181" t="s">
        <v>5874</v>
      </c>
      <c r="L21" s="58" t="s">
        <v>5956</v>
      </c>
      <c r="M21" s="145"/>
      <c r="N21" s="64"/>
    </row>
    <row r="22" spans="1:14" s="113" customFormat="1" ht="32.25" customHeight="1">
      <c r="A22" s="27">
        <v>7</v>
      </c>
      <c r="B22" s="105"/>
      <c r="C22" s="35" t="s">
        <v>149</v>
      </c>
      <c r="D22" s="35" t="str">
        <f>VLOOKUP($C22,'[2]Tài khoản'!A$2:D$2746,2,FALSE)</f>
        <v>RES 100K OHM, 1%, SMD,  0805</v>
      </c>
      <c r="E22" s="108" t="s">
        <v>55</v>
      </c>
      <c r="F22" s="70">
        <v>16001</v>
      </c>
      <c r="G22" s="110">
        <v>16997</v>
      </c>
      <c r="H22" s="111"/>
      <c r="I22" s="159" t="str">
        <f>VLOOKUP(C22,'Danh mục VT'!A$2:E$2898,5,FALSE)</f>
        <v>NVL</v>
      </c>
      <c r="J22" s="185" t="s">
        <v>5916</v>
      </c>
      <c r="K22" s="181" t="s">
        <v>5874</v>
      </c>
      <c r="L22" s="58" t="s">
        <v>5956</v>
      </c>
      <c r="M22" s="145"/>
      <c r="N22" s="112"/>
    </row>
    <row r="23" spans="1:14" s="65" customFormat="1" ht="32.25" customHeight="1">
      <c r="A23" s="27">
        <v>8</v>
      </c>
      <c r="B23" s="333"/>
      <c r="C23" s="35" t="s">
        <v>150</v>
      </c>
      <c r="D23" s="35" t="str">
        <f>VLOOKUP($C23,'[2]Tài khoản'!A$2:D$2746,2,FALSE)</f>
        <v>RES 180K OHM, 1%, SMD,  0805</v>
      </c>
      <c r="E23" s="36" t="s">
        <v>55</v>
      </c>
      <c r="F23" s="70">
        <v>16000</v>
      </c>
      <c r="G23" s="71">
        <v>19996</v>
      </c>
      <c r="H23" s="68"/>
      <c r="I23" s="159" t="str">
        <f>VLOOKUP(C23,'Danh mục VT'!A$2:E$2898,5,FALSE)</f>
        <v>NVL</v>
      </c>
      <c r="J23" s="185" t="s">
        <v>5916</v>
      </c>
      <c r="K23" s="181" t="s">
        <v>5874</v>
      </c>
      <c r="L23" s="58" t="s">
        <v>5956</v>
      </c>
      <c r="M23" s="145"/>
      <c r="N23" s="64"/>
    </row>
    <row r="24" spans="1:14" s="65" customFormat="1" ht="32.25" customHeight="1">
      <c r="A24" s="27">
        <v>9</v>
      </c>
      <c r="B24" s="333"/>
      <c r="C24" s="35" t="s">
        <v>151</v>
      </c>
      <c r="D24" s="35" t="str">
        <f>VLOOKUP($C24,'[2]Tài khoản'!A$2:D$2746,2,FALSE)</f>
        <v>RES 27K OHM, 1%,SMD, 0805</v>
      </c>
      <c r="E24" s="36" t="s">
        <v>55</v>
      </c>
      <c r="F24" s="70">
        <v>29000</v>
      </c>
      <c r="G24" s="71">
        <v>29997</v>
      </c>
      <c r="H24" s="68"/>
      <c r="I24" s="159" t="str">
        <f>VLOOKUP(C24,'Danh mục VT'!A$2:E$2898,5,FALSE)</f>
        <v>NVL</v>
      </c>
      <c r="J24" s="185" t="s">
        <v>5916</v>
      </c>
      <c r="K24" s="181" t="s">
        <v>5874</v>
      </c>
      <c r="L24" s="58" t="s">
        <v>5956</v>
      </c>
      <c r="M24" s="145"/>
      <c r="N24" s="64"/>
    </row>
    <row r="25" spans="1:14" s="65" customFormat="1" ht="33" customHeight="1">
      <c r="A25" s="27">
        <v>10</v>
      </c>
      <c r="B25" s="333"/>
      <c r="C25" s="35" t="s">
        <v>152</v>
      </c>
      <c r="D25" s="35" t="str">
        <f>VLOOKUP($C25,'[2]Tài khoản'!A$2:D$2746,2,FALSE)</f>
        <v>COMMON MODE CHOKE, 22mH, 30%, 0.20A, 3.5 Ohm</v>
      </c>
      <c r="E25" s="36" t="s">
        <v>55</v>
      </c>
      <c r="F25" s="70">
        <v>16000</v>
      </c>
      <c r="G25" s="71">
        <v>16000</v>
      </c>
      <c r="H25" s="68"/>
      <c r="I25" s="159" t="str">
        <f>VLOOKUP(C25,'Danh mục VT'!A$2:E$2898,5,FALSE)</f>
        <v>NVL</v>
      </c>
      <c r="J25" s="185" t="s">
        <v>5916</v>
      </c>
      <c r="K25" s="181" t="s">
        <v>5874</v>
      </c>
      <c r="L25" s="58" t="s">
        <v>5956</v>
      </c>
      <c r="M25" s="145"/>
      <c r="N25" s="64"/>
    </row>
    <row r="26" spans="1:14" s="65" customFormat="1" ht="42.75" customHeight="1">
      <c r="A26" s="27">
        <v>11</v>
      </c>
      <c r="B26" s="333"/>
      <c r="C26" s="35" t="s">
        <v>153</v>
      </c>
      <c r="D26" s="35" t="str">
        <f>VLOOKUP($C26,'[2]Tài khoản'!A$2:D$2746,2,FALSE)</f>
        <v>CAP ALUM 22 uF 400V 20% RADIAL (10 x 25) pitch 5mm</v>
      </c>
      <c r="E26" s="36" t="s">
        <v>55</v>
      </c>
      <c r="F26" s="70">
        <v>16000</v>
      </c>
      <c r="G26" s="71">
        <f>F26</f>
        <v>16000</v>
      </c>
      <c r="H26" s="68"/>
      <c r="I26" s="159" t="str">
        <f>VLOOKUP(C26,'Danh mục VT'!A$2:E$2898,5,FALSE)</f>
        <v>NVL</v>
      </c>
      <c r="J26" s="185" t="s">
        <v>5916</v>
      </c>
      <c r="K26" s="181" t="s">
        <v>5874</v>
      </c>
      <c r="L26" s="58" t="s">
        <v>5956</v>
      </c>
      <c r="M26" s="145"/>
      <c r="N26" s="64"/>
    </row>
    <row r="27" spans="1:14" s="65" customFormat="1" ht="38.25">
      <c r="A27" s="27">
        <v>12</v>
      </c>
      <c r="B27" s="333"/>
      <c r="C27" s="35" t="s">
        <v>154</v>
      </c>
      <c r="D27" s="35" t="str">
        <f>VLOOKUP($C27,'[2]Tài khoản'!A$2:D$2746,2,FALSE)</f>
        <v>CAP ALUM 470 uF 16V 20% RADIAL (8 x 11.5) pitch 5mm</v>
      </c>
      <c r="E27" s="36" t="s">
        <v>55</v>
      </c>
      <c r="F27" s="70">
        <v>32000</v>
      </c>
      <c r="G27" s="71">
        <v>32000</v>
      </c>
      <c r="H27" s="68"/>
      <c r="I27" s="159" t="str">
        <f>VLOOKUP(C27,'Danh mục VT'!A$2:E$2898,5,FALSE)</f>
        <v>NVL</v>
      </c>
      <c r="J27" s="185" t="s">
        <v>5916</v>
      </c>
      <c r="K27" s="181" t="s">
        <v>5874</v>
      </c>
      <c r="L27" s="58" t="s">
        <v>5956</v>
      </c>
      <c r="M27" s="145"/>
      <c r="N27" s="64"/>
    </row>
    <row r="28" spans="1:14" s="65" customFormat="1" ht="25.5">
      <c r="A28" s="27">
        <v>13</v>
      </c>
      <c r="B28" s="333"/>
      <c r="C28" s="35" t="s">
        <v>155</v>
      </c>
      <c r="D28" s="35" t="str">
        <f>VLOOKUP($C28,'[2]Tài khoản'!A$2:D$2746,2,FALSE)</f>
        <v>CAP CER 100 nF 50V 20%, SMD, 0805</v>
      </c>
      <c r="E28" s="36" t="s">
        <v>55</v>
      </c>
      <c r="F28" s="70">
        <v>16000</v>
      </c>
      <c r="G28" s="71">
        <v>15996</v>
      </c>
      <c r="H28" s="68"/>
      <c r="I28" s="159" t="str">
        <f>VLOOKUP(C28,'Danh mục VT'!A$2:E$2898,5,FALSE)</f>
        <v>NVL</v>
      </c>
      <c r="J28" s="185" t="s">
        <v>5916</v>
      </c>
      <c r="K28" s="181" t="s">
        <v>5874</v>
      </c>
      <c r="L28" s="58" t="s">
        <v>5956</v>
      </c>
      <c r="M28" s="145"/>
      <c r="N28" s="64"/>
    </row>
    <row r="29" spans="1:14" s="65" customFormat="1" ht="25.5">
      <c r="A29" s="27">
        <v>14</v>
      </c>
      <c r="B29" s="333"/>
      <c r="C29" s="35" t="s">
        <v>156</v>
      </c>
      <c r="D29" s="35" t="str">
        <f>VLOOKUP($C29,'[2]Tài khoản'!A$2:D$2746,2,FALSE)</f>
        <v>CAP CER 1nF 250V 20% SMD, 1206, X7R</v>
      </c>
      <c r="E29" s="36" t="s">
        <v>55</v>
      </c>
      <c r="F29" s="70">
        <v>16000</v>
      </c>
      <c r="G29" s="71">
        <v>17994</v>
      </c>
      <c r="H29" s="68"/>
      <c r="I29" s="159" t="str">
        <f>VLOOKUP(C29,'Danh mục VT'!A$2:E$2898,5,FALSE)</f>
        <v>NVL</v>
      </c>
      <c r="J29" s="185" t="s">
        <v>5916</v>
      </c>
      <c r="K29" s="181" t="s">
        <v>5874</v>
      </c>
      <c r="L29" s="58" t="s">
        <v>5956</v>
      </c>
      <c r="M29" s="145"/>
      <c r="N29" s="64"/>
    </row>
    <row r="30" spans="1:14" s="65" customFormat="1" ht="25.5">
      <c r="A30" s="27">
        <v>15</v>
      </c>
      <c r="B30" s="333"/>
      <c r="C30" s="35" t="s">
        <v>157</v>
      </c>
      <c r="D30" s="35" t="str">
        <f>VLOOKUP($C30,'[2]Tài khoản'!A$2:D$2746,2,FALSE)</f>
        <v>CAP CER 1uF 50V 20% SMD, 0805, X7R</v>
      </c>
      <c r="E30" s="36" t="s">
        <v>55</v>
      </c>
      <c r="F30" s="70">
        <v>16000</v>
      </c>
      <c r="G30" s="71">
        <v>16000</v>
      </c>
      <c r="H30" s="68"/>
      <c r="I30" s="159" t="str">
        <f>VLOOKUP(C30,'Danh mục VT'!A$2:E$2898,5,FALSE)</f>
        <v>NVL</v>
      </c>
      <c r="J30" s="185" t="s">
        <v>5916</v>
      </c>
      <c r="K30" s="181" t="s">
        <v>5874</v>
      </c>
      <c r="L30" s="58" t="s">
        <v>5956</v>
      </c>
      <c r="M30" s="145"/>
      <c r="N30" s="64"/>
    </row>
    <row r="31" spans="1:14" s="65" customFormat="1" ht="25.5">
      <c r="A31" s="27">
        <v>16</v>
      </c>
      <c r="B31" s="333"/>
      <c r="C31" s="35" t="s">
        <v>158</v>
      </c>
      <c r="D31" s="35" t="str">
        <f>VLOOKUP($C31,'[2]Tài khoản'!A$2:D$2746,2,FALSE)</f>
        <v>CAP CER 2200 PF 2KV 10% RADIAL Y-CAP</v>
      </c>
      <c r="E31" s="36" t="s">
        <v>55</v>
      </c>
      <c r="F31" s="70">
        <v>16000</v>
      </c>
      <c r="G31" s="71">
        <v>16500</v>
      </c>
      <c r="H31" s="68"/>
      <c r="I31" s="159" t="str">
        <f>VLOOKUP(C31,'Danh mục VT'!A$2:E$2898,5,FALSE)</f>
        <v>NVL</v>
      </c>
      <c r="J31" s="185" t="s">
        <v>5916</v>
      </c>
      <c r="K31" s="181" t="s">
        <v>5874</v>
      </c>
      <c r="L31" s="58" t="s">
        <v>5956</v>
      </c>
      <c r="M31" s="145"/>
      <c r="N31" s="64"/>
    </row>
    <row r="32" spans="1:14" s="65" customFormat="1" ht="25.5">
      <c r="A32" s="27">
        <v>17</v>
      </c>
      <c r="B32" s="333"/>
      <c r="C32" s="35" t="s">
        <v>159</v>
      </c>
      <c r="D32" s="35" t="str">
        <f>VLOOKUP($C32,'[2]Tài khoản'!A$2:D$2746,2,FALSE)</f>
        <v>CAP CER 2200 pF 50V 20% SMD, 0805, X7R</v>
      </c>
      <c r="E32" s="36" t="s">
        <v>55</v>
      </c>
      <c r="F32" s="70">
        <v>16001</v>
      </c>
      <c r="G32" s="71">
        <v>15996</v>
      </c>
      <c r="H32" s="68"/>
      <c r="I32" s="159" t="str">
        <f>VLOOKUP(C32,'Danh mục VT'!A$2:E$2898,5,FALSE)</f>
        <v>NVL</v>
      </c>
      <c r="J32" s="185" t="s">
        <v>5916</v>
      </c>
      <c r="K32" s="181" t="s">
        <v>5874</v>
      </c>
      <c r="L32" s="58" t="s">
        <v>5956</v>
      </c>
      <c r="M32" s="145"/>
      <c r="N32" s="64"/>
    </row>
    <row r="33" spans="1:14" s="65" customFormat="1" ht="25.5">
      <c r="A33" s="27">
        <v>18</v>
      </c>
      <c r="B33" s="333"/>
      <c r="C33" s="35" t="s">
        <v>160</v>
      </c>
      <c r="D33" s="35" t="str">
        <f>VLOOKUP($C33,'[2]Tài khoản'!A$2:D$2746,2,FALSE)</f>
        <v>CAP CER 4700 pF, 20%, 250V, X7R, 1206</v>
      </c>
      <c r="E33" s="36" t="s">
        <v>55</v>
      </c>
      <c r="F33" s="70">
        <v>31068</v>
      </c>
      <c r="G33" s="71">
        <v>30000</v>
      </c>
      <c r="H33" s="68"/>
      <c r="I33" s="159" t="str">
        <f>VLOOKUP(C33,'Danh mục VT'!A$2:E$2898,5,FALSE)</f>
        <v>NVL</v>
      </c>
      <c r="J33" s="185" t="s">
        <v>5916</v>
      </c>
      <c r="K33" s="181" t="s">
        <v>5874</v>
      </c>
      <c r="L33" s="58" t="s">
        <v>5956</v>
      </c>
      <c r="M33" s="145"/>
      <c r="N33" s="64"/>
    </row>
    <row r="34" spans="1:14" s="65" customFormat="1" ht="38.25">
      <c r="A34" s="27">
        <v>19</v>
      </c>
      <c r="B34" s="333"/>
      <c r="C34" s="35" t="s">
        <v>161</v>
      </c>
      <c r="D34" s="35" t="str">
        <f>VLOOKUP($C34,'[2]Tài khoản'!A$2:D$2746,2,FALSE)</f>
        <v>CAP FILM 100 nF 630V ( 275VAC) 20%, RADIAL, pitch 10 or 15 mm</v>
      </c>
      <c r="E34" s="36" t="s">
        <v>55</v>
      </c>
      <c r="F34" s="70">
        <v>16000</v>
      </c>
      <c r="G34" s="71">
        <v>16000</v>
      </c>
      <c r="H34" s="68"/>
      <c r="I34" s="159" t="str">
        <f>VLOOKUP(C34,'Danh mục VT'!A$2:E$2898,5,FALSE)</f>
        <v>NVL</v>
      </c>
      <c r="J34" s="185" t="s">
        <v>5916</v>
      </c>
      <c r="K34" s="181" t="s">
        <v>5874</v>
      </c>
      <c r="L34" s="58" t="s">
        <v>5956</v>
      </c>
      <c r="M34" s="145"/>
      <c r="N34" s="64"/>
    </row>
    <row r="35" spans="1:14" s="65" customFormat="1" ht="25.5">
      <c r="A35" s="27">
        <v>20</v>
      </c>
      <c r="B35" s="333"/>
      <c r="C35" s="35" t="s">
        <v>162</v>
      </c>
      <c r="D35" s="35" t="str">
        <f>VLOOKUP($C35,'[2]Tài khoản'!A$2:D$2746,2,FALSE)</f>
        <v>DIODE FAST REC 600V 1A, SMD, MiniMELF</v>
      </c>
      <c r="E35" s="36" t="s">
        <v>55</v>
      </c>
      <c r="F35" s="70">
        <v>31991</v>
      </c>
      <c r="G35" s="71">
        <v>35000</v>
      </c>
      <c r="H35" s="68"/>
      <c r="I35" s="159" t="str">
        <f>VLOOKUP(C35,'Danh mục VT'!A$2:E$2898,5,FALSE)</f>
        <v>NVL</v>
      </c>
      <c r="J35" s="185" t="s">
        <v>5916</v>
      </c>
      <c r="K35" s="181" t="s">
        <v>5874</v>
      </c>
      <c r="L35" s="58" t="s">
        <v>5956</v>
      </c>
      <c r="M35" s="145"/>
      <c r="N35" s="64"/>
    </row>
    <row r="36" spans="1:14" s="65" customFormat="1" ht="25.5">
      <c r="A36" s="27">
        <v>21</v>
      </c>
      <c r="B36" s="123"/>
      <c r="C36" s="35" t="s">
        <v>163</v>
      </c>
      <c r="D36" s="35" t="str">
        <f>VLOOKUP($C36,'[2]Tài khoản'!A$2:D$2746,2,FALSE)</f>
        <v>GREEN-MODE FLYBACK CONTROLLER UCC28710</v>
      </c>
      <c r="E36" s="36" t="s">
        <v>55</v>
      </c>
      <c r="F36" s="126">
        <v>14500</v>
      </c>
      <c r="G36" s="31">
        <v>15000</v>
      </c>
      <c r="H36" s="127"/>
      <c r="I36" s="159" t="str">
        <f>VLOOKUP(C36,'Danh mục VT'!A$2:E$2898,5,FALSE)</f>
        <v>NVL</v>
      </c>
      <c r="J36" s="185" t="s">
        <v>5916</v>
      </c>
      <c r="K36" s="181" t="s">
        <v>5874</v>
      </c>
      <c r="L36" s="58" t="s">
        <v>5956</v>
      </c>
      <c r="M36" s="145"/>
      <c r="N36" s="64"/>
    </row>
    <row r="37" spans="1:14" s="65" customFormat="1" ht="25.5">
      <c r="A37" s="27">
        <v>22</v>
      </c>
      <c r="B37" s="123"/>
      <c r="C37" s="35" t="s">
        <v>164</v>
      </c>
      <c r="D37" s="35" t="str">
        <f>VLOOKUP($C37,'[2]Tài khoản'!A$2:D$2746,2,FALSE)</f>
        <v>IND, 10uH, 2.4A, SMD, 6x6, NRS6045T100MMGK</v>
      </c>
      <c r="E37" s="36" t="s">
        <v>55</v>
      </c>
      <c r="F37" s="126">
        <v>15500</v>
      </c>
      <c r="G37" s="31">
        <v>16500</v>
      </c>
      <c r="H37" s="127"/>
      <c r="I37" s="159" t="str">
        <f>VLOOKUP(C37,'Danh mục VT'!A$2:E$2898,5,FALSE)</f>
        <v>NVL</v>
      </c>
      <c r="J37" s="185" t="s">
        <v>5916</v>
      </c>
      <c r="K37" s="181" t="s">
        <v>5874</v>
      </c>
      <c r="L37" s="58" t="s">
        <v>5956</v>
      </c>
      <c r="M37" s="145"/>
      <c r="N37" s="64"/>
    </row>
    <row r="38" spans="1:14" s="65" customFormat="1" ht="25.5">
      <c r="A38" s="27">
        <v>23</v>
      </c>
      <c r="B38" s="123"/>
      <c r="C38" s="35" t="s">
        <v>165</v>
      </c>
      <c r="D38" s="35" t="str">
        <f>VLOOKUP($C38,'[2]Tài khoản'!A$2:D$2746,2,FALSE)</f>
        <v>MOSFET N-CH 600V 2.4A TO-251</v>
      </c>
      <c r="E38" s="36" t="s">
        <v>55</v>
      </c>
      <c r="F38" s="126">
        <v>16000</v>
      </c>
      <c r="G38" s="31">
        <v>16500</v>
      </c>
      <c r="H38" s="127"/>
      <c r="I38" s="159" t="str">
        <f>VLOOKUP(C38,'Danh mục VT'!A$2:E$2898,5,FALSE)</f>
        <v>NVL</v>
      </c>
      <c r="J38" s="185" t="s">
        <v>5916</v>
      </c>
      <c r="K38" s="181" t="s">
        <v>5874</v>
      </c>
      <c r="L38" s="58" t="s">
        <v>5956</v>
      </c>
      <c r="M38" s="145"/>
      <c r="N38" s="64"/>
    </row>
    <row r="39" spans="1:14" s="65" customFormat="1" ht="25.5">
      <c r="A39" s="27">
        <v>24</v>
      </c>
      <c r="B39" s="123"/>
      <c r="C39" s="35" t="s">
        <v>166</v>
      </c>
      <c r="D39" s="35" t="str">
        <f>VLOOKUP($C39,'[2]Tài khoản'!A$2:D$2746,2,FALSE)</f>
        <v>RES 10 OHM, 1%, SMD, 1206</v>
      </c>
      <c r="E39" s="36" t="s">
        <v>55</v>
      </c>
      <c r="F39" s="126">
        <v>32000</v>
      </c>
      <c r="G39" s="31">
        <v>31998</v>
      </c>
      <c r="H39" s="127"/>
      <c r="I39" s="159" t="str">
        <f>VLOOKUP(C39,'Danh mục VT'!A$2:E$2898,5,FALSE)</f>
        <v>NVL</v>
      </c>
      <c r="J39" s="185" t="s">
        <v>5916</v>
      </c>
      <c r="K39" s="181" t="s">
        <v>5874</v>
      </c>
      <c r="L39" s="58" t="s">
        <v>5956</v>
      </c>
      <c r="M39" s="145"/>
      <c r="N39" s="64"/>
    </row>
    <row r="40" spans="1:14" s="65" customFormat="1" ht="25.5">
      <c r="A40" s="27">
        <v>25</v>
      </c>
      <c r="B40" s="123"/>
      <c r="C40" s="35" t="s">
        <v>167</v>
      </c>
      <c r="D40" s="35" t="str">
        <f>VLOOKUP($C40,'[2]Tài khoản'!A$2:D$2746,2,FALSE)</f>
        <v>RES 100K OHM, 1%, SMD,  1206</v>
      </c>
      <c r="E40" s="36" t="s">
        <v>55</v>
      </c>
      <c r="F40" s="126">
        <v>15999</v>
      </c>
      <c r="G40" s="31">
        <v>19996</v>
      </c>
      <c r="H40" s="127"/>
      <c r="I40" s="159" t="str">
        <f>VLOOKUP(C40,'Danh mục VT'!A$2:E$2898,5,FALSE)</f>
        <v>NVL</v>
      </c>
      <c r="J40" s="185" t="s">
        <v>5916</v>
      </c>
      <c r="K40" s="181" t="s">
        <v>5874</v>
      </c>
      <c r="L40" s="58" t="s">
        <v>5956</v>
      </c>
      <c r="M40" s="145"/>
      <c r="N40" s="64"/>
    </row>
    <row r="41" spans="1:14" s="65" customFormat="1">
      <c r="A41" s="27">
        <v>26</v>
      </c>
      <c r="B41" s="123"/>
      <c r="C41" s="35" t="s">
        <v>168</v>
      </c>
      <c r="D41" s="35" t="str">
        <f>VLOOKUP($C41,'[2]Tài khoản'!A$2:D$2746,2,FALSE)</f>
        <v>RES,THK,0805,10K,1%</v>
      </c>
      <c r="E41" s="36" t="s">
        <v>55</v>
      </c>
      <c r="F41" s="126">
        <v>31993</v>
      </c>
      <c r="G41" s="31">
        <v>34993</v>
      </c>
      <c r="H41" s="127"/>
      <c r="I41" s="159" t="str">
        <f>VLOOKUP(C41,'Danh mục VT'!A$2:E$2898,5,FALSE)</f>
        <v>NVL</v>
      </c>
      <c r="J41" s="185" t="s">
        <v>5916</v>
      </c>
      <c r="K41" s="181" t="s">
        <v>5874</v>
      </c>
      <c r="L41" s="58" t="s">
        <v>5956</v>
      </c>
      <c r="M41" s="145"/>
      <c r="N41" s="64"/>
    </row>
    <row r="42" spans="1:14" s="65" customFormat="1" ht="25.5">
      <c r="A42" s="27">
        <v>27</v>
      </c>
      <c r="B42" s="123"/>
      <c r="C42" s="35" t="s">
        <v>169</v>
      </c>
      <c r="D42" s="35" t="str">
        <f>VLOOKUP($C42,'[2]Tài khoản'!A$2:D$2746,2,FALSE)</f>
        <v>RES 180 OHM, 1%,SMD, 0805</v>
      </c>
      <c r="E42" s="36" t="s">
        <v>55</v>
      </c>
      <c r="F42" s="126">
        <v>12006</v>
      </c>
      <c r="G42" s="31">
        <v>14997</v>
      </c>
      <c r="H42" s="127"/>
      <c r="I42" s="159" t="str">
        <f>VLOOKUP(C42,'Danh mục VT'!A$2:E$2898,5,FALSE)</f>
        <v>NVL</v>
      </c>
      <c r="J42" s="185" t="s">
        <v>5916</v>
      </c>
      <c r="K42" s="181" t="s">
        <v>5874</v>
      </c>
      <c r="L42" s="58" t="s">
        <v>5956</v>
      </c>
      <c r="M42" s="145"/>
      <c r="N42" s="64"/>
    </row>
    <row r="43" spans="1:14" s="65" customFormat="1" ht="25.5">
      <c r="A43" s="27">
        <v>28</v>
      </c>
      <c r="B43" s="123"/>
      <c r="C43" s="35" t="s">
        <v>170</v>
      </c>
      <c r="D43" s="35" t="str">
        <f>VLOOKUP($C43,'[2]Tài khoản'!A$2:D$2746,2,FALSE)</f>
        <v>RES 22 OHM, 1%,SMD, 0805</v>
      </c>
      <c r="E43" s="36" t="s">
        <v>55</v>
      </c>
      <c r="F43" s="126">
        <v>15000</v>
      </c>
      <c r="G43" s="31">
        <f>G42</f>
        <v>14997</v>
      </c>
      <c r="H43" s="127"/>
      <c r="I43" s="159" t="str">
        <f>VLOOKUP(C43,'Danh mục VT'!A$2:E$2898,5,FALSE)</f>
        <v>NVL</v>
      </c>
      <c r="J43" s="185" t="s">
        <v>5916</v>
      </c>
      <c r="K43" s="181" t="s">
        <v>5874</v>
      </c>
      <c r="L43" s="58" t="s">
        <v>5956</v>
      </c>
      <c r="M43" s="145"/>
      <c r="N43" s="64"/>
    </row>
    <row r="44" spans="1:14" s="65" customFormat="1" ht="51">
      <c r="A44" s="27">
        <v>29</v>
      </c>
      <c r="B44" s="123"/>
      <c r="C44" s="35" t="s">
        <v>171</v>
      </c>
      <c r="D44" s="35" t="str">
        <f>VLOOKUP($C44,'[2]Tài khoản'!A$2:D$2746,2,FALSE)</f>
        <v>SURFACE MOUNT GLASS PASSIVATED BRIDGE RECTIFIER  600V, 0.8A</v>
      </c>
      <c r="E44" s="36" t="s">
        <v>55</v>
      </c>
      <c r="F44" s="126">
        <v>15773</v>
      </c>
      <c r="G44" s="31">
        <v>18000</v>
      </c>
      <c r="H44" s="127"/>
      <c r="I44" s="159" t="str">
        <f>VLOOKUP(C44,'Danh mục VT'!A$2:E$2898,5,FALSE)</f>
        <v>NVL</v>
      </c>
      <c r="J44" s="185" t="s">
        <v>5916</v>
      </c>
      <c r="K44" s="181" t="s">
        <v>5874</v>
      </c>
      <c r="L44" s="58" t="s">
        <v>5956</v>
      </c>
      <c r="M44" s="145"/>
      <c r="N44" s="64"/>
    </row>
    <row r="45" spans="1:14" s="65" customFormat="1" ht="31.5" customHeight="1">
      <c r="A45" s="27">
        <v>30</v>
      </c>
      <c r="B45" s="123"/>
      <c r="C45" s="35" t="s">
        <v>172</v>
      </c>
      <c r="D45" s="35" t="s">
        <v>180</v>
      </c>
      <c r="E45" s="36" t="s">
        <v>55</v>
      </c>
      <c r="F45" s="126">
        <v>15500</v>
      </c>
      <c r="G45" s="31">
        <v>16500</v>
      </c>
      <c r="H45" s="127"/>
      <c r="I45" s="159" t="str">
        <f>VLOOKUP(C45,'Danh mục VT'!A$2:E$2898,5,FALSE)</f>
        <v>NVL</v>
      </c>
      <c r="J45" s="185" t="s">
        <v>5916</v>
      </c>
      <c r="K45" s="181" t="s">
        <v>5874</v>
      </c>
      <c r="L45" s="58" t="s">
        <v>5956</v>
      </c>
      <c r="M45" s="145"/>
      <c r="N45" s="64"/>
    </row>
    <row r="46" spans="1:14" s="65" customFormat="1" ht="62.25" customHeight="1">
      <c r="A46" s="27">
        <v>31</v>
      </c>
      <c r="B46" s="123"/>
      <c r="C46" s="35" t="s">
        <v>173</v>
      </c>
      <c r="D46" s="35" t="str">
        <f>VLOOKUP($C46,'[2]Tài khoản'!A$2:D$2746,2,FALSE)</f>
        <v>DC cable 5.5*2.1mm, end is strip
with Strain Relief , UL 2464 18AWG ,1m</v>
      </c>
      <c r="E46" s="36" t="s">
        <v>55</v>
      </c>
      <c r="F46" s="126">
        <v>16000</v>
      </c>
      <c r="G46" s="31">
        <v>16000</v>
      </c>
      <c r="H46" s="127"/>
      <c r="I46" s="159" t="str">
        <f>VLOOKUP(C46,'Danh mục VT'!A$2:E$2898,5,FALSE)</f>
        <v>NVL</v>
      </c>
      <c r="J46" s="185" t="s">
        <v>5916</v>
      </c>
      <c r="K46" s="181" t="s">
        <v>5874</v>
      </c>
      <c r="L46" s="58" t="s">
        <v>5956</v>
      </c>
      <c r="M46" s="145"/>
      <c r="N46" s="64"/>
    </row>
    <row r="47" spans="1:14" s="65" customFormat="1" ht="46.5" customHeight="1">
      <c r="A47" s="27">
        <v>32</v>
      </c>
      <c r="B47" s="123"/>
      <c r="C47" s="35" t="s">
        <v>174</v>
      </c>
      <c r="D47" s="35" t="str">
        <f>VLOOKUP($C47,'[2]Tài khoản'!A$2:D$2746,2,FALSE)</f>
        <v>0.5 mm2 Cu, multi strain, PVC cladding electric wire,  50 mm length</v>
      </c>
      <c r="E47" s="131" t="s">
        <v>55</v>
      </c>
      <c r="F47" s="126">
        <v>32000</v>
      </c>
      <c r="G47" s="23">
        <v>32000</v>
      </c>
      <c r="H47" s="133"/>
      <c r="I47" s="159" t="str">
        <f>VLOOKUP(C47,'Danh mục VT'!A$2:E$2898,5,FALSE)</f>
        <v>NVL</v>
      </c>
      <c r="J47" s="185" t="s">
        <v>5916</v>
      </c>
      <c r="K47" s="181" t="s">
        <v>5874</v>
      </c>
      <c r="L47" s="58" t="s">
        <v>5956</v>
      </c>
      <c r="M47" s="145"/>
      <c r="N47" s="64"/>
    </row>
    <row r="48" spans="1:14" s="65" customFormat="1" ht="29.25" customHeight="1">
      <c r="A48" s="27">
        <v>33</v>
      </c>
      <c r="B48" s="125"/>
      <c r="C48" s="35" t="s">
        <v>175</v>
      </c>
      <c r="D48" s="35" t="str">
        <f>VLOOKUP($C48,'[2]Tài khoản'!A$2:D$2746,2,FALSE)</f>
        <v>CASE, TOP, Plastic ABS, Moulding, 12V1250, black</v>
      </c>
      <c r="E48" s="125" t="s">
        <v>55</v>
      </c>
      <c r="F48" s="126">
        <v>16000</v>
      </c>
      <c r="G48" s="31">
        <v>17300</v>
      </c>
      <c r="H48" s="127"/>
      <c r="I48" s="159" t="str">
        <f>VLOOKUP(C48,'Danh mục VT'!A$2:E$2898,5,FALSE)</f>
        <v>NVL</v>
      </c>
      <c r="J48" s="185" t="s">
        <v>5916</v>
      </c>
      <c r="K48" s="181" t="s">
        <v>5874</v>
      </c>
      <c r="L48" s="58" t="s">
        <v>5956</v>
      </c>
      <c r="M48" s="145"/>
      <c r="N48" s="64"/>
    </row>
    <row r="49" spans="1:16" s="65" customFormat="1" ht="51">
      <c r="A49" s="27">
        <v>34</v>
      </c>
      <c r="B49" s="125"/>
      <c r="C49" s="29" t="s">
        <v>176</v>
      </c>
      <c r="D49" s="35" t="str">
        <f>VLOOKUP($C49,'[2]Tài khoản'!A$2:D$2746,2,FALSE)</f>
        <v>CASE, BOTTOM, Plastic ABS, Moulding with 02 Prong : AC  Euro Plug Stype, 4 mm, black</v>
      </c>
      <c r="E49" s="125" t="s">
        <v>55</v>
      </c>
      <c r="F49" s="126">
        <v>16000</v>
      </c>
      <c r="G49" s="31">
        <f>G48</f>
        <v>17300</v>
      </c>
      <c r="H49" s="127"/>
      <c r="I49" s="159" t="str">
        <f>VLOOKUP(C49,'Danh mục VT'!A$2:E$2898,5,FALSE)</f>
        <v>NVL</v>
      </c>
      <c r="J49" s="185" t="s">
        <v>5916</v>
      </c>
      <c r="K49" s="181" t="s">
        <v>5874</v>
      </c>
      <c r="L49" s="58"/>
      <c r="M49" s="145"/>
      <c r="N49" s="64"/>
    </row>
    <row r="50" spans="1:16" s="173" customFormat="1" ht="24.75" customHeight="1">
      <c r="A50" s="171" t="s">
        <v>22</v>
      </c>
      <c r="B50" s="172"/>
      <c r="D50" s="174" t="s">
        <v>6219</v>
      </c>
      <c r="E50" s="175"/>
      <c r="F50" s="175"/>
      <c r="G50" s="175"/>
      <c r="H50" s="176"/>
      <c r="I50" s="90"/>
      <c r="J50" s="182"/>
      <c r="K50" s="182"/>
      <c r="L50" s="90"/>
      <c r="M50" s="90"/>
      <c r="N50" s="177"/>
    </row>
    <row r="51" spans="1:16" s="77" customFormat="1">
      <c r="A51" s="82"/>
      <c r="E51" s="430" t="s">
        <v>6197</v>
      </c>
      <c r="F51" s="430"/>
      <c r="G51" s="430"/>
      <c r="H51" s="430"/>
      <c r="I51" s="63"/>
      <c r="J51" s="178"/>
      <c r="K51" s="178"/>
      <c r="L51" s="63"/>
      <c r="M51" s="63"/>
      <c r="N51" s="81"/>
    </row>
    <row r="52" spans="1:16" s="77" customFormat="1">
      <c r="A52" s="433" t="s">
        <v>24</v>
      </c>
      <c r="B52" s="433"/>
      <c r="C52" s="433"/>
      <c r="D52" s="83" t="s">
        <v>25</v>
      </c>
      <c r="E52" s="433" t="s">
        <v>26</v>
      </c>
      <c r="F52" s="433"/>
      <c r="G52" s="435" t="s">
        <v>27</v>
      </c>
      <c r="H52" s="435"/>
      <c r="I52" s="63"/>
      <c r="J52" s="178"/>
      <c r="K52" s="178"/>
      <c r="L52" s="63"/>
      <c r="M52" s="63"/>
      <c r="N52" s="81"/>
    </row>
    <row r="53" spans="1:16" s="89" customFormat="1">
      <c r="A53" s="434" t="s">
        <v>28</v>
      </c>
      <c r="B53" s="434"/>
      <c r="C53" s="434"/>
      <c r="D53" s="84" t="s">
        <v>28</v>
      </c>
      <c r="E53" s="434" t="s">
        <v>28</v>
      </c>
      <c r="F53" s="434"/>
      <c r="G53" s="86"/>
      <c r="H53" s="87"/>
      <c r="I53" s="63"/>
      <c r="J53" s="178"/>
      <c r="K53" s="178"/>
      <c r="L53" s="63"/>
      <c r="M53" s="63"/>
      <c r="N53" s="88"/>
    </row>
    <row r="54" spans="1:16" s="65" customFormat="1">
      <c r="A54" s="1"/>
      <c r="B54" s="2"/>
      <c r="C54" s="2"/>
      <c r="D54" s="331"/>
      <c r="E54" s="331"/>
      <c r="F54" s="2"/>
      <c r="G54" s="2"/>
      <c r="H54" s="5"/>
      <c r="I54" s="63"/>
      <c r="J54" s="178"/>
      <c r="K54" s="178"/>
      <c r="L54" s="63"/>
      <c r="M54" s="63"/>
      <c r="N54" s="64"/>
    </row>
    <row r="55" spans="1:16" s="65" customFormat="1">
      <c r="A55" s="1"/>
      <c r="B55" s="2"/>
      <c r="C55" s="2"/>
      <c r="D55" s="331"/>
      <c r="E55" s="331"/>
      <c r="F55" s="2"/>
      <c r="G55" s="2"/>
      <c r="H55" s="5"/>
      <c r="I55" s="63"/>
      <c r="J55" s="178"/>
      <c r="K55" s="178"/>
      <c r="L55" s="63"/>
      <c r="M55" s="63"/>
      <c r="N55" s="64"/>
    </row>
    <row r="56" spans="1:16" s="65" customFormat="1">
      <c r="A56" s="1"/>
      <c r="B56" s="2"/>
      <c r="C56" s="2"/>
      <c r="D56" s="331"/>
      <c r="E56" s="331"/>
      <c r="F56" s="2"/>
      <c r="G56" s="2"/>
      <c r="H56" s="5"/>
      <c r="I56" s="63"/>
      <c r="J56" s="178"/>
      <c r="K56" s="178"/>
      <c r="L56" s="63"/>
      <c r="M56" s="63"/>
      <c r="N56" s="64"/>
    </row>
    <row r="57" spans="1:16" s="65" customFormat="1">
      <c r="A57" s="1"/>
      <c r="B57" s="2"/>
      <c r="C57" s="2"/>
      <c r="D57" s="331"/>
      <c r="E57" s="331"/>
      <c r="F57" s="2"/>
      <c r="G57" s="2"/>
      <c r="H57" s="5"/>
      <c r="I57" s="63"/>
      <c r="J57" s="178"/>
      <c r="K57" s="178"/>
      <c r="L57" s="63"/>
      <c r="M57" s="63"/>
      <c r="N57" s="64"/>
    </row>
    <row r="58" spans="1:16" s="57" customFormat="1">
      <c r="A58" s="422" t="s">
        <v>74</v>
      </c>
      <c r="B58" s="422"/>
      <c r="C58" s="422"/>
      <c r="D58" s="66"/>
      <c r="E58" s="2" t="s">
        <v>29</v>
      </c>
      <c r="F58" s="2"/>
      <c r="G58" s="2"/>
      <c r="H58" s="5"/>
      <c r="I58" s="63"/>
      <c r="J58" s="178"/>
      <c r="K58" s="178"/>
      <c r="L58" s="63"/>
      <c r="M58" s="63"/>
      <c r="N58" s="26"/>
    </row>
    <row r="59" spans="1:16">
      <c r="O59" s="2"/>
      <c r="P59" s="2"/>
    </row>
    <row r="60" spans="1:16">
      <c r="O60" s="2"/>
      <c r="P60" s="2"/>
    </row>
    <row r="61" spans="1:16">
      <c r="O61" s="2"/>
      <c r="P61" s="2"/>
    </row>
    <row r="62" spans="1:16">
      <c r="O62" s="2"/>
      <c r="P62" s="2"/>
    </row>
    <row r="63" spans="1:16">
      <c r="O63" s="2"/>
      <c r="P63" s="2"/>
    </row>
    <row r="64" spans="1:16">
      <c r="O64" s="2"/>
      <c r="P64" s="2"/>
    </row>
    <row r="65" spans="1:16">
      <c r="O65" s="2"/>
      <c r="P65" s="2"/>
    </row>
    <row r="66" spans="1:16">
      <c r="O66" s="2"/>
      <c r="P66" s="2"/>
    </row>
    <row r="67" spans="1:16">
      <c r="O67" s="2"/>
      <c r="P67" s="2"/>
    </row>
    <row r="68" spans="1:16">
      <c r="O68" s="2"/>
      <c r="P68" s="2"/>
    </row>
    <row r="69" spans="1:16">
      <c r="A69" s="2"/>
      <c r="F69" s="2"/>
      <c r="G69" s="2"/>
      <c r="H69" s="2"/>
      <c r="I69" s="2"/>
      <c r="J69" s="19"/>
      <c r="K69" s="19"/>
      <c r="L69" s="2"/>
      <c r="M69" s="2"/>
      <c r="N69" s="2"/>
      <c r="O69" s="2"/>
      <c r="P69" s="2"/>
    </row>
    <row r="70" spans="1:16">
      <c r="A70" s="2"/>
      <c r="F70" s="2"/>
      <c r="G70" s="2"/>
      <c r="H70" s="2"/>
      <c r="I70" s="2"/>
      <c r="J70" s="19"/>
      <c r="K70" s="19"/>
      <c r="L70" s="2"/>
      <c r="M70" s="2"/>
      <c r="N70" s="2"/>
      <c r="O70" s="2"/>
      <c r="P70" s="2"/>
    </row>
    <row r="71" spans="1:16">
      <c r="A71" s="2"/>
      <c r="F71" s="2"/>
      <c r="G71" s="2"/>
      <c r="H71" s="2"/>
      <c r="I71" s="2"/>
      <c r="J71" s="19"/>
      <c r="K71" s="19"/>
      <c r="L71" s="2"/>
      <c r="M71" s="2"/>
      <c r="N71" s="2"/>
      <c r="O71" s="2"/>
      <c r="P71" s="2"/>
    </row>
    <row r="72" spans="1:16">
      <c r="A72" s="2"/>
      <c r="F72" s="2"/>
      <c r="G72" s="2"/>
      <c r="H72" s="2"/>
      <c r="I72" s="2"/>
      <c r="J72" s="19"/>
      <c r="K72" s="19"/>
      <c r="L72" s="2"/>
      <c r="M72" s="2"/>
      <c r="N72" s="2"/>
      <c r="O72" s="2"/>
      <c r="P72" s="2"/>
    </row>
    <row r="73" spans="1:16">
      <c r="A73" s="2"/>
      <c r="F73" s="2"/>
      <c r="G73" s="2"/>
      <c r="H73" s="2"/>
      <c r="I73" s="2"/>
      <c r="J73" s="19"/>
      <c r="K73" s="19"/>
      <c r="L73" s="2"/>
      <c r="M73" s="2"/>
      <c r="N73" s="2"/>
      <c r="O73" s="2"/>
      <c r="P73" s="2"/>
    </row>
    <row r="74" spans="1:16">
      <c r="A74" s="2"/>
      <c r="F74" s="2"/>
      <c r="G74" s="2"/>
      <c r="H74" s="2"/>
      <c r="I74" s="2"/>
      <c r="J74" s="19"/>
      <c r="K74" s="19"/>
      <c r="L74" s="2"/>
      <c r="M74" s="2"/>
      <c r="N74" s="2"/>
      <c r="O74" s="2"/>
      <c r="P74" s="2"/>
    </row>
    <row r="75" spans="1:16">
      <c r="A75" s="2"/>
      <c r="F75" s="2"/>
      <c r="G75" s="2"/>
      <c r="H75" s="2"/>
      <c r="I75" s="2"/>
      <c r="J75" s="19"/>
      <c r="K75" s="19"/>
      <c r="L75" s="2"/>
      <c r="M75" s="2"/>
      <c r="N75" s="2"/>
      <c r="O75" s="2"/>
      <c r="P75" s="2"/>
    </row>
    <row r="76" spans="1:16">
      <c r="A76" s="2"/>
      <c r="F76" s="2"/>
      <c r="G76" s="2"/>
      <c r="H76" s="2"/>
      <c r="I76" s="2"/>
      <c r="J76" s="19"/>
      <c r="K76" s="19"/>
      <c r="L76" s="2"/>
      <c r="M76" s="2"/>
      <c r="N76" s="2"/>
      <c r="O76" s="2"/>
      <c r="P76" s="2"/>
    </row>
    <row r="77" spans="1:16">
      <c r="A77" s="2"/>
      <c r="F77" s="2"/>
      <c r="G77" s="2"/>
      <c r="H77" s="2"/>
      <c r="I77" s="2"/>
      <c r="J77" s="19"/>
      <c r="K77" s="19"/>
      <c r="L77" s="2"/>
      <c r="M77" s="2"/>
      <c r="N77" s="2"/>
      <c r="O77" s="2"/>
      <c r="P77" s="2"/>
    </row>
    <row r="78" spans="1:16">
      <c r="A78" s="2"/>
      <c r="F78" s="2"/>
      <c r="G78" s="2"/>
      <c r="H78" s="2"/>
      <c r="I78" s="2"/>
      <c r="J78" s="19"/>
      <c r="K78" s="19"/>
      <c r="L78" s="2"/>
      <c r="M78" s="2"/>
      <c r="N78" s="2"/>
      <c r="O78" s="2"/>
      <c r="P78" s="2"/>
    </row>
    <row r="79" spans="1:16">
      <c r="A79" s="2"/>
      <c r="F79" s="2"/>
      <c r="G79" s="2"/>
      <c r="H79" s="2"/>
      <c r="I79" s="2"/>
      <c r="J79" s="19"/>
      <c r="K79" s="19"/>
      <c r="L79" s="2"/>
      <c r="M79" s="2"/>
      <c r="N79" s="2"/>
      <c r="O79" s="2"/>
      <c r="P79" s="2"/>
    </row>
    <row r="80" spans="1:16">
      <c r="A80" s="2"/>
      <c r="F80" s="2"/>
      <c r="G80" s="2"/>
      <c r="H80" s="2"/>
      <c r="I80" s="2"/>
      <c r="J80" s="19"/>
      <c r="K80" s="19"/>
      <c r="L80" s="2"/>
      <c r="M80" s="2"/>
      <c r="N80" s="2"/>
      <c r="O80" s="2"/>
      <c r="P80" s="2"/>
    </row>
    <row r="81" spans="1:16">
      <c r="A81" s="2"/>
      <c r="F81" s="2"/>
      <c r="G81" s="2"/>
      <c r="H81" s="2"/>
      <c r="I81" s="2"/>
      <c r="J81" s="19"/>
      <c r="K81" s="19"/>
      <c r="L81" s="2"/>
      <c r="M81" s="2"/>
      <c r="N81" s="2"/>
      <c r="O81" s="2"/>
      <c r="P81" s="2"/>
    </row>
    <row r="82" spans="1:16">
      <c r="A82" s="2"/>
      <c r="F82" s="2"/>
      <c r="G82" s="2"/>
      <c r="H82" s="2"/>
      <c r="I82" s="2"/>
      <c r="J82" s="19"/>
      <c r="K82" s="19"/>
      <c r="L82" s="2"/>
      <c r="M82" s="2"/>
      <c r="N82" s="2"/>
      <c r="O82" s="2"/>
      <c r="P82" s="2"/>
    </row>
    <row r="83" spans="1:16">
      <c r="A83" s="2"/>
      <c r="F83" s="2"/>
      <c r="G83" s="2"/>
      <c r="H83" s="2"/>
      <c r="I83" s="2"/>
      <c r="J83" s="19"/>
      <c r="K83" s="19"/>
      <c r="L83" s="2"/>
      <c r="M83" s="2"/>
      <c r="N83" s="2"/>
      <c r="O83" s="2"/>
      <c r="P83" s="2"/>
    </row>
    <row r="84" spans="1:16">
      <c r="A84" s="2"/>
      <c r="F84" s="2"/>
      <c r="G84" s="2"/>
      <c r="H84" s="2"/>
      <c r="I84" s="2"/>
      <c r="J84" s="19"/>
      <c r="K84" s="19"/>
      <c r="L84" s="2"/>
      <c r="M84" s="2"/>
      <c r="N84" s="2"/>
      <c r="O84" s="2"/>
      <c r="P84" s="2"/>
    </row>
    <row r="85" spans="1:16">
      <c r="A85" s="2"/>
      <c r="F85" s="2"/>
      <c r="G85" s="2"/>
      <c r="H85" s="2"/>
      <c r="I85" s="2"/>
      <c r="J85" s="19"/>
      <c r="K85" s="19"/>
      <c r="L85" s="2"/>
      <c r="M85" s="2"/>
      <c r="N85" s="2"/>
      <c r="O85" s="2"/>
      <c r="P85" s="2"/>
    </row>
    <row r="86" spans="1:16">
      <c r="A86" s="2"/>
      <c r="F86" s="2"/>
      <c r="G86" s="2"/>
      <c r="H86" s="2"/>
      <c r="I86" s="2"/>
      <c r="J86" s="19"/>
      <c r="K86" s="19"/>
      <c r="L86" s="2"/>
      <c r="M86" s="2"/>
      <c r="N86" s="2"/>
      <c r="O86" s="2"/>
      <c r="P86" s="2"/>
    </row>
  </sheetData>
  <mergeCells count="12">
    <mergeCell ref="A58:C58"/>
    <mergeCell ref="A4:H4"/>
    <mergeCell ref="A5:H5"/>
    <mergeCell ref="D14:D15"/>
    <mergeCell ref="E14:E15"/>
    <mergeCell ref="F14:H14"/>
    <mergeCell ref="E51:H51"/>
    <mergeCell ref="A52:C52"/>
    <mergeCell ref="E52:F52"/>
    <mergeCell ref="G52:H52"/>
    <mergeCell ref="A53:C53"/>
    <mergeCell ref="E53:F53"/>
  </mergeCells>
  <pageMargins left="0.7" right="0.7" top="0.75" bottom="0.75" header="0.3" footer="0.3"/>
  <pageSetup paperSize="9"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31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31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1.7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30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6230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31"/>
      <c r="G10" s="334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31" customFormat="1" ht="25.5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8.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4.700000000000003" customHeight="1">
      <c r="A16" s="27">
        <v>1</v>
      </c>
      <c r="B16" s="333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12000</v>
      </c>
      <c r="G16" s="37">
        <v>12000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46.5" customHeight="1">
      <c r="A17" s="27">
        <v>2</v>
      </c>
      <c r="B17" s="333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6000</v>
      </c>
      <c r="G17" s="37">
        <v>6003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35.25" customHeight="1">
      <c r="A18" s="27">
        <v>3</v>
      </c>
      <c r="B18" s="333"/>
      <c r="C18" s="102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6000</v>
      </c>
      <c r="G18" s="37">
        <v>6000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46.5" customHeight="1">
      <c r="A19" s="27">
        <v>4</v>
      </c>
      <c r="B19" s="333"/>
      <c r="C19" s="102" t="s">
        <v>114</v>
      </c>
      <c r="D19" s="35" t="str">
        <f>VLOOKUP($C19,'[2]Tài khoản'!A$2:D$2746,2,FALSE)</f>
        <v>PUSH BUT,12V,7.7x24.9mm,+/- 0.2%</v>
      </c>
      <c r="E19" s="36" t="s">
        <v>119</v>
      </c>
      <c r="F19" s="37">
        <v>6000</v>
      </c>
      <c r="G19" s="37">
        <v>6000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44.25" customHeight="1">
      <c r="A20" s="27">
        <v>5</v>
      </c>
      <c r="B20" s="333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7">
        <v>6000</v>
      </c>
      <c r="G20" s="37">
        <v>6000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5.25" customHeight="1">
      <c r="A21" s="128">
        <v>6</v>
      </c>
      <c r="B21" s="277"/>
      <c r="C21" s="102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278">
        <v>6000</v>
      </c>
      <c r="G21" s="37">
        <v>6000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23.25" customHeight="1">
      <c r="A22" s="134">
        <v>7</v>
      </c>
      <c r="B22" s="125"/>
      <c r="C22" s="102" t="s">
        <v>117</v>
      </c>
      <c r="D22" s="35" t="str">
        <f>VLOOKUP($C22,'[2]Tài khoản'!A$2:D$2746,2,FALSE)</f>
        <v>SWH,PSH,T/H,R/A,SPST</v>
      </c>
      <c r="E22" s="125" t="s">
        <v>119</v>
      </c>
      <c r="F22" s="31">
        <v>12000</v>
      </c>
      <c r="G22" s="31">
        <v>12000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58"/>
      <c r="N22" s="279"/>
      <c r="O22" s="33"/>
      <c r="P22" s="33"/>
      <c r="Q22" s="42"/>
      <c r="R22" s="42"/>
      <c r="S22" s="42"/>
    </row>
    <row r="23" spans="1:19" s="8" customFormat="1" ht="9.1999999999999993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>
      <c r="A24" s="14" t="s">
        <v>22</v>
      </c>
      <c r="B24" s="18"/>
      <c r="D24" s="11" t="s">
        <v>6231</v>
      </c>
      <c r="E24" s="46"/>
      <c r="F24" s="46"/>
      <c r="G24" s="47"/>
      <c r="N24" s="1"/>
      <c r="O24" s="1"/>
      <c r="P24" s="1"/>
    </row>
    <row r="25" spans="1:19">
      <c r="E25" s="429" t="s">
        <v>6153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31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31"/>
      <c r="E30" s="331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31"/>
      <c r="E31" s="331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31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topLeftCell="A3" workbookViewId="0">
      <selection activeCell="L16" sqref="L16:L24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31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31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18.7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30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6232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31"/>
      <c r="G10" s="334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31" customFormat="1" ht="25.5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26.2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33.75" customHeight="1">
      <c r="A16" s="27">
        <v>1</v>
      </c>
      <c r="B16" s="333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v>2000</v>
      </c>
      <c r="G16" s="38">
        <v>2400</v>
      </c>
      <c r="H16" s="58"/>
      <c r="I16" s="159" t="str">
        <f>VLOOKUP(C16,'Danh mục VT'!A$2:E$2898,5,FALSE)</f>
        <v>NVL</v>
      </c>
      <c r="J16" s="195"/>
      <c r="K16" s="185" t="s">
        <v>5915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33.75" customHeight="1">
      <c r="A17" s="27">
        <v>2</v>
      </c>
      <c r="B17" s="333"/>
      <c r="C17" s="29" t="s">
        <v>145</v>
      </c>
      <c r="D17" s="335" t="s">
        <v>179</v>
      </c>
      <c r="E17" s="36" t="s">
        <v>119</v>
      </c>
      <c r="F17" s="37">
        <v>2000</v>
      </c>
      <c r="G17" s="38">
        <v>2000</v>
      </c>
      <c r="H17" s="58"/>
      <c r="I17" s="159" t="str">
        <f>VLOOKUP(C17,'Danh mục VT'!A$2:E$2898,5,FALSE)</f>
        <v>NVL</v>
      </c>
      <c r="J17" s="195"/>
      <c r="K17" s="185" t="s">
        <v>5915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3.75" customHeight="1">
      <c r="A18" s="27">
        <v>3</v>
      </c>
      <c r="B18" s="333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v>2000</v>
      </c>
      <c r="G18" s="38">
        <v>2000</v>
      </c>
      <c r="H18" s="58"/>
      <c r="I18" s="159" t="str">
        <f>VLOOKUP(C18,'Danh mục VT'!A$2:E$2898,5,FALSE)</f>
        <v>NVL</v>
      </c>
      <c r="J18" s="195"/>
      <c r="K18" s="185" t="s">
        <v>5915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42.75" customHeight="1">
      <c r="A19" s="27">
        <v>4</v>
      </c>
      <c r="B19" s="333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v>2000</v>
      </c>
      <c r="G19" s="38">
        <v>2007</v>
      </c>
      <c r="H19" s="58"/>
      <c r="I19" s="159" t="str">
        <f>VLOOKUP(C19,'Danh mục VT'!A$2:E$2898,5,FALSE)</f>
        <v>NVL</v>
      </c>
      <c r="J19" s="195"/>
      <c r="K19" s="185" t="s">
        <v>5915</v>
      </c>
      <c r="L19" s="181" t="s">
        <v>5874</v>
      </c>
      <c r="M19" s="181">
        <v>1521</v>
      </c>
      <c r="N19" s="257"/>
      <c r="O19" s="33"/>
      <c r="P19" s="33"/>
    </row>
    <row r="20" spans="1:16" s="8" customFormat="1" ht="42.75" customHeight="1">
      <c r="A20" s="27">
        <v>5</v>
      </c>
      <c r="B20" s="333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v>4000</v>
      </c>
      <c r="G20" s="38">
        <v>4000</v>
      </c>
      <c r="H20" s="58"/>
      <c r="I20" s="159" t="str">
        <f>VLOOKUP(C20,'Danh mục VT'!A$2:E$2898,5,FALSE)</f>
        <v>NVL</v>
      </c>
      <c r="J20" s="195"/>
      <c r="K20" s="185" t="s">
        <v>5915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33.75" customHeight="1">
      <c r="A21" s="27">
        <v>6</v>
      </c>
      <c r="B21" s="333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v>2000</v>
      </c>
      <c r="G21" s="38">
        <v>3000</v>
      </c>
      <c r="H21" s="58"/>
      <c r="I21" s="159" t="str">
        <f>VLOOKUP(C21,'Danh mục VT'!A$2:E$2898,5,FALSE)</f>
        <v>NVL</v>
      </c>
      <c r="J21" s="195"/>
      <c r="K21" s="185" t="s">
        <v>5915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42.75" customHeight="1">
      <c r="A22" s="27">
        <v>7</v>
      </c>
      <c r="B22" s="333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v>2000</v>
      </c>
      <c r="G22" s="38">
        <v>2000</v>
      </c>
      <c r="H22" s="58"/>
      <c r="I22" s="159" t="str">
        <f>VLOOKUP(C22,'Danh mục VT'!A$2:E$2898,5,FALSE)</f>
        <v>NVL</v>
      </c>
      <c r="J22" s="195"/>
      <c r="K22" s="185" t="s">
        <v>5915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33.75" customHeight="1">
      <c r="A23" s="27">
        <v>8</v>
      </c>
      <c r="B23" s="333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2000</v>
      </c>
      <c r="G23" s="38">
        <v>2025</v>
      </c>
      <c r="H23" s="58"/>
      <c r="I23" s="159" t="str">
        <f>VLOOKUP(C23,'Danh mục VT'!A$2:E$2898,5,FALSE)</f>
        <v>NVL</v>
      </c>
      <c r="J23" s="195"/>
      <c r="K23" s="185" t="s">
        <v>5915</v>
      </c>
      <c r="L23" s="181" t="s">
        <v>5874</v>
      </c>
      <c r="M23" s="181">
        <v>1521</v>
      </c>
      <c r="N23" s="257"/>
      <c r="O23" s="33"/>
      <c r="P23" s="33"/>
    </row>
    <row r="24" spans="1:16" s="8" customFormat="1" ht="33.75" customHeight="1">
      <c r="A24" s="27">
        <v>9</v>
      </c>
      <c r="B24" s="333"/>
      <c r="C24" s="29" t="s">
        <v>172</v>
      </c>
      <c r="D24" s="306" t="s">
        <v>180</v>
      </c>
      <c r="E24" s="36" t="s">
        <v>119</v>
      </c>
      <c r="F24" s="37">
        <v>2000</v>
      </c>
      <c r="G24" s="38">
        <v>3000</v>
      </c>
      <c r="H24" s="58"/>
      <c r="I24" s="159" t="str">
        <f>VLOOKUP(C24,'Danh mục VT'!A$2:E$2898,5,FALSE)</f>
        <v>NVL</v>
      </c>
      <c r="J24" s="195"/>
      <c r="K24" s="185" t="s">
        <v>5915</v>
      </c>
      <c r="L24" s="181" t="s">
        <v>5874</v>
      </c>
      <c r="M24" s="181">
        <v>1521</v>
      </c>
      <c r="N24" s="257"/>
      <c r="O24" s="33"/>
      <c r="P24" s="33"/>
    </row>
    <row r="25" spans="1:16" s="8" customFormat="1" ht="8.25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33"/>
      <c r="O25" s="33"/>
      <c r="P25" s="33"/>
    </row>
    <row r="26" spans="1:16">
      <c r="A26" s="14" t="s">
        <v>22</v>
      </c>
      <c r="B26" s="18"/>
      <c r="D26" s="11" t="s">
        <v>6233</v>
      </c>
      <c r="E26" s="46"/>
      <c r="F26" s="46"/>
      <c r="G26" s="47"/>
      <c r="N26" s="1"/>
      <c r="O26" s="1"/>
      <c r="P26" s="1"/>
    </row>
    <row r="27" spans="1:16">
      <c r="E27" s="429" t="s">
        <v>6169</v>
      </c>
      <c r="F27" s="429"/>
      <c r="G27" s="429"/>
      <c r="N27" s="1"/>
      <c r="O27" s="1"/>
      <c r="P27" s="1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1"/>
      <c r="O28" s="1"/>
      <c r="P28" s="1"/>
    </row>
    <row r="29" spans="1:16" s="331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5"/>
      <c r="O29" s="5"/>
      <c r="P29" s="5"/>
    </row>
    <row r="30" spans="1:16" s="8" customFormat="1">
      <c r="A30" s="1"/>
      <c r="B30" s="2"/>
      <c r="C30" s="2"/>
      <c r="D30" s="331"/>
      <c r="E30" s="331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>
      <c r="A31" s="1"/>
      <c r="B31" s="2"/>
      <c r="C31" s="2"/>
      <c r="D31" s="331"/>
      <c r="E31" s="331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8" customFormat="1">
      <c r="A32" s="1"/>
      <c r="B32" s="2"/>
      <c r="C32" s="2"/>
      <c r="D32" s="331"/>
      <c r="E32" s="331"/>
      <c r="F32" s="2"/>
      <c r="G32" s="5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s="8" customFormat="1">
      <c r="A33" s="1"/>
      <c r="B33" s="2"/>
      <c r="C33" s="2"/>
      <c r="D33" s="331"/>
      <c r="E33" s="331"/>
      <c r="F33" s="2"/>
      <c r="G33" s="5"/>
      <c r="H33" s="6"/>
      <c r="I33" s="6"/>
      <c r="J33" s="184"/>
      <c r="K33" s="184"/>
      <c r="L33" s="184"/>
      <c r="M33" s="184"/>
      <c r="N33" s="33"/>
      <c r="O33" s="33"/>
      <c r="P33" s="33"/>
    </row>
    <row r="34" spans="1:16" s="57" customFormat="1">
      <c r="A34" s="422" t="s">
        <v>74</v>
      </c>
      <c r="B34" s="422"/>
      <c r="C34" s="422"/>
      <c r="D34" s="331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5"/>
      <c r="O34" s="5"/>
      <c r="P34" s="5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1"/>
      <c r="O35" s="1"/>
      <c r="P35" s="1"/>
    </row>
  </sheetData>
  <mergeCells count="13">
    <mergeCell ref="A34:C34"/>
    <mergeCell ref="E27:G27"/>
    <mergeCell ref="A28:C28"/>
    <mergeCell ref="E28:F28"/>
    <mergeCell ref="G28:H28"/>
    <mergeCell ref="A29:C29"/>
    <mergeCell ref="E29:F29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D16" sqref="D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3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31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3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6234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31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6235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2.2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8.5" customHeight="1">
      <c r="A16" s="27">
        <v>1</v>
      </c>
      <c r="B16" s="333"/>
      <c r="C16" s="29" t="s">
        <v>5594</v>
      </c>
      <c r="D16" s="35" t="s">
        <v>5595</v>
      </c>
      <c r="E16" s="36" t="s">
        <v>55</v>
      </c>
      <c r="F16" s="70">
        <v>30000</v>
      </c>
      <c r="G16" s="70">
        <v>30000</v>
      </c>
      <c r="H16" s="58"/>
      <c r="I16" s="159" t="s">
        <v>6015</v>
      </c>
      <c r="J16" s="159"/>
      <c r="K16" s="185">
        <f>VLOOKUP(C16,'Danh mục VT'!A$2:F$2898,6,FALSE)</f>
        <v>6272</v>
      </c>
      <c r="L16" s="181" t="str">
        <f>VLOOKUP(C16,'Danh mục VT'!A$2:D$2898,4,FALSE)</f>
        <v>15228</v>
      </c>
      <c r="M16" s="58" t="s">
        <v>5956</v>
      </c>
      <c r="N16" s="145"/>
    </row>
    <row r="17" spans="1:19" s="8" customFormat="1" ht="28.5" customHeight="1">
      <c r="A17" s="27">
        <v>2</v>
      </c>
      <c r="B17" s="333"/>
      <c r="C17" s="29" t="s">
        <v>5596</v>
      </c>
      <c r="D17" s="35" t="s">
        <v>5597</v>
      </c>
      <c r="E17" s="36" t="s">
        <v>55</v>
      </c>
      <c r="F17" s="70">
        <v>30000</v>
      </c>
      <c r="G17" s="38">
        <f>4750+7750</f>
        <v>12500</v>
      </c>
      <c r="H17" s="58"/>
      <c r="I17" s="159" t="s">
        <v>6015</v>
      </c>
      <c r="J17" s="159"/>
      <c r="K17" s="185">
        <f>VLOOKUP(C17,'Danh mục VT'!A$2:F$2898,6,FALSE)</f>
        <v>6272</v>
      </c>
      <c r="L17" s="181" t="str">
        <f>VLOOKUP(C17,'Danh mục VT'!A$2:D$2898,4,FALSE)</f>
        <v>15228</v>
      </c>
      <c r="M17" s="58" t="s">
        <v>5956</v>
      </c>
      <c r="N17" s="145"/>
    </row>
    <row r="18" spans="1:19" s="8" customFormat="1" ht="28.5" customHeight="1">
      <c r="A18" s="27">
        <v>3</v>
      </c>
      <c r="B18" s="333"/>
      <c r="C18" s="276" t="s">
        <v>5598</v>
      </c>
      <c r="D18" s="35" t="s">
        <v>5599</v>
      </c>
      <c r="E18" s="36" t="s">
        <v>55</v>
      </c>
      <c r="F18" s="70">
        <v>30000</v>
      </c>
      <c r="G18" s="38">
        <v>56000</v>
      </c>
      <c r="H18" s="58"/>
      <c r="I18" s="159" t="s">
        <v>6015</v>
      </c>
      <c r="J18" s="159"/>
      <c r="K18" s="185">
        <f>VLOOKUP(C18,'Danh mục VT'!A$2:F$2898,6,FALSE)</f>
        <v>6272</v>
      </c>
      <c r="L18" s="181" t="str">
        <f>VLOOKUP(C18,'Danh mục VT'!A$2:D$2898,4,FALSE)</f>
        <v>15228</v>
      </c>
      <c r="M18" s="58" t="s">
        <v>5956</v>
      </c>
      <c r="N18" s="145"/>
    </row>
    <row r="19" spans="1:19" s="8" customFormat="1" ht="28.5" customHeight="1">
      <c r="A19" s="27">
        <v>4</v>
      </c>
      <c r="B19" s="333"/>
      <c r="C19" s="276" t="s">
        <v>5600</v>
      </c>
      <c r="D19" s="35" t="s">
        <v>5601</v>
      </c>
      <c r="E19" s="36" t="s">
        <v>55</v>
      </c>
      <c r="F19" s="70">
        <v>30000</v>
      </c>
      <c r="G19" s="38">
        <v>30030</v>
      </c>
      <c r="H19" s="58"/>
      <c r="I19" s="159" t="s">
        <v>6015</v>
      </c>
      <c r="J19" s="159"/>
      <c r="K19" s="185">
        <f>VLOOKUP(C19,'Danh mục VT'!A$2:F$2898,6,FALSE)</f>
        <v>6272</v>
      </c>
      <c r="L19" s="181" t="str">
        <f>VLOOKUP(C19,'Danh mục VT'!A$2:D$2898,4,FALSE)</f>
        <v>15228</v>
      </c>
      <c r="M19" s="58" t="s">
        <v>5956</v>
      </c>
      <c r="N19" s="148"/>
      <c r="O19" s="42"/>
      <c r="P19" s="42"/>
      <c r="Q19" s="42"/>
      <c r="R19" s="42"/>
      <c r="S19" s="42"/>
    </row>
    <row r="20" spans="1:19" s="8" customFormat="1" ht="9.75" customHeigh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58"/>
      <c r="N20" s="7"/>
    </row>
    <row r="21" spans="1:19">
      <c r="A21" s="14" t="s">
        <v>22</v>
      </c>
      <c r="B21" s="18"/>
      <c r="D21" s="11" t="s">
        <v>6236</v>
      </c>
      <c r="E21" s="46"/>
      <c r="F21" s="46"/>
      <c r="G21" s="47"/>
      <c r="N21" s="48"/>
      <c r="O21" s="2"/>
      <c r="P21" s="2"/>
    </row>
    <row r="22" spans="1:19">
      <c r="E22" s="429" t="s">
        <v>6197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31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31"/>
      <c r="E25" s="331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31"/>
      <c r="E26" s="33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31"/>
      <c r="E27" s="33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331" t="s">
        <v>6199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A29:C29"/>
    <mergeCell ref="E22:G22"/>
    <mergeCell ref="A23:C23"/>
    <mergeCell ref="E23:F23"/>
    <mergeCell ref="G23:H23"/>
    <mergeCell ref="A24:C24"/>
    <mergeCell ref="E24:F24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1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31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 ht="9.75" customHeight="1">
      <c r="A3" s="1"/>
      <c r="B3" s="2"/>
      <c r="C3" s="9"/>
      <c r="D3" s="2"/>
      <c r="E3" s="2"/>
      <c r="F3" s="331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21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 ht="6.75" customHeight="1">
      <c r="A6" s="1"/>
      <c r="B6" s="2"/>
      <c r="C6" s="3"/>
      <c r="D6" s="3"/>
      <c r="E6" s="3"/>
      <c r="F6" s="330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6237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9" spans="1:16" ht="9.75" customHeight="1"/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31"/>
      <c r="G10" s="334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31" customFormat="1" ht="25.5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20.4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18" customHeight="1">
      <c r="A16" s="27">
        <v>1</v>
      </c>
      <c r="B16" s="333"/>
      <c r="C16" s="306" t="s">
        <v>140</v>
      </c>
      <c r="D16" s="35" t="str">
        <f>VLOOKUP($C16,'[2]Tài khoản'!A$2:D$2746,2,FALSE)</f>
        <v>Băng dính bé</v>
      </c>
      <c r="E16" s="36" t="s">
        <v>139</v>
      </c>
      <c r="F16" s="37">
        <v>60</v>
      </c>
      <c r="G16" s="38">
        <v>60</v>
      </c>
      <c r="H16" s="58"/>
      <c r="I16" s="159" t="str">
        <f>VLOOKUP(C16,'Danh mục VT'!A$2:E$2898,5,FALSE)</f>
        <v>VTTH</v>
      </c>
      <c r="J16" s="195" t="s">
        <v>5956</v>
      </c>
      <c r="K16" s="185" t="s">
        <v>5913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15.75" customHeight="1">
      <c r="A17" s="27">
        <v>2</v>
      </c>
      <c r="B17" s="333"/>
      <c r="C17" s="306" t="s">
        <v>4983</v>
      </c>
      <c r="D17" s="35" t="str">
        <f>VLOOKUP($C17,'[2]Tài khoản'!A$2:D$2746,2,FALSE)</f>
        <v>Băng dính trong 5cm</v>
      </c>
      <c r="E17" s="36" t="s">
        <v>139</v>
      </c>
      <c r="F17" s="37">
        <v>72</v>
      </c>
      <c r="G17" s="38">
        <v>48</v>
      </c>
      <c r="H17" s="58"/>
      <c r="I17" s="159" t="s">
        <v>6015</v>
      </c>
      <c r="J17" s="195" t="s">
        <v>5956</v>
      </c>
      <c r="K17" s="185" t="s">
        <v>5913</v>
      </c>
      <c r="L17" s="181"/>
      <c r="M17" s="181"/>
      <c r="N17" s="257"/>
      <c r="O17" s="33"/>
      <c r="P17" s="33"/>
    </row>
    <row r="18" spans="1:16" s="8" customFormat="1" ht="30.95" customHeight="1">
      <c r="A18" s="27">
        <v>3</v>
      </c>
      <c r="B18" s="333"/>
      <c r="C18" s="306" t="s">
        <v>5410</v>
      </c>
      <c r="D18" s="35" t="str">
        <f>VLOOKUP($C18,'[2]Tài khoản'!A$2:D$2746,2,FALSE)</f>
        <v>Mực in mã vạch Resin 45mm x 300m</v>
      </c>
      <c r="E18" s="36" t="s">
        <v>139</v>
      </c>
      <c r="F18" s="37">
        <v>2</v>
      </c>
      <c r="G18" s="38">
        <v>2</v>
      </c>
      <c r="H18" s="58"/>
      <c r="I18" s="159" t="s">
        <v>6015</v>
      </c>
      <c r="J18" s="195" t="s">
        <v>5956</v>
      </c>
      <c r="K18" s="185" t="s">
        <v>5913</v>
      </c>
      <c r="L18" s="181"/>
      <c r="M18" s="181"/>
      <c r="N18" s="257"/>
      <c r="O18" s="33"/>
      <c r="P18" s="33"/>
    </row>
    <row r="19" spans="1:16" s="8" customFormat="1" ht="30.95" customHeight="1">
      <c r="A19" s="27">
        <v>4</v>
      </c>
      <c r="B19" s="333"/>
      <c r="C19" s="306" t="s">
        <v>5412</v>
      </c>
      <c r="D19" s="35" t="str">
        <f>VLOOKUP($C19,'[2]Tài khoản'!A$2:D$2746,2,FALSE)</f>
        <v>Mực in mã vạch Resin 80mm x 300m</v>
      </c>
      <c r="E19" s="36" t="s">
        <v>139</v>
      </c>
      <c r="F19" s="37">
        <v>4</v>
      </c>
      <c r="G19" s="38">
        <v>4</v>
      </c>
      <c r="H19" s="58"/>
      <c r="I19" s="159" t="s">
        <v>6015</v>
      </c>
      <c r="J19" s="195" t="s">
        <v>5956</v>
      </c>
      <c r="K19" s="185" t="s">
        <v>5913</v>
      </c>
      <c r="L19" s="181"/>
      <c r="M19" s="181"/>
      <c r="N19" s="257"/>
      <c r="O19" s="33"/>
      <c r="P19" s="33"/>
    </row>
    <row r="20" spans="1:16" s="8" customFormat="1" ht="15.75" customHeight="1">
      <c r="A20" s="27">
        <v>5</v>
      </c>
      <c r="B20" s="333"/>
      <c r="C20" s="306" t="s">
        <v>5089</v>
      </c>
      <c r="D20" s="35" t="str">
        <f>VLOOKUP($C20,'[2]Tài khoản'!A$2:D$2746,2,FALSE)</f>
        <v>Vải lau tĩnh điện</v>
      </c>
      <c r="E20" s="36" t="s">
        <v>6001</v>
      </c>
      <c r="F20" s="37">
        <v>4</v>
      </c>
      <c r="G20" s="38">
        <v>4</v>
      </c>
      <c r="H20" s="58"/>
      <c r="I20" s="159" t="s">
        <v>6015</v>
      </c>
      <c r="J20" s="195" t="s">
        <v>5956</v>
      </c>
      <c r="K20" s="185" t="s">
        <v>5913</v>
      </c>
      <c r="L20" s="181"/>
      <c r="M20" s="181"/>
      <c r="N20" s="257"/>
      <c r="O20" s="33"/>
      <c r="P20" s="33"/>
    </row>
    <row r="21" spans="1:16" s="8" customFormat="1" ht="21" customHeight="1">
      <c r="A21" s="27">
        <v>6</v>
      </c>
      <c r="B21" s="333"/>
      <c r="C21" s="363" t="s">
        <v>5125</v>
      </c>
      <c r="D21" s="35" t="str">
        <f>VLOOKUP($C21,'[2]Tài khoản'!A$2:D$2746,2,FALSE)</f>
        <v>Băng dính giấy 1cm</v>
      </c>
      <c r="E21" s="36" t="s">
        <v>139</v>
      </c>
      <c r="F21" s="37">
        <v>90</v>
      </c>
      <c r="G21" s="38">
        <v>90</v>
      </c>
      <c r="H21" s="58"/>
      <c r="I21" s="159" t="s">
        <v>6015</v>
      </c>
      <c r="J21" s="195" t="s">
        <v>5956</v>
      </c>
      <c r="K21" s="185" t="s">
        <v>5913</v>
      </c>
      <c r="L21" s="181"/>
      <c r="M21" s="181"/>
      <c r="N21" s="257"/>
      <c r="O21" s="33"/>
      <c r="P21" s="33"/>
    </row>
    <row r="22" spans="1:16" s="8" customFormat="1" ht="44.25" customHeight="1">
      <c r="A22" s="27">
        <v>7</v>
      </c>
      <c r="B22" s="333"/>
      <c r="C22" s="306" t="s">
        <v>5416</v>
      </c>
      <c r="D22" s="35" t="str">
        <f>VLOOKUP($C22,'[2]Tài khoản'!A$2:D$2746,2,FALSE)</f>
        <v>Thiếc dây 63WF2617D08S100 LD Wire-SN62/PB37</v>
      </c>
      <c r="E22" s="36" t="s">
        <v>5851</v>
      </c>
      <c r="F22" s="37">
        <v>10</v>
      </c>
      <c r="G22" s="38">
        <v>10</v>
      </c>
      <c r="H22" s="58"/>
      <c r="I22" s="159" t="s">
        <v>6015</v>
      </c>
      <c r="J22" s="195" t="s">
        <v>5956</v>
      </c>
      <c r="K22" s="185" t="s">
        <v>5913</v>
      </c>
      <c r="L22" s="181"/>
      <c r="M22" s="181"/>
      <c r="N22" s="257"/>
      <c r="O22" s="33"/>
      <c r="P22" s="33"/>
    </row>
    <row r="23" spans="1:16" s="8" customFormat="1" ht="21" customHeight="1">
      <c r="A23" s="27">
        <v>8</v>
      </c>
      <c r="B23" s="333"/>
      <c r="C23" s="363" t="s">
        <v>135</v>
      </c>
      <c r="D23" s="35" t="str">
        <f>VLOOKUP($C23,'[2]Tài khoản'!A$2:D$2746,2,FALSE)</f>
        <v>Keo 1101</v>
      </c>
      <c r="E23" s="36" t="s">
        <v>6008</v>
      </c>
      <c r="F23" s="37">
        <v>48</v>
      </c>
      <c r="G23" s="38">
        <v>29</v>
      </c>
      <c r="H23" s="58"/>
      <c r="I23" s="159" t="s">
        <v>6015</v>
      </c>
      <c r="J23" s="195" t="s">
        <v>5956</v>
      </c>
      <c r="K23" s="185" t="s">
        <v>5913</v>
      </c>
      <c r="L23" s="181"/>
      <c r="M23" s="181"/>
      <c r="N23" s="257"/>
      <c r="O23" s="33"/>
      <c r="P23" s="33"/>
    </row>
    <row r="24" spans="1:16" s="8" customFormat="1" ht="21" customHeight="1">
      <c r="A24" s="27">
        <v>9</v>
      </c>
      <c r="B24" s="333"/>
      <c r="C24" s="306" t="s">
        <v>127</v>
      </c>
      <c r="D24" s="35" t="str">
        <f>VLOOKUP($C24,'[2]Tài khoản'!A$2:D$2746,2,FALSE)</f>
        <v>Đầu mỏ hàn 900M-T-3C</v>
      </c>
      <c r="E24" s="36" t="s">
        <v>119</v>
      </c>
      <c r="F24" s="37">
        <v>10</v>
      </c>
      <c r="G24" s="38">
        <v>10</v>
      </c>
      <c r="H24" s="58"/>
      <c r="I24" s="159" t="str">
        <f>VLOOKUP(C24,'Danh mục VT'!A$2:E$2898,5,FALSE)</f>
        <v>CCDC</v>
      </c>
      <c r="J24" s="195" t="s">
        <v>5956</v>
      </c>
      <c r="K24" s="185" t="s">
        <v>5917</v>
      </c>
      <c r="L24" s="181" t="s">
        <v>5874</v>
      </c>
      <c r="M24" s="181">
        <v>1521</v>
      </c>
      <c r="N24" s="257"/>
      <c r="O24" s="33"/>
      <c r="P24" s="33"/>
    </row>
    <row r="25" spans="1:16" s="8" customFormat="1" ht="21" customHeight="1">
      <c r="A25" s="27">
        <v>10</v>
      </c>
      <c r="B25" s="333"/>
      <c r="C25" s="306" t="s">
        <v>5326</v>
      </c>
      <c r="D25" s="35" t="str">
        <f>VLOOKUP($C25,'[2]Tài khoản'!A$2:D$2746,2,FALSE)</f>
        <v>Tay hàn 936</v>
      </c>
      <c r="E25" s="36" t="s">
        <v>119</v>
      </c>
      <c r="F25" s="37">
        <v>2</v>
      </c>
      <c r="G25" s="37">
        <v>2</v>
      </c>
      <c r="H25" s="58"/>
      <c r="I25" s="159" t="str">
        <f>VLOOKUP(C25,'Danh mục VT'!A$2:E$2898,5,FALSE)</f>
        <v>CCDC</v>
      </c>
      <c r="J25" s="195" t="s">
        <v>5956</v>
      </c>
      <c r="K25" s="185" t="s">
        <v>5917</v>
      </c>
      <c r="L25" s="181" t="s">
        <v>5874</v>
      </c>
      <c r="M25" s="181">
        <v>1521</v>
      </c>
      <c r="N25" s="257"/>
      <c r="O25" s="33"/>
      <c r="P25" s="33"/>
    </row>
    <row r="26" spans="1:16" s="8" customFormat="1" ht="31.5" customHeight="1">
      <c r="A26" s="27">
        <v>11</v>
      </c>
      <c r="B26" s="333"/>
      <c r="C26" s="306" t="s">
        <v>5189</v>
      </c>
      <c r="D26" s="35" t="str">
        <f>VLOOKUP($C26,'[2]Tài khoản'!A$2:D$2746,2,FALSE)</f>
        <v>Tem "KHÔNG CHẤP NHẬN" màu đỏ 50x70mm</v>
      </c>
      <c r="E26" s="36" t="s">
        <v>6245</v>
      </c>
      <c r="F26" s="37">
        <v>50</v>
      </c>
      <c r="G26" s="37">
        <v>50</v>
      </c>
      <c r="H26" s="58"/>
      <c r="I26" s="159" t="s">
        <v>6015</v>
      </c>
      <c r="J26" s="195" t="s">
        <v>5956</v>
      </c>
      <c r="K26" s="185" t="s">
        <v>5913</v>
      </c>
      <c r="L26" s="181" t="s">
        <v>5874</v>
      </c>
      <c r="M26" s="181">
        <v>1521</v>
      </c>
      <c r="N26" s="257"/>
      <c r="O26" s="33"/>
      <c r="P26" s="33"/>
    </row>
    <row r="27" spans="1:16" s="8" customFormat="1" ht="21" customHeight="1">
      <c r="A27" s="27">
        <v>12</v>
      </c>
      <c r="B27" s="333"/>
      <c r="C27" s="306" t="s">
        <v>130</v>
      </c>
      <c r="D27" s="35" t="str">
        <f>VLOOKUP($C27,'[2]Tài khoản'!A$2:D$2746,2,FALSE)</f>
        <v>Găng tay chống tĩnh điện</v>
      </c>
      <c r="E27" s="36" t="s">
        <v>6246</v>
      </c>
      <c r="F27" s="37">
        <v>50</v>
      </c>
      <c r="G27" s="37">
        <v>50</v>
      </c>
      <c r="H27" s="58"/>
      <c r="I27" s="159" t="str">
        <f>VLOOKUP(C27,'Danh mục VT'!A$2:E$2898,5,FALSE)</f>
        <v>CCDC</v>
      </c>
      <c r="J27" s="195" t="s">
        <v>5956</v>
      </c>
      <c r="K27" s="185" t="s">
        <v>5917</v>
      </c>
      <c r="L27" s="181" t="s">
        <v>5874</v>
      </c>
      <c r="M27" s="181">
        <v>1521</v>
      </c>
      <c r="N27" s="257"/>
      <c r="O27" s="33"/>
      <c r="P27" s="33"/>
    </row>
    <row r="28" spans="1:16" s="8" customFormat="1" ht="21" customHeight="1">
      <c r="A28" s="27">
        <v>13</v>
      </c>
      <c r="B28" s="333"/>
      <c r="C28" s="306" t="s">
        <v>5398</v>
      </c>
      <c r="D28" s="35" t="str">
        <f>VLOOKUP($C28,'[2]Tài khoản'!A$2:D$2746,2,FALSE)</f>
        <v>Khẩu trang vải</v>
      </c>
      <c r="E28" s="36" t="s">
        <v>119</v>
      </c>
      <c r="F28" s="37">
        <v>50</v>
      </c>
      <c r="G28" s="37">
        <v>50</v>
      </c>
      <c r="H28" s="58"/>
      <c r="I28" s="159" t="s">
        <v>6015</v>
      </c>
      <c r="J28" s="195" t="s">
        <v>5956</v>
      </c>
      <c r="K28" s="185" t="s">
        <v>5913</v>
      </c>
      <c r="L28" s="181" t="s">
        <v>5874</v>
      </c>
      <c r="M28" s="181">
        <v>1521</v>
      </c>
      <c r="N28" s="257"/>
      <c r="O28" s="33"/>
      <c r="P28" s="33"/>
    </row>
    <row r="29" spans="1:16" s="8" customFormat="1" ht="29.25" customHeight="1">
      <c r="A29" s="27">
        <v>14</v>
      </c>
      <c r="B29" s="333"/>
      <c r="C29" s="306" t="s">
        <v>5204</v>
      </c>
      <c r="D29" s="35" t="str">
        <f>VLOOKUP($C29,'[2]Tài khoản'!A$2:D$2746,2,FALSE)</f>
        <v>Găng tay chống tĩnh điện kẻ sọc, có hạt</v>
      </c>
      <c r="E29" s="36" t="s">
        <v>6246</v>
      </c>
      <c r="F29" s="37">
        <v>50</v>
      </c>
      <c r="G29" s="37">
        <v>50</v>
      </c>
      <c r="H29" s="58"/>
      <c r="I29" s="159" t="str">
        <f>VLOOKUP(C29,'Danh mục VT'!A$2:E$2898,5,FALSE)</f>
        <v>CCDC</v>
      </c>
      <c r="J29" s="195" t="s">
        <v>5956</v>
      </c>
      <c r="K29" s="185" t="s">
        <v>5917</v>
      </c>
      <c r="L29" s="181" t="s">
        <v>5874</v>
      </c>
      <c r="M29" s="181">
        <v>1521</v>
      </c>
      <c r="N29" s="257"/>
      <c r="O29" s="33"/>
      <c r="P29" s="33"/>
    </row>
    <row r="30" spans="1:16" s="8" customFormat="1" ht="35.25" customHeight="1">
      <c r="A30" s="27">
        <v>15</v>
      </c>
      <c r="B30" s="333"/>
      <c r="C30" s="306" t="s">
        <v>137</v>
      </c>
      <c r="D30" s="306" t="s">
        <v>5602</v>
      </c>
      <c r="E30" s="36" t="s">
        <v>139</v>
      </c>
      <c r="F30" s="37">
        <v>14</v>
      </c>
      <c r="G30" s="37">
        <v>14</v>
      </c>
      <c r="H30" s="58"/>
      <c r="I30" s="159" t="s">
        <v>6015</v>
      </c>
      <c r="J30" s="195" t="s">
        <v>5956</v>
      </c>
      <c r="K30" s="185" t="s">
        <v>5913</v>
      </c>
      <c r="L30" s="181" t="s">
        <v>5874</v>
      </c>
      <c r="M30" s="181">
        <v>1521</v>
      </c>
      <c r="N30" s="257"/>
      <c r="O30" s="33"/>
      <c r="P30" s="33"/>
    </row>
    <row r="31" spans="1:16" s="8" customFormat="1" ht="7.5" customHeight="1">
      <c r="A31" s="43"/>
      <c r="B31" s="44"/>
      <c r="C31" s="45"/>
      <c r="D31" s="45"/>
      <c r="E31" s="44"/>
      <c r="F31" s="44"/>
      <c r="G31" s="43"/>
      <c r="H31" s="6"/>
      <c r="I31" s="6"/>
      <c r="J31" s="184"/>
      <c r="K31" s="184"/>
      <c r="L31" s="184"/>
      <c r="M31" s="184"/>
      <c r="N31" s="33"/>
      <c r="O31" s="33"/>
      <c r="P31" s="33"/>
    </row>
    <row r="32" spans="1:16">
      <c r="A32" s="14" t="s">
        <v>22</v>
      </c>
      <c r="B32" s="18"/>
      <c r="D32" s="11" t="s">
        <v>6244</v>
      </c>
      <c r="E32" s="46"/>
      <c r="F32" s="46"/>
      <c r="G32" s="47"/>
      <c r="N32" s="1"/>
      <c r="O32" s="1"/>
      <c r="P32" s="1"/>
    </row>
    <row r="33" spans="1:16">
      <c r="E33" s="429" t="s">
        <v>6197</v>
      </c>
      <c r="F33" s="429"/>
      <c r="G33" s="429"/>
      <c r="N33" s="1"/>
      <c r="O33" s="1"/>
      <c r="P33" s="1"/>
    </row>
    <row r="34" spans="1:16">
      <c r="A34" s="420" t="s">
        <v>24</v>
      </c>
      <c r="B34" s="420"/>
      <c r="C34" s="420"/>
      <c r="D34" s="50" t="s">
        <v>25</v>
      </c>
      <c r="E34" s="420" t="s">
        <v>26</v>
      </c>
      <c r="F34" s="420"/>
      <c r="G34" s="436" t="s">
        <v>27</v>
      </c>
      <c r="H34" s="436"/>
      <c r="N34" s="1"/>
      <c r="O34" s="1"/>
      <c r="P34" s="1"/>
    </row>
    <row r="35" spans="1:16" s="331" customFormat="1">
      <c r="A35" s="421" t="s">
        <v>28</v>
      </c>
      <c r="B35" s="421"/>
      <c r="C35" s="421"/>
      <c r="D35" s="52" t="s">
        <v>28</v>
      </c>
      <c r="E35" s="421" t="s">
        <v>28</v>
      </c>
      <c r="F35" s="421"/>
      <c r="G35" s="55"/>
      <c r="H35" s="6"/>
      <c r="I35" s="6"/>
      <c r="J35" s="184"/>
      <c r="K35" s="184"/>
      <c r="L35" s="184"/>
      <c r="M35" s="184"/>
      <c r="N35" s="5"/>
      <c r="O35" s="5"/>
      <c r="P35" s="5"/>
    </row>
    <row r="36" spans="1:16" s="8" customFormat="1">
      <c r="A36" s="1"/>
      <c r="B36" s="2"/>
      <c r="C36" s="2"/>
      <c r="D36" s="331"/>
      <c r="E36" s="331"/>
      <c r="F36" s="2"/>
      <c r="G36" s="5"/>
      <c r="H36" s="6"/>
      <c r="I36" s="6"/>
      <c r="J36" s="184"/>
      <c r="K36" s="184"/>
      <c r="L36" s="184"/>
      <c r="M36" s="184"/>
      <c r="N36" s="33"/>
      <c r="O36" s="33"/>
      <c r="P36" s="33"/>
    </row>
    <row r="37" spans="1:16" s="8" customFormat="1">
      <c r="A37" s="1"/>
      <c r="B37" s="2"/>
      <c r="C37" s="2"/>
      <c r="D37" s="331"/>
      <c r="E37" s="331"/>
      <c r="F37" s="2"/>
      <c r="G37" s="5"/>
      <c r="H37" s="6"/>
      <c r="I37" s="6"/>
      <c r="J37" s="184"/>
      <c r="K37" s="184"/>
      <c r="L37" s="184"/>
      <c r="M37" s="184"/>
      <c r="N37" s="33"/>
      <c r="O37" s="33"/>
      <c r="P37" s="33"/>
    </row>
    <row r="38" spans="1:16" s="8" customFormat="1">
      <c r="A38" s="1"/>
      <c r="B38" s="2"/>
      <c r="C38" s="2"/>
      <c r="D38" s="331"/>
      <c r="E38" s="331"/>
      <c r="F38" s="2"/>
      <c r="G38" s="5"/>
      <c r="H38" s="6"/>
      <c r="I38" s="6"/>
      <c r="J38" s="184"/>
      <c r="K38" s="184"/>
      <c r="L38" s="184"/>
      <c r="M38" s="184"/>
      <c r="N38" s="33"/>
      <c r="O38" s="33"/>
      <c r="P38" s="33"/>
    </row>
    <row r="39" spans="1:16" s="8" customFormat="1">
      <c r="A39" s="1"/>
      <c r="B39" s="2"/>
      <c r="C39" s="2"/>
      <c r="D39" s="331"/>
      <c r="E39" s="331"/>
      <c r="F39" s="2"/>
      <c r="G39" s="5"/>
      <c r="H39" s="6"/>
      <c r="I39" s="6"/>
      <c r="J39" s="184"/>
      <c r="K39" s="184"/>
      <c r="L39" s="184"/>
      <c r="M39" s="184"/>
      <c r="N39" s="33"/>
      <c r="O39" s="33"/>
      <c r="P39" s="33"/>
    </row>
    <row r="40" spans="1:16" s="57" customFormat="1">
      <c r="A40" s="422" t="s">
        <v>74</v>
      </c>
      <c r="B40" s="422"/>
      <c r="C40" s="422"/>
      <c r="D40" s="331" t="s">
        <v>87</v>
      </c>
      <c r="E40" s="2" t="s">
        <v>29</v>
      </c>
      <c r="F40" s="2"/>
      <c r="G40" s="5"/>
      <c r="H40" s="6"/>
      <c r="I40" s="6"/>
      <c r="J40" s="184"/>
      <c r="K40" s="184"/>
      <c r="L40" s="184"/>
      <c r="M40" s="184"/>
      <c r="N40" s="5"/>
      <c r="O40" s="5"/>
      <c r="P40" s="5"/>
    </row>
    <row r="41" spans="1:16">
      <c r="A41" s="2"/>
      <c r="F41" s="2"/>
      <c r="G41" s="2"/>
      <c r="H41" s="2"/>
      <c r="I41" s="2"/>
      <c r="J41" s="19"/>
      <c r="K41" s="19"/>
      <c r="L41" s="19"/>
      <c r="M41" s="19"/>
      <c r="N41" s="1"/>
      <c r="O41" s="1"/>
      <c r="P41" s="1"/>
    </row>
  </sheetData>
  <mergeCells count="13">
    <mergeCell ref="A40:C40"/>
    <mergeCell ref="E33:G33"/>
    <mergeCell ref="A34:C34"/>
    <mergeCell ref="E34:F34"/>
    <mergeCell ref="G34:H34"/>
    <mergeCell ref="A35:C35"/>
    <mergeCell ref="E35:F3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D22" sqref="D22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70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70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70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70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21.7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69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6273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70"/>
      <c r="G10" s="373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5989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70" customFormat="1" ht="25.5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25.5" customHeight="1">
      <c r="A15" s="27"/>
      <c r="B15" s="3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30" customHeight="1">
      <c r="A16" s="27">
        <v>1</v>
      </c>
      <c r="B16" s="372"/>
      <c r="C16" s="29" t="s">
        <v>144</v>
      </c>
      <c r="D16" s="35" t="str">
        <f>VLOOKUP($C16,'[2]Tài khoản'!A$2:D$2746,2,FALSE)</f>
        <v>DIODE SCHOTTKY 5A 60V, DO-201AD</v>
      </c>
      <c r="E16" s="36" t="s">
        <v>119</v>
      </c>
      <c r="F16" s="37">
        <v>2300</v>
      </c>
      <c r="G16" s="38">
        <v>2400</v>
      </c>
      <c r="H16" s="58"/>
      <c r="I16" s="159" t="str">
        <f>VLOOKUP(C16,'Danh mục VT'!A$2:E$2898,5,FALSE)</f>
        <v>NVL</v>
      </c>
      <c r="J16" s="195"/>
      <c r="K16" s="185" t="s">
        <v>5915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33.75" customHeight="1">
      <c r="A17" s="27">
        <v>2</v>
      </c>
      <c r="B17" s="372"/>
      <c r="C17" s="29" t="s">
        <v>145</v>
      </c>
      <c r="D17" s="335" t="s">
        <v>179</v>
      </c>
      <c r="E17" s="36" t="s">
        <v>119</v>
      </c>
      <c r="F17" s="37">
        <v>2300</v>
      </c>
      <c r="G17" s="38">
        <f>F17</f>
        <v>2300</v>
      </c>
      <c r="H17" s="58"/>
      <c r="I17" s="159" t="str">
        <f>VLOOKUP(C17,'Danh mục VT'!A$2:E$2898,5,FALSE)</f>
        <v>NVL</v>
      </c>
      <c r="J17" s="195"/>
      <c r="K17" s="185" t="s">
        <v>5915</v>
      </c>
      <c r="L17" s="181" t="s">
        <v>5874</v>
      </c>
      <c r="M17" s="181">
        <v>1521</v>
      </c>
      <c r="N17" s="257"/>
      <c r="O17" s="33"/>
      <c r="P17" s="33"/>
    </row>
    <row r="18" spans="1:16" s="8" customFormat="1" ht="35.25" customHeight="1">
      <c r="A18" s="27">
        <v>3</v>
      </c>
      <c r="B18" s="372"/>
      <c r="C18" s="29" t="s">
        <v>152</v>
      </c>
      <c r="D18" s="35" t="str">
        <f>VLOOKUP($C18,'[2]Tài khoản'!A$2:D$2746,2,FALSE)</f>
        <v>COMMON MODE CHOKE, 22mH, 30%, 0.20A, 3.5 Ohm</v>
      </c>
      <c r="E18" s="36" t="s">
        <v>119</v>
      </c>
      <c r="F18" s="37">
        <v>2300</v>
      </c>
      <c r="G18" s="38">
        <f t="shared" ref="G18:G19" si="0">F18</f>
        <v>2300</v>
      </c>
      <c r="H18" s="58"/>
      <c r="I18" s="159" t="str">
        <f>VLOOKUP(C18,'Danh mục VT'!A$2:E$2898,5,FALSE)</f>
        <v>NVL</v>
      </c>
      <c r="J18" s="195"/>
      <c r="K18" s="185" t="s">
        <v>5915</v>
      </c>
      <c r="L18" s="181" t="s">
        <v>5874</v>
      </c>
      <c r="M18" s="181">
        <v>1521</v>
      </c>
      <c r="N18" s="257"/>
      <c r="O18" s="33"/>
      <c r="P18" s="33"/>
    </row>
    <row r="19" spans="1:16" s="8" customFormat="1" ht="47.25" customHeight="1">
      <c r="A19" s="27">
        <v>4</v>
      </c>
      <c r="B19" s="372"/>
      <c r="C19" s="29" t="s">
        <v>153</v>
      </c>
      <c r="D19" s="35" t="str">
        <f>VLOOKUP($C19,'[2]Tài khoản'!A$2:D$2746,2,FALSE)</f>
        <v>CAP ALUM 22 uF 400V 20% RADIAL (10 x 25) pitch 5mm</v>
      </c>
      <c r="E19" s="36" t="s">
        <v>119</v>
      </c>
      <c r="F19" s="37">
        <v>2300</v>
      </c>
      <c r="G19" s="38">
        <f t="shared" si="0"/>
        <v>2300</v>
      </c>
      <c r="H19" s="58"/>
      <c r="I19" s="159" t="str">
        <f>VLOOKUP(C19,'Danh mục VT'!A$2:E$2898,5,FALSE)</f>
        <v>NVL</v>
      </c>
      <c r="J19" s="195"/>
      <c r="K19" s="185" t="s">
        <v>5915</v>
      </c>
      <c r="L19" s="181" t="s">
        <v>5874</v>
      </c>
      <c r="M19" s="181">
        <v>1521</v>
      </c>
      <c r="N19" s="257"/>
      <c r="O19" s="33"/>
      <c r="P19" s="33"/>
    </row>
    <row r="20" spans="1:16" s="8" customFormat="1" ht="45.2" customHeight="1">
      <c r="A20" s="27">
        <v>5</v>
      </c>
      <c r="B20" s="372"/>
      <c r="C20" s="29" t="s">
        <v>154</v>
      </c>
      <c r="D20" s="35" t="str">
        <f>VLOOKUP($C20,'[2]Tài khoản'!A$2:D$2746,2,FALSE)</f>
        <v>CAP ALUM 470 uF 16V 20% RADIAL (8 x 11.5) pitch 5mm</v>
      </c>
      <c r="E20" s="36" t="s">
        <v>119</v>
      </c>
      <c r="F20" s="37">
        <v>4600</v>
      </c>
      <c r="G20" s="38">
        <v>5000</v>
      </c>
      <c r="H20" s="58"/>
      <c r="I20" s="159" t="str">
        <f>VLOOKUP(C20,'Danh mục VT'!A$2:E$2898,5,FALSE)</f>
        <v>NVL</v>
      </c>
      <c r="J20" s="195"/>
      <c r="K20" s="185" t="s">
        <v>5915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32.25" customHeight="1">
      <c r="A21" s="27">
        <v>6</v>
      </c>
      <c r="B21" s="372"/>
      <c r="C21" s="29" t="s">
        <v>158</v>
      </c>
      <c r="D21" s="35" t="str">
        <f>VLOOKUP($C21,'[2]Tài khoản'!A$2:D$2746,2,FALSE)</f>
        <v>CAP CER 2200 PF 2KV 10% RADIAL Y-CAP</v>
      </c>
      <c r="E21" s="36" t="s">
        <v>119</v>
      </c>
      <c r="F21" s="37">
        <v>2300</v>
      </c>
      <c r="G21" s="38">
        <v>3000</v>
      </c>
      <c r="H21" s="58"/>
      <c r="I21" s="159" t="str">
        <f>VLOOKUP(C21,'Danh mục VT'!A$2:E$2898,5,FALSE)</f>
        <v>NVL</v>
      </c>
      <c r="J21" s="195"/>
      <c r="K21" s="185" t="s">
        <v>5915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43.5" customHeight="1">
      <c r="A22" s="27">
        <v>7</v>
      </c>
      <c r="B22" s="372"/>
      <c r="C22" s="29" t="s">
        <v>161</v>
      </c>
      <c r="D22" s="35" t="str">
        <f>VLOOKUP($C22,'[2]Tài khoản'!A$2:D$2746,2,FALSE)</f>
        <v>CAP FILM 100 nF 630V ( 275VAC) 20%, RADIAL, pitch 10 or 15 mm</v>
      </c>
      <c r="E22" s="36" t="s">
        <v>119</v>
      </c>
      <c r="F22" s="37">
        <v>2300</v>
      </c>
      <c r="G22" s="38">
        <v>2500</v>
      </c>
      <c r="H22" s="58"/>
      <c r="I22" s="159" t="str">
        <f>VLOOKUP(C22,'Danh mục VT'!A$2:E$2898,5,FALSE)</f>
        <v>NVL</v>
      </c>
      <c r="J22" s="195"/>
      <c r="K22" s="185" t="s">
        <v>5915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31.5" customHeight="1">
      <c r="A23" s="27">
        <v>8</v>
      </c>
      <c r="B23" s="372"/>
      <c r="C23" s="29" t="s">
        <v>165</v>
      </c>
      <c r="D23" s="35" t="str">
        <f>VLOOKUP($C23,'[2]Tài khoản'!A$2:D$2746,2,FALSE)</f>
        <v>MOSFET N-CH 600V 2.4A TO-251</v>
      </c>
      <c r="E23" s="36" t="s">
        <v>119</v>
      </c>
      <c r="F23" s="37">
        <v>2300</v>
      </c>
      <c r="G23" s="38">
        <v>2325</v>
      </c>
      <c r="H23" s="58"/>
      <c r="I23" s="159" t="str">
        <f>VLOOKUP(C23,'Danh mục VT'!A$2:E$2898,5,FALSE)</f>
        <v>NVL</v>
      </c>
      <c r="J23" s="195"/>
      <c r="K23" s="185" t="s">
        <v>5915</v>
      </c>
      <c r="L23" s="181" t="s">
        <v>5874</v>
      </c>
      <c r="M23" s="181">
        <v>1521</v>
      </c>
      <c r="N23" s="257"/>
      <c r="O23" s="33"/>
      <c r="P23" s="33"/>
    </row>
    <row r="24" spans="1:16" s="8" customFormat="1" ht="30" customHeight="1">
      <c r="A24" s="27">
        <v>9</v>
      </c>
      <c r="B24" s="372"/>
      <c r="C24" s="29" t="s">
        <v>172</v>
      </c>
      <c r="D24" s="306" t="s">
        <v>180</v>
      </c>
      <c r="E24" s="36" t="s">
        <v>119</v>
      </c>
      <c r="F24" s="37">
        <v>2300</v>
      </c>
      <c r="G24" s="38">
        <v>3000</v>
      </c>
      <c r="H24" s="58"/>
      <c r="I24" s="159" t="str">
        <f>VLOOKUP(C24,'Danh mục VT'!A$2:E$2898,5,FALSE)</f>
        <v>NVL</v>
      </c>
      <c r="J24" s="195"/>
      <c r="K24" s="185" t="s">
        <v>5915</v>
      </c>
      <c r="L24" s="181" t="s">
        <v>5874</v>
      </c>
      <c r="M24" s="181">
        <v>1521</v>
      </c>
      <c r="N24" s="257"/>
      <c r="O24" s="33"/>
      <c r="P24" s="33"/>
    </row>
    <row r="25" spans="1:16" s="8" customFormat="1" ht="9.75" customHeight="1">
      <c r="A25" s="43"/>
      <c r="B25" s="44"/>
      <c r="C25" s="45"/>
      <c r="D25" s="45"/>
      <c r="E25" s="44"/>
      <c r="F25" s="44"/>
      <c r="G25" s="43"/>
      <c r="H25" s="6"/>
      <c r="I25" s="6"/>
      <c r="J25" s="184"/>
      <c r="K25" s="184"/>
      <c r="L25" s="184"/>
      <c r="M25" s="184"/>
      <c r="N25" s="33"/>
      <c r="O25" s="33"/>
      <c r="P25" s="33"/>
    </row>
    <row r="26" spans="1:16">
      <c r="A26" s="14" t="s">
        <v>22</v>
      </c>
      <c r="B26" s="18"/>
      <c r="D26" s="11" t="s">
        <v>6272</v>
      </c>
      <c r="E26" s="46"/>
      <c r="F26" s="46"/>
      <c r="G26" s="47"/>
      <c r="N26" s="1"/>
      <c r="O26" s="1"/>
      <c r="P26" s="1"/>
    </row>
    <row r="27" spans="1:16">
      <c r="E27" s="429" t="s">
        <v>6197</v>
      </c>
      <c r="F27" s="429"/>
      <c r="G27" s="429"/>
      <c r="N27" s="1"/>
      <c r="O27" s="1"/>
      <c r="P27" s="1"/>
    </row>
    <row r="28" spans="1:16">
      <c r="A28" s="420" t="s">
        <v>24</v>
      </c>
      <c r="B28" s="420"/>
      <c r="C28" s="420"/>
      <c r="D28" s="50" t="s">
        <v>25</v>
      </c>
      <c r="E28" s="420" t="s">
        <v>26</v>
      </c>
      <c r="F28" s="420"/>
      <c r="G28" s="436" t="s">
        <v>27</v>
      </c>
      <c r="H28" s="436"/>
      <c r="N28" s="1"/>
      <c r="O28" s="1"/>
      <c r="P28" s="1"/>
    </row>
    <row r="29" spans="1:16" s="370" customFormat="1">
      <c r="A29" s="421" t="s">
        <v>28</v>
      </c>
      <c r="B29" s="421"/>
      <c r="C29" s="421"/>
      <c r="D29" s="52" t="s">
        <v>28</v>
      </c>
      <c r="E29" s="421" t="s">
        <v>28</v>
      </c>
      <c r="F29" s="421"/>
      <c r="G29" s="55"/>
      <c r="H29" s="6"/>
      <c r="I29" s="6"/>
      <c r="J29" s="184"/>
      <c r="K29" s="184"/>
      <c r="L29" s="184"/>
      <c r="M29" s="184"/>
      <c r="N29" s="5"/>
      <c r="O29" s="5"/>
      <c r="P29" s="5"/>
    </row>
    <row r="30" spans="1:16" s="8" customFormat="1">
      <c r="A30" s="1"/>
      <c r="B30" s="2"/>
      <c r="C30" s="2"/>
      <c r="D30" s="370"/>
      <c r="E30" s="370"/>
      <c r="F30" s="2"/>
      <c r="G30" s="5"/>
      <c r="H30" s="6"/>
      <c r="I30" s="6"/>
      <c r="J30" s="184"/>
      <c r="K30" s="184"/>
      <c r="L30" s="184"/>
      <c r="M30" s="184"/>
      <c r="N30" s="33"/>
      <c r="O30" s="33"/>
      <c r="P30" s="33"/>
    </row>
    <row r="31" spans="1:16" s="8" customFormat="1">
      <c r="A31" s="1"/>
      <c r="B31" s="2"/>
      <c r="C31" s="2"/>
      <c r="D31" s="370"/>
      <c r="E31" s="370"/>
      <c r="F31" s="2"/>
      <c r="G31" s="5"/>
      <c r="H31" s="6"/>
      <c r="I31" s="6"/>
      <c r="J31" s="184"/>
      <c r="K31" s="184"/>
      <c r="L31" s="184"/>
      <c r="M31" s="184"/>
      <c r="N31" s="33"/>
      <c r="O31" s="33"/>
      <c r="P31" s="33"/>
    </row>
    <row r="32" spans="1:16" s="8" customFormat="1">
      <c r="A32" s="1"/>
      <c r="B32" s="2"/>
      <c r="C32" s="2"/>
      <c r="D32" s="370"/>
      <c r="E32" s="370"/>
      <c r="F32" s="2"/>
      <c r="G32" s="5"/>
      <c r="H32" s="6"/>
      <c r="I32" s="6"/>
      <c r="J32" s="184"/>
      <c r="K32" s="184"/>
      <c r="L32" s="184"/>
      <c r="M32" s="184"/>
      <c r="N32" s="33"/>
      <c r="O32" s="33"/>
      <c r="P32" s="33"/>
    </row>
    <row r="33" spans="1:16" s="8" customFormat="1">
      <c r="A33" s="1"/>
      <c r="B33" s="2"/>
      <c r="C33" s="2"/>
      <c r="D33" s="370"/>
      <c r="E33" s="370"/>
      <c r="F33" s="2"/>
      <c r="G33" s="5"/>
      <c r="H33" s="6"/>
      <c r="I33" s="6"/>
      <c r="J33" s="184"/>
      <c r="K33" s="184"/>
      <c r="L33" s="184"/>
      <c r="M33" s="184"/>
      <c r="N33" s="33"/>
      <c r="O33" s="33"/>
      <c r="P33" s="33"/>
    </row>
    <row r="34" spans="1:16" s="57" customFormat="1">
      <c r="A34" s="422" t="s">
        <v>74</v>
      </c>
      <c r="B34" s="422"/>
      <c r="C34" s="422"/>
      <c r="D34" s="370" t="s">
        <v>87</v>
      </c>
      <c r="E34" s="2" t="s">
        <v>29</v>
      </c>
      <c r="F34" s="2"/>
      <c r="G34" s="5"/>
      <c r="H34" s="6"/>
      <c r="I34" s="6"/>
      <c r="J34" s="184"/>
      <c r="K34" s="184"/>
      <c r="L34" s="184"/>
      <c r="M34" s="184"/>
      <c r="N34" s="5"/>
      <c r="O34" s="5"/>
      <c r="P34" s="5"/>
    </row>
    <row r="35" spans="1:16">
      <c r="A35" s="2"/>
      <c r="F35" s="2"/>
      <c r="G35" s="2"/>
      <c r="H35" s="2"/>
      <c r="I35" s="2"/>
      <c r="J35" s="19"/>
      <c r="K35" s="19"/>
      <c r="L35" s="19"/>
      <c r="M35" s="19"/>
      <c r="N35" s="1"/>
      <c r="O35" s="1"/>
      <c r="P35" s="1"/>
    </row>
  </sheetData>
  <mergeCells count="13">
    <mergeCell ref="H14:H15"/>
    <mergeCell ref="A4:G4"/>
    <mergeCell ref="A5:G5"/>
    <mergeCell ref="D14:D15"/>
    <mergeCell ref="E14:E15"/>
    <mergeCell ref="F14:G14"/>
    <mergeCell ref="A34:C34"/>
    <mergeCell ref="E27:G27"/>
    <mergeCell ref="A28:C28"/>
    <mergeCell ref="E28:F28"/>
    <mergeCell ref="G28:H28"/>
    <mergeCell ref="A29:C29"/>
    <mergeCell ref="E29:F29"/>
  </mergeCells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5.5703125" style="2" customWidth="1"/>
    <col min="5" max="5" width="7.7109375" style="2" customWidth="1"/>
    <col min="6" max="6" width="8.85546875" style="370" customWidth="1"/>
    <col min="7" max="7" width="9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0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0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70"/>
      <c r="G3" s="5"/>
      <c r="H3" s="6"/>
      <c r="I3" s="6"/>
      <c r="J3" s="6"/>
      <c r="K3" s="184"/>
      <c r="L3" s="184"/>
      <c r="M3" s="6"/>
      <c r="N3" s="7"/>
    </row>
    <row r="4" spans="1:14" s="8" customFormat="1" ht="21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8.7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69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6194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6274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0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6275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70" customFormat="1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5.5" customHeight="1">
      <c r="A15" s="27"/>
      <c r="B15" s="3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6.25" customHeight="1">
      <c r="A16" s="27">
        <v>1</v>
      </c>
      <c r="B16" s="372"/>
      <c r="C16" s="29" t="s">
        <v>89</v>
      </c>
      <c r="D16" s="35" t="str">
        <f>VLOOKUP($C16,'[2]Tài khoản'!A$2:D$2746,2,FALSE)</f>
        <v>PCBA 5V2000</v>
      </c>
      <c r="E16" s="36" t="s">
        <v>55</v>
      </c>
      <c r="F16" s="70">
        <v>500</v>
      </c>
      <c r="G16" s="70">
        <v>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 t="s">
        <v>5956</v>
      </c>
      <c r="N16" s="145"/>
    </row>
    <row r="17" spans="1:19" s="8" customFormat="1">
      <c r="A17" s="27"/>
      <c r="B17" s="372"/>
      <c r="C17" s="29"/>
      <c r="D17" s="35"/>
      <c r="E17" s="36"/>
      <c r="F17" s="70"/>
      <c r="G17" s="38"/>
      <c r="H17" s="58"/>
      <c r="I17" s="159" t="s">
        <v>6015</v>
      </c>
      <c r="J17" s="159"/>
      <c r="K17" s="185" t="e">
        <f>VLOOKUP(C17,'Danh mục VT'!A$2:F$2898,6,FALSE)</f>
        <v>#N/A</v>
      </c>
      <c r="L17" s="181" t="e">
        <f>VLOOKUP(C17,'Danh mục VT'!A$2:D$2898,4,FALSE)</f>
        <v>#N/A</v>
      </c>
      <c r="M17" s="58" t="s">
        <v>5956</v>
      </c>
      <c r="N17" s="145"/>
    </row>
    <row r="18" spans="1:19" s="8" customFormat="1">
      <c r="A18" s="27"/>
      <c r="B18" s="372"/>
      <c r="C18" s="276"/>
      <c r="D18" s="35"/>
      <c r="E18" s="36"/>
      <c r="F18" s="70"/>
      <c r="G18" s="38"/>
      <c r="H18" s="58"/>
      <c r="I18" s="159" t="s">
        <v>6015</v>
      </c>
      <c r="J18" s="159"/>
      <c r="K18" s="185" t="e">
        <f>VLOOKUP(C18,'Danh mục VT'!A$2:F$2898,6,FALSE)</f>
        <v>#N/A</v>
      </c>
      <c r="L18" s="181" t="e">
        <f>VLOOKUP(C18,'Danh mục VT'!A$2:D$2898,4,FALSE)</f>
        <v>#N/A</v>
      </c>
      <c r="M18" s="58" t="s">
        <v>5956</v>
      </c>
      <c r="N18" s="145"/>
    </row>
    <row r="19" spans="1:19" s="8" customFormat="1">
      <c r="A19" s="27"/>
      <c r="B19" s="372"/>
      <c r="C19" s="276"/>
      <c r="D19" s="35"/>
      <c r="E19" s="36"/>
      <c r="F19" s="70"/>
      <c r="G19" s="38"/>
      <c r="H19" s="58"/>
      <c r="I19" s="159" t="s">
        <v>6015</v>
      </c>
      <c r="J19" s="159"/>
      <c r="K19" s="185" t="e">
        <f>VLOOKUP(C19,'Danh mục VT'!A$2:F$2898,6,FALSE)</f>
        <v>#N/A</v>
      </c>
      <c r="L19" s="181" t="e">
        <f>VLOOKUP(C19,'Danh mục VT'!A$2:D$2898,4,FALSE)</f>
        <v>#N/A</v>
      </c>
      <c r="M19" s="58" t="s">
        <v>5956</v>
      </c>
      <c r="N19" s="148"/>
      <c r="O19" s="42"/>
      <c r="P19" s="42"/>
      <c r="Q19" s="42"/>
      <c r="R19" s="42"/>
      <c r="S19" s="42"/>
    </row>
    <row r="20" spans="1:19" s="8" customFormat="1" ht="11.25" customHeigh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58"/>
      <c r="N20" s="7"/>
    </row>
    <row r="21" spans="1:19" ht="21" customHeight="1">
      <c r="A21" s="14" t="s">
        <v>22</v>
      </c>
      <c r="B21" s="18"/>
      <c r="D21" s="11" t="s">
        <v>6278</v>
      </c>
      <c r="E21" s="46"/>
      <c r="F21" s="46"/>
      <c r="G21" s="47"/>
      <c r="N21" s="48"/>
      <c r="O21" s="2"/>
      <c r="P21" s="2"/>
    </row>
    <row r="22" spans="1:19">
      <c r="E22" s="429" t="s">
        <v>6197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70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70"/>
      <c r="E25" s="370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70"/>
      <c r="E26" s="370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70"/>
      <c r="E27" s="370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70"/>
      <c r="E28" s="370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370" t="s">
        <v>6199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H14:H15"/>
    <mergeCell ref="A4:G4"/>
    <mergeCell ref="A5:G5"/>
    <mergeCell ref="D14:D15"/>
    <mergeCell ref="E14:E15"/>
    <mergeCell ref="F14:G14"/>
    <mergeCell ref="A29:C29"/>
    <mergeCell ref="E22:G22"/>
    <mergeCell ref="A23:C23"/>
    <mergeCell ref="E23:F23"/>
    <mergeCell ref="G23:H23"/>
    <mergeCell ref="A24:C24"/>
    <mergeCell ref="E24:F24"/>
  </mergeCells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370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0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0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370"/>
      <c r="G3" s="5"/>
      <c r="H3" s="6"/>
      <c r="I3" s="6"/>
      <c r="J3" s="184"/>
      <c r="K3" s="184"/>
      <c r="L3" s="6"/>
      <c r="M3" s="6"/>
      <c r="N3" s="7"/>
    </row>
    <row r="4" spans="1:14" s="8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9.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369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6277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0"/>
      <c r="G10" s="373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370" customFormat="1" ht="25.5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28.5" customHeight="1">
      <c r="A15" s="27"/>
      <c r="B15" s="3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57.75" customHeight="1">
      <c r="A16" s="27">
        <v>1</v>
      </c>
      <c r="B16" s="372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4000</v>
      </c>
      <c r="G16" s="70">
        <v>4000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4.700000000000003" customHeight="1">
      <c r="A17" s="27">
        <v>2</v>
      </c>
      <c r="B17" s="372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4000</v>
      </c>
      <c r="G17" s="38">
        <v>4250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5.75" customHeight="1">
      <c r="A18" s="27">
        <v>3</v>
      </c>
      <c r="B18" s="372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8000</v>
      </c>
      <c r="G18" s="38">
        <f>F18</f>
        <v>8000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2.25" customHeight="1">
      <c r="A19" s="27">
        <v>4</v>
      </c>
      <c r="B19" s="372"/>
      <c r="C19" s="29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4000</v>
      </c>
      <c r="G19" s="38">
        <f>F19</f>
        <v>4000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57.75" customHeight="1">
      <c r="A20" s="27">
        <v>5</v>
      </c>
      <c r="B20" s="372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4000</v>
      </c>
      <c r="G20" s="38">
        <f>F20</f>
        <v>4000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3.25" customHeight="1">
      <c r="A21" s="27">
        <v>6</v>
      </c>
      <c r="B21" s="372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70">
        <v>4000</v>
      </c>
      <c r="G21" s="38">
        <v>4436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9.75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>
      <c r="A23" s="14" t="s">
        <v>22</v>
      </c>
      <c r="B23" s="18"/>
      <c r="D23" s="11" t="s">
        <v>6284</v>
      </c>
      <c r="E23" s="46"/>
      <c r="F23" s="46"/>
      <c r="G23" s="47"/>
      <c r="N23" s="48"/>
      <c r="O23" s="2"/>
      <c r="P23" s="2"/>
    </row>
    <row r="24" spans="1:19">
      <c r="E24" s="429" t="s">
        <v>6242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70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>
      <c r="A27" s="1"/>
      <c r="B27" s="2"/>
      <c r="C27" s="2"/>
      <c r="D27" s="370"/>
      <c r="E27" s="370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>
      <c r="A28" s="1"/>
      <c r="B28" s="2"/>
      <c r="C28" s="2"/>
      <c r="D28" s="370"/>
      <c r="E28" s="370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>
      <c r="A29" s="1"/>
      <c r="B29" s="2"/>
      <c r="C29" s="2"/>
      <c r="D29" s="370"/>
      <c r="E29" s="370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>
      <c r="A30" s="1"/>
      <c r="B30" s="2"/>
      <c r="C30" s="2"/>
      <c r="D30" s="370"/>
      <c r="E30" s="370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370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D11" sqref="D11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70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0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0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70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6263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69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6279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0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6280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6264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70" customFormat="1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75" customHeight="1">
      <c r="A15" s="27"/>
      <c r="B15" s="3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19.5" customHeight="1">
      <c r="A16" s="27">
        <v>1</v>
      </c>
      <c r="B16" s="372"/>
      <c r="C16" s="29" t="s">
        <v>3154</v>
      </c>
      <c r="D16" s="35" t="str">
        <f>VLOOKUP($C16,'[2]Tài khoản'!A$2:D$2746,2,FALSE)</f>
        <v>giftbox ICT lable</v>
      </c>
      <c r="E16" s="36" t="s">
        <v>55</v>
      </c>
      <c r="F16" s="70">
        <v>200</v>
      </c>
      <c r="G16" s="70">
        <f>F16</f>
        <v>200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15215</v>
      </c>
      <c r="M16" s="58" t="s">
        <v>5956</v>
      </c>
      <c r="N16" s="145"/>
    </row>
    <row r="17" spans="1:19" s="8" customFormat="1" ht="19.5" customHeight="1">
      <c r="A17" s="27">
        <v>2</v>
      </c>
      <c r="B17" s="372"/>
      <c r="C17" s="29" t="s">
        <v>3164</v>
      </c>
      <c r="D17" s="35" t="str">
        <f>VLOOKUP($C17,'[2]Tài khoản'!A$2:D$2746,2,FALSE)</f>
        <v>GB sealing lable</v>
      </c>
      <c r="E17" s="36" t="s">
        <v>55</v>
      </c>
      <c r="F17" s="70">
        <f>G17</f>
        <v>200</v>
      </c>
      <c r="G17" s="38">
        <f>G16</f>
        <v>200</v>
      </c>
      <c r="H17" s="58"/>
      <c r="I17" s="159" t="str">
        <f>VLOOKUP(C17,'Danh mục VT'!A$2:E$2898,5,FALSE)</f>
        <v>NVL</v>
      </c>
      <c r="J17" s="159"/>
      <c r="K17" s="185">
        <f>VLOOKUP(C17,'Danh mục VT'!A$2:F$2898,6,FALSE)</f>
        <v>1548</v>
      </c>
      <c r="L17" s="181" t="str">
        <f>VLOOKUP(C17,'Danh mục VT'!A$2:D$2898,4,FALSE)</f>
        <v>15215</v>
      </c>
      <c r="M17" s="58" t="s">
        <v>5956</v>
      </c>
      <c r="N17" s="145"/>
    </row>
    <row r="18" spans="1:19" s="8" customFormat="1" ht="19.5" customHeight="1">
      <c r="A18" s="27">
        <v>3</v>
      </c>
      <c r="B18" s="372"/>
      <c r="C18" s="381" t="s">
        <v>5123</v>
      </c>
      <c r="D18" s="35" t="str">
        <f>VLOOKUP($C18,'[2]Tài khoản'!A$2:D$2746,2,FALSE)</f>
        <v>SIM điện thoại Vinaphone</v>
      </c>
      <c r="E18" s="36" t="s">
        <v>55</v>
      </c>
      <c r="F18" s="70">
        <v>50</v>
      </c>
      <c r="G18" s="38">
        <f>F18</f>
        <v>50</v>
      </c>
      <c r="H18" s="58"/>
      <c r="I18" s="159" t="str">
        <f>VLOOKUP(C18,'Danh mục VT'!A$2:E$2898,5,FALSE)</f>
        <v>CCDC</v>
      </c>
      <c r="J18" s="159"/>
      <c r="K18" s="185">
        <f>VLOOKUP(C18,'Danh mục VT'!A$2:F$2898,6,FALSE)</f>
        <v>6273</v>
      </c>
      <c r="L18" s="181" t="str">
        <f>VLOOKUP(C18,'Danh mục VT'!A$2:D$2898,4,FALSE)</f>
        <v>1531</v>
      </c>
      <c r="M18" s="58" t="s">
        <v>5956</v>
      </c>
      <c r="N18" s="145"/>
    </row>
    <row r="19" spans="1:19" s="8" customFormat="1">
      <c r="A19" s="27"/>
      <c r="B19" s="372"/>
      <c r="C19" s="276"/>
      <c r="D19" s="35"/>
      <c r="E19" s="36"/>
      <c r="F19" s="70"/>
      <c r="G19" s="38"/>
      <c r="H19" s="58"/>
      <c r="I19" s="159"/>
      <c r="J19" s="159"/>
      <c r="K19" s="185"/>
      <c r="L19" s="181"/>
      <c r="M19" s="58"/>
      <c r="N19" s="145"/>
    </row>
    <row r="20" spans="1:19" s="8" customFormat="1">
      <c r="A20" s="27"/>
      <c r="B20" s="372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>
      <c r="A21" s="27"/>
      <c r="B21" s="372"/>
      <c r="C21" s="276"/>
      <c r="D21" s="35"/>
      <c r="E21" s="36"/>
      <c r="F21" s="70"/>
      <c r="G21" s="38"/>
      <c r="H21" s="58"/>
      <c r="I21" s="159" t="s">
        <v>6015</v>
      </c>
      <c r="J21" s="159"/>
      <c r="K21" s="185" t="e">
        <f>VLOOKUP(C21,'Danh mục VT'!A$2:F$2898,6,FALSE)</f>
        <v>#N/A</v>
      </c>
      <c r="L21" s="181" t="e">
        <f>VLOOKUP(C21,'Danh mục VT'!A$2:D$2898,4,FALSE)</f>
        <v>#N/A</v>
      </c>
      <c r="M21" s="58" t="s">
        <v>5956</v>
      </c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58"/>
      <c r="N22" s="7"/>
    </row>
    <row r="23" spans="1:19">
      <c r="A23" s="14" t="s">
        <v>22</v>
      </c>
      <c r="B23" s="18"/>
      <c r="D23" s="11" t="s">
        <v>6281</v>
      </c>
      <c r="E23" s="46"/>
      <c r="F23" s="46"/>
      <c r="G23" s="47"/>
      <c r="N23" s="48"/>
      <c r="O23" s="2"/>
      <c r="P23" s="2"/>
    </row>
    <row r="24" spans="1:19">
      <c r="E24" s="429" t="s">
        <v>6242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70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70"/>
      <c r="E27" s="370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70"/>
      <c r="E28" s="370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70"/>
      <c r="E29" s="370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70"/>
      <c r="E30" s="370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70" t="s">
        <v>87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2" style="2" customWidth="1" collapsed="1"/>
    <col min="4" max="4" width="25" style="2" customWidth="1"/>
    <col min="5" max="5" width="7.140625" style="2" customWidth="1"/>
    <col min="6" max="6" width="9.42578125" style="370" customWidth="1"/>
    <col min="7" max="7" width="10.42578125" style="370" customWidth="1"/>
    <col min="8" max="8" width="9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70"/>
      <c r="G1" s="370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370"/>
      <c r="G2" s="370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370"/>
      <c r="G3" s="370"/>
      <c r="H3" s="5"/>
      <c r="I3" s="63"/>
      <c r="J3" s="178"/>
      <c r="K3" s="178"/>
      <c r="L3" s="178"/>
      <c r="M3" s="63"/>
      <c r="N3" s="63"/>
      <c r="O3" s="64"/>
    </row>
    <row r="4" spans="1:17" s="65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20.45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369"/>
      <c r="G6" s="369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6238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154496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70"/>
      <c r="G10" s="66"/>
      <c r="H10" s="373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>
      <c r="P13" s="2"/>
      <c r="Q13" s="2"/>
    </row>
    <row r="14" spans="1:17" s="370" customFormat="1" ht="25.5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0" customHeight="1">
      <c r="A15" s="27"/>
      <c r="B15" s="372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0.95" customHeight="1">
      <c r="A16" s="27">
        <v>1</v>
      </c>
      <c r="B16" s="372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70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0.95" customHeight="1">
      <c r="A17" s="27">
        <v>2</v>
      </c>
      <c r="B17" s="372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70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0.95" customHeight="1">
      <c r="A18" s="27">
        <v>3</v>
      </c>
      <c r="B18" s="372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70">
        <v>7218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0.95" customHeight="1">
      <c r="A19" s="27">
        <v>4</v>
      </c>
      <c r="B19" s="372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70">
        <v>46190</v>
      </c>
      <c r="G19" s="167">
        <v>48000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0.95" customHeight="1">
      <c r="A20" s="27">
        <v>5</v>
      </c>
      <c r="B20" s="372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70">
        <v>52015</v>
      </c>
      <c r="G20" s="167">
        <v>59997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0.95" customHeight="1">
      <c r="A21" s="27">
        <v>6</v>
      </c>
      <c r="B21" s="372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70">
        <v>38080</v>
      </c>
      <c r="G21" s="167">
        <v>40000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0.95" customHeight="1">
      <c r="A22" s="27">
        <v>7</v>
      </c>
      <c r="B22" s="372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70">
        <v>116872</v>
      </c>
      <c r="G22" s="167">
        <v>120000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0.95" customHeight="1">
      <c r="A23" s="27">
        <v>8</v>
      </c>
      <c r="B23" s="372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70">
        <v>38621</v>
      </c>
      <c r="G23" s="167">
        <v>40000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0.95" customHeight="1">
      <c r="A24" s="27">
        <v>9</v>
      </c>
      <c r="B24" s="372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70">
        <v>1278310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0.95" customHeight="1">
      <c r="A25" s="27">
        <v>10</v>
      </c>
      <c r="B25" s="372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70">
        <v>19637</v>
      </c>
      <c r="G25" s="167">
        <v>20495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0.95" customHeight="1">
      <c r="A26" s="27">
        <v>11</v>
      </c>
      <c r="B26" s="372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70">
        <v>45240</v>
      </c>
      <c r="G26" s="167">
        <v>50000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0.95" customHeight="1">
      <c r="A27" s="27">
        <v>12</v>
      </c>
      <c r="B27" s="372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70">
        <v>8269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0.95" customHeight="1">
      <c r="A28" s="27">
        <v>13</v>
      </c>
      <c r="B28" s="372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70">
        <v>178324</v>
      </c>
      <c r="G28" s="167">
        <v>180000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0.95" customHeight="1">
      <c r="A29" s="27">
        <v>14</v>
      </c>
      <c r="B29" s="372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70">
        <v>14043</v>
      </c>
      <c r="G29" s="167">
        <v>19998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0.95" customHeight="1">
      <c r="A30" s="27">
        <v>15</v>
      </c>
      <c r="B30" s="372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70">
        <v>2024</v>
      </c>
      <c r="G30" s="167">
        <v>10000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0.95" customHeight="1">
      <c r="A31" s="27">
        <v>16</v>
      </c>
      <c r="B31" s="372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70">
        <v>2020</v>
      </c>
      <c r="G31" s="167">
        <v>10000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0.95" customHeight="1">
      <c r="A32" s="27">
        <v>17</v>
      </c>
      <c r="B32" s="372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70">
        <v>14036</v>
      </c>
      <c r="G32" s="167">
        <v>19998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0.95" customHeight="1">
      <c r="A33" s="27">
        <v>18</v>
      </c>
      <c r="B33" s="372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70">
        <v>14038</v>
      </c>
      <c r="G33" s="167">
        <v>20125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0.95" customHeight="1">
      <c r="A34" s="27">
        <v>19</v>
      </c>
      <c r="B34" s="372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70">
        <v>26060</v>
      </c>
      <c r="G34" s="167">
        <v>29750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0.95" customHeight="1">
      <c r="A35" s="27">
        <v>20</v>
      </c>
      <c r="B35" s="372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70">
        <v>14038</v>
      </c>
      <c r="G35" s="167">
        <v>19998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0.95" customHeight="1">
      <c r="A36" s="27">
        <v>21</v>
      </c>
      <c r="B36" s="372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70">
        <v>2019</v>
      </c>
      <c r="G36" s="167">
        <v>9999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0.95" customHeight="1">
      <c r="A37" s="27">
        <v>22</v>
      </c>
      <c r="B37" s="372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70">
        <v>6963</v>
      </c>
      <c r="G37" s="167">
        <v>8000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0.95" customHeight="1">
      <c r="A38" s="27">
        <v>23</v>
      </c>
      <c r="B38" s="372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70">
        <v>20042</v>
      </c>
      <c r="G38" s="167">
        <v>21796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0.95" customHeight="1">
      <c r="A39" s="27">
        <v>24</v>
      </c>
      <c r="B39" s="372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70">
        <v>40072</v>
      </c>
      <c r="G39" s="167">
        <v>40000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30.95" customHeight="1">
      <c r="A40" s="27">
        <v>25</v>
      </c>
      <c r="B40" s="372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70">
        <v>86168</v>
      </c>
      <c r="G40" s="70">
        <v>88000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30.95" customHeight="1">
      <c r="A41" s="27">
        <v>26</v>
      </c>
      <c r="B41" s="372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70">
        <v>38672</v>
      </c>
      <c r="G41" s="71">
        <v>39000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30.95" customHeight="1">
      <c r="A42" s="27">
        <v>27</v>
      </c>
      <c r="B42" s="372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70">
        <v>46082</v>
      </c>
      <c r="G42" s="71">
        <v>48000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30.95" customHeight="1">
      <c r="A43" s="27">
        <v>28</v>
      </c>
      <c r="B43" s="372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70">
        <v>67128</v>
      </c>
      <c r="G43" s="71">
        <v>68997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0.95" customHeight="1">
      <c r="A44" s="27">
        <v>29</v>
      </c>
      <c r="B44" s="372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70">
        <v>38997</v>
      </c>
      <c r="G44" s="110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0.95" customHeight="1">
      <c r="A45" s="27">
        <v>30</v>
      </c>
      <c r="B45" s="372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70">
        <v>10019</v>
      </c>
      <c r="G45" s="71">
        <v>12000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0.95" customHeight="1">
      <c r="A46" s="27">
        <v>31</v>
      </c>
      <c r="B46" s="372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70">
        <v>38072</v>
      </c>
      <c r="G46" s="71">
        <v>38000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0.95" customHeight="1">
      <c r="A47" s="27">
        <v>32</v>
      </c>
      <c r="B47" s="372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70">
        <v>20036</v>
      </c>
      <c r="G47" s="71">
        <v>21950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44.25" customHeight="1">
      <c r="A48" s="27">
        <v>33</v>
      </c>
      <c r="B48" s="372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70">
        <v>68726</v>
      </c>
      <c r="G48" s="110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4.25" customHeight="1">
      <c r="A49" s="27">
        <v>34</v>
      </c>
      <c r="B49" s="372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70">
        <v>20036</v>
      </c>
      <c r="G49" s="71">
        <v>20000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1.5" customHeight="1">
      <c r="A50" s="27">
        <v>35</v>
      </c>
      <c r="B50" s="372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70">
        <v>8618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38.25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70">
        <v>10020</v>
      </c>
      <c r="G51" s="71">
        <v>10000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38.25">
      <c r="A52" s="27">
        <v>37</v>
      </c>
      <c r="B52" s="372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70">
        <v>10018</v>
      </c>
      <c r="G52" s="71">
        <v>10000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1.25" customHeight="1">
      <c r="A53" s="27">
        <v>38</v>
      </c>
      <c r="B53" s="372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70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8.25">
      <c r="A54" s="27">
        <v>39</v>
      </c>
      <c r="B54" s="372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70">
        <v>10018</v>
      </c>
      <c r="G54" s="71">
        <v>9995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8.25">
      <c r="A55" s="27">
        <v>40</v>
      </c>
      <c r="B55" s="372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70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38.25">
      <c r="A56" s="27">
        <v>41</v>
      </c>
      <c r="B56" s="372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70">
        <v>10018</v>
      </c>
      <c r="G56" s="71">
        <v>10500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3.25" customHeight="1">
      <c r="A57" s="27">
        <v>42</v>
      </c>
      <c r="B57" s="372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70">
        <v>176425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3.25" customHeight="1">
      <c r="A58" s="27">
        <v>43</v>
      </c>
      <c r="B58" s="372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70">
        <v>78304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30" customHeight="1">
      <c r="A59" s="27">
        <v>44</v>
      </c>
      <c r="B59" s="372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70">
        <v>3673</v>
      </c>
      <c r="G59" s="71">
        <v>9950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3.25" customHeight="1">
      <c r="A60" s="27">
        <v>45</v>
      </c>
      <c r="B60" s="372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70">
        <v>7490</v>
      </c>
      <c r="G60" s="71">
        <v>9999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3.25" customHeight="1">
      <c r="A61" s="27">
        <v>46</v>
      </c>
      <c r="B61" s="372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70">
        <v>149850</v>
      </c>
      <c r="G61" s="71">
        <v>150000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3.25" customHeight="1">
      <c r="A62" s="27">
        <v>47</v>
      </c>
      <c r="B62" s="372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70">
        <v>16040</v>
      </c>
      <c r="G62" s="71">
        <v>20000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0" customHeight="1">
      <c r="A63" s="27">
        <v>48</v>
      </c>
      <c r="B63" s="372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70">
        <v>5420</v>
      </c>
      <c r="G63" s="71">
        <v>10000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1" customHeight="1">
      <c r="A64" s="27">
        <v>49</v>
      </c>
      <c r="B64" s="372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70">
        <v>14038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31.5" customHeight="1">
      <c r="A65" s="27">
        <v>50</v>
      </c>
      <c r="B65" s="372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70">
        <v>2021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>
      <c r="A66" s="27">
        <v>51</v>
      </c>
      <c r="B66" s="372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70">
        <v>2023</v>
      </c>
      <c r="G66" s="71">
        <v>9998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5.5">
      <c r="A67" s="27">
        <v>52</v>
      </c>
      <c r="B67" s="372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70">
        <v>3571</v>
      </c>
      <c r="G67" s="71">
        <v>9999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1" customHeight="1">
      <c r="A68" s="27">
        <v>53</v>
      </c>
      <c r="B68" s="372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70">
        <v>16293</v>
      </c>
      <c r="G68" s="71">
        <v>20000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1" customHeight="1">
      <c r="A69" s="27">
        <v>54</v>
      </c>
      <c r="B69" s="372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70">
        <v>53764</v>
      </c>
      <c r="G69" s="71">
        <v>59996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32.25" customHeight="1">
      <c r="A70" s="27">
        <v>55</v>
      </c>
      <c r="B70" s="372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70">
        <v>8273</v>
      </c>
      <c r="G70" s="71">
        <v>9999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32.25" customHeight="1">
      <c r="A71" s="27">
        <v>56</v>
      </c>
      <c r="B71" s="372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70">
        <v>2975</v>
      </c>
      <c r="G71" s="71">
        <v>9999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32.25" customHeight="1">
      <c r="A72" s="27">
        <v>57</v>
      </c>
      <c r="B72" s="372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70">
        <v>17547</v>
      </c>
      <c r="G72" s="71">
        <v>19995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2.25" customHeight="1">
      <c r="A73" s="27">
        <v>58</v>
      </c>
      <c r="B73" s="372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70">
        <v>20039</v>
      </c>
      <c r="G73" s="71">
        <v>19998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2" customHeight="1">
      <c r="A74" s="27">
        <v>59</v>
      </c>
      <c r="B74" s="372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70">
        <v>38075</v>
      </c>
      <c r="G74" s="71">
        <v>39997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2" customHeight="1">
      <c r="A75" s="27">
        <v>60</v>
      </c>
      <c r="B75" s="372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70">
        <v>2027</v>
      </c>
      <c r="G75" s="71">
        <v>9998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2" customHeight="1">
      <c r="A76" s="27">
        <v>61</v>
      </c>
      <c r="B76" s="372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70">
        <v>17392</v>
      </c>
      <c r="G76" s="71">
        <v>20000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2" customHeight="1">
      <c r="A77" s="27">
        <v>62</v>
      </c>
      <c r="B77" s="372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70">
        <v>6172</v>
      </c>
      <c r="G77" s="71">
        <v>10000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2" customHeight="1">
      <c r="A78" s="27">
        <v>63</v>
      </c>
      <c r="B78" s="372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70">
        <v>30014</v>
      </c>
      <c r="G78" s="71">
        <v>30000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7.75" customHeight="1">
      <c r="A79" s="27">
        <v>64</v>
      </c>
      <c r="B79" s="372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70">
        <v>7171</v>
      </c>
      <c r="G79" s="71">
        <v>9999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2" customHeight="1">
      <c r="A80" s="27">
        <v>65</v>
      </c>
      <c r="B80" s="372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70">
        <v>5872</v>
      </c>
      <c r="G80" s="71">
        <v>10000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2" customHeight="1">
      <c r="A81" s="27">
        <v>66</v>
      </c>
      <c r="B81" s="372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70">
        <v>2026</v>
      </c>
      <c r="G81" s="71">
        <v>10000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2" customHeight="1">
      <c r="A82" s="27">
        <v>67</v>
      </c>
      <c r="B82" s="372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70">
        <v>8620</v>
      </c>
      <c r="G82" s="71">
        <v>9999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30.95" customHeight="1">
      <c r="A83" s="27">
        <v>68</v>
      </c>
      <c r="B83" s="372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70">
        <v>17496</v>
      </c>
      <c r="G83" s="71">
        <v>20000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1" customHeight="1">
      <c r="A84" s="27">
        <v>69</v>
      </c>
      <c r="B84" s="372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70">
        <v>4372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1" customHeight="1">
      <c r="A85" s="27">
        <v>70</v>
      </c>
      <c r="B85" s="372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70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30.95" customHeight="1">
      <c r="A86" s="27">
        <v>71</v>
      </c>
      <c r="B86" s="372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70">
        <v>14737</v>
      </c>
      <c r="G86" s="71">
        <v>20000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1.75" customHeight="1">
      <c r="A87" s="27">
        <v>72</v>
      </c>
      <c r="B87" s="372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70">
        <v>2025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21.75" customHeight="1">
      <c r="A88" s="27">
        <v>73</v>
      </c>
      <c r="B88" s="372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70">
        <v>7272</v>
      </c>
      <c r="G88" s="71">
        <v>9999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1.5" customHeight="1">
      <c r="A89" s="27">
        <v>74</v>
      </c>
      <c r="B89" s="372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70">
        <v>8768</v>
      </c>
      <c r="G89" s="71">
        <v>9999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18.75" customHeight="1">
      <c r="A90" s="27">
        <v>75</v>
      </c>
      <c r="B90" s="372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70">
        <v>14040</v>
      </c>
      <c r="G90" s="71">
        <v>19998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18.75" customHeight="1">
      <c r="A91" s="27">
        <v>76</v>
      </c>
      <c r="B91" s="372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70">
        <v>19037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0.95" customHeight="1">
      <c r="A92" s="27">
        <v>77</v>
      </c>
      <c r="B92" s="372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70">
        <v>19686</v>
      </c>
      <c r="G92" s="71">
        <v>19800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4.25" customHeight="1">
      <c r="A93" s="27">
        <v>78</v>
      </c>
      <c r="B93" s="372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70">
        <v>10018</v>
      </c>
      <c r="G93" s="71">
        <v>10000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1.5" customHeight="1">
      <c r="A94" s="27">
        <v>79</v>
      </c>
      <c r="B94" s="372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70">
        <v>9991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4.25" customHeight="1">
      <c r="A95" s="27">
        <v>80</v>
      </c>
      <c r="B95" s="372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70">
        <v>10018</v>
      </c>
      <c r="G95" s="71">
        <v>10000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23.25" customHeight="1">
      <c r="A96" s="27">
        <v>81</v>
      </c>
      <c r="B96" s="372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70">
        <v>8943</v>
      </c>
      <c r="G96" s="71">
        <v>8950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0.95" customHeight="1">
      <c r="A97" s="27">
        <v>82</v>
      </c>
      <c r="B97" s="372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70">
        <v>9875</v>
      </c>
      <c r="G97" s="71">
        <v>9906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4.700000000000003" customHeight="1">
      <c r="A98" s="27">
        <v>83</v>
      </c>
      <c r="B98" s="372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70">
        <v>9926</v>
      </c>
      <c r="G98" s="71">
        <v>10023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25.5">
      <c r="A99" s="27">
        <v>84</v>
      </c>
      <c r="B99" s="372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70">
        <v>10018</v>
      </c>
      <c r="G99" s="71">
        <v>10000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41.25" customHeight="1">
      <c r="A100" s="27">
        <v>85</v>
      </c>
      <c r="B100" s="372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70">
        <v>10018</v>
      </c>
      <c r="G100" s="71">
        <v>10560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2.75" customHeight="1">
      <c r="A101" s="27">
        <v>86</v>
      </c>
      <c r="B101" s="372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70">
        <v>10018</v>
      </c>
      <c r="G101" s="71">
        <v>12000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2.5" customHeight="1">
      <c r="A102" s="27">
        <v>87</v>
      </c>
      <c r="B102" s="372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70">
        <v>10018</v>
      </c>
      <c r="G102" s="71">
        <f>G101</f>
        <v>12000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2.25" customHeight="1">
      <c r="A103" s="27">
        <v>88</v>
      </c>
      <c r="B103" s="372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70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0.95" customHeight="1">
      <c r="A104" s="27">
        <v>89</v>
      </c>
      <c r="B104" s="372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70">
        <v>19011</v>
      </c>
      <c r="G104" s="71">
        <v>21000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0.95" customHeight="1">
      <c r="A105" s="27">
        <v>90</v>
      </c>
      <c r="B105" s="372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70">
        <v>8068</v>
      </c>
      <c r="G105" s="71">
        <v>9000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0.95" customHeight="1">
      <c r="A106" s="27">
        <v>91</v>
      </c>
      <c r="B106" s="372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70">
        <v>10018</v>
      </c>
      <c r="G106" s="71">
        <v>12000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1.5" customHeight="1">
      <c r="A107" s="27">
        <v>92</v>
      </c>
      <c r="B107" s="372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70">
        <v>20036</v>
      </c>
      <c r="G107" s="71">
        <v>21000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21" customHeight="1">
      <c r="A108" s="27">
        <v>93</v>
      </c>
      <c r="B108" s="372"/>
      <c r="C108" s="29" t="s">
        <v>6057</v>
      </c>
      <c r="D108" s="35" t="s">
        <v>2874</v>
      </c>
      <c r="E108" s="36" t="s">
        <v>119</v>
      </c>
      <c r="F108" s="70">
        <v>10000</v>
      </c>
      <c r="G108" s="71">
        <v>10000</v>
      </c>
      <c r="H108" s="68"/>
      <c r="I108" s="159" t="e">
        <f>VLOOKUP(C108,'Danh mục VT'!A$2:E$2898,5,FALSE)</f>
        <v>#N/A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3" customHeight="1">
      <c r="A109" s="27">
        <v>94</v>
      </c>
      <c r="B109" s="372"/>
      <c r="C109" s="29" t="s">
        <v>1092</v>
      </c>
      <c r="D109" s="35" t="s">
        <v>1093</v>
      </c>
      <c r="E109" s="36" t="s">
        <v>119</v>
      </c>
      <c r="F109" s="70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0.45" customHeight="1">
      <c r="A110" s="171" t="s">
        <v>22</v>
      </c>
      <c r="B110" s="172"/>
      <c r="D110" s="174" t="s">
        <v>6276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 ht="19.5" customHeight="1">
      <c r="A111" s="82"/>
      <c r="E111" s="430" t="s">
        <v>6242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>
      <c r="A114" s="1"/>
      <c r="B114" s="2"/>
      <c r="C114" s="2"/>
      <c r="D114" s="370"/>
      <c r="E114" s="370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>
      <c r="A115" s="1"/>
      <c r="B115" s="2"/>
      <c r="C115" s="2"/>
      <c r="D115" s="370"/>
      <c r="E115" s="370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>
      <c r="A116" s="1"/>
      <c r="B116" s="2"/>
      <c r="C116" s="2"/>
      <c r="D116" s="370"/>
      <c r="E116" s="370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370"/>
      <c r="E117" s="370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sqref="A1:XFD1048576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18.28515625" style="2" customWidth="1" collapsed="1"/>
    <col min="4" max="4" width="28.5703125" style="2" customWidth="1"/>
    <col min="5" max="5" width="6.5703125" style="2" customWidth="1"/>
    <col min="6" max="6" width="8.42578125" style="365" customWidth="1"/>
    <col min="7" max="7" width="11.28515625" style="365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9"/>
    <col min="15" max="15" width="13.85546875" style="69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5" s="65" customFormat="1">
      <c r="A1" s="1" t="s">
        <v>0</v>
      </c>
      <c r="B1" s="2"/>
      <c r="C1" s="3"/>
      <c r="D1" s="3"/>
      <c r="E1" s="2"/>
      <c r="F1" s="365"/>
      <c r="G1" s="365"/>
      <c r="H1" s="5"/>
      <c r="I1" s="63"/>
      <c r="J1" s="63"/>
      <c r="K1" s="63"/>
      <c r="L1" s="63"/>
      <c r="M1" s="63"/>
      <c r="N1" s="69"/>
      <c r="O1" s="69"/>
    </row>
    <row r="2" spans="1:15" s="65" customFormat="1">
      <c r="A2" s="1" t="s">
        <v>83</v>
      </c>
      <c r="B2" s="2"/>
      <c r="C2" s="3"/>
      <c r="D2" s="3"/>
      <c r="E2" s="2"/>
      <c r="F2" s="365"/>
      <c r="G2" s="365"/>
      <c r="H2" s="5"/>
      <c r="I2" s="63"/>
      <c r="J2" s="63"/>
      <c r="K2" s="63"/>
      <c r="L2" s="63"/>
      <c r="M2" s="63"/>
      <c r="N2" s="69"/>
      <c r="O2" s="69"/>
    </row>
    <row r="3" spans="1:15" s="65" customFormat="1" ht="7.5" customHeight="1">
      <c r="A3" s="1"/>
      <c r="B3" s="2"/>
      <c r="C3" s="9"/>
      <c r="D3" s="2"/>
      <c r="E3" s="2"/>
      <c r="F3" s="365"/>
      <c r="G3" s="365"/>
      <c r="H3" s="5"/>
      <c r="I3" s="63"/>
      <c r="J3" s="63"/>
      <c r="K3" s="63"/>
      <c r="L3" s="63"/>
      <c r="M3" s="63"/>
      <c r="N3" s="69"/>
      <c r="O3" s="69"/>
    </row>
    <row r="4" spans="1:15" s="65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9"/>
      <c r="O4" s="69"/>
    </row>
    <row r="5" spans="1:15" s="65" customFormat="1" ht="18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5908</v>
      </c>
      <c r="J5" s="63"/>
      <c r="K5" s="63"/>
      <c r="L5" s="63"/>
      <c r="M5" s="63"/>
      <c r="N5" s="69"/>
      <c r="O5" s="69"/>
    </row>
    <row r="6" spans="1:15" s="65" customFormat="1" ht="4.5" customHeight="1">
      <c r="A6" s="1"/>
      <c r="B6" s="2"/>
      <c r="C6" s="3"/>
      <c r="D6" s="3"/>
      <c r="E6" s="3"/>
      <c r="F6" s="364"/>
      <c r="G6" s="364"/>
      <c r="H6" s="5"/>
      <c r="I6" s="63"/>
      <c r="J6" s="63"/>
      <c r="K6" s="63"/>
      <c r="L6" s="63"/>
      <c r="M6" s="63"/>
      <c r="N6" s="69"/>
      <c r="O6" s="69"/>
    </row>
    <row r="7" spans="1:15" s="65" customFormat="1">
      <c r="A7" s="1"/>
      <c r="B7" s="2"/>
      <c r="C7" s="2"/>
      <c r="D7" s="11"/>
      <c r="E7" s="11" t="s">
        <v>6238</v>
      </c>
      <c r="F7" s="12"/>
      <c r="G7" s="12"/>
      <c r="H7" s="5"/>
      <c r="I7" s="63"/>
      <c r="J7" s="63"/>
      <c r="K7" s="63"/>
      <c r="L7" s="63"/>
      <c r="M7" s="63"/>
      <c r="N7" s="69"/>
      <c r="O7" s="69"/>
    </row>
    <row r="8" spans="1:15" s="65" customFormat="1">
      <c r="A8" s="1"/>
      <c r="B8" s="2"/>
      <c r="C8" s="2"/>
      <c r="D8" s="11"/>
      <c r="E8" s="11" t="s">
        <v>4</v>
      </c>
      <c r="F8" s="93" t="s">
        <v>6270</v>
      </c>
      <c r="G8" s="13"/>
      <c r="H8" s="5"/>
      <c r="I8" s="63"/>
      <c r="J8" s="63"/>
      <c r="K8" s="63"/>
      <c r="L8" s="63"/>
      <c r="M8" s="63"/>
      <c r="N8" s="69"/>
      <c r="O8" s="69"/>
    </row>
    <row r="10" spans="1:15" s="65" customFormat="1">
      <c r="A10" s="14" t="s">
        <v>5</v>
      </c>
      <c r="B10" s="15"/>
      <c r="C10" s="2"/>
      <c r="D10" s="94" t="s">
        <v>85</v>
      </c>
      <c r="E10" s="11" t="s">
        <v>6</v>
      </c>
      <c r="F10" s="365"/>
      <c r="G10" s="66"/>
      <c r="H10" s="368"/>
      <c r="I10" s="63"/>
      <c r="J10" s="63"/>
      <c r="K10" s="63"/>
      <c r="L10" s="63"/>
      <c r="M10" s="63"/>
      <c r="N10" s="69"/>
      <c r="O10" s="69"/>
    </row>
    <row r="11" spans="1:15" s="65" customFormat="1">
      <c r="A11" s="14" t="s">
        <v>7</v>
      </c>
      <c r="B11" s="18"/>
      <c r="C11" s="2"/>
      <c r="D11" s="67" t="s">
        <v>92</v>
      </c>
      <c r="E11" s="20"/>
      <c r="F11" s="2"/>
      <c r="G11" s="2"/>
      <c r="H11" s="5"/>
      <c r="I11" s="63"/>
      <c r="J11" s="63"/>
      <c r="K11" s="63"/>
      <c r="L11" s="63"/>
      <c r="M11" s="63"/>
      <c r="N11" s="69"/>
      <c r="O11" s="69"/>
    </row>
    <row r="12" spans="1:15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9"/>
      <c r="O12" s="69"/>
    </row>
    <row r="13" spans="1:15" s="2" customFormat="1">
      <c r="A13" s="1"/>
      <c r="F13" s="365"/>
      <c r="G13" s="365"/>
      <c r="H13" s="5"/>
      <c r="I13" s="63"/>
      <c r="J13" s="63"/>
      <c r="K13" s="63"/>
      <c r="L13" s="63"/>
      <c r="M13" s="63"/>
      <c r="N13" s="69"/>
      <c r="O13" s="1"/>
    </row>
    <row r="14" spans="1:15" s="365" customFormat="1">
      <c r="A14" s="23" t="s">
        <v>11</v>
      </c>
      <c r="B14" s="366" t="s">
        <v>12</v>
      </c>
      <c r="C14" s="366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63"/>
      <c r="N14" s="5"/>
      <c r="O14" s="5"/>
    </row>
    <row r="15" spans="1:15" s="65" customFormat="1" ht="27.75" customHeight="1">
      <c r="A15" s="27"/>
      <c r="B15" s="367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69"/>
      <c r="N15" s="69"/>
      <c r="O15" s="69"/>
    </row>
    <row r="16" spans="1:15" s="92" customFormat="1" ht="16.7" customHeight="1">
      <c r="A16" s="27">
        <v>1</v>
      </c>
      <c r="B16" s="367"/>
      <c r="C16" s="29" t="s">
        <v>56</v>
      </c>
      <c r="D16" s="35" t="str">
        <f>VLOOKUP($C16,'[2]Tài khoản'!A$2:D$2746,2,FALSE)</f>
        <v>ĐẦU NỐI F, INOX</v>
      </c>
      <c r="E16" s="36" t="s">
        <v>55</v>
      </c>
      <c r="F16" s="70">
        <v>1000</v>
      </c>
      <c r="G16" s="68">
        <v>0</v>
      </c>
      <c r="H16" s="274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40"/>
      <c r="N16" s="229"/>
      <c r="O16" s="229"/>
    </row>
    <row r="17" spans="1:15" s="92" customFormat="1" ht="16.7" customHeight="1">
      <c r="A17" s="27">
        <v>2</v>
      </c>
      <c r="B17" s="367"/>
      <c r="C17" s="29" t="s">
        <v>57</v>
      </c>
      <c r="D17" s="35" t="str">
        <f>VLOOKUP($C17,'[2]Tài khoản'!A$2:D$2746,2,FALSE)</f>
        <v>VÒNG ĐỆM CỦA ĐẦU NỐI</v>
      </c>
      <c r="E17" s="36" t="s">
        <v>55</v>
      </c>
      <c r="F17" s="70">
        <v>1000</v>
      </c>
      <c r="G17" s="68">
        <f>F17</f>
        <v>1000</v>
      </c>
      <c r="H17" s="274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15216E</v>
      </c>
      <c r="L17" s="183" t="s">
        <v>5905</v>
      </c>
      <c r="M17" s="40"/>
      <c r="N17" s="229"/>
      <c r="O17" s="229"/>
    </row>
    <row r="18" spans="1:15" s="65" customFormat="1" ht="18" customHeight="1">
      <c r="A18" s="27">
        <v>3</v>
      </c>
      <c r="B18" s="367"/>
      <c r="C18" s="29" t="s">
        <v>58</v>
      </c>
      <c r="D18" s="35" t="str">
        <f>VLOOKUP($C18,'[2]Tài khoản'!A$2:D$2746,2,FALSE)</f>
        <v>ĐAI ỐC CỦA ĐẦU NỐI</v>
      </c>
      <c r="E18" s="36" t="s">
        <v>55</v>
      </c>
      <c r="F18" s="70">
        <v>1000</v>
      </c>
      <c r="G18" s="68">
        <f t="shared" ref="G18:G23" si="0">F18</f>
        <v>1000</v>
      </c>
      <c r="H18" s="275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15216E</v>
      </c>
      <c r="L18" s="183" t="s">
        <v>5905</v>
      </c>
      <c r="M18" s="40"/>
      <c r="N18" s="69"/>
      <c r="O18" s="229"/>
    </row>
    <row r="19" spans="1:15" s="65" customFormat="1" ht="33" customHeight="1">
      <c r="A19" s="27">
        <v>4</v>
      </c>
      <c r="B19" s="367"/>
      <c r="C19" s="29" t="s">
        <v>59</v>
      </c>
      <c r="D19" s="35" t="str">
        <f>VLOOKUP($C19,'[2]Tài khoản'!A$2:D$2746,2,FALSE)</f>
        <v>TÚI NILONG CÓ MÉP DÍNH 140 X 85 mm</v>
      </c>
      <c r="E19" s="36" t="s">
        <v>55</v>
      </c>
      <c r="F19" s="70">
        <v>1000</v>
      </c>
      <c r="G19" s="68">
        <f t="shared" si="0"/>
        <v>1000</v>
      </c>
      <c r="H19" s="275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15216E</v>
      </c>
      <c r="L19" s="183" t="s">
        <v>5905</v>
      </c>
      <c r="M19" s="40"/>
      <c r="N19" s="69"/>
      <c r="O19" s="229"/>
    </row>
    <row r="20" spans="1:15" s="65" customFormat="1" ht="30.95" customHeight="1">
      <c r="A20" s="27">
        <v>5</v>
      </c>
      <c r="B20" s="367"/>
      <c r="C20" s="29" t="s">
        <v>60</v>
      </c>
      <c r="D20" s="35" t="str">
        <f>VLOOKUP($C20,'[2]Tài khoản'!A$2:D$2746,2,FALSE)</f>
        <v>VỎ NHỰA DƯỚI, NHỰA ABS NGUYÊN SINH, NÂU</v>
      </c>
      <c r="E20" s="36" t="s">
        <v>55</v>
      </c>
      <c r="F20" s="70">
        <v>1000</v>
      </c>
      <c r="G20" s="68">
        <f t="shared" si="0"/>
        <v>1000</v>
      </c>
      <c r="H20" s="275"/>
      <c r="I20" s="159" t="s">
        <v>86</v>
      </c>
      <c r="J20" s="181">
        <f>VLOOKUP(C20,'Danh mục VT'!A$2:F$2898,6,FALSE)</f>
        <v>1548</v>
      </c>
      <c r="K20" s="181" t="str">
        <f>VLOOKUP(C20,'Danh mục VT'!A$2:D$2898,4,FALSE)</f>
        <v>15216E</v>
      </c>
      <c r="L20" s="183" t="s">
        <v>5905</v>
      </c>
      <c r="M20" s="40"/>
      <c r="N20" s="69"/>
      <c r="O20" s="229"/>
    </row>
    <row r="21" spans="1:15" s="65" customFormat="1" ht="25.5">
      <c r="A21" s="27">
        <v>6</v>
      </c>
      <c r="B21" s="367"/>
      <c r="C21" s="29" t="s">
        <v>61</v>
      </c>
      <c r="D21" s="35" t="str">
        <f>VLOOKUP($C21,'[2]Tài khoản'!A$2:D$2746,2,FALSE)</f>
        <v>VỎ NHỰA TRÊN, NHỰA ABS NGUYÊN SINH, NÂU</v>
      </c>
      <c r="E21" s="36" t="s">
        <v>55</v>
      </c>
      <c r="F21" s="70">
        <v>1000</v>
      </c>
      <c r="G21" s="68">
        <f t="shared" si="0"/>
        <v>1000</v>
      </c>
      <c r="H21" s="275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15216E</v>
      </c>
      <c r="L21" s="183" t="s">
        <v>5905</v>
      </c>
      <c r="M21" s="40"/>
      <c r="N21" s="69"/>
      <c r="O21" s="229"/>
    </row>
    <row r="22" spans="1:15" s="65" customFormat="1" ht="25.5">
      <c r="A22" s="27">
        <v>7</v>
      </c>
      <c r="B22" s="367"/>
      <c r="C22" s="29" t="s">
        <v>62</v>
      </c>
      <c r="D22" s="35" t="str">
        <f>VLOOKUP($C22,'[2]Tài khoản'!A$2:D$2746,2,FALSE)</f>
        <v>THANH GÁ ANTEN (SẮT MẠ KẼM), ĐỘT DẬP, THEO MẤU</v>
      </c>
      <c r="E22" s="36" t="s">
        <v>55</v>
      </c>
      <c r="F22" s="70">
        <v>1000</v>
      </c>
      <c r="G22" s="68">
        <f t="shared" si="0"/>
        <v>1000</v>
      </c>
      <c r="H22" s="275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15216E</v>
      </c>
      <c r="L22" s="183" t="s">
        <v>5905</v>
      </c>
      <c r="M22" s="40"/>
      <c r="N22" s="69"/>
      <c r="O22" s="229"/>
    </row>
    <row r="23" spans="1:15" s="65" customFormat="1" ht="18.75" customHeight="1">
      <c r="A23" s="27">
        <v>8</v>
      </c>
      <c r="B23" s="367"/>
      <c r="C23" s="29" t="s">
        <v>63</v>
      </c>
      <c r="D23" s="35" t="str">
        <f>VLOOKUP($C23,'[2]Tài khoản'!A$2:D$2746,2,FALSE)</f>
        <v>HỘP GiẤY 230 x 180 x 30 mm</v>
      </c>
      <c r="E23" s="36" t="s">
        <v>55</v>
      </c>
      <c r="F23" s="70">
        <v>1000</v>
      </c>
      <c r="G23" s="68">
        <f t="shared" si="0"/>
        <v>1000</v>
      </c>
      <c r="H23" s="275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15216E</v>
      </c>
      <c r="L23" s="183" t="s">
        <v>5905</v>
      </c>
      <c r="M23" s="40"/>
      <c r="N23" s="69"/>
      <c r="O23" s="229"/>
    </row>
    <row r="24" spans="1:15" s="65" customFormat="1" ht="25.5">
      <c r="A24" s="27">
        <v>9</v>
      </c>
      <c r="B24" s="367"/>
      <c r="C24" s="29" t="s">
        <v>64</v>
      </c>
      <c r="D24" s="35" t="str">
        <f>VLOOKUP($C24,'[2]Tài khoản'!A$2:D$2746,2,FALSE)</f>
        <v>HỘP MASTER ĐỰNG 40 HỘP NHỎ 380 x 320  x 480 mm</v>
      </c>
      <c r="E24" s="36" t="s">
        <v>55</v>
      </c>
      <c r="F24" s="70">
        <v>25</v>
      </c>
      <c r="G24" s="68">
        <f>F24</f>
        <v>25</v>
      </c>
      <c r="H24" s="275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15216E</v>
      </c>
      <c r="L24" s="183" t="s">
        <v>5905</v>
      </c>
      <c r="M24" s="40"/>
      <c r="N24" s="69"/>
      <c r="O24" s="229"/>
    </row>
    <row r="25" spans="1:15" s="65" customFormat="1" ht="18.75" customHeight="1">
      <c r="A25" s="27">
        <v>10</v>
      </c>
      <c r="B25" s="367"/>
      <c r="C25" s="29" t="s">
        <v>65</v>
      </c>
      <c r="D25" s="35" t="str">
        <f>VLOOKUP($C25,'[2]Tài khoản'!A$2:D$2746,2,FALSE)</f>
        <v>KHAY GiẤY 260 x 180 mm</v>
      </c>
      <c r="E25" s="36" t="s">
        <v>55</v>
      </c>
      <c r="F25" s="70">
        <v>0</v>
      </c>
      <c r="G25" s="68">
        <v>0</v>
      </c>
      <c r="H25" s="275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15216E</v>
      </c>
      <c r="L25" s="183" t="s">
        <v>5905</v>
      </c>
      <c r="M25" s="40"/>
      <c r="N25" s="69"/>
      <c r="O25" s="229"/>
    </row>
    <row r="26" spans="1:15" s="65" customFormat="1" ht="25.5">
      <c r="A26" s="27">
        <v>11</v>
      </c>
      <c r="B26" s="367"/>
      <c r="C26" s="29" t="s">
        <v>66</v>
      </c>
      <c r="D26" s="35" t="str">
        <f>VLOOKUP($C26,'[2]Tài khoản'!A$2:D$2746,2,FALSE)</f>
        <v>LẠT NHỰA 4 x 200 mm hoặc 4 x 250</v>
      </c>
      <c r="E26" s="36" t="s">
        <v>55</v>
      </c>
      <c r="F26" s="70">
        <v>2000</v>
      </c>
      <c r="G26" s="68">
        <v>2000</v>
      </c>
      <c r="H26" s="275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15216E</v>
      </c>
      <c r="L26" s="183" t="s">
        <v>5905</v>
      </c>
      <c r="M26" s="40"/>
      <c r="N26" s="69"/>
      <c r="O26" s="229"/>
    </row>
    <row r="27" spans="1:15" s="65" customFormat="1" ht="18.75" customHeight="1">
      <c r="A27" s="27">
        <v>12</v>
      </c>
      <c r="B27" s="367"/>
      <c r="C27" s="29" t="s">
        <v>67</v>
      </c>
      <c r="D27" s="35" t="str">
        <f>VLOOKUP($C27,'[2]Tài khoản'!A$2:D$2746,2,FALSE)</f>
        <v>VÍT NỞ NHỰA 30MM</v>
      </c>
      <c r="E27" s="36" t="s">
        <v>55</v>
      </c>
      <c r="F27" s="70">
        <v>2000</v>
      </c>
      <c r="G27" s="68">
        <v>2000</v>
      </c>
      <c r="H27" s="275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15216E</v>
      </c>
      <c r="L27" s="183" t="s">
        <v>5905</v>
      </c>
      <c r="M27" s="40"/>
      <c r="N27" s="69"/>
      <c r="O27" s="229"/>
    </row>
    <row r="28" spans="1:15" s="65" customFormat="1" ht="25.5">
      <c r="A28" s="27">
        <v>13</v>
      </c>
      <c r="B28" s="367"/>
      <c r="C28" s="29" t="s">
        <v>68</v>
      </c>
      <c r="D28" s="35" t="str">
        <f>VLOOKUP($C28,'[2]Tài khoản'!A$2:D$2746,2,FALSE)</f>
        <v>VÍT TỰ KHOAN 2 X 8, ĐẦU MŨ VÁT, 4 CẠNH, ĐEN</v>
      </c>
      <c r="E28" s="36" t="s">
        <v>55</v>
      </c>
      <c r="F28" s="70">
        <v>2000</v>
      </c>
      <c r="G28" s="68">
        <v>2000</v>
      </c>
      <c r="H28" s="275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15216E</v>
      </c>
      <c r="L28" s="183" t="s">
        <v>5905</v>
      </c>
      <c r="M28" s="40"/>
      <c r="N28" s="69"/>
      <c r="O28" s="229"/>
    </row>
    <row r="29" spans="1:15" s="65" customFormat="1" ht="25.5">
      <c r="A29" s="27">
        <v>14</v>
      </c>
      <c r="B29" s="367"/>
      <c r="C29" s="29" t="s">
        <v>69</v>
      </c>
      <c r="D29" s="35" t="str">
        <f>VLOOKUP($C29,'[2]Tài khoản'!A$2:D$2746,2,FALSE)</f>
        <v>VÍT TỰ KHOAN 3 X 8, ĐẦU MŨ VÁT, 4 CẠNH, ĐEN</v>
      </c>
      <c r="E29" s="36" t="s">
        <v>55</v>
      </c>
      <c r="F29" s="70">
        <v>2000</v>
      </c>
      <c r="G29" s="68">
        <v>2000</v>
      </c>
      <c r="H29" s="275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15216E</v>
      </c>
      <c r="L29" s="183" t="s">
        <v>5905</v>
      </c>
      <c r="M29" s="40"/>
      <c r="N29" s="69"/>
      <c r="O29" s="229"/>
    </row>
    <row r="30" spans="1:15" s="65" customFormat="1" ht="20.45" customHeight="1">
      <c r="A30" s="27">
        <v>15</v>
      </c>
      <c r="B30" s="367"/>
      <c r="C30" s="29" t="s">
        <v>70</v>
      </c>
      <c r="D30" s="35" t="str">
        <f>VLOOKUP($C30,'[2]Tài khoản'!A$2:D$2746,2,FALSE)</f>
        <v>ĐINH BÊ TÔNG 3 x 20 mm</v>
      </c>
      <c r="E30" s="36" t="s">
        <v>55</v>
      </c>
      <c r="F30" s="70">
        <v>5000</v>
      </c>
      <c r="G30" s="68">
        <f>F30</f>
        <v>5000</v>
      </c>
      <c r="H30" s="275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15216E</v>
      </c>
      <c r="L30" s="183" t="s">
        <v>5905</v>
      </c>
      <c r="M30" s="40"/>
      <c r="N30" s="69"/>
      <c r="O30" s="229"/>
    </row>
    <row r="31" spans="1:15" s="65" customFormat="1" ht="25.5">
      <c r="A31" s="27">
        <v>16</v>
      </c>
      <c r="B31" s="367"/>
      <c r="C31" s="29" t="s">
        <v>71</v>
      </c>
      <c r="D31" s="35" t="str">
        <f>VLOOKUP($C31,'[2]Tài khoản'!A$2:D$2746,2,FALSE)</f>
        <v xml:space="preserve">NHÃN SERIAL 10 X 40 MM, POLYESTER </v>
      </c>
      <c r="E31" s="36" t="s">
        <v>55</v>
      </c>
      <c r="F31" s="70">
        <v>3000</v>
      </c>
      <c r="G31" s="68">
        <v>0</v>
      </c>
      <c r="H31" s="275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15216E</v>
      </c>
      <c r="L31" s="183" t="s">
        <v>5905</v>
      </c>
      <c r="M31" s="40"/>
      <c r="N31" s="69"/>
      <c r="O31" s="229"/>
    </row>
    <row r="32" spans="1:15" s="65" customFormat="1" ht="25.5">
      <c r="A32" s="27">
        <v>17</v>
      </c>
      <c r="B32" s="367"/>
      <c r="C32" s="29" t="s">
        <v>72</v>
      </c>
      <c r="D32" s="35" t="str">
        <f>VLOOKUP($C32,'[2]Tài khoản'!A$2:D$2746,2,FALSE)</f>
        <v>NHÃN HỘP MASTER, Nhãn polyester 82 x 140 mm TRẮNG</v>
      </c>
      <c r="E32" s="36" t="s">
        <v>55</v>
      </c>
      <c r="F32" s="70">
        <v>25</v>
      </c>
      <c r="G32" s="68">
        <v>0</v>
      </c>
      <c r="H32" s="275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15216E</v>
      </c>
      <c r="L32" s="183" t="s">
        <v>5905</v>
      </c>
      <c r="M32" s="40"/>
      <c r="N32" s="69"/>
      <c r="O32" s="229"/>
    </row>
    <row r="33" spans="1:15" s="65" customFormat="1" ht="25.5">
      <c r="A33" s="27">
        <v>18</v>
      </c>
      <c r="B33" s="367"/>
      <c r="C33" s="29" t="s">
        <v>73</v>
      </c>
      <c r="D33" s="35" t="str">
        <f>VLOOKUP($C33,'[2]Tài khoản'!A$2:D$2746,2,FALSE)</f>
        <v>VÍT BẮT GỖ REN TO 4 X 25 mm</v>
      </c>
      <c r="E33" s="36" t="s">
        <v>55</v>
      </c>
      <c r="F33" s="70">
        <v>2000</v>
      </c>
      <c r="G33" s="68">
        <f>F33</f>
        <v>2000</v>
      </c>
      <c r="H33" s="275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15216E</v>
      </c>
      <c r="L33" s="183" t="s">
        <v>5905</v>
      </c>
      <c r="M33" s="40"/>
      <c r="N33" s="69"/>
      <c r="O33" s="229"/>
    </row>
    <row r="34" spans="1:15" s="239" customFormat="1" ht="21" customHeight="1">
      <c r="A34" s="237" t="s">
        <v>22</v>
      </c>
      <c r="B34" s="238"/>
      <c r="D34" s="240" t="s">
        <v>6271</v>
      </c>
      <c r="E34" s="241"/>
      <c r="F34" s="241"/>
      <c r="G34" s="241"/>
      <c r="H34" s="242"/>
      <c r="I34" s="243"/>
      <c r="J34" s="243"/>
      <c r="K34" s="243"/>
      <c r="L34" s="243"/>
      <c r="M34" s="243"/>
      <c r="N34" s="259"/>
      <c r="O34" s="259"/>
    </row>
    <row r="35" spans="1:15" s="77" customFormat="1">
      <c r="A35" s="82"/>
      <c r="E35" s="430" t="s">
        <v>6242</v>
      </c>
      <c r="F35" s="430"/>
      <c r="G35" s="430"/>
      <c r="H35" s="430"/>
      <c r="I35" s="63"/>
      <c r="J35" s="63"/>
      <c r="K35" s="63"/>
      <c r="L35" s="63"/>
      <c r="M35" s="63"/>
      <c r="N35" s="82"/>
      <c r="O35" s="82"/>
    </row>
    <row r="36" spans="1:15" s="77" customFormat="1">
      <c r="A36" s="433" t="s">
        <v>24</v>
      </c>
      <c r="B36" s="433"/>
      <c r="C36" s="433"/>
      <c r="D36" s="83" t="s">
        <v>25</v>
      </c>
      <c r="E36" s="433" t="s">
        <v>26</v>
      </c>
      <c r="F36" s="433"/>
      <c r="G36" s="435" t="s">
        <v>27</v>
      </c>
      <c r="H36" s="435"/>
      <c r="I36" s="63"/>
      <c r="J36" s="63"/>
      <c r="K36" s="63"/>
      <c r="L36" s="63"/>
      <c r="M36" s="63"/>
      <c r="N36" s="82"/>
      <c r="O36" s="82"/>
    </row>
    <row r="37" spans="1:15" s="89" customFormat="1">
      <c r="A37" s="434" t="s">
        <v>28</v>
      </c>
      <c r="B37" s="434"/>
      <c r="C37" s="434"/>
      <c r="D37" s="84" t="s">
        <v>28</v>
      </c>
      <c r="E37" s="434" t="s">
        <v>28</v>
      </c>
      <c r="F37" s="434"/>
      <c r="G37" s="86"/>
      <c r="H37" s="87"/>
      <c r="I37" s="63"/>
      <c r="J37" s="63"/>
      <c r="K37" s="63"/>
      <c r="L37" s="63"/>
      <c r="M37" s="63"/>
      <c r="N37" s="231"/>
      <c r="O37" s="231"/>
    </row>
    <row r="38" spans="1:15" s="65" customFormat="1">
      <c r="A38" s="1"/>
      <c r="B38" s="2"/>
      <c r="C38" s="2"/>
      <c r="D38" s="365"/>
      <c r="E38" s="365"/>
      <c r="F38" s="2"/>
      <c r="G38" s="2"/>
      <c r="H38" s="5"/>
      <c r="I38" s="63"/>
      <c r="J38" s="63"/>
      <c r="K38" s="63"/>
      <c r="L38" s="63"/>
      <c r="M38" s="63"/>
      <c r="N38" s="69"/>
      <c r="O38" s="69"/>
    </row>
    <row r="39" spans="1:15" s="65" customFormat="1">
      <c r="A39" s="1"/>
      <c r="B39" s="2"/>
      <c r="C39" s="2"/>
      <c r="D39" s="365"/>
      <c r="E39" s="365"/>
      <c r="F39" s="2"/>
      <c r="G39" s="2"/>
      <c r="H39" s="5"/>
      <c r="I39" s="63"/>
      <c r="J39" s="63"/>
      <c r="K39" s="63"/>
      <c r="L39" s="63"/>
      <c r="M39" s="63"/>
      <c r="N39" s="69"/>
      <c r="O39" s="69"/>
    </row>
    <row r="40" spans="1:15" s="65" customFormat="1">
      <c r="A40" s="1"/>
      <c r="B40" s="2"/>
      <c r="C40" s="2"/>
      <c r="D40" s="365"/>
      <c r="E40" s="365"/>
      <c r="F40" s="2"/>
      <c r="G40" s="2"/>
      <c r="H40" s="5"/>
      <c r="I40" s="63"/>
      <c r="J40" s="63"/>
      <c r="K40" s="63"/>
      <c r="L40" s="63"/>
      <c r="M40" s="63"/>
      <c r="N40" s="69"/>
      <c r="O40" s="69"/>
    </row>
    <row r="41" spans="1:15" s="65" customFormat="1">
      <c r="A41" s="1"/>
      <c r="B41" s="2"/>
      <c r="C41" s="2"/>
      <c r="D41" s="365"/>
      <c r="E41" s="365"/>
      <c r="F41" s="2"/>
      <c r="G41" s="2"/>
      <c r="H41" s="5"/>
      <c r="I41" s="63"/>
      <c r="J41" s="63"/>
      <c r="K41" s="63"/>
      <c r="L41" s="63"/>
      <c r="M41" s="63"/>
      <c r="N41" s="69"/>
      <c r="O41" s="69"/>
    </row>
    <row r="42" spans="1:15" s="57" customFormat="1">
      <c r="A42" s="422" t="s">
        <v>74</v>
      </c>
      <c r="B42" s="422"/>
      <c r="C42" s="422"/>
      <c r="D42" s="365" t="s">
        <v>87</v>
      </c>
      <c r="E42" s="2" t="s">
        <v>29</v>
      </c>
      <c r="F42" s="2"/>
      <c r="G42" s="2"/>
      <c r="H42" s="5"/>
      <c r="I42" s="63"/>
      <c r="J42" s="63"/>
      <c r="K42" s="63"/>
      <c r="L42" s="63"/>
      <c r="M42" s="63"/>
      <c r="N42" s="5"/>
      <c r="O42" s="5"/>
    </row>
  </sheetData>
  <mergeCells count="12">
    <mergeCell ref="A42:C42"/>
    <mergeCell ref="A4:H4"/>
    <mergeCell ref="A5:H5"/>
    <mergeCell ref="D14:D15"/>
    <mergeCell ref="E14:E15"/>
    <mergeCell ref="F14:H14"/>
    <mergeCell ref="E35:H35"/>
    <mergeCell ref="A36:C36"/>
    <mergeCell ref="E36:F36"/>
    <mergeCell ref="G36:H36"/>
    <mergeCell ref="A37:C37"/>
    <mergeCell ref="E37:F37"/>
  </mergeCells>
  <pageMargins left="0.7" right="0.7" top="0.75" bottom="0.75" header="0.3" footer="0.3"/>
  <pageSetup paperSize="9"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16" sqref="C16:C17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65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65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65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65"/>
      <c r="G3" s="5"/>
      <c r="H3" s="6"/>
      <c r="I3" s="6"/>
      <c r="J3" s="6"/>
      <c r="K3" s="184"/>
      <c r="L3" s="184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6090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64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6267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65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6268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6091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65" customFormat="1">
      <c r="A14" s="23" t="s">
        <v>11</v>
      </c>
      <c r="B14" s="366" t="s">
        <v>12</v>
      </c>
      <c r="C14" s="3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2" customHeight="1">
      <c r="A15" s="27"/>
      <c r="B15" s="3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2.25" customHeight="1">
      <c r="A16" s="27">
        <v>1</v>
      </c>
      <c r="B16" s="367"/>
      <c r="C16" s="29" t="s">
        <v>5418</v>
      </c>
      <c r="D16" s="35" t="str">
        <f>VLOOKUP($C16,'[2]Tài khoản'!A$2:D$2746,2,FALSE)</f>
        <v>Thẻ nhớ USB Transcend JF300 8Gb USB2.0</v>
      </c>
      <c r="E16" s="36" t="s">
        <v>119</v>
      </c>
      <c r="F16" s="37">
        <v>10</v>
      </c>
      <c r="G16" s="38">
        <f>F16</f>
        <v>10</v>
      </c>
      <c r="H16" s="58"/>
      <c r="I16" s="159" t="str">
        <f>VLOOKUP(C16,'Danh mục VT'!A$2:E$2898,5,FALSE)</f>
        <v>CCDC</v>
      </c>
      <c r="J16" s="159"/>
      <c r="K16" s="185">
        <f>VLOOKUP(C16,'Danh mục VT'!A$2:F$2898,6,FALSE)</f>
        <v>6273</v>
      </c>
      <c r="L16" s="181" t="str">
        <f>VLOOKUP(C16,'Danh mục VT'!A$2:D$2898,4,FALSE)</f>
        <v>1531</v>
      </c>
      <c r="M16" s="58"/>
      <c r="N16" s="145"/>
    </row>
    <row r="17" spans="1:19" s="8" customFormat="1" ht="22.5" customHeight="1">
      <c r="A17" s="27">
        <v>2</v>
      </c>
      <c r="B17" s="367"/>
      <c r="C17" s="29" t="s">
        <v>5520</v>
      </c>
      <c r="D17" s="35" t="str">
        <f>VLOOKUP($C17,'[2]Tài khoản'!A$2:D$2746,2,FALSE)</f>
        <v>USB 8gb flash drive (Adata)</v>
      </c>
      <c r="E17" s="36" t="s">
        <v>119</v>
      </c>
      <c r="F17" s="37">
        <f>F16</f>
        <v>10</v>
      </c>
      <c r="G17" s="38">
        <f>F17</f>
        <v>10</v>
      </c>
      <c r="H17" s="58"/>
      <c r="I17" s="159" t="str">
        <f>VLOOKUP(C17,'Danh mục VT'!A$2:E$2898,5,FALSE)</f>
        <v>CCDC</v>
      </c>
      <c r="J17" s="159"/>
      <c r="K17" s="185"/>
      <c r="L17" s="181"/>
      <c r="M17" s="58"/>
      <c r="N17" s="145"/>
    </row>
    <row r="18" spans="1:19" s="8" customFormat="1">
      <c r="A18" s="27"/>
      <c r="B18" s="367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67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67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6269</v>
      </c>
      <c r="E22" s="46"/>
      <c r="F22" s="46"/>
      <c r="G22" s="47"/>
      <c r="N22" s="48"/>
      <c r="O22" s="2"/>
      <c r="P22" s="2"/>
    </row>
    <row r="23" spans="1:19">
      <c r="E23" s="429" t="s">
        <v>6242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65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65"/>
      <c r="E26" s="365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65"/>
      <c r="E27" s="365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65"/>
      <c r="E28" s="365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65"/>
      <c r="E29" s="365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65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65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65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65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65"/>
      <c r="G3" s="5"/>
      <c r="H3" s="6"/>
      <c r="I3" s="6"/>
      <c r="J3" s="6"/>
      <c r="K3" s="184"/>
      <c r="L3" s="184"/>
      <c r="M3" s="6"/>
      <c r="N3" s="7"/>
    </row>
    <row r="4" spans="1:14" s="8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9.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64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6265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65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65" customFormat="1">
      <c r="A14" s="23" t="s">
        <v>11</v>
      </c>
      <c r="B14" s="366" t="s">
        <v>12</v>
      </c>
      <c r="C14" s="3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75" customHeight="1">
      <c r="A15" s="27"/>
      <c r="B15" s="3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0" customHeight="1">
      <c r="A16" s="27">
        <v>1</v>
      </c>
      <c r="B16" s="367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4500</v>
      </c>
      <c r="G16" s="38">
        <f>F16</f>
        <v>4500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0.95" customHeight="1">
      <c r="A17" s="27">
        <v>2</v>
      </c>
      <c r="B17" s="367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4500</v>
      </c>
      <c r="G17" s="38">
        <v>4675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>
      <c r="A18" s="27"/>
      <c r="B18" s="367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67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67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 ht="9.1999999999999993" customHeigh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6266</v>
      </c>
      <c r="E22" s="46"/>
      <c r="F22" s="46"/>
      <c r="G22" s="47"/>
      <c r="N22" s="48"/>
      <c r="O22" s="2"/>
      <c r="P22" s="2"/>
    </row>
    <row r="23" spans="1:19">
      <c r="E23" s="429" t="s">
        <v>6242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65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65"/>
      <c r="E26" s="365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65"/>
      <c r="E27" s="365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65"/>
      <c r="E28" s="365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65"/>
      <c r="E29" s="365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65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65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65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65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65"/>
      <c r="G3" s="5"/>
      <c r="H3" s="6"/>
      <c r="I3" s="6"/>
      <c r="J3" s="6"/>
      <c r="K3" s="184"/>
      <c r="L3" s="184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2.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 ht="5.25" customHeight="1">
      <c r="A6" s="1"/>
      <c r="B6" s="2"/>
      <c r="C6" s="3"/>
      <c r="D6" s="3"/>
      <c r="E6" s="3"/>
      <c r="F6" s="364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6255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365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65" customFormat="1">
      <c r="A14" s="23" t="s">
        <v>11</v>
      </c>
      <c r="B14" s="366" t="s">
        <v>12</v>
      </c>
      <c r="C14" s="3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8.5" customHeight="1">
      <c r="A15" s="27"/>
      <c r="B15" s="3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6.25" customHeight="1">
      <c r="A16" s="27">
        <v>1</v>
      </c>
      <c r="B16" s="367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5600</v>
      </c>
      <c r="G16" s="38">
        <f>F16</f>
        <v>5600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67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367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67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67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6242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65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65"/>
      <c r="E26" s="365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65"/>
      <c r="E27" s="365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65"/>
      <c r="E28" s="365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65"/>
      <c r="E29" s="365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65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G16" sqref="G16:G17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3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31"/>
      <c r="G3" s="5"/>
      <c r="H3" s="6"/>
      <c r="I3" s="6"/>
      <c r="J3" s="6"/>
      <c r="K3" s="184"/>
      <c r="L3" s="184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3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6239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84</v>
      </c>
      <c r="E10" s="11" t="s">
        <v>6</v>
      </c>
      <c r="F10" s="33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6243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4.75" customHeight="1">
      <c r="A16" s="27">
        <v>1</v>
      </c>
      <c r="B16" s="333"/>
      <c r="C16" s="29" t="s">
        <v>78</v>
      </c>
      <c r="D16" s="35" t="str">
        <f>VLOOKUP($C16,'[2]Tài khoản'!A$2:D$2746,2,FALSE)</f>
        <v>Eu Plug 5V2A Power Adapter</v>
      </c>
      <c r="E16" s="36" t="s">
        <v>6240</v>
      </c>
      <c r="F16" s="70">
        <v>473</v>
      </c>
      <c r="G16" s="70">
        <v>473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1.5" customHeight="1">
      <c r="A17" s="27">
        <v>2</v>
      </c>
      <c r="B17" s="333"/>
      <c r="C17" s="29" t="s">
        <v>79</v>
      </c>
      <c r="D17" s="35" t="str">
        <f>VLOOKUP($C17,'[2]Tài khoản'!A$2:D$2746,2,FALSE)</f>
        <v>Bộ nguồn AC/DC  AC 100~240V DC 12V 1.25A</v>
      </c>
      <c r="E17" s="36" t="s">
        <v>6240</v>
      </c>
      <c r="F17" s="70">
        <v>200</v>
      </c>
      <c r="G17" s="38">
        <v>200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>
      <c r="A18" s="27"/>
      <c r="B18" s="333"/>
      <c r="C18" s="29"/>
      <c r="D18" s="35"/>
      <c r="E18" s="36"/>
      <c r="F18" s="70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33"/>
      <c r="C19" s="29"/>
      <c r="D19" s="35"/>
      <c r="E19" s="36"/>
      <c r="F19" s="70"/>
      <c r="G19" s="38"/>
      <c r="H19" s="58"/>
      <c r="I19" s="159"/>
      <c r="J19" s="159"/>
      <c r="K19" s="185"/>
      <c r="L19" s="181"/>
      <c r="M19" s="58"/>
      <c r="N19" s="145"/>
    </row>
    <row r="20" spans="1:19" s="8" customFormat="1">
      <c r="A20" s="27"/>
      <c r="B20" s="333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>
      <c r="A21" s="27"/>
      <c r="B21" s="333"/>
      <c r="C21" s="276"/>
      <c r="D21" s="35"/>
      <c r="E21" s="36"/>
      <c r="F21" s="70"/>
      <c r="G21" s="38"/>
      <c r="H21" s="58"/>
      <c r="I21" s="159"/>
      <c r="J21" s="159"/>
      <c r="K21" s="185"/>
      <c r="L21" s="181"/>
      <c r="M21" s="58"/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 ht="20.45" customHeight="1">
      <c r="A23" s="14" t="s">
        <v>22</v>
      </c>
      <c r="B23" s="18"/>
      <c r="D23" s="11" t="s">
        <v>6241</v>
      </c>
      <c r="E23" s="46"/>
      <c r="F23" s="46"/>
      <c r="G23" s="47"/>
      <c r="N23" s="48"/>
      <c r="O23" s="2"/>
      <c r="P23" s="2"/>
    </row>
    <row r="24" spans="1:19">
      <c r="E24" s="429" t="s">
        <v>6242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3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31"/>
      <c r="E27" s="33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31"/>
      <c r="E30" s="331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31"/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4" workbookViewId="0">
      <selection activeCell="K16" sqref="K16:K18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3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31"/>
      <c r="G3" s="5"/>
      <c r="H3" s="6"/>
      <c r="I3" s="6"/>
      <c r="J3" s="6"/>
      <c r="K3" s="184"/>
      <c r="L3" s="184"/>
      <c r="M3" s="6"/>
      <c r="N3" s="7"/>
    </row>
    <row r="4" spans="1:14" s="8" customFormat="1" ht="21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3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6247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5968</v>
      </c>
      <c r="E10" s="11" t="s">
        <v>6</v>
      </c>
      <c r="F10" s="33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6248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2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57" customHeight="1">
      <c r="A16" s="27">
        <v>1</v>
      </c>
      <c r="B16" s="333"/>
      <c r="C16" s="29" t="s">
        <v>5831</v>
      </c>
      <c r="D16" s="35" t="str">
        <f>VLOOKUP($C16,'[2]Tài khoản'!A$2:D$2746,2,FALSE)</f>
        <v>Outdoor AP, 2 radio 3x3 hỗ trợ chuẩn 802.11a/b/g/n/ac, Dải tần 2.4GHz + 5GHz, 2 ăng-ten MIMO 3x3</v>
      </c>
      <c r="E16" s="36" t="s">
        <v>6249</v>
      </c>
      <c r="F16" s="70">
        <v>5</v>
      </c>
      <c r="G16" s="70">
        <v>5</v>
      </c>
      <c r="H16" s="58"/>
      <c r="I16" s="159" t="str">
        <f>VLOOKUP(C16,'Danh mục VT'!A$2:E$2898,5,FALSE)</f>
        <v>TP</v>
      </c>
      <c r="J16" s="159"/>
      <c r="K16" s="185" t="s">
        <v>5913</v>
      </c>
      <c r="L16" s="181" t="str">
        <f>VLOOKUP(C16,'Danh mục VT'!A$2:D$2898,4,FALSE)</f>
        <v>15511</v>
      </c>
      <c r="M16" s="58"/>
      <c r="N16" s="145"/>
    </row>
    <row r="17" spans="1:19" s="8" customFormat="1" ht="34.700000000000003" customHeight="1">
      <c r="A17" s="27">
        <v>2</v>
      </c>
      <c r="B17" s="333"/>
      <c r="C17" s="170" t="s">
        <v>2235</v>
      </c>
      <c r="D17" s="35" t="str">
        <f>VLOOKUP($C17,'[2]Tài khoản'!A$2:D$2746,2,FALSE)</f>
        <v>2.4GHz Dual Pol Panel Antena</v>
      </c>
      <c r="E17" s="36" t="s">
        <v>55</v>
      </c>
      <c r="F17" s="70">
        <v>15</v>
      </c>
      <c r="G17" s="38">
        <v>15</v>
      </c>
      <c r="H17" s="58"/>
      <c r="I17" s="159" t="str">
        <f>VLOOKUP(C17,'Danh mục VT'!A$2:E$2898,5,FALSE)</f>
        <v>NVL</v>
      </c>
      <c r="J17" s="159"/>
      <c r="K17" s="185" t="s">
        <v>5913</v>
      </c>
      <c r="L17" s="181"/>
      <c r="M17" s="58"/>
      <c r="N17" s="145"/>
    </row>
    <row r="18" spans="1:19" s="8" customFormat="1" ht="24.2" customHeight="1">
      <c r="A18" s="27">
        <v>3</v>
      </c>
      <c r="B18" s="333"/>
      <c r="C18" s="124" t="s">
        <v>2201</v>
      </c>
      <c r="D18" s="35" t="str">
        <f>VLOOKUP($C18,'[2]Tài khoản'!A$2:D$2746,2,FALSE)</f>
        <v>2M N-Male to N-Male 1/4 Cable</v>
      </c>
      <c r="E18" s="36" t="s">
        <v>55</v>
      </c>
      <c r="F18" s="70">
        <v>30</v>
      </c>
      <c r="G18" s="38">
        <v>30</v>
      </c>
      <c r="H18" s="58"/>
      <c r="I18" s="159" t="str">
        <f>VLOOKUP(C18,'Danh mục VT'!A$2:E$2898,5,FALSE)</f>
        <v>NVL</v>
      </c>
      <c r="J18" s="159"/>
      <c r="K18" s="185" t="s">
        <v>5913</v>
      </c>
      <c r="L18" s="181"/>
      <c r="M18" s="58"/>
      <c r="N18" s="145"/>
    </row>
    <row r="19" spans="1:19" s="8" customFormat="1">
      <c r="A19" s="27"/>
      <c r="B19" s="333"/>
      <c r="C19" s="29"/>
      <c r="D19" s="35"/>
      <c r="E19" s="36"/>
      <c r="F19" s="70"/>
      <c r="G19" s="38"/>
      <c r="H19" s="58"/>
      <c r="I19" s="159"/>
      <c r="J19" s="159"/>
      <c r="K19" s="185"/>
      <c r="L19" s="181"/>
      <c r="M19" s="58"/>
      <c r="N19" s="145"/>
    </row>
    <row r="20" spans="1:19" s="8" customFormat="1">
      <c r="A20" s="27"/>
      <c r="B20" s="333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>
      <c r="A21" s="27"/>
      <c r="B21" s="333"/>
      <c r="C21" s="276"/>
      <c r="D21" s="35"/>
      <c r="E21" s="36"/>
      <c r="F21" s="70"/>
      <c r="G21" s="38"/>
      <c r="H21" s="58"/>
      <c r="I21" s="159"/>
      <c r="J21" s="159"/>
      <c r="K21" s="185"/>
      <c r="L21" s="181"/>
      <c r="M21" s="58"/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 ht="18.75" customHeight="1">
      <c r="A23" s="14" t="s">
        <v>22</v>
      </c>
      <c r="B23" s="18"/>
      <c r="D23" s="11" t="s">
        <v>6250</v>
      </c>
      <c r="E23" s="46"/>
      <c r="F23" s="46"/>
      <c r="G23" s="47"/>
      <c r="N23" s="48"/>
      <c r="O23" s="2"/>
      <c r="P23" s="2"/>
    </row>
    <row r="24" spans="1:19">
      <c r="E24" s="429" t="s">
        <v>6242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3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31"/>
      <c r="E27" s="33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31"/>
      <c r="E30" s="331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2" t="s">
        <v>5968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G16" sqref="G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31" customWidth="1"/>
    <col min="7" max="7" width="9.2851562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31"/>
      <c r="G3" s="5"/>
      <c r="H3" s="6"/>
      <c r="I3" s="6"/>
      <c r="J3" s="6"/>
      <c r="K3" s="184"/>
      <c r="L3" s="184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6090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3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6251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5968</v>
      </c>
      <c r="E10" s="11" t="s">
        <v>6</v>
      </c>
      <c r="F10" s="33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6252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6091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7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5.5" customHeight="1">
      <c r="A16" s="27">
        <v>1</v>
      </c>
      <c r="B16" s="333"/>
      <c r="C16" s="306" t="s">
        <v>5518</v>
      </c>
      <c r="D16" s="35" t="str">
        <f>VLOOKUP($C16,'[2]Tài khoản'!A$2:D$2746,2,FALSE)</f>
        <v>Đĩa CD trắng</v>
      </c>
      <c r="E16" s="36" t="s">
        <v>55</v>
      </c>
      <c r="F16" s="70">
        <v>300</v>
      </c>
      <c r="G16" s="70">
        <v>300</v>
      </c>
      <c r="H16" s="58"/>
      <c r="I16" s="159" t="str">
        <f>VLOOKUP(C16,'Danh mục VT'!A$2:E$2898,5,FALSE)</f>
        <v>CCDC</v>
      </c>
      <c r="J16" s="159"/>
      <c r="K16" s="185">
        <f>VLOOKUP(C16,'Danh mục VT'!A$2:F$2898,6,FALSE)</f>
        <v>6273</v>
      </c>
      <c r="L16" s="181" t="str">
        <f>VLOOKUP(C16,'Danh mục VT'!A$2:D$2898,4,FALSE)</f>
        <v>1531</v>
      </c>
      <c r="M16" s="58"/>
      <c r="N16" s="145"/>
    </row>
    <row r="17" spans="1:19" s="8" customFormat="1">
      <c r="A17" s="27"/>
      <c r="B17" s="333"/>
      <c r="C17" s="124"/>
      <c r="D17" s="35"/>
      <c r="E17" s="36"/>
      <c r="F17" s="70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>
      <c r="A18" s="27"/>
      <c r="B18" s="333"/>
      <c r="C18" s="29"/>
      <c r="D18" s="35"/>
      <c r="E18" s="36"/>
      <c r="F18" s="70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33"/>
      <c r="C19" s="29"/>
      <c r="D19" s="35"/>
      <c r="E19" s="36"/>
      <c r="F19" s="70"/>
      <c r="G19" s="38"/>
      <c r="H19" s="58"/>
      <c r="I19" s="159"/>
      <c r="J19" s="159"/>
      <c r="K19" s="185"/>
      <c r="L19" s="181"/>
      <c r="M19" s="58"/>
      <c r="N19" s="145"/>
    </row>
    <row r="20" spans="1:19" s="8" customFormat="1">
      <c r="A20" s="27"/>
      <c r="B20" s="333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>
      <c r="A21" s="27"/>
      <c r="B21" s="333"/>
      <c r="C21" s="276"/>
      <c r="D21" s="35"/>
      <c r="E21" s="36"/>
      <c r="F21" s="70"/>
      <c r="G21" s="38"/>
      <c r="H21" s="58"/>
      <c r="I21" s="159"/>
      <c r="J21" s="159"/>
      <c r="K21" s="185"/>
      <c r="L21" s="181"/>
      <c r="M21" s="58"/>
      <c r="N21" s="148"/>
      <c r="O21" s="42"/>
      <c r="P21" s="42"/>
      <c r="Q21" s="42"/>
      <c r="R21" s="42"/>
      <c r="S21" s="42"/>
    </row>
    <row r="22" spans="1:19" s="8" customFormat="1" ht="12" customHeigh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>
      <c r="A23" s="14" t="s">
        <v>22</v>
      </c>
      <c r="B23" s="18"/>
      <c r="D23" s="11"/>
      <c r="E23" s="46"/>
      <c r="F23" s="46"/>
      <c r="G23" s="47"/>
      <c r="N23" s="48"/>
      <c r="O23" s="2"/>
      <c r="P23" s="2"/>
    </row>
    <row r="24" spans="1:19">
      <c r="E24" s="429" t="s">
        <v>6242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3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31"/>
      <c r="E27" s="33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31"/>
      <c r="E30" s="331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31" t="s">
        <v>5968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G16" sqref="G16:G17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3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3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3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31"/>
      <c r="G3" s="5"/>
      <c r="H3" s="6"/>
      <c r="I3" s="6"/>
      <c r="J3" s="6"/>
      <c r="K3" s="184"/>
      <c r="L3" s="184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9.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 ht="6.2" customHeight="1">
      <c r="A6" s="1"/>
      <c r="B6" s="2"/>
      <c r="C6" s="3"/>
      <c r="D6" s="3"/>
      <c r="E6" s="3"/>
      <c r="F6" s="33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6254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5968</v>
      </c>
      <c r="E10" s="11" t="s">
        <v>6</v>
      </c>
      <c r="F10" s="33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5976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31" customFormat="1">
      <c r="A14" s="23" t="s">
        <v>11</v>
      </c>
      <c r="B14" s="332" t="s">
        <v>12</v>
      </c>
      <c r="C14" s="33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0.95" customHeight="1">
      <c r="A15" s="27"/>
      <c r="B15" s="33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6.5" customHeight="1">
      <c r="A16" s="27">
        <v>1</v>
      </c>
      <c r="B16" s="333"/>
      <c r="C16" s="29" t="s">
        <v>47</v>
      </c>
      <c r="D16" s="35" t="str">
        <f>VLOOKUP($C16,'[2]Tài khoản'!A$2:D$2746,2,FALSE)</f>
        <v>Smartphone Lotus S2 ULC 3G900 không có logo VNPT màu đen</v>
      </c>
      <c r="E16" s="36" t="s">
        <v>6249</v>
      </c>
      <c r="F16" s="70">
        <v>30</v>
      </c>
      <c r="G16" s="70">
        <v>30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44.25" customHeight="1">
      <c r="A17" s="27">
        <v>2</v>
      </c>
      <c r="B17" s="333"/>
      <c r="C17" s="29" t="s">
        <v>48</v>
      </c>
      <c r="D17" s="35" t="str">
        <f>VLOOKUP($C17,'[2]Tài khoản'!A$2:D$2746,2,FALSE)</f>
        <v>Smartphone Lotus S2 ULC 3G900 không có logo VNPT màu trắng</v>
      </c>
      <c r="E17" s="36" t="s">
        <v>6249</v>
      </c>
      <c r="F17" s="70">
        <v>30</v>
      </c>
      <c r="G17" s="38">
        <v>30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 ht="22.5" customHeight="1">
      <c r="A18" s="27">
        <v>3</v>
      </c>
      <c r="B18" s="333"/>
      <c r="C18" s="29" t="s">
        <v>133</v>
      </c>
      <c r="D18" s="35" t="str">
        <f>VLOOKUP($C18,'[2]Tài khoản'!A$2:D$2746,2,FALSE)</f>
        <v>Sim VinaXtra</v>
      </c>
      <c r="E18" s="36" t="s">
        <v>6240</v>
      </c>
      <c r="F18" s="70">
        <v>60</v>
      </c>
      <c r="G18" s="38">
        <v>60</v>
      </c>
      <c r="H18" s="58"/>
      <c r="I18" s="159" t="str">
        <f>VLOOKUP(C18,'Danh mục VT'!A$2:E$2898,5,FALSE)</f>
        <v>HH</v>
      </c>
      <c r="J18" s="159"/>
      <c r="K18" s="185"/>
      <c r="L18" s="181"/>
      <c r="M18" s="58"/>
      <c r="N18" s="145"/>
    </row>
    <row r="19" spans="1:19" s="8" customFormat="1">
      <c r="A19" s="27"/>
      <c r="B19" s="333"/>
      <c r="C19" s="29"/>
      <c r="D19" s="35"/>
      <c r="E19" s="36"/>
      <c r="F19" s="70"/>
      <c r="G19" s="38"/>
      <c r="H19" s="58"/>
      <c r="I19" s="159"/>
      <c r="J19" s="159"/>
      <c r="K19" s="185"/>
      <c r="L19" s="181"/>
      <c r="M19" s="58"/>
      <c r="N19" s="145"/>
    </row>
    <row r="20" spans="1:19" s="8" customFormat="1">
      <c r="A20" s="27"/>
      <c r="B20" s="333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>
      <c r="A21" s="27"/>
      <c r="B21" s="333"/>
      <c r="C21" s="276"/>
      <c r="D21" s="35"/>
      <c r="E21" s="36"/>
      <c r="F21" s="70"/>
      <c r="G21" s="38"/>
      <c r="H21" s="58"/>
      <c r="I21" s="159"/>
      <c r="J21" s="159"/>
      <c r="K21" s="185"/>
      <c r="L21" s="181"/>
      <c r="M21" s="58"/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>
      <c r="A23" s="14" t="s">
        <v>22</v>
      </c>
      <c r="B23" s="18"/>
      <c r="D23" s="11" t="s">
        <v>6253</v>
      </c>
      <c r="E23" s="46"/>
      <c r="F23" s="46"/>
      <c r="G23" s="47"/>
      <c r="N23" s="48"/>
      <c r="O23" s="2"/>
      <c r="P23" s="2"/>
    </row>
    <row r="24" spans="1:19">
      <c r="E24" s="429" t="s">
        <v>6242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3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31"/>
      <c r="E27" s="33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31"/>
      <c r="E28" s="33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31"/>
      <c r="E29" s="331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31"/>
      <c r="E30" s="331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31" t="s">
        <v>5968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70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70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70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70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18.7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69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6238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6282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70"/>
      <c r="G10" s="373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70" customFormat="1" ht="25.5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8.5" customHeight="1">
      <c r="A15" s="27"/>
      <c r="B15" s="3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3" customHeight="1">
      <c r="A16" s="27">
        <v>1</v>
      </c>
      <c r="B16" s="372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7">
        <v>6000</v>
      </c>
      <c r="G16" s="37">
        <f>F16</f>
        <v>6000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58"/>
      <c r="N16" s="257"/>
      <c r="O16" s="33"/>
      <c r="P16" s="33"/>
    </row>
    <row r="17" spans="1:19" s="8" customFormat="1" ht="48.95" customHeight="1">
      <c r="A17" s="27">
        <v>2</v>
      </c>
      <c r="B17" s="372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7">
        <v>3000</v>
      </c>
      <c r="G17" s="37">
        <v>3003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58"/>
      <c r="N17" s="257"/>
      <c r="O17" s="33"/>
      <c r="P17" s="33"/>
    </row>
    <row r="18" spans="1:19" s="8" customFormat="1" ht="36" customHeight="1">
      <c r="A18" s="27">
        <v>3</v>
      </c>
      <c r="B18" s="372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7">
        <v>3000</v>
      </c>
      <c r="G18" s="37">
        <v>3000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58"/>
      <c r="N18" s="257"/>
      <c r="O18" s="33"/>
      <c r="P18" s="33"/>
    </row>
    <row r="19" spans="1:19" s="8" customFormat="1" ht="45.75" customHeight="1">
      <c r="A19" s="27">
        <v>4</v>
      </c>
      <c r="B19" s="372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1">
        <v>3000</v>
      </c>
      <c r="G19" s="37">
        <v>3000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5870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48" customHeight="1">
      <c r="A20" s="27">
        <v>5</v>
      </c>
      <c r="B20" s="372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1">
        <v>3000</v>
      </c>
      <c r="G20" s="37">
        <v>3000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8.25">
      <c r="A21" s="128">
        <v>6</v>
      </c>
      <c r="B21" s="277"/>
      <c r="C21" s="29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31">
        <v>3000</v>
      </c>
      <c r="G21" s="37">
        <v>3000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30" customHeight="1">
      <c r="A22" s="134">
        <v>7</v>
      </c>
      <c r="B22" s="125"/>
      <c r="C22" s="29" t="s">
        <v>117</v>
      </c>
      <c r="D22" s="35" t="str">
        <f>VLOOKUP($C22,'[2]Tài khoản'!A$2:D$2746,2,FALSE)</f>
        <v>SWH,PSH,T/H,R/A,SPST</v>
      </c>
      <c r="E22" s="125" t="s">
        <v>119</v>
      </c>
      <c r="F22" s="31">
        <v>6000</v>
      </c>
      <c r="G22" s="31">
        <f>F22</f>
        <v>6000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58"/>
      <c r="N22" s="279"/>
      <c r="O22" s="33"/>
      <c r="P22" s="33"/>
      <c r="Q22" s="42"/>
      <c r="R22" s="42"/>
      <c r="S22" s="42"/>
    </row>
    <row r="23" spans="1:19" s="8" customForma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>
      <c r="A24" s="14" t="s">
        <v>22</v>
      </c>
      <c r="B24" s="18"/>
      <c r="D24" s="11" t="s">
        <v>6283</v>
      </c>
      <c r="E24" s="46"/>
      <c r="F24" s="46"/>
      <c r="G24" s="47"/>
      <c r="N24" s="1"/>
      <c r="O24" s="1"/>
      <c r="P24" s="1"/>
    </row>
    <row r="25" spans="1:19">
      <c r="E25" s="429" t="s">
        <v>6242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70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70"/>
      <c r="E28" s="370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70"/>
      <c r="E29" s="370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70"/>
      <c r="E30" s="370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70"/>
      <c r="E31" s="370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70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workbookViewId="0">
      <selection activeCell="E17" sqref="E17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2.28515625" style="2" customWidth="1" collapsed="1"/>
    <col min="4" max="4" width="25.5703125" style="2" customWidth="1"/>
    <col min="5" max="5" width="7.140625" style="2" customWidth="1"/>
    <col min="6" max="6" width="9" style="370" customWidth="1"/>
    <col min="7" max="7" width="9.5703125" style="370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70"/>
      <c r="G1" s="370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370"/>
      <c r="G2" s="370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 ht="11.25" customHeight="1">
      <c r="A3" s="1"/>
      <c r="B3" s="2"/>
      <c r="C3" s="9"/>
      <c r="D3" s="2"/>
      <c r="E3" s="2"/>
      <c r="F3" s="370"/>
      <c r="G3" s="370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1.7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19.5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369"/>
      <c r="G6" s="369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6238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6285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70"/>
      <c r="G10" s="66"/>
      <c r="H10" s="373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>
      <c r="P13" s="1"/>
      <c r="Q13" s="2"/>
    </row>
    <row r="14" spans="1:17" s="370" customFormat="1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27.75" customHeight="1">
      <c r="A15" s="27"/>
      <c r="B15" s="372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>
        <v>162</v>
      </c>
      <c r="N15" s="228">
        <v>163</v>
      </c>
      <c r="O15" s="69">
        <v>164</v>
      </c>
      <c r="P15" s="69" t="s">
        <v>6286</v>
      </c>
    </row>
    <row r="16" spans="1:17" s="92" customFormat="1" ht="46.5" customHeight="1">
      <c r="A16" s="27">
        <v>1</v>
      </c>
      <c r="B16" s="372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5600</v>
      </c>
      <c r="G16" s="70">
        <v>5600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>
        <v>2000</v>
      </c>
      <c r="N16" s="70">
        <v>2000</v>
      </c>
      <c r="O16" s="229">
        <v>1600</v>
      </c>
      <c r="P16" s="229">
        <f>SUM(M16:O16)</f>
        <v>5600</v>
      </c>
    </row>
    <row r="17" spans="1:16" s="92" customFormat="1" ht="46.5" customHeight="1">
      <c r="A17" s="27">
        <v>2</v>
      </c>
      <c r="B17" s="372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5600</v>
      </c>
      <c r="G17" s="71">
        <v>5600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>
        <v>2000</v>
      </c>
      <c r="N17" s="70">
        <v>2000</v>
      </c>
      <c r="O17" s="229">
        <v>1600</v>
      </c>
      <c r="P17" s="229">
        <f t="shared" ref="P17:P36" si="0">SUM(M17:O17)</f>
        <v>5600</v>
      </c>
    </row>
    <row r="18" spans="1:16" s="65" customFormat="1" ht="33.75" customHeight="1">
      <c r="A18" s="27">
        <v>3</v>
      </c>
      <c r="B18" s="372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5600</v>
      </c>
      <c r="G18" s="71">
        <v>5600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>
        <v>2000</v>
      </c>
      <c r="N18" s="70">
        <v>2000</v>
      </c>
      <c r="O18" s="229">
        <v>1600</v>
      </c>
      <c r="P18" s="229">
        <f t="shared" si="0"/>
        <v>5600</v>
      </c>
    </row>
    <row r="19" spans="1:16" s="65" customFormat="1" ht="33" customHeight="1">
      <c r="A19" s="27">
        <v>4</v>
      </c>
      <c r="B19" s="372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5500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>
        <v>5000</v>
      </c>
      <c r="N19" s="58"/>
      <c r="O19" s="69"/>
      <c r="P19" s="229">
        <f t="shared" si="0"/>
        <v>5000</v>
      </c>
    </row>
    <row r="20" spans="1:16" s="65" customFormat="1" ht="33" customHeight="1">
      <c r="A20" s="27">
        <v>5</v>
      </c>
      <c r="B20" s="372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16500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>
        <v>10000</v>
      </c>
      <c r="N20" s="58"/>
      <c r="O20" s="69"/>
      <c r="P20" s="229">
        <f t="shared" si="0"/>
        <v>10000</v>
      </c>
    </row>
    <row r="21" spans="1:16" s="65" customFormat="1" ht="58.5" customHeight="1">
      <c r="A21" s="27">
        <v>6</v>
      </c>
      <c r="B21" s="372"/>
      <c r="C21" s="29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v>2000</v>
      </c>
      <c r="G21" s="71">
        <v>2000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>
        <v>2000</v>
      </c>
      <c r="N21" s="70"/>
      <c r="O21" s="229"/>
      <c r="P21" s="229">
        <f t="shared" si="0"/>
        <v>2000</v>
      </c>
    </row>
    <row r="22" spans="1:16" s="65" customFormat="1" ht="57.75" customHeight="1">
      <c r="A22" s="27">
        <v>7</v>
      </c>
      <c r="B22" s="372"/>
      <c r="C22" s="382" t="s">
        <v>2536</v>
      </c>
      <c r="D22" s="35" t="str">
        <f>VLOOKUP($C22,'[2]Tài khoản'!A$2:D$2746,2,FALSE)</f>
        <v>MOD,GPON,T/H,ONU BOSA,1.25G UP/2.5G DOWN,W/SC/APC PIGTAIL, LENGTH=580mm+/-20</v>
      </c>
      <c r="E22" s="36" t="s">
        <v>55</v>
      </c>
      <c r="F22" s="70">
        <v>3600</v>
      </c>
      <c r="G22" s="71">
        <v>3600</v>
      </c>
      <c r="H22" s="68"/>
      <c r="I22" s="159"/>
      <c r="J22" s="185"/>
      <c r="K22" s="181"/>
      <c r="L22" s="183"/>
      <c r="M22" s="275"/>
      <c r="N22" s="70">
        <v>2000</v>
      </c>
      <c r="O22" s="229">
        <v>1600</v>
      </c>
      <c r="P22" s="229">
        <f t="shared" si="0"/>
        <v>3600</v>
      </c>
    </row>
    <row r="23" spans="1:16" s="113" customFormat="1" ht="43.5" customHeight="1">
      <c r="A23" s="27">
        <v>8</v>
      </c>
      <c r="B23" s="105"/>
      <c r="C23" s="124" t="s">
        <v>2592</v>
      </c>
      <c r="D23" s="35" t="str">
        <f>VLOOKUP($C23,'[2]Tài khoản'!A$2:D$2746,2,FALSE)</f>
        <v>CON,SC,RCPT,SIMPLEX,FLANGED,GRN,FBR/OPTIC,52x13x9.6mm</v>
      </c>
      <c r="E23" s="108" t="s">
        <v>55</v>
      </c>
      <c r="F23" s="70">
        <v>5600</v>
      </c>
      <c r="G23" s="71">
        <v>5600</v>
      </c>
      <c r="H23" s="111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126">
        <v>2000</v>
      </c>
      <c r="N23" s="70">
        <v>2000</v>
      </c>
      <c r="O23" s="229">
        <v>1600</v>
      </c>
      <c r="P23" s="229">
        <f t="shared" si="0"/>
        <v>5600</v>
      </c>
    </row>
    <row r="24" spans="1:16" s="65" customFormat="1" ht="20.45" customHeight="1">
      <c r="A24" s="27">
        <v>9</v>
      </c>
      <c r="B24" s="372"/>
      <c r="C24" s="29" t="s">
        <v>2594</v>
      </c>
      <c r="D24" s="35" t="str">
        <f>VLOOKUP($C24,'[2]Tài khoản'!A$2:D$2746,2,FALSE)</f>
        <v>Nắp dưới</v>
      </c>
      <c r="E24" s="36" t="s">
        <v>55</v>
      </c>
      <c r="F24" s="70">
        <v>5600</v>
      </c>
      <c r="G24" s="71">
        <v>5600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>
        <v>2000</v>
      </c>
      <c r="N24" s="70">
        <v>2000</v>
      </c>
      <c r="O24" s="69">
        <v>1600</v>
      </c>
      <c r="P24" s="229">
        <f t="shared" si="0"/>
        <v>5600</v>
      </c>
    </row>
    <row r="25" spans="1:16" s="65" customFormat="1" ht="20.45" customHeight="1">
      <c r="A25" s="27">
        <v>10</v>
      </c>
      <c r="B25" s="372"/>
      <c r="C25" s="29" t="s">
        <v>2596</v>
      </c>
      <c r="D25" s="35" t="str">
        <f>VLOOKUP($C25,'[2]Tài khoản'!A$2:D$2746,2,FALSE)</f>
        <v>Dẫn sáng</v>
      </c>
      <c r="E25" s="36" t="s">
        <v>55</v>
      </c>
      <c r="F25" s="70">
        <v>5600</v>
      </c>
      <c r="G25" s="71">
        <v>5600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>
        <v>2000</v>
      </c>
      <c r="N25" s="70">
        <v>2000</v>
      </c>
      <c r="O25" s="69">
        <v>1600</v>
      </c>
      <c r="P25" s="229">
        <f t="shared" si="0"/>
        <v>5600</v>
      </c>
    </row>
    <row r="26" spans="1:16" s="65" customFormat="1" ht="20.45" customHeight="1">
      <c r="A26" s="27">
        <v>11</v>
      </c>
      <c r="B26" s="372"/>
      <c r="C26" s="29" t="s">
        <v>2598</v>
      </c>
      <c r="D26" s="35" t="str">
        <f>VLOOKUP($C26,'[2]Tài khoản'!A$2:D$2746,2,FALSE)</f>
        <v>Nắp trên</v>
      </c>
      <c r="E26" s="36" t="s">
        <v>55</v>
      </c>
      <c r="F26" s="70">
        <v>5600</v>
      </c>
      <c r="G26" s="71">
        <v>5600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>
        <v>2000</v>
      </c>
      <c r="N26" s="70">
        <v>2000</v>
      </c>
      <c r="O26" s="69">
        <v>1600</v>
      </c>
      <c r="P26" s="229">
        <f t="shared" si="0"/>
        <v>5600</v>
      </c>
    </row>
    <row r="27" spans="1:16" s="65" customFormat="1" ht="20.45" customHeight="1">
      <c r="A27" s="27">
        <v>12</v>
      </c>
      <c r="B27" s="372"/>
      <c r="C27" s="29" t="s">
        <v>2633</v>
      </c>
      <c r="D27" s="35" t="str">
        <f>VLOOKUP($C27,'[2]Tài khoản'!A$2:D$2746,2,FALSE)</f>
        <v>Chân đế cao su GPON ONT</v>
      </c>
      <c r="E27" s="36" t="s">
        <v>55</v>
      </c>
      <c r="F27" s="70">
        <v>22000</v>
      </c>
      <c r="G27" s="71">
        <v>22950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>
        <v>22950</v>
      </c>
      <c r="N27" s="147"/>
      <c r="O27" s="69"/>
      <c r="P27" s="229">
        <f t="shared" si="0"/>
        <v>22950</v>
      </c>
    </row>
    <row r="28" spans="1:16" s="65" customFormat="1" ht="34.700000000000003" customHeight="1">
      <c r="A28" s="27">
        <v>13</v>
      </c>
      <c r="B28" s="372"/>
      <c r="C28" s="29" t="s">
        <v>2639</v>
      </c>
      <c r="D28" s="35" t="str">
        <f>VLOOKUP($C28,'[2]Tài khoản'!A$2:D$2746,2,FALSE)</f>
        <v>Vít M2.5 x 0.45 L10 tự khoan ren màu trắng</v>
      </c>
      <c r="E28" s="36" t="s">
        <v>55</v>
      </c>
      <c r="F28" s="70">
        <v>22000</v>
      </c>
      <c r="G28" s="71">
        <v>20000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>
        <v>20000</v>
      </c>
      <c r="N28" s="147"/>
      <c r="O28" s="69"/>
      <c r="P28" s="229">
        <f t="shared" si="0"/>
        <v>20000</v>
      </c>
    </row>
    <row r="29" spans="1:16" s="65" customFormat="1" ht="20.45" customHeight="1">
      <c r="A29" s="27">
        <v>14</v>
      </c>
      <c r="B29" s="372"/>
      <c r="C29" s="29" t="s">
        <v>2252</v>
      </c>
      <c r="D29" s="35" t="str">
        <f>VLOOKUP($C29,'[2]Tài khoản'!A$2:D$2746,2,FALSE)</f>
        <v>Túi nilon 400x200mm</v>
      </c>
      <c r="E29" s="36" t="s">
        <v>55</v>
      </c>
      <c r="F29" s="70">
        <v>5600</v>
      </c>
      <c r="G29" s="71">
        <v>6000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>
        <v>6000</v>
      </c>
      <c r="N29" s="147"/>
      <c r="O29" s="69"/>
      <c r="P29" s="229">
        <f t="shared" si="0"/>
        <v>6000</v>
      </c>
    </row>
    <row r="30" spans="1:16" s="65" customFormat="1" ht="32.25" customHeight="1">
      <c r="A30" s="27">
        <v>15</v>
      </c>
      <c r="B30" s="372"/>
      <c r="C30" s="29" t="s">
        <v>121</v>
      </c>
      <c r="D30" s="35" t="str">
        <f>VLOOKUP($C30,'[2]Tài khoản'!A$2:D$2746,2,FALSE)</f>
        <v>Tem vỡ chống mở dán trên modem 20x10mm</v>
      </c>
      <c r="E30" s="36" t="s">
        <v>55</v>
      </c>
      <c r="F30" s="70">
        <v>5600</v>
      </c>
      <c r="G30" s="71">
        <v>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>
        <v>0</v>
      </c>
      <c r="N30" s="147"/>
      <c r="O30" s="69"/>
      <c r="P30" s="229">
        <f t="shared" si="0"/>
        <v>0</v>
      </c>
    </row>
    <row r="31" spans="1:16" s="65" customFormat="1" ht="34.700000000000003" customHeight="1">
      <c r="A31" s="27">
        <v>16</v>
      </c>
      <c r="B31" s="372"/>
      <c r="C31" s="29" t="s">
        <v>2254</v>
      </c>
      <c r="D31" s="35" t="str">
        <f>VLOOKUP($C31,'[2]Tài khoản'!A$2:D$2746,2,FALSE)</f>
        <v>Cáp Ethernet 2 đầu RJ45, dài 1.2m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>
        <v>2000</v>
      </c>
      <c r="N31" s="70">
        <v>2000</v>
      </c>
      <c r="O31" s="69">
        <v>1600</v>
      </c>
      <c r="P31" s="229">
        <f t="shared" si="0"/>
        <v>5600</v>
      </c>
    </row>
    <row r="32" spans="1:16" s="65" customFormat="1" ht="44.25" customHeight="1">
      <c r="A32" s="27">
        <v>17</v>
      </c>
      <c r="B32" s="372"/>
      <c r="C32" s="29" t="s">
        <v>2451</v>
      </c>
      <c r="D32" s="35" t="str">
        <f>VLOOKUP($C32,'[2]Tài khoản'!A$2:D$2746,2,FALSE)</f>
        <v>Hộp carton đựng ONT in offset, bồi lên carton sóng 3 lớp;   285 x 215 x 55 mm</v>
      </c>
      <c r="E32" s="36" t="s">
        <v>55</v>
      </c>
      <c r="F32" s="70">
        <v>5600</v>
      </c>
      <c r="G32" s="71">
        <v>5600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>
        <v>2000</v>
      </c>
      <c r="N32" s="70">
        <v>2000</v>
      </c>
      <c r="O32" s="69">
        <v>1600</v>
      </c>
      <c r="P32" s="229">
        <f t="shared" si="0"/>
        <v>5600</v>
      </c>
    </row>
    <row r="33" spans="1:17" s="65" customFormat="1" ht="38.25">
      <c r="A33" s="27">
        <v>18</v>
      </c>
      <c r="B33" s="372"/>
      <c r="C33" s="29" t="s">
        <v>2504</v>
      </c>
      <c r="D33" s="35" t="str">
        <f>VLOOKUP($C33,'[2]Tài khoản'!A$2:D$2746,2,FALSE)</f>
        <v>Tem dán thùng 20 sản phẩm, poliester 82.84mm x 140.00mm</v>
      </c>
      <c r="E33" s="36" t="s">
        <v>55</v>
      </c>
      <c r="F33" s="70">
        <v>280</v>
      </c>
      <c r="G33" s="71">
        <v>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>
        <v>0</v>
      </c>
      <c r="N33" s="147"/>
      <c r="O33" s="69"/>
      <c r="P33" s="229">
        <f t="shared" si="0"/>
        <v>0</v>
      </c>
    </row>
    <row r="34" spans="1:17" s="65" customFormat="1" ht="21" customHeight="1">
      <c r="A34" s="27">
        <v>19</v>
      </c>
      <c r="B34" s="372"/>
      <c r="C34" s="29" t="s">
        <v>2512</v>
      </c>
      <c r="D34" s="35" t="str">
        <f>VLOOKUP($C34,'[2]Tài khoản'!A$2:D$2746,2,FALSE)</f>
        <v>Hộp master 20 sản phẩm</v>
      </c>
      <c r="E34" s="36" t="s">
        <v>55</v>
      </c>
      <c r="F34" s="70">
        <v>280</v>
      </c>
      <c r="G34" s="71">
        <v>280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>
        <v>100</v>
      </c>
      <c r="N34" s="189">
        <v>100</v>
      </c>
      <c r="O34" s="69">
        <v>80</v>
      </c>
      <c r="P34" s="229">
        <f t="shared" si="0"/>
        <v>280</v>
      </c>
    </row>
    <row r="35" spans="1:17" s="65" customFormat="1" ht="21" customHeight="1">
      <c r="A35" s="27">
        <v>20</v>
      </c>
      <c r="B35" s="372"/>
      <c r="C35" s="29" t="s">
        <v>2627</v>
      </c>
      <c r="D35" s="35" t="str">
        <f>VLOOKUP($C35,'[2]Tài khoản'!A$2:D$2746,2,FALSE)</f>
        <v>Khay đỡ carton chia ô</v>
      </c>
      <c r="E35" s="36" t="s">
        <v>55</v>
      </c>
      <c r="F35" s="70">
        <v>5600</v>
      </c>
      <c r="G35" s="71">
        <v>5600</v>
      </c>
      <c r="H35" s="68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70">
        <v>2000</v>
      </c>
      <c r="N35" s="70">
        <v>2000</v>
      </c>
      <c r="O35" s="230">
        <v>1600</v>
      </c>
      <c r="P35" s="229">
        <f t="shared" si="0"/>
        <v>5600</v>
      </c>
    </row>
    <row r="36" spans="1:17" s="113" customFormat="1" ht="32.25" customHeight="1">
      <c r="A36" s="27">
        <v>21</v>
      </c>
      <c r="B36" s="105"/>
      <c r="C36" s="29" t="s">
        <v>2664</v>
      </c>
      <c r="D36" s="35" t="str">
        <f>VLOOKUP($C36,'[2]Tài khoản'!A$2:D$2746,2,FALSE)</f>
        <v>Sách Hướng dẫn sử dụng nhanh</v>
      </c>
      <c r="E36" s="108" t="s">
        <v>55</v>
      </c>
      <c r="F36" s="109">
        <v>5600</v>
      </c>
      <c r="G36" s="110">
        <v>5600</v>
      </c>
      <c r="H36" s="111"/>
      <c r="I36" s="159" t="str">
        <f>VLOOKUP(C36,'Danh mục VT'!A$2:E$2898,5,FALSE)</f>
        <v>NVL</v>
      </c>
      <c r="J36" s="187">
        <f>VLOOKUP(C36,'Danh mục VT'!A$2:F$2898,6,FALSE)</f>
        <v>1548</v>
      </c>
      <c r="K36" s="188" t="str">
        <f>VLOOKUP(C36,'Danh mục VT'!A$2:D$2898,4,FALSE)</f>
        <v>15214</v>
      </c>
      <c r="L36" s="183" t="s">
        <v>5905</v>
      </c>
      <c r="M36" s="70">
        <v>5600</v>
      </c>
      <c r="N36" s="189"/>
      <c r="P36" s="229">
        <f t="shared" si="0"/>
        <v>5600</v>
      </c>
    </row>
    <row r="37" spans="1:17" s="113" customFormat="1" ht="20.45" customHeight="1">
      <c r="A37" s="27">
        <v>22</v>
      </c>
      <c r="B37" s="105"/>
      <c r="C37" s="29" t="s">
        <v>2540</v>
      </c>
      <c r="D37" s="35" t="str">
        <f>VLOOKUP($C37,'[2]Tài khoản'!A$2:D$2746,2,FALSE)</f>
        <v>PCBA BCM68380</v>
      </c>
      <c r="E37" s="108" t="s">
        <v>55</v>
      </c>
      <c r="F37" s="109">
        <v>5600</v>
      </c>
      <c r="G37" s="110">
        <v>6036</v>
      </c>
      <c r="H37" s="111"/>
      <c r="I37" s="159" t="str">
        <f>VLOOKUP(C37,'Danh mục VT'!A$2:E$2898,5,FALSE)</f>
        <v>TP</v>
      </c>
      <c r="J37" s="187">
        <v>1548</v>
      </c>
      <c r="K37" s="188" t="str">
        <f>VLOOKUP(C37,'Danh mục VT'!A$2:D$2898,4,FALSE)</f>
        <v>15511</v>
      </c>
      <c r="L37" s="183" t="s">
        <v>5924</v>
      </c>
      <c r="M37" s="70"/>
      <c r="N37" s="189"/>
      <c r="O37" s="230"/>
      <c r="P37" s="229"/>
    </row>
    <row r="38" spans="1:17" s="113" customFormat="1" ht="33.75" customHeight="1">
      <c r="A38" s="27">
        <v>23</v>
      </c>
      <c r="B38" s="232"/>
      <c r="C38" s="29" t="s">
        <v>79</v>
      </c>
      <c r="D38" s="35" t="str">
        <f>VLOOKUP($C38,'[2]Tài khoản'!A$2:D$2746,2,FALSE)</f>
        <v>Bộ nguồn AC/DC  AC 100~240V DC 12V 1.25A</v>
      </c>
      <c r="E38" s="108" t="s">
        <v>55</v>
      </c>
      <c r="F38" s="233">
        <v>5600</v>
      </c>
      <c r="G38" s="233">
        <v>5600</v>
      </c>
      <c r="H38" s="235"/>
      <c r="I38" s="159" t="str">
        <f>VLOOKUP(C38,'Danh mục VT'!A$2:E$2898,5,FALSE)</f>
        <v>TP</v>
      </c>
      <c r="J38" s="187">
        <v>1548</v>
      </c>
      <c r="K38" s="188" t="str">
        <f>VLOOKUP(C38,'Danh mục VT'!A$2:D$2898,4,FALSE)</f>
        <v>15511</v>
      </c>
      <c r="L38" s="183" t="s">
        <v>5924</v>
      </c>
      <c r="M38" s="126"/>
      <c r="N38" s="189"/>
      <c r="O38" s="230"/>
      <c r="P38" s="229"/>
    </row>
    <row r="39" spans="1:17" s="239" customFormat="1" ht="21.75" customHeight="1">
      <c r="A39" s="237" t="s">
        <v>22</v>
      </c>
      <c r="B39" s="238"/>
      <c r="D39" s="439" t="s">
        <v>6287</v>
      </c>
      <c r="E39" s="439"/>
      <c r="F39" s="439"/>
      <c r="G39" s="439"/>
      <c r="H39" s="439"/>
      <c r="I39" s="243"/>
      <c r="J39" s="258"/>
      <c r="K39" s="258"/>
      <c r="L39" s="258"/>
      <c r="M39" s="243"/>
      <c r="N39" s="243"/>
      <c r="O39" s="259"/>
      <c r="P39" s="259"/>
    </row>
    <row r="40" spans="1:17" s="77" customFormat="1">
      <c r="A40" s="82"/>
      <c r="E40" s="430" t="s">
        <v>6242</v>
      </c>
      <c r="F40" s="430"/>
      <c r="G40" s="430"/>
      <c r="H40" s="430"/>
      <c r="I40" s="63"/>
      <c r="J40" s="178"/>
      <c r="K40" s="178"/>
      <c r="L40" s="178"/>
      <c r="M40" s="63"/>
      <c r="N40" s="63"/>
      <c r="O40" s="82"/>
      <c r="P40" s="82"/>
    </row>
    <row r="41" spans="1:17" s="77" customFormat="1">
      <c r="A41" s="433" t="s">
        <v>24</v>
      </c>
      <c r="B41" s="433"/>
      <c r="C41" s="433"/>
      <c r="D41" s="83" t="s">
        <v>25</v>
      </c>
      <c r="E41" s="433" t="s">
        <v>26</v>
      </c>
      <c r="F41" s="433"/>
      <c r="G41" s="435" t="s">
        <v>27</v>
      </c>
      <c r="H41" s="435"/>
      <c r="I41" s="63"/>
      <c r="J41" s="178"/>
      <c r="K41" s="178"/>
      <c r="L41" s="178"/>
      <c r="M41" s="63"/>
      <c r="N41" s="63"/>
      <c r="O41" s="82"/>
      <c r="P41" s="82"/>
    </row>
    <row r="42" spans="1:17" s="89" customFormat="1">
      <c r="A42" s="434" t="s">
        <v>28</v>
      </c>
      <c r="B42" s="434"/>
      <c r="C42" s="434"/>
      <c r="D42" s="84" t="s">
        <v>28</v>
      </c>
      <c r="E42" s="434" t="s">
        <v>28</v>
      </c>
      <c r="F42" s="434"/>
      <c r="G42" s="86"/>
      <c r="H42" s="87"/>
      <c r="I42" s="63"/>
      <c r="J42" s="178"/>
      <c r="K42" s="178"/>
      <c r="L42" s="178"/>
      <c r="M42" s="63"/>
      <c r="N42" s="63"/>
      <c r="O42" s="231"/>
      <c r="P42" s="231"/>
    </row>
    <row r="43" spans="1:17" s="65" customFormat="1">
      <c r="A43" s="1"/>
      <c r="B43" s="2"/>
      <c r="C43" s="2"/>
      <c r="D43" s="370"/>
      <c r="E43" s="370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>
      <c r="A44" s="1"/>
      <c r="B44" s="2"/>
      <c r="C44" s="2"/>
      <c r="D44" s="370"/>
      <c r="E44" s="370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370"/>
      <c r="E45" s="370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65" customFormat="1">
      <c r="A46" s="1"/>
      <c r="B46" s="2"/>
      <c r="C46" s="2"/>
      <c r="D46" s="370"/>
      <c r="E46" s="370"/>
      <c r="F46" s="2"/>
      <c r="G46" s="2"/>
      <c r="H46" s="5"/>
      <c r="I46" s="63"/>
      <c r="J46" s="178"/>
      <c r="K46" s="178"/>
      <c r="L46" s="178"/>
      <c r="M46" s="63"/>
      <c r="N46" s="63"/>
      <c r="O46" s="69"/>
      <c r="P46" s="69"/>
    </row>
    <row r="47" spans="1:17" s="57" customFormat="1">
      <c r="A47" s="422" t="s">
        <v>74</v>
      </c>
      <c r="B47" s="422"/>
      <c r="C47" s="422"/>
      <c r="D47" s="66" t="s">
        <v>87</v>
      </c>
      <c r="E47" s="2" t="s">
        <v>29</v>
      </c>
      <c r="F47" s="2"/>
      <c r="G47" s="2"/>
      <c r="H47" s="5"/>
      <c r="I47" s="63"/>
      <c r="J47" s="178"/>
      <c r="K47" s="178"/>
      <c r="L47" s="178"/>
      <c r="M47" s="63"/>
      <c r="N47" s="63"/>
      <c r="O47" s="5"/>
      <c r="P47" s="5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5" spans="1:17">
      <c r="A75" s="2"/>
      <c r="F75" s="2"/>
      <c r="G75" s="2"/>
      <c r="H75" s="2"/>
      <c r="I75" s="2"/>
      <c r="J75" s="19"/>
      <c r="K75" s="19"/>
      <c r="L75" s="19"/>
      <c r="M75" s="1"/>
      <c r="N75" s="1"/>
      <c r="O75" s="1"/>
      <c r="P75" s="1"/>
      <c r="Q75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  <row r="87" spans="1:17">
      <c r="A87" s="2"/>
      <c r="F87" s="2"/>
      <c r="G87" s="2"/>
      <c r="H87" s="2"/>
      <c r="I87" s="2"/>
      <c r="J87" s="19"/>
      <c r="K87" s="19"/>
      <c r="L87" s="19"/>
      <c r="M87" s="1"/>
      <c r="N87" s="1"/>
      <c r="O87" s="1"/>
      <c r="P87" s="1"/>
      <c r="Q87" s="2"/>
    </row>
  </sheetData>
  <mergeCells count="13">
    <mergeCell ref="D39:H39"/>
    <mergeCell ref="A4:H4"/>
    <mergeCell ref="A5:H5"/>
    <mergeCell ref="D14:D15"/>
    <mergeCell ref="E14:E15"/>
    <mergeCell ref="F14:H14"/>
    <mergeCell ref="A47:C47"/>
    <mergeCell ref="E40:H40"/>
    <mergeCell ref="A41:C41"/>
    <mergeCell ref="E41:F41"/>
    <mergeCell ref="G41:H41"/>
    <mergeCell ref="A42:C42"/>
    <mergeCell ref="E42:F42"/>
  </mergeCells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topLeftCell="A11" workbookViewId="0">
      <selection activeCell="A11"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76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76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0.4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75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6302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380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76" customFormat="1" ht="25.5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9.25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3.75" customHeight="1">
      <c r="A16" s="27">
        <v>1</v>
      </c>
      <c r="B16" s="378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388">
        <v>12620</v>
      </c>
      <c r="G16" s="388">
        <v>12700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37"/>
      <c r="N16" s="257"/>
      <c r="O16" s="33"/>
      <c r="P16" s="33"/>
    </row>
    <row r="17" spans="1:19" s="8" customFormat="1" ht="44.25" customHeight="1">
      <c r="A17" s="27">
        <v>2</v>
      </c>
      <c r="B17" s="378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388">
        <v>5400</v>
      </c>
      <c r="G17" s="388">
        <v>5412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37"/>
      <c r="N17" s="257"/>
      <c r="O17" s="33"/>
      <c r="P17" s="33"/>
    </row>
    <row r="18" spans="1:19" s="8" customFormat="1" ht="31.5" customHeight="1">
      <c r="A18" s="27">
        <v>3</v>
      </c>
      <c r="B18" s="378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388">
        <v>5919</v>
      </c>
      <c r="G18" s="388">
        <v>5919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37"/>
      <c r="N18" s="257"/>
      <c r="O18" s="33"/>
      <c r="P18" s="33"/>
    </row>
    <row r="19" spans="1:19" s="8" customFormat="1" ht="43.5" customHeight="1">
      <c r="A19" s="27">
        <v>4</v>
      </c>
      <c r="B19" s="378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388">
        <v>8000</v>
      </c>
      <c r="G19" s="388">
        <v>9000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5870</v>
      </c>
      <c r="L19" s="183" t="s">
        <v>5905</v>
      </c>
      <c r="M19" s="37"/>
      <c r="N19" s="58"/>
      <c r="O19" s="33"/>
      <c r="P19" s="33"/>
      <c r="Q19" s="42"/>
      <c r="R19" s="42"/>
      <c r="S19" s="42"/>
    </row>
    <row r="20" spans="1:19" s="8" customFormat="1" ht="44.25" customHeight="1">
      <c r="A20" s="27">
        <v>5</v>
      </c>
      <c r="B20" s="378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388">
        <v>5400</v>
      </c>
      <c r="G20" s="388">
        <v>6000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37"/>
      <c r="N20" s="58"/>
      <c r="O20" s="33"/>
      <c r="P20" s="33"/>
      <c r="Q20" s="42"/>
      <c r="R20" s="42"/>
      <c r="S20" s="42"/>
    </row>
    <row r="21" spans="1:19" s="8" customFormat="1" ht="35.25" customHeight="1">
      <c r="A21" s="128">
        <v>6</v>
      </c>
      <c r="B21" s="277"/>
      <c r="C21" s="29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388">
        <v>7528</v>
      </c>
      <c r="G21" s="388">
        <v>7600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37"/>
      <c r="N21" s="58"/>
      <c r="O21" s="33"/>
      <c r="P21" s="33"/>
      <c r="Q21" s="42"/>
      <c r="R21" s="42"/>
      <c r="S21" s="42"/>
    </row>
    <row r="22" spans="1:19" s="8" customFormat="1" ht="33" customHeight="1">
      <c r="A22" s="134">
        <v>7</v>
      </c>
      <c r="B22" s="125"/>
      <c r="C22" s="29" t="s">
        <v>117</v>
      </c>
      <c r="D22" s="35" t="str">
        <f>VLOOKUP($C22,'[2]Tài khoản'!A$2:D$2746,2,FALSE)</f>
        <v>SWH,PSH,T/H,R/A,SPST</v>
      </c>
      <c r="E22" s="379" t="s">
        <v>119</v>
      </c>
      <c r="F22" s="388">
        <v>14967</v>
      </c>
      <c r="G22" s="388">
        <v>17000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31"/>
      <c r="N22" s="279"/>
      <c r="O22" s="33"/>
      <c r="P22" s="33"/>
      <c r="Q22" s="42"/>
      <c r="R22" s="42"/>
      <c r="S22" s="42"/>
    </row>
    <row r="23" spans="1:19" s="8" customFormat="1" ht="11.25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 ht="19.5" customHeight="1">
      <c r="A24" s="14" t="s">
        <v>22</v>
      </c>
      <c r="B24" s="18"/>
      <c r="D24" s="11" t="s">
        <v>6309</v>
      </c>
      <c r="E24" s="46"/>
      <c r="F24" s="46"/>
      <c r="G24" s="47"/>
      <c r="N24" s="1"/>
      <c r="O24" s="1"/>
      <c r="P24" s="1"/>
    </row>
    <row r="25" spans="1:19">
      <c r="E25" s="429" t="s">
        <v>6262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76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76"/>
      <c r="E28" s="376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76"/>
      <c r="E30" s="376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76"/>
      <c r="E31" s="376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76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7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76"/>
      <c r="G3" s="5"/>
      <c r="H3" s="6"/>
      <c r="I3" s="6"/>
      <c r="J3" s="6"/>
      <c r="K3" s="184"/>
      <c r="L3" s="184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.7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7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6299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6300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76" customFormat="1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0.95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0" customHeight="1">
      <c r="A16" s="128">
        <v>1</v>
      </c>
      <c r="B16" s="277"/>
      <c r="C16" s="335" t="s">
        <v>3572</v>
      </c>
      <c r="D16" s="130" t="str">
        <f>VLOOKUP($C16,'[2]Tài khoản'!A$2:D$2746,2,FALSE)</f>
        <v>AVG ANTENNA</v>
      </c>
      <c r="E16" s="131" t="s">
        <v>119</v>
      </c>
      <c r="F16" s="278">
        <v>361</v>
      </c>
      <c r="G16" s="374">
        <v>361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134"/>
      <c r="B17" s="125"/>
      <c r="C17" s="124"/>
      <c r="D17" s="35"/>
      <c r="E17" s="125"/>
      <c r="F17" s="31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>
      <c r="A18" s="27"/>
      <c r="B18" s="378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78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78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6301</v>
      </c>
      <c r="E22" s="46"/>
      <c r="F22" s="46"/>
      <c r="G22" s="47"/>
      <c r="N22" s="48"/>
      <c r="O22" s="2"/>
      <c r="P22" s="2"/>
    </row>
    <row r="23" spans="1:19">
      <c r="E23" s="429" t="s">
        <v>6262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76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76"/>
      <c r="E26" s="376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76"/>
      <c r="E27" s="37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76"/>
      <c r="E28" s="376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76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7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76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2.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7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6297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76" customFormat="1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378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4500</v>
      </c>
      <c r="G16" s="38">
        <f>F16</f>
        <v>4500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6" customHeight="1">
      <c r="A17" s="27">
        <v>2</v>
      </c>
      <c r="B17" s="378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4500</v>
      </c>
      <c r="G17" s="38">
        <v>4675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>
      <c r="A18" s="27"/>
      <c r="B18" s="378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78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78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6298</v>
      </c>
      <c r="E22" s="46"/>
      <c r="F22" s="46"/>
      <c r="G22" s="47"/>
      <c r="N22" s="48"/>
      <c r="O22" s="2"/>
      <c r="P22" s="2"/>
    </row>
    <row r="23" spans="1:19">
      <c r="E23" s="429" t="s">
        <v>6262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76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76"/>
      <c r="E26" s="376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76"/>
      <c r="E27" s="37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76"/>
      <c r="E28" s="376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76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10" workbookViewId="0">
      <selection activeCell="K16" sqref="K16:K20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376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376"/>
      <c r="G3" s="5"/>
      <c r="H3" s="6"/>
      <c r="I3" s="6"/>
      <c r="J3" s="184"/>
      <c r="K3" s="184"/>
      <c r="L3" s="6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20.4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375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6295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38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376" customFormat="1" ht="25.5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0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61.5" customHeight="1">
      <c r="A16" s="27">
        <v>1</v>
      </c>
      <c r="B16" s="378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1000</v>
      </c>
      <c r="G16" s="70">
        <v>1000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7.5" customHeight="1">
      <c r="A17" s="27">
        <v>2</v>
      </c>
      <c r="B17" s="378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1000</v>
      </c>
      <c r="G17" s="38">
        <v>1275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8.95" customHeight="1">
      <c r="A18" s="27">
        <v>3</v>
      </c>
      <c r="B18" s="378"/>
      <c r="C18" s="29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2000</v>
      </c>
      <c r="G18" s="38">
        <f>F18</f>
        <v>2000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9" customHeight="1">
      <c r="A19" s="27">
        <v>4</v>
      </c>
      <c r="B19" s="378"/>
      <c r="C19" s="29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1000</v>
      </c>
      <c r="G19" s="38">
        <f>F19</f>
        <v>1000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2.25" customHeight="1">
      <c r="A20" s="27">
        <v>5</v>
      </c>
      <c r="B20" s="378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1000</v>
      </c>
      <c r="G20" s="38">
        <f>F20</f>
        <v>1000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11.25" customHeight="1">
      <c r="A21" s="43"/>
      <c r="B21" s="44"/>
      <c r="C21" s="45"/>
      <c r="D21" s="45"/>
      <c r="E21" s="44"/>
      <c r="F21" s="44"/>
      <c r="G21" s="43"/>
      <c r="H21" s="6"/>
      <c r="I21" s="6"/>
      <c r="J21" s="184"/>
      <c r="K21" s="184"/>
      <c r="L21" s="183"/>
      <c r="M21" s="6"/>
      <c r="N21" s="7"/>
    </row>
    <row r="22" spans="1:19">
      <c r="A22" s="14" t="s">
        <v>22</v>
      </c>
      <c r="B22" s="18"/>
      <c r="D22" s="11" t="s">
        <v>6296</v>
      </c>
      <c r="E22" s="46"/>
      <c r="F22" s="46"/>
      <c r="G22" s="47"/>
      <c r="N22" s="48"/>
      <c r="O22" s="2"/>
      <c r="P22" s="2"/>
    </row>
    <row r="23" spans="1:19">
      <c r="E23" s="429" t="s">
        <v>6262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76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184"/>
      <c r="K25" s="184"/>
      <c r="L25" s="6"/>
      <c r="M25" s="6"/>
      <c r="N25" s="26"/>
    </row>
    <row r="26" spans="1:19" s="8" customFormat="1">
      <c r="A26" s="1"/>
      <c r="B26" s="2"/>
      <c r="C26" s="2"/>
      <c r="D26" s="376"/>
      <c r="E26" s="376"/>
      <c r="F26" s="2"/>
      <c r="G26" s="5"/>
      <c r="H26" s="6"/>
      <c r="I26" s="6"/>
      <c r="J26" s="184"/>
      <c r="K26" s="184"/>
      <c r="L26" s="6"/>
      <c r="M26" s="6"/>
      <c r="N26" s="7"/>
    </row>
    <row r="27" spans="1:19" s="8" customFormat="1">
      <c r="A27" s="1"/>
      <c r="B27" s="2"/>
      <c r="C27" s="2"/>
      <c r="D27" s="376"/>
      <c r="E27" s="376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>
      <c r="A28" s="1"/>
      <c r="B28" s="2"/>
      <c r="C28" s="2"/>
      <c r="D28" s="376"/>
      <c r="E28" s="376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184"/>
      <c r="K29" s="184"/>
      <c r="L29" s="6"/>
      <c r="M29" s="6"/>
      <c r="N29" s="7"/>
    </row>
    <row r="30" spans="1:19" s="57" customFormat="1">
      <c r="A30" s="422" t="s">
        <v>74</v>
      </c>
      <c r="B30" s="422"/>
      <c r="C30" s="422"/>
      <c r="D30" s="376" t="s">
        <v>87</v>
      </c>
      <c r="E30" s="2" t="s">
        <v>29</v>
      </c>
      <c r="F30" s="2"/>
      <c r="G30" s="5"/>
      <c r="H30" s="6"/>
      <c r="I30" s="6"/>
      <c r="J30" s="184"/>
      <c r="K30" s="184"/>
      <c r="L30" s="6"/>
      <c r="M30" s="6"/>
      <c r="N30" s="26"/>
    </row>
    <row r="31" spans="1:19">
      <c r="A31" s="2"/>
      <c r="F31" s="2"/>
      <c r="G31" s="2"/>
      <c r="H31" s="2"/>
      <c r="I31" s="2"/>
      <c r="J31" s="19"/>
      <c r="K31" s="19"/>
      <c r="L31" s="2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376" customWidth="1"/>
    <col min="7" max="7" width="9.5703125" style="376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76"/>
      <c r="G1" s="376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376"/>
      <c r="G2" s="376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376"/>
      <c r="G3" s="376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21.75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375"/>
      <c r="G6" s="375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6256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6293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76"/>
      <c r="G10" s="66"/>
      <c r="H10" s="380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>
      <c r="P13" s="1"/>
      <c r="Q13" s="2"/>
    </row>
    <row r="14" spans="1:17" s="376" customFormat="1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28.5" customHeight="1">
      <c r="A15" s="27"/>
      <c r="B15" s="37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45.2" customHeight="1">
      <c r="A16" s="27">
        <v>1</v>
      </c>
      <c r="B16" s="378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f>2000+2000+1400</f>
        <v>5400</v>
      </c>
      <c r="G16" s="70">
        <f>F16</f>
        <v>5400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4.25" customHeight="1">
      <c r="A17" s="27">
        <v>2</v>
      </c>
      <c r="B17" s="378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f>F16</f>
        <v>5400</v>
      </c>
      <c r="G17" s="71">
        <f>F17</f>
        <v>5400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1.5" customHeight="1">
      <c r="A18" s="27">
        <v>3</v>
      </c>
      <c r="B18" s="378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f>F17</f>
        <v>5400</v>
      </c>
      <c r="G18" s="71">
        <f>F18</f>
        <v>5400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229"/>
      <c r="P18" s="229"/>
    </row>
    <row r="19" spans="1:16" s="65" customFormat="1" ht="31.5" customHeight="1">
      <c r="A19" s="27">
        <v>4</v>
      </c>
      <c r="B19" s="378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5400</v>
      </c>
      <c r="G19" s="71">
        <v>10000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0.95" customHeight="1">
      <c r="A20" s="27">
        <v>5</v>
      </c>
      <c r="B20" s="378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16200</v>
      </c>
      <c r="G20" s="71">
        <v>20000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55.5" customHeight="1">
      <c r="A21" s="27">
        <v>6</v>
      </c>
      <c r="B21" s="378"/>
      <c r="C21" s="29" t="s">
        <v>2534</v>
      </c>
      <c r="D21" s="35" t="str">
        <f>VLOOKUP($C21,'[2]Tài khoản'!A$2:D$2746,2,FALSE)</f>
        <v>MOD,GPON,T/H,ONU BOSA,1.25G UP/2.5G DOWN,W/SC/APC PIGTAIL, LENGTH=160mm+/-20</v>
      </c>
      <c r="E21" s="36" t="s">
        <v>55</v>
      </c>
      <c r="F21" s="70">
        <v>4000</v>
      </c>
      <c r="G21" s="71">
        <f>F21</f>
        <v>4000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/>
      <c r="N21" s="70"/>
      <c r="O21" s="229"/>
      <c r="P21" s="229"/>
    </row>
    <row r="22" spans="1:16" s="65" customFormat="1" ht="57" customHeight="1">
      <c r="A22" s="27">
        <v>7</v>
      </c>
      <c r="B22" s="378"/>
      <c r="C22" s="29" t="s">
        <v>2536</v>
      </c>
      <c r="D22" s="35" t="str">
        <f>VLOOKUP($C22,'[2]Tài khoản'!A$2:D$2746,2,FALSE)</f>
        <v>MOD,GPON,T/H,ONU BOSA,1.25G UP/2.5G DOWN,W/SC/APC PIGTAIL, LENGTH=580mm+/-20</v>
      </c>
      <c r="E22" s="36" t="s">
        <v>55</v>
      </c>
      <c r="F22" s="70">
        <v>1400</v>
      </c>
      <c r="G22" s="71">
        <f>F22</f>
        <v>1400</v>
      </c>
      <c r="H22" s="68"/>
      <c r="I22" s="159"/>
      <c r="J22" s="185"/>
      <c r="K22" s="181"/>
      <c r="L22" s="183"/>
      <c r="M22" s="70"/>
      <c r="N22" s="70"/>
      <c r="O22" s="229"/>
      <c r="P22" s="229"/>
    </row>
    <row r="23" spans="1:16" s="113" customFormat="1" ht="43.5" customHeight="1">
      <c r="A23" s="27">
        <v>8</v>
      </c>
      <c r="B23" s="105"/>
      <c r="C23" s="29" t="s">
        <v>2592</v>
      </c>
      <c r="D23" s="35" t="str">
        <f>VLOOKUP($C23,'[2]Tài khoản'!A$2:D$2746,2,FALSE)</f>
        <v>CON,SC,RCPT,SIMPLEX,FLANGED,GRN,FBR/OPTIC,52x13x9.6mm</v>
      </c>
      <c r="E23" s="108" t="s">
        <v>55</v>
      </c>
      <c r="F23" s="70">
        <f>2000+2000+1400</f>
        <v>5400</v>
      </c>
      <c r="G23" s="71">
        <f>F23</f>
        <v>5400</v>
      </c>
      <c r="H23" s="111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70"/>
      <c r="O23" s="229"/>
      <c r="P23" s="229"/>
    </row>
    <row r="24" spans="1:16" s="65" customFormat="1" ht="21" customHeight="1">
      <c r="A24" s="27">
        <v>9</v>
      </c>
      <c r="B24" s="378"/>
      <c r="C24" s="29" t="s">
        <v>2594</v>
      </c>
      <c r="D24" s="35" t="str">
        <f>VLOOKUP($C24,'[2]Tài khoản'!A$2:D$2746,2,FALSE)</f>
        <v>Nắp dưới</v>
      </c>
      <c r="E24" s="36" t="s">
        <v>55</v>
      </c>
      <c r="F24" s="70">
        <f t="shared" ref="F24:F26" si="0">2000+2000+1400</f>
        <v>5400</v>
      </c>
      <c r="G24" s="71">
        <f t="shared" ref="G24:G26" si="1">F24</f>
        <v>5400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70"/>
      <c r="O24" s="69"/>
      <c r="P24" s="229"/>
    </row>
    <row r="25" spans="1:16" s="65" customFormat="1" ht="21" customHeight="1">
      <c r="A25" s="27">
        <v>10</v>
      </c>
      <c r="B25" s="378"/>
      <c r="C25" s="29" t="s">
        <v>2596</v>
      </c>
      <c r="D25" s="35" t="str">
        <f>VLOOKUP($C25,'[2]Tài khoản'!A$2:D$2746,2,FALSE)</f>
        <v>Dẫn sáng</v>
      </c>
      <c r="E25" s="36" t="s">
        <v>55</v>
      </c>
      <c r="F25" s="70">
        <f t="shared" si="0"/>
        <v>5400</v>
      </c>
      <c r="G25" s="71">
        <f t="shared" si="1"/>
        <v>5400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70"/>
      <c r="O25" s="69"/>
      <c r="P25" s="229"/>
    </row>
    <row r="26" spans="1:16" s="65" customFormat="1" ht="21" customHeight="1">
      <c r="A26" s="27">
        <v>11</v>
      </c>
      <c r="B26" s="378"/>
      <c r="C26" s="29" t="s">
        <v>2598</v>
      </c>
      <c r="D26" s="35" t="str">
        <f>VLOOKUP($C26,'[2]Tài khoản'!A$2:D$2746,2,FALSE)</f>
        <v>Nắp trên</v>
      </c>
      <c r="E26" s="36" t="s">
        <v>55</v>
      </c>
      <c r="F26" s="70">
        <f t="shared" si="0"/>
        <v>5400</v>
      </c>
      <c r="G26" s="71">
        <f t="shared" si="1"/>
        <v>5400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70"/>
      <c r="O26" s="69"/>
      <c r="P26" s="229"/>
    </row>
    <row r="27" spans="1:16" s="65" customFormat="1" ht="21" customHeight="1">
      <c r="A27" s="27">
        <v>12</v>
      </c>
      <c r="B27" s="378"/>
      <c r="C27" s="29" t="s">
        <v>2633</v>
      </c>
      <c r="D27" s="35" t="str">
        <f>VLOOKUP($C27,'[2]Tài khoản'!A$2:D$2746,2,FALSE)</f>
        <v>Chân đế cao su GPON ONT</v>
      </c>
      <c r="E27" s="36" t="s">
        <v>55</v>
      </c>
      <c r="F27" s="70">
        <v>21600</v>
      </c>
      <c r="G27" s="71">
        <v>22950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31.5" customHeight="1">
      <c r="A28" s="27">
        <v>13</v>
      </c>
      <c r="B28" s="378"/>
      <c r="C28" s="29" t="s">
        <v>2639</v>
      </c>
      <c r="D28" s="35" t="str">
        <f>VLOOKUP($C28,'[2]Tài khoản'!A$2:D$2746,2,FALSE)</f>
        <v>Vít M2.5 x 0.45 L10 tự khoan ren màu trắng</v>
      </c>
      <c r="E28" s="36" t="s">
        <v>55</v>
      </c>
      <c r="F28" s="70">
        <v>21600</v>
      </c>
      <c r="G28" s="110">
        <v>30000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20.45" customHeight="1">
      <c r="A29" s="27">
        <v>14</v>
      </c>
      <c r="B29" s="378"/>
      <c r="C29" s="29" t="s">
        <v>2252</v>
      </c>
      <c r="D29" s="35" t="str">
        <f>VLOOKUP($C29,'[2]Tài khoản'!A$2:D$2746,2,FALSE)</f>
        <v>Túi nilon 400x200mm</v>
      </c>
      <c r="E29" s="36" t="s">
        <v>55</v>
      </c>
      <c r="F29" s="70">
        <v>5600</v>
      </c>
      <c r="G29" s="71">
        <v>2000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0" customHeight="1">
      <c r="A30" s="27">
        <v>14</v>
      </c>
      <c r="B30" s="378"/>
      <c r="C30" s="29" t="s">
        <v>121</v>
      </c>
      <c r="D30" s="35" t="str">
        <f>VLOOKUP($C30,'[2]Tài khoản'!A$2:D$2746,2,FALSE)</f>
        <v>Tem vỡ chống mở dán trên modem 20x10mm</v>
      </c>
      <c r="E30" s="36" t="s">
        <v>55</v>
      </c>
      <c r="F30" s="70">
        <v>5600</v>
      </c>
      <c r="G30" s="71">
        <v>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147"/>
      <c r="O30" s="69"/>
      <c r="P30" s="229"/>
    </row>
    <row r="31" spans="1:16" s="65" customFormat="1" ht="30.95" customHeight="1">
      <c r="A31" s="27">
        <v>15</v>
      </c>
      <c r="B31" s="378"/>
      <c r="C31" s="29" t="s">
        <v>2254</v>
      </c>
      <c r="D31" s="35" t="str">
        <f>VLOOKUP($C31,'[2]Tài khoản'!A$2:D$2746,2,FALSE)</f>
        <v>Cáp Ethernet 2 đầu RJ45, dài 1.2m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70"/>
      <c r="O31" s="69"/>
      <c r="P31" s="229"/>
    </row>
    <row r="32" spans="1:16" s="65" customFormat="1" ht="45.2" customHeight="1">
      <c r="A32" s="27">
        <v>16</v>
      </c>
      <c r="B32" s="378"/>
      <c r="C32" s="29" t="s">
        <v>2451</v>
      </c>
      <c r="D32" s="35" t="str">
        <f>VLOOKUP($C32,'[2]Tài khoản'!A$2:D$2746,2,FALSE)</f>
        <v>Hộp carton đựng ONT in offset, bồi lên carton sóng 3 lớp;   285 x 215 x 55 mm</v>
      </c>
      <c r="E32" s="36" t="s">
        <v>55</v>
      </c>
      <c r="F32" s="70">
        <v>5600</v>
      </c>
      <c r="G32" s="71">
        <v>5600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70"/>
      <c r="O32" s="69"/>
      <c r="P32" s="229"/>
    </row>
    <row r="33" spans="1:17" s="65" customFormat="1" ht="38.25">
      <c r="A33" s="27">
        <v>17</v>
      </c>
      <c r="B33" s="378"/>
      <c r="C33" s="29" t="s">
        <v>2504</v>
      </c>
      <c r="D33" s="35" t="str">
        <f>VLOOKUP($C33,'[2]Tài khoản'!A$2:D$2746,2,FALSE)</f>
        <v>Tem dán thùng 20 sản phẩm, poliester 82.84mm x 140.00mm</v>
      </c>
      <c r="E33" s="36" t="s">
        <v>55</v>
      </c>
      <c r="F33" s="70">
        <v>280</v>
      </c>
      <c r="G33" s="71">
        <v>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47"/>
      <c r="O33" s="69"/>
      <c r="P33" s="229"/>
    </row>
    <row r="34" spans="1:17" s="65" customFormat="1" ht="17.25" customHeight="1">
      <c r="A34" s="27">
        <v>18</v>
      </c>
      <c r="B34" s="378"/>
      <c r="C34" s="29" t="s">
        <v>2512</v>
      </c>
      <c r="D34" s="35" t="str">
        <f>VLOOKUP($C34,'[2]Tài khoản'!A$2:D$2746,2,FALSE)</f>
        <v>Hộp master 20 sản phẩm</v>
      </c>
      <c r="E34" s="36" t="s">
        <v>55</v>
      </c>
      <c r="F34" s="70">
        <f>G34</f>
        <v>280</v>
      </c>
      <c r="G34" s="71">
        <v>280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189"/>
      <c r="O34" s="69"/>
      <c r="P34" s="229"/>
    </row>
    <row r="35" spans="1:17" s="65" customFormat="1" ht="17.25" customHeight="1">
      <c r="A35" s="27">
        <v>19</v>
      </c>
      <c r="B35" s="378"/>
      <c r="C35" s="29" t="s">
        <v>2627</v>
      </c>
      <c r="D35" s="35" t="str">
        <f>VLOOKUP($C35,'[2]Tài khoản'!A$2:D$2746,2,FALSE)</f>
        <v>Khay đỡ carton chia ô</v>
      </c>
      <c r="E35" s="36" t="s">
        <v>55</v>
      </c>
      <c r="F35" s="70">
        <v>5600</v>
      </c>
      <c r="G35" s="71">
        <v>5600</v>
      </c>
      <c r="H35" s="68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70"/>
      <c r="N35" s="70"/>
      <c r="O35" s="230"/>
      <c r="P35" s="229"/>
    </row>
    <row r="36" spans="1:17" s="113" customFormat="1" ht="32.25" customHeight="1">
      <c r="A36" s="27">
        <v>20</v>
      </c>
      <c r="B36" s="105"/>
      <c r="C36" s="29" t="s">
        <v>2664</v>
      </c>
      <c r="D36" s="35" t="str">
        <f>VLOOKUP($C36,'[2]Tài khoản'!A$2:D$2746,2,FALSE)</f>
        <v>Sách Hướng dẫn sử dụng nhanh</v>
      </c>
      <c r="E36" s="108" t="s">
        <v>55</v>
      </c>
      <c r="F36" s="70">
        <v>5600</v>
      </c>
      <c r="G36" s="71">
        <v>5600</v>
      </c>
      <c r="H36" s="111"/>
      <c r="I36" s="159" t="str">
        <f>VLOOKUP(C36,'Danh mục VT'!A$2:E$2898,5,FALSE)</f>
        <v>NVL</v>
      </c>
      <c r="J36" s="187">
        <f>VLOOKUP(C36,'Danh mục VT'!A$2:F$2898,6,FALSE)</f>
        <v>1548</v>
      </c>
      <c r="K36" s="188" t="str">
        <f>VLOOKUP(C36,'Danh mục VT'!A$2:D$2898,4,FALSE)</f>
        <v>15214</v>
      </c>
      <c r="L36" s="183" t="s">
        <v>5905</v>
      </c>
      <c r="M36" s="70"/>
      <c r="N36" s="189"/>
      <c r="P36" s="229"/>
    </row>
    <row r="37" spans="1:17" s="113" customFormat="1" ht="24.75" customHeight="1">
      <c r="A37" s="27">
        <v>21</v>
      </c>
      <c r="B37" s="105"/>
      <c r="C37" s="29" t="s">
        <v>2540</v>
      </c>
      <c r="D37" s="35" t="str">
        <f>VLOOKUP($C37,'[2]Tài khoản'!A$2:D$2746,2,FALSE)</f>
        <v>PCBA BCM68380</v>
      </c>
      <c r="E37" s="108" t="s">
        <v>55</v>
      </c>
      <c r="F37" s="70">
        <v>5400</v>
      </c>
      <c r="G37" s="71">
        <v>5828</v>
      </c>
      <c r="H37" s="111"/>
      <c r="I37" s="159" t="str">
        <f>VLOOKUP(C37,'Danh mục VT'!A$2:E$2898,5,FALSE)</f>
        <v>TP</v>
      </c>
      <c r="J37" s="187" t="s">
        <v>5915</v>
      </c>
      <c r="K37" s="188" t="str">
        <f>VLOOKUP(C37,'Danh mục VT'!A$2:D$2898,4,FALSE)</f>
        <v>15511</v>
      </c>
      <c r="L37" s="183" t="s">
        <v>5924</v>
      </c>
      <c r="M37" s="70"/>
      <c r="N37" s="189"/>
      <c r="O37" s="230"/>
      <c r="P37" s="229"/>
    </row>
    <row r="38" spans="1:17" s="113" customFormat="1" ht="30.95" customHeight="1">
      <c r="A38" s="27">
        <v>22</v>
      </c>
      <c r="B38" s="232"/>
      <c r="C38" s="29" t="s">
        <v>79</v>
      </c>
      <c r="D38" s="35" t="str">
        <f>VLOOKUP($C38,'[2]Tài khoản'!A$2:D$2746,2,FALSE)</f>
        <v>Bộ nguồn AC/DC  AC 100~240V DC 12V 1.25A</v>
      </c>
      <c r="E38" s="108" t="s">
        <v>55</v>
      </c>
      <c r="F38" s="126">
        <v>5600</v>
      </c>
      <c r="G38" s="126">
        <v>5600</v>
      </c>
      <c r="H38" s="235"/>
      <c r="I38" s="159" t="str">
        <f>VLOOKUP(C38,'Danh mục VT'!A$2:E$2898,5,FALSE)</f>
        <v>TP</v>
      </c>
      <c r="J38" s="187" t="s">
        <v>5915</v>
      </c>
      <c r="K38" s="188" t="str">
        <f>VLOOKUP(C38,'Danh mục VT'!A$2:D$2898,4,FALSE)</f>
        <v>15511</v>
      </c>
      <c r="L38" s="183" t="s">
        <v>5924</v>
      </c>
      <c r="M38" s="126"/>
      <c r="N38" s="189"/>
      <c r="O38" s="230"/>
      <c r="P38" s="229"/>
    </row>
    <row r="39" spans="1:17" s="239" customFormat="1" ht="20.45" customHeight="1">
      <c r="A39" s="237" t="s">
        <v>22</v>
      </c>
      <c r="B39" s="238"/>
      <c r="D39" s="439" t="s">
        <v>6294</v>
      </c>
      <c r="E39" s="439"/>
      <c r="F39" s="439"/>
      <c r="G39" s="439"/>
      <c r="H39" s="439"/>
      <c r="I39" s="243"/>
      <c r="J39" s="258"/>
      <c r="K39" s="258"/>
      <c r="L39" s="258"/>
      <c r="M39" s="243"/>
      <c r="N39" s="243"/>
      <c r="O39" s="259"/>
      <c r="P39" s="259"/>
    </row>
    <row r="40" spans="1:17" s="77" customFormat="1">
      <c r="A40" s="82"/>
      <c r="E40" s="430" t="s">
        <v>6197</v>
      </c>
      <c r="F40" s="430"/>
      <c r="G40" s="430"/>
      <c r="H40" s="430"/>
      <c r="I40" s="63"/>
      <c r="J40" s="178"/>
      <c r="K40" s="178"/>
      <c r="L40" s="178"/>
      <c r="M40" s="63"/>
      <c r="N40" s="63"/>
      <c r="O40" s="82"/>
      <c r="P40" s="82"/>
    </row>
    <row r="41" spans="1:17" s="77" customFormat="1">
      <c r="A41" s="433" t="s">
        <v>24</v>
      </c>
      <c r="B41" s="433"/>
      <c r="C41" s="433"/>
      <c r="D41" s="83" t="s">
        <v>25</v>
      </c>
      <c r="E41" s="433" t="s">
        <v>26</v>
      </c>
      <c r="F41" s="433"/>
      <c r="G41" s="435" t="s">
        <v>27</v>
      </c>
      <c r="H41" s="435"/>
      <c r="I41" s="63"/>
      <c r="J41" s="178"/>
      <c r="K41" s="178"/>
      <c r="L41" s="178"/>
      <c r="M41" s="63"/>
      <c r="N41" s="63"/>
      <c r="O41" s="82"/>
      <c r="P41" s="82"/>
    </row>
    <row r="42" spans="1:17" s="89" customFormat="1">
      <c r="A42" s="434" t="s">
        <v>28</v>
      </c>
      <c r="B42" s="434"/>
      <c r="C42" s="434"/>
      <c r="D42" s="84" t="s">
        <v>28</v>
      </c>
      <c r="E42" s="434" t="s">
        <v>28</v>
      </c>
      <c r="F42" s="434"/>
      <c r="G42" s="86"/>
      <c r="H42" s="87"/>
      <c r="I42" s="63"/>
      <c r="J42" s="178"/>
      <c r="K42" s="178"/>
      <c r="L42" s="178"/>
      <c r="M42" s="63"/>
      <c r="N42" s="63"/>
      <c r="O42" s="231"/>
      <c r="P42" s="231"/>
    </row>
    <row r="43" spans="1:17" s="65" customFormat="1">
      <c r="A43" s="1"/>
      <c r="B43" s="2"/>
      <c r="C43" s="2"/>
      <c r="D43" s="376"/>
      <c r="E43" s="376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>
      <c r="A44" s="1"/>
      <c r="B44" s="2"/>
      <c r="C44" s="2"/>
      <c r="D44" s="376"/>
      <c r="E44" s="376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376"/>
      <c r="E45" s="376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65" customFormat="1">
      <c r="A46" s="1"/>
      <c r="B46" s="2"/>
      <c r="C46" s="2"/>
      <c r="D46" s="376"/>
      <c r="E46" s="376"/>
      <c r="F46" s="2"/>
      <c r="G46" s="2"/>
      <c r="H46" s="5"/>
      <c r="I46" s="63"/>
      <c r="J46" s="178"/>
      <c r="K46" s="178"/>
      <c r="L46" s="178"/>
      <c r="M46" s="63"/>
      <c r="N46" s="63"/>
      <c r="O46" s="69"/>
      <c r="P46" s="69"/>
    </row>
    <row r="47" spans="1:17" s="57" customFormat="1">
      <c r="A47" s="422" t="s">
        <v>74</v>
      </c>
      <c r="B47" s="422"/>
      <c r="C47" s="422"/>
      <c r="D47" s="66" t="s">
        <v>87</v>
      </c>
      <c r="E47" s="2" t="s">
        <v>29</v>
      </c>
      <c r="F47" s="2"/>
      <c r="G47" s="2"/>
      <c r="H47" s="5"/>
      <c r="I47" s="63"/>
      <c r="J47" s="178"/>
      <c r="K47" s="178"/>
      <c r="L47" s="178"/>
      <c r="M47" s="63"/>
      <c r="N47" s="63"/>
      <c r="O47" s="5"/>
      <c r="P47" s="5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5" spans="1:17">
      <c r="A75" s="2"/>
      <c r="F75" s="2"/>
      <c r="G75" s="2"/>
      <c r="H75" s="2"/>
      <c r="I75" s="2"/>
      <c r="J75" s="19"/>
      <c r="K75" s="19"/>
      <c r="L75" s="19"/>
      <c r="M75" s="1"/>
      <c r="N75" s="1"/>
      <c r="O75" s="1"/>
      <c r="P75" s="1"/>
      <c r="Q75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  <row r="87" spans="1:17">
      <c r="A87" s="2"/>
      <c r="F87" s="2"/>
      <c r="G87" s="2"/>
      <c r="H87" s="2"/>
      <c r="I87" s="2"/>
      <c r="J87" s="19"/>
      <c r="K87" s="19"/>
      <c r="L87" s="19"/>
      <c r="M87" s="1"/>
      <c r="N87" s="1"/>
      <c r="O87" s="1"/>
      <c r="P87" s="1"/>
      <c r="Q87" s="2"/>
    </row>
  </sheetData>
  <mergeCells count="13">
    <mergeCell ref="A47:C47"/>
    <mergeCell ref="E40:H40"/>
    <mergeCell ref="A41:C41"/>
    <mergeCell ref="E41:F41"/>
    <mergeCell ref="G41:H41"/>
    <mergeCell ref="A42:C42"/>
    <mergeCell ref="E42:F42"/>
    <mergeCell ref="D39:H39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376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376"/>
      <c r="G3" s="5"/>
      <c r="H3" s="6"/>
      <c r="I3" s="6"/>
      <c r="J3" s="184"/>
      <c r="K3" s="184"/>
      <c r="L3" s="6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9.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375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6290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380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6291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376" customFormat="1" ht="25.5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61.5" customHeight="1">
      <c r="A16" s="27">
        <v>1</v>
      </c>
      <c r="B16" s="378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500</v>
      </c>
      <c r="G16" s="70">
        <v>500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9" customHeight="1">
      <c r="A17" s="27">
        <v>2</v>
      </c>
      <c r="B17" s="378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500</v>
      </c>
      <c r="G17" s="38">
        <v>850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9.5" customHeight="1">
      <c r="A18" s="27">
        <v>3</v>
      </c>
      <c r="B18" s="378"/>
      <c r="C18" s="276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1000</v>
      </c>
      <c r="G18" s="38">
        <f>F18</f>
        <v>1000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6.75" customHeight="1">
      <c r="A19" s="27">
        <v>4</v>
      </c>
      <c r="B19" s="378"/>
      <c r="C19" s="276" t="s">
        <v>2882</v>
      </c>
      <c r="D19" s="35" t="str">
        <f>VLOOKUP($C19,'[2]Tài khoản'!A$2:D$2746,2,FALSE)</f>
        <v>CASE, TOP, Plastic ABS, Moulding, 5V2000, black</v>
      </c>
      <c r="E19" s="36" t="s">
        <v>119</v>
      </c>
      <c r="F19" s="70">
        <v>500</v>
      </c>
      <c r="G19" s="38">
        <f>F19</f>
        <v>500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61.5" customHeight="1">
      <c r="A20" s="27">
        <v>5</v>
      </c>
      <c r="B20" s="378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500</v>
      </c>
      <c r="G20" s="38">
        <f>F20</f>
        <v>500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7.2" customHeight="1">
      <c r="A21" s="27">
        <v>6</v>
      </c>
      <c r="B21" s="378"/>
      <c r="C21" s="29" t="s">
        <v>89</v>
      </c>
      <c r="D21" s="35" t="str">
        <f>VLOOKUP($C21,'[2]Tài khoản'!A$2:D$2746,2,FALSE)</f>
        <v>PCBA 5V2000</v>
      </c>
      <c r="E21" s="36" t="s">
        <v>119</v>
      </c>
      <c r="F21" s="70">
        <v>500</v>
      </c>
      <c r="G21" s="38">
        <f>F21</f>
        <v>500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10.5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9.5" customHeight="1">
      <c r="A23" s="14" t="s">
        <v>22</v>
      </c>
      <c r="B23" s="18"/>
      <c r="D23" s="11" t="s">
        <v>6292</v>
      </c>
      <c r="E23" s="46"/>
      <c r="F23" s="46"/>
      <c r="G23" s="47"/>
      <c r="N23" s="48"/>
      <c r="O23" s="2"/>
      <c r="P23" s="2"/>
    </row>
    <row r="24" spans="1:19">
      <c r="E24" s="429" t="s">
        <v>6262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76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>
      <c r="A27" s="1"/>
      <c r="B27" s="2"/>
      <c r="C27" s="2"/>
      <c r="D27" s="376"/>
      <c r="E27" s="376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>
      <c r="A28" s="1"/>
      <c r="B28" s="2"/>
      <c r="C28" s="2"/>
      <c r="D28" s="376"/>
      <c r="E28" s="376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>
      <c r="A30" s="1"/>
      <c r="B30" s="2"/>
      <c r="C30" s="2"/>
      <c r="D30" s="376"/>
      <c r="E30" s="376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376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7" workbookViewId="0">
      <selection activeCell="K16" sqref="K16:K19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65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65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65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65"/>
      <c r="G3" s="5"/>
      <c r="H3" s="6"/>
      <c r="I3" s="6"/>
      <c r="J3" s="6"/>
      <c r="K3" s="184"/>
      <c r="L3" s="184"/>
      <c r="M3" s="6"/>
      <c r="N3" s="7"/>
    </row>
    <row r="4" spans="1:14" s="8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6263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64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6257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6258</v>
      </c>
      <c r="E10" s="11" t="s">
        <v>6</v>
      </c>
      <c r="F10" s="365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6259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6264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65" customFormat="1">
      <c r="A14" s="23" t="s">
        <v>11</v>
      </c>
      <c r="B14" s="366" t="s">
        <v>12</v>
      </c>
      <c r="C14" s="366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0.95" customHeight="1">
      <c r="A15" s="27"/>
      <c r="B15" s="367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0.95" customHeight="1">
      <c r="A16" s="27">
        <v>1</v>
      </c>
      <c r="B16" s="367"/>
      <c r="C16" s="170" t="s">
        <v>5011</v>
      </c>
      <c r="D16" s="35" t="str">
        <f>VLOOKUP($C16,'[2]Tài khoản'!A$2:D$2746,2,FALSE)</f>
        <v>Nilon bao giầy</v>
      </c>
      <c r="E16" s="36" t="s">
        <v>6260</v>
      </c>
      <c r="F16" s="70">
        <v>200</v>
      </c>
      <c r="G16" s="70">
        <v>200</v>
      </c>
      <c r="H16" s="58"/>
      <c r="I16" s="159" t="str">
        <f>VLOOKUP(C16,'Danh mục VT'!A$2:E$2898,5,FALSE)</f>
        <v>VTTH</v>
      </c>
      <c r="J16" s="159"/>
      <c r="K16" s="185" t="s">
        <v>6107</v>
      </c>
      <c r="L16" s="181" t="str">
        <f>VLOOKUP(C16,'Danh mục VT'!A$2:D$2898,4,FALSE)</f>
        <v>15228</v>
      </c>
      <c r="M16" s="58"/>
      <c r="N16" s="145"/>
    </row>
    <row r="17" spans="1:19" s="8" customFormat="1" ht="30.95" customHeight="1">
      <c r="A17" s="27">
        <v>2</v>
      </c>
      <c r="B17" s="367"/>
      <c r="C17" s="124" t="s">
        <v>4954</v>
      </c>
      <c r="D17" s="35" t="str">
        <f>VLOOKUP($C17,'[2]Tài khoản'!A$2:D$2746,2,FALSE)</f>
        <v>Áo blouse chống tĩnh điện trắng</v>
      </c>
      <c r="E17" s="36" t="s">
        <v>55</v>
      </c>
      <c r="F17" s="70">
        <v>12</v>
      </c>
      <c r="G17" s="38">
        <v>12</v>
      </c>
      <c r="H17" s="58"/>
      <c r="I17" s="159" t="str">
        <f>VLOOKUP(C17,'Danh mục VT'!A$2:E$2898,5,FALSE)</f>
        <v>CCDC</v>
      </c>
      <c r="J17" s="159"/>
      <c r="K17" s="185" t="s">
        <v>6107</v>
      </c>
      <c r="L17" s="181"/>
      <c r="M17" s="58"/>
      <c r="N17" s="145"/>
    </row>
    <row r="18" spans="1:19" s="8" customFormat="1" ht="30.95" customHeight="1">
      <c r="A18" s="27">
        <v>3</v>
      </c>
      <c r="B18" s="367"/>
      <c r="C18" s="124" t="s">
        <v>5077</v>
      </c>
      <c r="D18" s="35" t="str">
        <f>VLOOKUP($C18,'[2]Tài khoản'!A$2:D$2746,2,FALSE)</f>
        <v>Giầy chống tĩnh điện 4 lỗ xanh</v>
      </c>
      <c r="E18" s="36" t="s">
        <v>6260</v>
      </c>
      <c r="F18" s="70">
        <v>5</v>
      </c>
      <c r="G18" s="38">
        <v>5</v>
      </c>
      <c r="H18" s="58"/>
      <c r="I18" s="159" t="str">
        <f>VLOOKUP(C18,'Danh mục VT'!A$2:E$2898,5,FALSE)</f>
        <v>CCDC</v>
      </c>
      <c r="J18" s="159"/>
      <c r="K18" s="185" t="s">
        <v>6107</v>
      </c>
      <c r="L18" s="181"/>
      <c r="M18" s="58"/>
      <c r="N18" s="145"/>
    </row>
    <row r="19" spans="1:19" s="8" customFormat="1" ht="30.95" customHeight="1">
      <c r="A19" s="27">
        <v>4</v>
      </c>
      <c r="B19" s="367"/>
      <c r="C19" s="124" t="s">
        <v>5236</v>
      </c>
      <c r="D19" s="35" t="str">
        <f>VLOOKUP($C19,'[2]Tài khoản'!A$2:D$2746,2,FALSE)</f>
        <v>Vòng đeo tay chống tĩnh điện không dây</v>
      </c>
      <c r="E19" s="36" t="s">
        <v>55</v>
      </c>
      <c r="F19" s="70">
        <v>7</v>
      </c>
      <c r="G19" s="38">
        <v>7</v>
      </c>
      <c r="H19" s="58"/>
      <c r="I19" s="159" t="str">
        <f>VLOOKUP(C19,'Danh mục VT'!A$2:E$2898,5,FALSE)</f>
        <v>CCDC</v>
      </c>
      <c r="J19" s="159"/>
      <c r="K19" s="185" t="s">
        <v>6107</v>
      </c>
      <c r="L19" s="181"/>
      <c r="M19" s="58"/>
      <c r="N19" s="145"/>
    </row>
    <row r="20" spans="1:19" s="8" customFormat="1" ht="30.95" customHeight="1">
      <c r="A20" s="27"/>
      <c r="B20" s="367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 ht="30.95" customHeight="1">
      <c r="A21" s="27"/>
      <c r="B21" s="367"/>
      <c r="C21" s="276"/>
      <c r="D21" s="35"/>
      <c r="E21" s="36"/>
      <c r="F21" s="70"/>
      <c r="G21" s="38"/>
      <c r="H21" s="58"/>
      <c r="I21" s="159"/>
      <c r="J21" s="159"/>
      <c r="K21" s="185"/>
      <c r="L21" s="181"/>
      <c r="M21" s="58"/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>
      <c r="A23" s="14" t="s">
        <v>22</v>
      </c>
      <c r="B23" s="18"/>
      <c r="D23" s="11" t="s">
        <v>6261</v>
      </c>
      <c r="E23" s="46"/>
      <c r="F23" s="46"/>
      <c r="G23" s="47"/>
      <c r="N23" s="48"/>
      <c r="O23" s="2"/>
      <c r="P23" s="2"/>
    </row>
    <row r="24" spans="1:19">
      <c r="E24" s="429" t="s">
        <v>6262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65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65"/>
      <c r="E27" s="365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65"/>
      <c r="E28" s="365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65"/>
      <c r="E29" s="365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65"/>
      <c r="E30" s="365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65" t="s">
        <v>6258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70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0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0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70"/>
      <c r="G3" s="5"/>
      <c r="H3" s="6"/>
      <c r="I3" s="6"/>
      <c r="J3" s="6"/>
      <c r="K3" s="184"/>
      <c r="L3" s="184"/>
      <c r="M3" s="6"/>
      <c r="N3" s="7"/>
    </row>
    <row r="4" spans="1:14" s="8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6263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69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6313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70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6288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6264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70" customFormat="1">
      <c r="A14" s="23" t="s">
        <v>11</v>
      </c>
      <c r="B14" s="371" t="s">
        <v>12</v>
      </c>
      <c r="C14" s="371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0.95" customHeight="1">
      <c r="A15" s="27"/>
      <c r="B15" s="372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1.75" customHeight="1">
      <c r="A16" s="27">
        <v>1</v>
      </c>
      <c r="B16" s="372"/>
      <c r="C16" s="170" t="s">
        <v>3293</v>
      </c>
      <c r="D16" s="170" t="s">
        <v>3294</v>
      </c>
      <c r="E16" s="36" t="s">
        <v>119</v>
      </c>
      <c r="F16" s="70">
        <v>70</v>
      </c>
      <c r="G16" s="70">
        <v>70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15215</v>
      </c>
      <c r="M16" s="58"/>
      <c r="N16" s="145"/>
    </row>
    <row r="17" spans="1:19" s="8" customFormat="1">
      <c r="A17" s="27"/>
      <c r="B17" s="372"/>
      <c r="C17" s="124"/>
      <c r="D17" s="35"/>
      <c r="E17" s="36"/>
      <c r="F17" s="70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>
      <c r="A18" s="27"/>
      <c r="B18" s="372"/>
      <c r="C18" s="124"/>
      <c r="D18" s="35"/>
      <c r="E18" s="36"/>
      <c r="F18" s="70"/>
      <c r="G18" s="38"/>
      <c r="H18" s="58"/>
      <c r="I18" s="159" t="e">
        <f>VLOOKUP(C18,'Danh mục VT'!A$2:E$2898,5,FALSE)</f>
        <v>#N/A</v>
      </c>
      <c r="J18" s="159"/>
      <c r="K18" s="185"/>
      <c r="L18" s="181"/>
      <c r="M18" s="58"/>
      <c r="N18" s="145"/>
    </row>
    <row r="19" spans="1:19" s="8" customFormat="1">
      <c r="A19" s="27"/>
      <c r="B19" s="372"/>
      <c r="C19" s="124"/>
      <c r="D19" s="35"/>
      <c r="E19" s="36"/>
      <c r="F19" s="70"/>
      <c r="G19" s="38"/>
      <c r="H19" s="58"/>
      <c r="I19" s="159"/>
      <c r="J19" s="159"/>
      <c r="K19" s="185"/>
      <c r="L19" s="181"/>
      <c r="M19" s="58"/>
      <c r="N19" s="145"/>
    </row>
    <row r="20" spans="1:19" s="8" customFormat="1">
      <c r="A20" s="27"/>
      <c r="B20" s="372"/>
      <c r="C20" s="276"/>
      <c r="D20" s="35"/>
      <c r="E20" s="36"/>
      <c r="F20" s="70"/>
      <c r="G20" s="38"/>
      <c r="H20" s="58"/>
      <c r="I20" s="159"/>
      <c r="J20" s="159"/>
      <c r="K20" s="185"/>
      <c r="L20" s="181"/>
      <c r="M20" s="58"/>
      <c r="N20" s="145"/>
    </row>
    <row r="21" spans="1:19" s="8" customFormat="1">
      <c r="A21" s="27"/>
      <c r="B21" s="372"/>
      <c r="C21" s="276"/>
      <c r="D21" s="35"/>
      <c r="E21" s="36"/>
      <c r="F21" s="70"/>
      <c r="G21" s="38"/>
      <c r="H21" s="58"/>
      <c r="I21" s="159"/>
      <c r="J21" s="159"/>
      <c r="K21" s="185"/>
      <c r="L21" s="181"/>
      <c r="M21" s="58"/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>
      <c r="A23" s="14" t="s">
        <v>22</v>
      </c>
      <c r="B23" s="18"/>
      <c r="D23" s="11" t="s">
        <v>6261</v>
      </c>
      <c r="E23" s="46"/>
      <c r="F23" s="46"/>
      <c r="G23" s="47"/>
      <c r="N23" s="48"/>
      <c r="O23" s="2"/>
      <c r="P23" s="2"/>
    </row>
    <row r="24" spans="1:19">
      <c r="E24" s="429" t="s">
        <v>6262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70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70"/>
      <c r="E27" s="370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70"/>
      <c r="E28" s="370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70"/>
      <c r="E29" s="370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70"/>
      <c r="E30" s="370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70" t="s">
        <v>87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7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76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7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6289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376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76" customFormat="1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8.5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1.75" customHeight="1">
      <c r="A16" s="27">
        <v>1</v>
      </c>
      <c r="B16" s="378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5200</v>
      </c>
      <c r="G16" s="38">
        <f>F16</f>
        <v>5200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78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378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78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78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6262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76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76"/>
      <c r="E26" s="376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76"/>
      <c r="E27" s="37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76"/>
      <c r="E28" s="376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76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workbookViewId="0">
      <selection activeCell="J16" sqref="J16:J64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376" customWidth="1"/>
    <col min="7" max="7" width="9.5703125" style="376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76"/>
      <c r="G1" s="376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376"/>
      <c r="G2" s="376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376"/>
      <c r="G3" s="376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23.25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375"/>
      <c r="G6" s="375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6256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6303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76"/>
      <c r="G10" s="66"/>
      <c r="H10" s="380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6304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>
      <c r="P13" s="1"/>
      <c r="Q13" s="2"/>
    </row>
    <row r="14" spans="1:17" s="376" customFormat="1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25.5" customHeight="1">
      <c r="A15" s="27"/>
      <c r="B15" s="37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65" customFormat="1" ht="19.5" customHeight="1">
      <c r="A16" s="27">
        <v>1</v>
      </c>
      <c r="B16" s="378"/>
      <c r="C16" s="29" t="s">
        <v>3180</v>
      </c>
      <c r="D16" s="35" t="str">
        <f>VLOOKUP($C16,'[2]Tài khoản'!A$2:D$2746,2,FALSE)</f>
        <v>A cover components white</v>
      </c>
      <c r="E16" s="36" t="s">
        <v>55</v>
      </c>
      <c r="F16" s="37">
        <v>500</v>
      </c>
      <c r="G16" s="167">
        <v>500</v>
      </c>
      <c r="H16" s="68"/>
      <c r="I16" s="152"/>
      <c r="J16" s="180" t="s">
        <v>5915</v>
      </c>
      <c r="K16" s="180" t="s">
        <v>5871</v>
      </c>
      <c r="L16" s="180" t="s">
        <v>5905</v>
      </c>
      <c r="M16" s="150"/>
      <c r="N16" s="228"/>
      <c r="O16" s="69"/>
      <c r="P16" s="69"/>
    </row>
    <row r="17" spans="1:16" s="65" customFormat="1" ht="19.5" customHeight="1">
      <c r="A17" s="27">
        <v>2</v>
      </c>
      <c r="B17" s="378"/>
      <c r="C17" s="29" t="s">
        <v>3182</v>
      </c>
      <c r="D17" s="35" t="str">
        <f>VLOOKUP($C17,'[2]Tài khoản'!A$2:D$2746,2,FALSE)</f>
        <v>B cover components</v>
      </c>
      <c r="E17" s="36" t="s">
        <v>55</v>
      </c>
      <c r="F17" s="37">
        <v>500</v>
      </c>
      <c r="G17" s="167">
        <v>500</v>
      </c>
      <c r="H17" s="68"/>
      <c r="I17" s="152"/>
      <c r="J17" s="180" t="s">
        <v>5915</v>
      </c>
      <c r="K17" s="180" t="s">
        <v>5871</v>
      </c>
      <c r="L17" s="180" t="s">
        <v>5905</v>
      </c>
      <c r="M17" s="150"/>
      <c r="N17" s="228"/>
      <c r="O17" s="69"/>
      <c r="P17" s="69"/>
    </row>
    <row r="18" spans="1:16" s="65" customFormat="1" ht="25.5">
      <c r="A18" s="27">
        <v>3</v>
      </c>
      <c r="B18" s="378"/>
      <c r="C18" s="29" t="s">
        <v>6308</v>
      </c>
      <c r="D18" s="35" t="str">
        <f>VLOOKUP($C18,'[2]Tài khoản'!A$2:D$2746,2,FALSE)</f>
        <v>C cover components white</v>
      </c>
      <c r="E18" s="36" t="s">
        <v>55</v>
      </c>
      <c r="F18" s="37">
        <v>500</v>
      </c>
      <c r="G18" s="167">
        <v>500</v>
      </c>
      <c r="H18" s="68"/>
      <c r="I18" s="152"/>
      <c r="J18" s="180" t="s">
        <v>5915</v>
      </c>
      <c r="K18" s="180" t="s">
        <v>5871</v>
      </c>
      <c r="L18" s="180" t="s">
        <v>5905</v>
      </c>
      <c r="M18" s="150"/>
      <c r="N18" s="228"/>
      <c r="O18" s="69"/>
      <c r="P18" s="69"/>
    </row>
    <row r="19" spans="1:16" s="65" customFormat="1" ht="20.45" customHeight="1">
      <c r="A19" s="27">
        <v>4</v>
      </c>
      <c r="B19" s="378"/>
      <c r="C19" s="29" t="s">
        <v>3190</v>
      </c>
      <c r="D19" s="35" t="str">
        <f>VLOOKUP($C19,'[2]Tài khoản'!A$2:D$2746,2,FALSE)</f>
        <v xml:space="preserve">on-off key white </v>
      </c>
      <c r="E19" s="36" t="s">
        <v>55</v>
      </c>
      <c r="F19" s="37">
        <v>500</v>
      </c>
      <c r="G19" s="167">
        <v>500</v>
      </c>
      <c r="H19" s="68"/>
      <c r="I19" s="152"/>
      <c r="J19" s="180" t="s">
        <v>5915</v>
      </c>
      <c r="K19" s="180" t="s">
        <v>5871</v>
      </c>
      <c r="L19" s="180" t="s">
        <v>5905</v>
      </c>
      <c r="M19" s="150"/>
      <c r="N19" s="228"/>
      <c r="O19" s="69"/>
      <c r="P19" s="69"/>
    </row>
    <row r="20" spans="1:16" s="65" customFormat="1" ht="20.45" customHeight="1">
      <c r="A20" s="27">
        <v>5</v>
      </c>
      <c r="B20" s="378"/>
      <c r="C20" s="29" t="s">
        <v>3194</v>
      </c>
      <c r="D20" s="35" t="str">
        <f>VLOOKUP($C20,'[2]Tài khoản'!A$2:D$2746,2,FALSE)</f>
        <v>volume key white</v>
      </c>
      <c r="E20" s="36" t="s">
        <v>55</v>
      </c>
      <c r="F20" s="37">
        <v>500</v>
      </c>
      <c r="G20" s="167">
        <v>500</v>
      </c>
      <c r="H20" s="68"/>
      <c r="I20" s="152"/>
      <c r="J20" s="180" t="s">
        <v>5915</v>
      </c>
      <c r="K20" s="180" t="s">
        <v>5871</v>
      </c>
      <c r="L20" s="180" t="s">
        <v>5905</v>
      </c>
      <c r="M20" s="150"/>
      <c r="N20" s="228"/>
      <c r="O20" s="69"/>
      <c r="P20" s="69"/>
    </row>
    <row r="21" spans="1:16" s="65" customFormat="1" ht="32.25" customHeight="1">
      <c r="A21" s="27">
        <v>6</v>
      </c>
      <c r="B21" s="378"/>
      <c r="C21" s="29" t="s">
        <v>3196</v>
      </c>
      <c r="D21" s="35" t="str">
        <f>VLOOKUP($C21,'[2]Tài khoản'!A$2:D$2746,2,FALSE)</f>
        <v>photodetector sealing silcon sets</v>
      </c>
      <c r="E21" s="36" t="s">
        <v>55</v>
      </c>
      <c r="F21" s="37">
        <v>500</v>
      </c>
      <c r="G21" s="167">
        <v>500</v>
      </c>
      <c r="H21" s="68"/>
      <c r="I21" s="152"/>
      <c r="J21" s="180" t="s">
        <v>5915</v>
      </c>
      <c r="K21" s="180" t="s">
        <v>5871</v>
      </c>
      <c r="L21" s="180" t="s">
        <v>5905</v>
      </c>
      <c r="M21" s="150"/>
      <c r="N21" s="228"/>
      <c r="O21" s="69"/>
      <c r="P21" s="69"/>
    </row>
    <row r="22" spans="1:16" s="65" customFormat="1" ht="18.75" customHeight="1">
      <c r="A22" s="27">
        <v>7</v>
      </c>
      <c r="B22" s="378"/>
      <c r="C22" s="29" t="s">
        <v>3198</v>
      </c>
      <c r="D22" s="35" t="str">
        <f>VLOOKUP($C22,'[2]Tài khoản'!A$2:D$2746,2,FALSE)</f>
        <v>speaker support</v>
      </c>
      <c r="E22" s="36" t="s">
        <v>55</v>
      </c>
      <c r="F22" s="37">
        <v>500</v>
      </c>
      <c r="G22" s="167">
        <v>500</v>
      </c>
      <c r="H22" s="68"/>
      <c r="I22" s="152"/>
      <c r="J22" s="180" t="s">
        <v>5915</v>
      </c>
      <c r="K22" s="180" t="s">
        <v>5871</v>
      </c>
      <c r="L22" s="180" t="s">
        <v>5905</v>
      </c>
      <c r="M22" s="150"/>
      <c r="N22" s="228"/>
      <c r="O22" s="69"/>
      <c r="P22" s="69"/>
    </row>
    <row r="23" spans="1:16" s="65" customFormat="1" ht="18.75" customHeight="1">
      <c r="A23" s="27">
        <v>8</v>
      </c>
      <c r="B23" s="378"/>
      <c r="C23" s="29" t="s">
        <v>3200</v>
      </c>
      <c r="D23" s="35" t="str">
        <f>VLOOKUP($C23,'[2]Tài khoản'!A$2:D$2746,2,FALSE)</f>
        <v>back camera lens</v>
      </c>
      <c r="E23" s="36" t="s">
        <v>55</v>
      </c>
      <c r="F23" s="37">
        <v>500</v>
      </c>
      <c r="G23" s="167">
        <v>500</v>
      </c>
      <c r="H23" s="68"/>
      <c r="I23" s="152"/>
      <c r="J23" s="180" t="s">
        <v>5915</v>
      </c>
      <c r="K23" s="180" t="s">
        <v>5871</v>
      </c>
      <c r="L23" s="180" t="s">
        <v>5905</v>
      </c>
      <c r="M23" s="150"/>
      <c r="N23" s="228"/>
      <c r="O23" s="69"/>
      <c r="P23" s="69"/>
    </row>
    <row r="24" spans="1:16" s="65" customFormat="1" ht="18.75" customHeight="1">
      <c r="A24" s="27">
        <v>9</v>
      </c>
      <c r="B24" s="378"/>
      <c r="C24" s="29" t="s">
        <v>3202</v>
      </c>
      <c r="D24" s="35" t="str">
        <f>VLOOKUP($C24,'[2]Tài khoản'!A$2:D$2746,2,FALSE)</f>
        <v>self-tapping screw 1.4x2.5</v>
      </c>
      <c r="E24" s="36" t="s">
        <v>55</v>
      </c>
      <c r="F24" s="37">
        <v>2000</v>
      </c>
      <c r="G24" s="37">
        <v>2000</v>
      </c>
      <c r="H24" s="68"/>
      <c r="I24" s="152"/>
      <c r="J24" s="180" t="s">
        <v>5915</v>
      </c>
      <c r="K24" s="180" t="s">
        <v>5871</v>
      </c>
      <c r="L24" s="180" t="s">
        <v>5905</v>
      </c>
      <c r="M24" s="150"/>
      <c r="N24" s="228"/>
      <c r="O24" s="69"/>
      <c r="P24" s="69"/>
    </row>
    <row r="25" spans="1:16" s="65" customFormat="1" ht="18.75" customHeight="1">
      <c r="A25" s="27">
        <v>10</v>
      </c>
      <c r="B25" s="378"/>
      <c r="C25" s="29" t="s">
        <v>3204</v>
      </c>
      <c r="D25" s="35" t="str">
        <f>VLOOKUP($C25,'[2]Tài khoản'!A$2:D$2746,2,FALSE)</f>
        <v>machine screw 1.4x3</v>
      </c>
      <c r="E25" s="36" t="s">
        <v>55</v>
      </c>
      <c r="F25" s="37">
        <v>2000</v>
      </c>
      <c r="G25" s="37">
        <v>2000</v>
      </c>
      <c r="H25" s="68"/>
      <c r="I25" s="152"/>
      <c r="J25" s="180" t="s">
        <v>5915</v>
      </c>
      <c r="K25" s="180" t="s">
        <v>5871</v>
      </c>
      <c r="L25" s="180" t="s">
        <v>5905</v>
      </c>
      <c r="M25" s="150"/>
      <c r="N25" s="228"/>
      <c r="O25" s="69"/>
      <c r="P25" s="69"/>
    </row>
    <row r="26" spans="1:16" s="65" customFormat="1" ht="25.5">
      <c r="A26" s="27">
        <v>11</v>
      </c>
      <c r="B26" s="378"/>
      <c r="C26" s="29" t="s">
        <v>3206</v>
      </c>
      <c r="D26" s="35" t="str">
        <f>VLOOKUP($C26,'[2]Tài khoản'!A$2:D$2746,2,FALSE)</f>
        <v>insulating cement for volume key</v>
      </c>
      <c r="E26" s="36" t="s">
        <v>55</v>
      </c>
      <c r="F26" s="37">
        <v>1500</v>
      </c>
      <c r="G26" s="37">
        <v>1500</v>
      </c>
      <c r="H26" s="68"/>
      <c r="I26" s="152"/>
      <c r="J26" s="180" t="s">
        <v>5915</v>
      </c>
      <c r="K26" s="180" t="s">
        <v>5871</v>
      </c>
      <c r="L26" s="180" t="s">
        <v>5905</v>
      </c>
      <c r="M26" s="150"/>
      <c r="N26" s="228"/>
      <c r="O26" s="69"/>
      <c r="P26" s="69"/>
    </row>
    <row r="27" spans="1:16" s="65" customFormat="1" ht="18.75" customHeight="1">
      <c r="A27" s="27">
        <v>12</v>
      </c>
      <c r="B27" s="378"/>
      <c r="C27" s="29" t="s">
        <v>3208</v>
      </c>
      <c r="D27" s="35" t="str">
        <f>VLOOKUP($C27,'[2]Tài khoản'!A$2:D$2746,2,FALSE)</f>
        <v>insulating cement for camera</v>
      </c>
      <c r="E27" s="36" t="s">
        <v>55</v>
      </c>
      <c r="F27" s="37">
        <v>500</v>
      </c>
      <c r="G27" s="37">
        <v>500</v>
      </c>
      <c r="H27" s="68"/>
      <c r="I27" s="152"/>
      <c r="J27" s="180" t="s">
        <v>5915</v>
      </c>
      <c r="K27" s="180" t="s">
        <v>5871</v>
      </c>
      <c r="L27" s="180" t="s">
        <v>5905</v>
      </c>
      <c r="M27" s="150"/>
      <c r="N27" s="228"/>
      <c r="O27" s="69"/>
      <c r="P27" s="69"/>
    </row>
    <row r="28" spans="1:16" s="65" customFormat="1" ht="18.75" customHeight="1">
      <c r="A28" s="27">
        <v>13</v>
      </c>
      <c r="B28" s="378"/>
      <c r="C28" s="29" t="s">
        <v>3210</v>
      </c>
      <c r="D28" s="35" t="str">
        <f>VLOOKUP($C28,'[2]Tài khoản'!A$2:D$2746,2,FALSE)</f>
        <v>insulating cement for LCD</v>
      </c>
      <c r="E28" s="36" t="s">
        <v>55</v>
      </c>
      <c r="F28" s="37">
        <v>500</v>
      </c>
      <c r="G28" s="37">
        <v>500</v>
      </c>
      <c r="H28" s="68"/>
      <c r="I28" s="152"/>
      <c r="J28" s="180" t="s">
        <v>5915</v>
      </c>
      <c r="K28" s="180" t="s">
        <v>5871</v>
      </c>
      <c r="L28" s="180" t="s">
        <v>5905</v>
      </c>
      <c r="M28" s="150"/>
      <c r="N28" s="228"/>
      <c r="O28" s="69"/>
      <c r="P28" s="69"/>
    </row>
    <row r="29" spans="1:16" s="65" customFormat="1" ht="30" customHeight="1">
      <c r="A29" s="27">
        <v>14</v>
      </c>
      <c r="B29" s="378"/>
      <c r="C29" s="29" t="s">
        <v>3212</v>
      </c>
      <c r="D29" s="35" t="str">
        <f>VLOOKUP($C29,'[2]Tài khoản'!A$2:D$2746,2,FALSE)</f>
        <v>TP-IC sheilding conductive fabric</v>
      </c>
      <c r="E29" s="36" t="s">
        <v>55</v>
      </c>
      <c r="F29" s="37">
        <v>500</v>
      </c>
      <c r="G29" s="37">
        <v>500</v>
      </c>
      <c r="H29" s="68"/>
      <c r="I29" s="152"/>
      <c r="J29" s="180" t="s">
        <v>5915</v>
      </c>
      <c r="K29" s="180" t="s">
        <v>5871</v>
      </c>
      <c r="L29" s="180" t="s">
        <v>5905</v>
      </c>
      <c r="M29" s="150"/>
      <c r="N29" s="228"/>
      <c r="O29" s="69"/>
      <c r="P29" s="69"/>
    </row>
    <row r="30" spans="1:16" s="65" customFormat="1" ht="20.45" customHeight="1">
      <c r="A30" s="27">
        <v>15</v>
      </c>
      <c r="B30" s="378"/>
      <c r="C30" s="29" t="s">
        <v>3214</v>
      </c>
      <c r="D30" s="35" t="str">
        <f>VLOOKUP($C30,'[2]Tài khoản'!A$2:D$2746,2,FALSE)</f>
        <v>speaker conductive fabric</v>
      </c>
      <c r="E30" s="36" t="s">
        <v>55</v>
      </c>
      <c r="F30" s="37">
        <v>500</v>
      </c>
      <c r="G30" s="37">
        <v>500</v>
      </c>
      <c r="H30" s="68"/>
      <c r="I30" s="152"/>
      <c r="J30" s="180" t="s">
        <v>5915</v>
      </c>
      <c r="K30" s="180" t="s">
        <v>5871</v>
      </c>
      <c r="L30" s="180" t="s">
        <v>5905</v>
      </c>
      <c r="M30" s="150"/>
      <c r="N30" s="228"/>
      <c r="O30" s="69"/>
      <c r="P30" s="69"/>
    </row>
    <row r="31" spans="1:16" s="65" customFormat="1" ht="20.45" customHeight="1">
      <c r="A31" s="27">
        <v>16</v>
      </c>
      <c r="B31" s="378"/>
      <c r="C31" s="29" t="s">
        <v>3216</v>
      </c>
      <c r="D31" s="35" t="str">
        <f>VLOOKUP($C31,'[2]Tài khoản'!A$2:D$2746,2,FALSE)</f>
        <v>conductive foam 1</v>
      </c>
      <c r="E31" s="36" t="s">
        <v>55</v>
      </c>
      <c r="F31" s="37">
        <v>1000</v>
      </c>
      <c r="G31" s="37">
        <v>1000</v>
      </c>
      <c r="H31" s="68"/>
      <c r="I31" s="152"/>
      <c r="J31" s="180" t="s">
        <v>5915</v>
      </c>
      <c r="K31" s="180" t="s">
        <v>5871</v>
      </c>
      <c r="L31" s="180" t="s">
        <v>5905</v>
      </c>
      <c r="M31" s="150"/>
      <c r="N31" s="228"/>
      <c r="O31" s="69"/>
      <c r="P31" s="69"/>
    </row>
    <row r="32" spans="1:16" s="65" customFormat="1" ht="20.45" customHeight="1">
      <c r="A32" s="27">
        <v>17</v>
      </c>
      <c r="B32" s="378"/>
      <c r="C32" s="29" t="s">
        <v>3218</v>
      </c>
      <c r="D32" s="35" t="str">
        <f>VLOOKUP($C32,'[2]Tài khoản'!A$2:D$2746,2,FALSE)</f>
        <v>conductive foam 2</v>
      </c>
      <c r="E32" s="36" t="s">
        <v>55</v>
      </c>
      <c r="F32" s="37">
        <v>1000</v>
      </c>
      <c r="G32" s="37">
        <v>1000</v>
      </c>
      <c r="H32" s="68"/>
      <c r="I32" s="152"/>
      <c r="J32" s="180" t="s">
        <v>5915</v>
      </c>
      <c r="K32" s="180" t="s">
        <v>5871</v>
      </c>
      <c r="L32" s="180" t="s">
        <v>5905</v>
      </c>
      <c r="M32" s="150"/>
      <c r="N32" s="228"/>
      <c r="O32" s="69"/>
      <c r="P32" s="69"/>
    </row>
    <row r="33" spans="1:16" s="65" customFormat="1" ht="30" customHeight="1">
      <c r="A33" s="27">
        <v>18</v>
      </c>
      <c r="B33" s="378"/>
      <c r="C33" s="29" t="s">
        <v>3220</v>
      </c>
      <c r="D33" s="35" t="str">
        <f>VLOOKUP($C33,'[2]Tài khoản'!A$2:D$2746,2,FALSE)</f>
        <v>key light FPC grounding conductive fabric</v>
      </c>
      <c r="E33" s="36" t="s">
        <v>55</v>
      </c>
      <c r="F33" s="37">
        <v>500</v>
      </c>
      <c r="G33" s="37">
        <v>500</v>
      </c>
      <c r="H33" s="68"/>
      <c r="I33" s="152"/>
      <c r="J33" s="180" t="s">
        <v>5915</v>
      </c>
      <c r="K33" s="180" t="s">
        <v>5871</v>
      </c>
      <c r="L33" s="180" t="s">
        <v>5905</v>
      </c>
      <c r="M33" s="150"/>
      <c r="N33" s="228"/>
      <c r="O33" s="69"/>
      <c r="P33" s="69"/>
    </row>
    <row r="34" spans="1:16" s="65" customFormat="1" ht="20.45" customHeight="1">
      <c r="A34" s="27">
        <v>19</v>
      </c>
      <c r="B34" s="378"/>
      <c r="C34" s="29" t="s">
        <v>3114</v>
      </c>
      <c r="D34" s="35" t="str">
        <f>VLOOKUP($C34,'[2]Tài khoản'!A$2:D$2746,2,FALSE)</f>
        <v>TP black with logo VIVAS</v>
      </c>
      <c r="E34" s="36" t="s">
        <v>55</v>
      </c>
      <c r="F34" s="37">
        <v>500</v>
      </c>
      <c r="G34" s="37">
        <v>500</v>
      </c>
      <c r="H34" s="68"/>
      <c r="I34" s="152"/>
      <c r="J34" s="180" t="s">
        <v>5915</v>
      </c>
      <c r="K34" s="180" t="s">
        <v>5871</v>
      </c>
      <c r="L34" s="180" t="s">
        <v>5905</v>
      </c>
      <c r="M34" s="150"/>
      <c r="N34" s="228"/>
      <c r="O34" s="69"/>
      <c r="P34" s="69"/>
    </row>
    <row r="35" spans="1:16" s="65" customFormat="1" ht="20.45" customHeight="1">
      <c r="A35" s="27">
        <v>20</v>
      </c>
      <c r="B35" s="378"/>
      <c r="C35" s="29" t="s">
        <v>3116</v>
      </c>
      <c r="D35" s="35" t="str">
        <f>VLOOKUP($C35,'[2]Tài khoản'!A$2:D$2746,2,FALSE)</f>
        <v xml:space="preserve">LCD </v>
      </c>
      <c r="E35" s="36" t="s">
        <v>55</v>
      </c>
      <c r="F35" s="37">
        <v>500</v>
      </c>
      <c r="G35" s="37">
        <v>500</v>
      </c>
      <c r="H35" s="68"/>
      <c r="I35" s="152"/>
      <c r="J35" s="180" t="s">
        <v>5915</v>
      </c>
      <c r="K35" s="180" t="s">
        <v>5871</v>
      </c>
      <c r="L35" s="180" t="s">
        <v>5905</v>
      </c>
      <c r="M35" s="150"/>
      <c r="N35" s="228"/>
      <c r="O35" s="69"/>
      <c r="P35" s="69"/>
    </row>
    <row r="36" spans="1:16" s="65" customFormat="1" ht="20.45" customHeight="1">
      <c r="A36" s="27">
        <v>21</v>
      </c>
      <c r="B36" s="378"/>
      <c r="C36" s="29" t="s">
        <v>3118</v>
      </c>
      <c r="D36" s="35" t="str">
        <f>VLOOKUP($C36,'[2]Tài khoản'!A$2:D$2746,2,FALSE)</f>
        <v>camera sets</v>
      </c>
      <c r="E36" s="36" t="s">
        <v>55</v>
      </c>
      <c r="F36" s="37">
        <v>500</v>
      </c>
      <c r="G36" s="37">
        <v>500</v>
      </c>
      <c r="H36" s="68"/>
      <c r="I36" s="152"/>
      <c r="J36" s="180" t="s">
        <v>5915</v>
      </c>
      <c r="K36" s="180" t="s">
        <v>5871</v>
      </c>
      <c r="L36" s="180" t="s">
        <v>5905</v>
      </c>
      <c r="M36" s="150"/>
      <c r="N36" s="228"/>
      <c r="O36" s="69"/>
      <c r="P36" s="69"/>
    </row>
    <row r="37" spans="1:16" s="65" customFormat="1" ht="20.45" customHeight="1">
      <c r="A37" s="27">
        <v>22</v>
      </c>
      <c r="B37" s="378"/>
      <c r="C37" s="29" t="s">
        <v>3120</v>
      </c>
      <c r="D37" s="35" t="str">
        <f>VLOOKUP($C37,'[2]Tài khoản'!A$2:D$2746,2,FALSE)</f>
        <v>photodector FPC sets</v>
      </c>
      <c r="E37" s="36" t="s">
        <v>55</v>
      </c>
      <c r="F37" s="37">
        <v>500</v>
      </c>
      <c r="G37" s="37">
        <v>500</v>
      </c>
      <c r="H37" s="68"/>
      <c r="I37" s="152"/>
      <c r="J37" s="180" t="s">
        <v>5915</v>
      </c>
      <c r="K37" s="180" t="s">
        <v>5871</v>
      </c>
      <c r="L37" s="180" t="s">
        <v>5905</v>
      </c>
      <c r="M37" s="150"/>
      <c r="N37" s="228"/>
      <c r="O37" s="69"/>
      <c r="P37" s="69"/>
    </row>
    <row r="38" spans="1:16" s="65" customFormat="1" ht="20.45" customHeight="1">
      <c r="A38" s="27">
        <v>23</v>
      </c>
      <c r="B38" s="378"/>
      <c r="C38" s="29" t="s">
        <v>3122</v>
      </c>
      <c r="D38" s="35" t="str">
        <f>VLOOKUP($C38,'[2]Tài khoản'!A$2:D$2746,2,FALSE)</f>
        <v>on-off key fpc</v>
      </c>
      <c r="E38" s="36" t="s">
        <v>55</v>
      </c>
      <c r="F38" s="37">
        <v>500</v>
      </c>
      <c r="G38" s="37">
        <v>500</v>
      </c>
      <c r="H38" s="68"/>
      <c r="I38" s="152"/>
      <c r="J38" s="180" t="s">
        <v>5915</v>
      </c>
      <c r="K38" s="180" t="s">
        <v>5871</v>
      </c>
      <c r="L38" s="180" t="s">
        <v>5905</v>
      </c>
      <c r="M38" s="150"/>
      <c r="N38" s="228"/>
      <c r="O38" s="69"/>
      <c r="P38" s="69"/>
    </row>
    <row r="39" spans="1:16" s="65" customFormat="1" ht="20.45" customHeight="1">
      <c r="A39" s="27">
        <v>24</v>
      </c>
      <c r="B39" s="378"/>
      <c r="C39" s="29" t="s">
        <v>3124</v>
      </c>
      <c r="D39" s="35" t="str">
        <f>VLOOKUP($C39,'[2]Tài khoản'!A$2:D$2746,2,FALSE)</f>
        <v>volume key FPC</v>
      </c>
      <c r="E39" s="36" t="s">
        <v>55</v>
      </c>
      <c r="F39" s="37">
        <v>500</v>
      </c>
      <c r="G39" s="37">
        <v>500</v>
      </c>
      <c r="H39" s="68"/>
      <c r="I39" s="152"/>
      <c r="J39" s="180" t="s">
        <v>5915</v>
      </c>
      <c r="K39" s="180" t="s">
        <v>5871</v>
      </c>
      <c r="L39" s="180" t="s">
        <v>5905</v>
      </c>
      <c r="M39" s="150"/>
      <c r="N39" s="228"/>
      <c r="O39" s="69"/>
      <c r="P39" s="69"/>
    </row>
    <row r="40" spans="1:16" s="65" customFormat="1" ht="20.45" customHeight="1">
      <c r="A40" s="27">
        <v>25</v>
      </c>
      <c r="B40" s="378"/>
      <c r="C40" s="29" t="s">
        <v>3126</v>
      </c>
      <c r="D40" s="35" t="str">
        <f>VLOOKUP($C40,'[2]Tài khoản'!A$2:D$2746,2,FALSE)</f>
        <v>key light FPC</v>
      </c>
      <c r="E40" s="36" t="s">
        <v>55</v>
      </c>
      <c r="F40" s="37">
        <v>500</v>
      </c>
      <c r="G40" s="37">
        <v>500</v>
      </c>
      <c r="H40" s="68"/>
      <c r="I40" s="152"/>
      <c r="J40" s="180" t="s">
        <v>5915</v>
      </c>
      <c r="K40" s="180" t="s">
        <v>5871</v>
      </c>
      <c r="L40" s="180" t="s">
        <v>5905</v>
      </c>
      <c r="M40" s="150"/>
      <c r="N40" s="228"/>
      <c r="O40" s="69"/>
      <c r="P40" s="69"/>
    </row>
    <row r="41" spans="1:16" s="65" customFormat="1" ht="20.45" customHeight="1">
      <c r="A41" s="27">
        <v>26</v>
      </c>
      <c r="B41" s="378"/>
      <c r="C41" s="29" t="s">
        <v>3128</v>
      </c>
      <c r="D41" s="35" t="str">
        <f>VLOOKUP($C41,'[2]Tài khoản'!A$2:D$2746,2,FALSE)</f>
        <v>speaker</v>
      </c>
      <c r="E41" s="36" t="s">
        <v>55</v>
      </c>
      <c r="F41" s="37">
        <v>500</v>
      </c>
      <c r="G41" s="37">
        <v>500</v>
      </c>
      <c r="H41" s="68"/>
      <c r="I41" s="152"/>
      <c r="J41" s="180" t="s">
        <v>5915</v>
      </c>
      <c r="K41" s="180" t="s">
        <v>5871</v>
      </c>
      <c r="L41" s="180" t="s">
        <v>5905</v>
      </c>
      <c r="M41" s="150"/>
      <c r="N41" s="228"/>
      <c r="O41" s="69"/>
      <c r="P41" s="69"/>
    </row>
    <row r="42" spans="1:16" s="65" customFormat="1" ht="20.45" customHeight="1">
      <c r="A42" s="27">
        <v>27</v>
      </c>
      <c r="B42" s="378"/>
      <c r="C42" s="29" t="s">
        <v>3130</v>
      </c>
      <c r="D42" s="35" t="str">
        <f>VLOOKUP($C42,'[2]Tài khoản'!A$2:D$2746,2,FALSE)</f>
        <v>receiver</v>
      </c>
      <c r="E42" s="36" t="s">
        <v>55</v>
      </c>
      <c r="F42" s="37">
        <v>500</v>
      </c>
      <c r="G42" s="37">
        <v>500</v>
      </c>
      <c r="H42" s="68"/>
      <c r="I42" s="152"/>
      <c r="J42" s="180" t="s">
        <v>5915</v>
      </c>
      <c r="K42" s="180" t="s">
        <v>5871</v>
      </c>
      <c r="L42" s="180" t="s">
        <v>5905</v>
      </c>
      <c r="M42" s="150"/>
      <c r="N42" s="228"/>
      <c r="O42" s="69"/>
      <c r="P42" s="69"/>
    </row>
    <row r="43" spans="1:16" s="65" customFormat="1" ht="18.75" customHeight="1">
      <c r="A43" s="27">
        <v>28</v>
      </c>
      <c r="B43" s="378"/>
      <c r="C43" s="29" t="s">
        <v>3132</v>
      </c>
      <c r="D43" s="35" t="str">
        <f>VLOOKUP($C43,'[2]Tài khoản'!A$2:D$2746,2,FALSE)</f>
        <v>MIC</v>
      </c>
      <c r="E43" s="36" t="s">
        <v>55</v>
      </c>
      <c r="F43" s="37">
        <v>500</v>
      </c>
      <c r="G43" s="37">
        <v>500</v>
      </c>
      <c r="H43" s="68"/>
      <c r="I43" s="152"/>
      <c r="J43" s="180" t="s">
        <v>5915</v>
      </c>
      <c r="K43" s="180" t="s">
        <v>5871</v>
      </c>
      <c r="L43" s="180" t="s">
        <v>5905</v>
      </c>
      <c r="M43" s="150"/>
      <c r="N43" s="228"/>
      <c r="O43" s="69"/>
      <c r="P43" s="69"/>
    </row>
    <row r="44" spans="1:16" s="65" customFormat="1" ht="18.75" customHeight="1">
      <c r="A44" s="27">
        <v>29</v>
      </c>
      <c r="B44" s="378"/>
      <c r="C44" s="29" t="s">
        <v>3134</v>
      </c>
      <c r="D44" s="35" t="str">
        <f>VLOOKUP($C44,'[2]Tài khoản'!A$2:D$2746,2,FALSE)</f>
        <v>Motor</v>
      </c>
      <c r="E44" s="36" t="s">
        <v>55</v>
      </c>
      <c r="F44" s="37">
        <v>500</v>
      </c>
      <c r="G44" s="37">
        <v>500</v>
      </c>
      <c r="H44" s="68"/>
      <c r="I44" s="152"/>
      <c r="J44" s="180" t="s">
        <v>5915</v>
      </c>
      <c r="K44" s="180" t="s">
        <v>5871</v>
      </c>
      <c r="L44" s="180" t="s">
        <v>5905</v>
      </c>
      <c r="M44" s="150"/>
      <c r="N44" s="228"/>
      <c r="O44" s="69"/>
      <c r="P44" s="69"/>
    </row>
    <row r="45" spans="1:16" s="92" customFormat="1" ht="18.75" customHeight="1">
      <c r="A45" s="27">
        <v>30</v>
      </c>
      <c r="B45" s="378"/>
      <c r="C45" s="29" t="s">
        <v>3136</v>
      </c>
      <c r="D45" s="35" t="str">
        <f>VLOOKUP($C45,'[2]Tài khoản'!A$2:D$2746,2,FALSE)</f>
        <v>GSM antenna</v>
      </c>
      <c r="E45" s="36" t="s">
        <v>55</v>
      </c>
      <c r="F45" s="37">
        <v>500</v>
      </c>
      <c r="G45" s="37">
        <v>500</v>
      </c>
      <c r="H45" s="68"/>
      <c r="I45" s="159" t="str">
        <f>VLOOKUP(C45,'Danh mục VT'!A$2:E$2898,5,FALSE)</f>
        <v>NVL</v>
      </c>
      <c r="J45" s="180" t="s">
        <v>5915</v>
      </c>
      <c r="K45" s="180" t="s">
        <v>5871</v>
      </c>
      <c r="L45" s="180" t="s">
        <v>5905</v>
      </c>
      <c r="M45" s="70"/>
      <c r="N45" s="70"/>
      <c r="O45" s="229"/>
      <c r="P45" s="229"/>
    </row>
    <row r="46" spans="1:16" s="92" customFormat="1" ht="30.95" customHeight="1">
      <c r="A46" s="27">
        <v>31</v>
      </c>
      <c r="B46" s="378"/>
      <c r="C46" s="29" t="s">
        <v>3138</v>
      </c>
      <c r="D46" s="35" t="str">
        <f>VLOOKUP($C46,'[2]Tài khoản'!A$2:D$2746,2,FALSE)</f>
        <v>BT/WIFI/GPS 3 in 1 antenna black</v>
      </c>
      <c r="E46" s="36" t="s">
        <v>55</v>
      </c>
      <c r="F46" s="37">
        <v>500</v>
      </c>
      <c r="G46" s="37">
        <v>500</v>
      </c>
      <c r="H46" s="68"/>
      <c r="I46" s="159" t="str">
        <f>VLOOKUP(C46,'Danh mục VT'!A$2:E$2898,5,FALSE)</f>
        <v>NVL</v>
      </c>
      <c r="J46" s="180" t="s">
        <v>5915</v>
      </c>
      <c r="K46" s="180" t="s">
        <v>5871</v>
      </c>
      <c r="L46" s="180" t="s">
        <v>5905</v>
      </c>
      <c r="M46" s="70"/>
      <c r="N46" s="70"/>
      <c r="O46" s="229"/>
      <c r="P46" s="229"/>
    </row>
    <row r="47" spans="1:16" s="65" customFormat="1" ht="20.45" customHeight="1">
      <c r="A47" s="27">
        <v>32</v>
      </c>
      <c r="B47" s="378"/>
      <c r="C47" s="29" t="s">
        <v>3140</v>
      </c>
      <c r="D47" s="35" t="str">
        <f>VLOOKUP($C47,'[2]Tài khoản'!A$2:D$2746,2,FALSE)</f>
        <v>battery</v>
      </c>
      <c r="E47" s="36" t="s">
        <v>55</v>
      </c>
      <c r="F47" s="37">
        <v>500</v>
      </c>
      <c r="G47" s="37">
        <v>500</v>
      </c>
      <c r="H47" s="68"/>
      <c r="I47" s="159" t="str">
        <f>VLOOKUP(C47,'Danh mục VT'!A$2:E$2898,5,FALSE)</f>
        <v>NVL</v>
      </c>
      <c r="J47" s="180" t="s">
        <v>5915</v>
      </c>
      <c r="K47" s="180" t="s">
        <v>5871</v>
      </c>
      <c r="L47" s="180" t="s">
        <v>5905</v>
      </c>
      <c r="M47" s="70"/>
      <c r="N47" s="70"/>
      <c r="O47" s="229"/>
      <c r="P47" s="229"/>
    </row>
    <row r="48" spans="1:16" s="65" customFormat="1" ht="20.45" customHeight="1">
      <c r="A48" s="27">
        <v>33</v>
      </c>
      <c r="B48" s="378"/>
      <c r="C48" s="29" t="s">
        <v>3144</v>
      </c>
      <c r="D48" s="35" t="str">
        <f>VLOOKUP($C48,'[2]Tài khoản'!A$2:D$2746,2,FALSE)</f>
        <v>USB line white</v>
      </c>
      <c r="E48" s="36" t="s">
        <v>55</v>
      </c>
      <c r="F48" s="37">
        <v>500</v>
      </c>
      <c r="G48" s="37">
        <v>500</v>
      </c>
      <c r="H48" s="68"/>
      <c r="I48" s="159" t="str">
        <f>VLOOKUP(C48,'Danh mục VT'!A$2:E$2898,5,FALSE)</f>
        <v>NVL</v>
      </c>
      <c r="J48" s="180" t="s">
        <v>5915</v>
      </c>
      <c r="K48" s="180" t="s">
        <v>5871</v>
      </c>
      <c r="L48" s="180" t="s">
        <v>5905</v>
      </c>
      <c r="M48" s="70"/>
      <c r="N48" s="58"/>
      <c r="O48" s="69"/>
      <c r="P48" s="229"/>
    </row>
    <row r="49" spans="1:16" s="65" customFormat="1" ht="20.45" customHeight="1">
      <c r="A49" s="27">
        <v>34</v>
      </c>
      <c r="B49" s="378"/>
      <c r="C49" s="29" t="s">
        <v>3146</v>
      </c>
      <c r="D49" s="35" t="str">
        <f>VLOOKUP($C49,'[2]Tài khoản'!A$2:D$2746,2,FALSE)</f>
        <v>white earphone</v>
      </c>
      <c r="E49" s="36" t="s">
        <v>55</v>
      </c>
      <c r="F49" s="37">
        <v>500</v>
      </c>
      <c r="G49" s="37">
        <v>500</v>
      </c>
      <c r="H49" s="68"/>
      <c r="I49" s="159" t="str">
        <f>VLOOKUP(C49,'Danh mục VT'!A$2:E$2898,5,FALSE)</f>
        <v>NVL</v>
      </c>
      <c r="J49" s="180" t="s">
        <v>5915</v>
      </c>
      <c r="K49" s="180" t="s">
        <v>5871</v>
      </c>
      <c r="L49" s="180" t="s">
        <v>5905</v>
      </c>
      <c r="M49" s="226"/>
      <c r="N49" s="58"/>
      <c r="O49" s="69"/>
      <c r="P49" s="229"/>
    </row>
    <row r="50" spans="1:16" s="65" customFormat="1" ht="20.45" customHeight="1">
      <c r="A50" s="27">
        <v>35</v>
      </c>
      <c r="B50" s="378"/>
      <c r="C50" s="29" t="s">
        <v>3148</v>
      </c>
      <c r="D50" s="35" t="str">
        <f>VLOOKUP($C50,'[2]Tài khoản'!A$2:D$2746,2,FALSE)</f>
        <v>Giftbox IMEI lable</v>
      </c>
      <c r="E50" s="36" t="s">
        <v>55</v>
      </c>
      <c r="F50" s="70">
        <v>1000</v>
      </c>
      <c r="G50" s="71">
        <v>0</v>
      </c>
      <c r="H50" s="68"/>
      <c r="I50" s="159" t="str">
        <f>VLOOKUP(C50,'Danh mục VT'!A$2:E$2898,5,FALSE)</f>
        <v>NVL</v>
      </c>
      <c r="J50" s="180" t="s">
        <v>5915</v>
      </c>
      <c r="K50" s="180" t="s">
        <v>5871</v>
      </c>
      <c r="L50" s="180" t="s">
        <v>5905</v>
      </c>
      <c r="M50" s="126"/>
      <c r="N50" s="70"/>
      <c r="O50" s="229"/>
      <c r="P50" s="229"/>
    </row>
    <row r="51" spans="1:16" s="65" customFormat="1" ht="20.45" customHeight="1">
      <c r="A51" s="27">
        <v>36</v>
      </c>
      <c r="B51" s="378"/>
      <c r="C51" s="29" t="s">
        <v>3150</v>
      </c>
      <c r="D51" s="35" t="str">
        <f>VLOOKUP($C51,'[2]Tài khoản'!A$2:D$2746,2,FALSE)</f>
        <v>screw lable</v>
      </c>
      <c r="E51" s="36" t="s">
        <v>55</v>
      </c>
      <c r="F51" s="70">
        <v>500</v>
      </c>
      <c r="G51" s="70">
        <v>500</v>
      </c>
      <c r="H51" s="68"/>
      <c r="I51" s="159"/>
      <c r="J51" s="180" t="s">
        <v>5915</v>
      </c>
      <c r="K51" s="180" t="s">
        <v>5871</v>
      </c>
      <c r="L51" s="180" t="s">
        <v>5905</v>
      </c>
      <c r="M51" s="70"/>
      <c r="N51" s="70"/>
      <c r="O51" s="229"/>
      <c r="P51" s="229"/>
    </row>
    <row r="52" spans="1:16" s="113" customFormat="1" ht="20.45" customHeight="1">
      <c r="A52" s="27">
        <v>37</v>
      </c>
      <c r="B52" s="105"/>
      <c r="C52" s="29" t="s">
        <v>3152</v>
      </c>
      <c r="D52" s="35" t="str">
        <f>VLOOKUP($C52,'[2]Tài khoản'!A$2:D$2746,2,FALSE)</f>
        <v>giftbox SN lable</v>
      </c>
      <c r="E52" s="108" t="s">
        <v>55</v>
      </c>
      <c r="F52" s="70">
        <v>500</v>
      </c>
      <c r="G52" s="71">
        <v>0</v>
      </c>
      <c r="H52" s="111"/>
      <c r="I52" s="159" t="str">
        <f>VLOOKUP(C52,'Danh mục VT'!A$2:E$2898,5,FALSE)</f>
        <v>NVL</v>
      </c>
      <c r="J52" s="180" t="s">
        <v>5915</v>
      </c>
      <c r="K52" s="180" t="s">
        <v>5871</v>
      </c>
      <c r="L52" s="180" t="s">
        <v>5905</v>
      </c>
      <c r="M52" s="70"/>
      <c r="N52" s="70"/>
      <c r="O52" s="229"/>
      <c r="P52" s="229"/>
    </row>
    <row r="53" spans="1:16" s="65" customFormat="1" ht="20.45" customHeight="1">
      <c r="A53" s="27">
        <v>38</v>
      </c>
      <c r="B53" s="378"/>
      <c r="C53" s="29" t="s">
        <v>3154</v>
      </c>
      <c r="D53" s="35" t="str">
        <f>VLOOKUP($C53,'[2]Tài khoản'!A$2:D$2746,2,FALSE)</f>
        <v>giftbox ICT lable</v>
      </c>
      <c r="E53" s="36" t="s">
        <v>55</v>
      </c>
      <c r="F53" s="70">
        <v>500</v>
      </c>
      <c r="G53" s="70">
        <v>500</v>
      </c>
      <c r="H53" s="68"/>
      <c r="I53" s="159" t="str">
        <f>VLOOKUP(C53,'Danh mục VT'!A$2:E$2898,5,FALSE)</f>
        <v>NVL</v>
      </c>
      <c r="J53" s="180" t="s">
        <v>5915</v>
      </c>
      <c r="K53" s="180" t="s">
        <v>5871</v>
      </c>
      <c r="L53" s="180" t="s">
        <v>5905</v>
      </c>
      <c r="M53" s="70"/>
      <c r="N53" s="70"/>
      <c r="O53" s="69"/>
      <c r="P53" s="229"/>
    </row>
    <row r="54" spans="1:16" s="65" customFormat="1" ht="29.25" customHeight="1">
      <c r="A54" s="27">
        <v>39</v>
      </c>
      <c r="B54" s="378"/>
      <c r="C54" s="29" t="s">
        <v>3172</v>
      </c>
      <c r="D54" s="35" t="str">
        <f>VLOOKUP($C54,'[2]Tài khoản'!A$2:D$2746,2,FALSE)</f>
        <v>Sách hướng dẫn sử dụng New ULC</v>
      </c>
      <c r="E54" s="36" t="s">
        <v>55</v>
      </c>
      <c r="F54" s="70">
        <v>500</v>
      </c>
      <c r="G54" s="70">
        <v>500</v>
      </c>
      <c r="H54" s="68"/>
      <c r="I54" s="159" t="str">
        <f>VLOOKUP(C54,'Danh mục VT'!A$2:E$2898,5,FALSE)</f>
        <v>NVL</v>
      </c>
      <c r="J54" s="180" t="s">
        <v>5915</v>
      </c>
      <c r="K54" s="180" t="s">
        <v>5871</v>
      </c>
      <c r="L54" s="180" t="s">
        <v>5905</v>
      </c>
      <c r="M54" s="70"/>
      <c r="N54" s="70"/>
      <c r="O54" s="69"/>
      <c r="P54" s="229"/>
    </row>
    <row r="55" spans="1:16" s="65" customFormat="1" ht="31.5" customHeight="1">
      <c r="A55" s="27">
        <v>40</v>
      </c>
      <c r="B55" s="378"/>
      <c r="C55" s="29" t="s">
        <v>3162</v>
      </c>
      <c r="D55" s="35" t="str">
        <f>VLOOKUP($C55,'[2]Tài khoản'!A$2:D$2746,2,FALSE)</f>
        <v>water proof lable , pasted on the PCBA</v>
      </c>
      <c r="E55" s="36" t="s">
        <v>55</v>
      </c>
      <c r="F55" s="70">
        <v>500</v>
      </c>
      <c r="G55" s="71">
        <f>275+235</f>
        <v>510</v>
      </c>
      <c r="H55" s="68"/>
      <c r="I55" s="159" t="str">
        <f>VLOOKUP(C55,'Danh mục VT'!A$2:E$2898,5,FALSE)</f>
        <v>NVL</v>
      </c>
      <c r="J55" s="180" t="s">
        <v>5915</v>
      </c>
      <c r="K55" s="180" t="s">
        <v>5871</v>
      </c>
      <c r="L55" s="180" t="s">
        <v>5905</v>
      </c>
      <c r="M55" s="70"/>
      <c r="N55" s="70"/>
      <c r="O55" s="69"/>
      <c r="P55" s="229"/>
    </row>
    <row r="56" spans="1:16" s="65" customFormat="1" ht="18.75" customHeight="1">
      <c r="A56" s="27">
        <v>41</v>
      </c>
      <c r="B56" s="378"/>
      <c r="C56" s="29" t="s">
        <v>3156</v>
      </c>
      <c r="D56" s="35" t="str">
        <f>VLOOKUP($C56,'[2]Tài khoản'!A$2:D$2746,2,FALSE)</f>
        <v>lable for battery bunker</v>
      </c>
      <c r="E56" s="36" t="s">
        <v>55</v>
      </c>
      <c r="F56" s="70">
        <v>500</v>
      </c>
      <c r="G56" s="70">
        <v>500</v>
      </c>
      <c r="H56" s="68"/>
      <c r="I56" s="159" t="str">
        <f>VLOOKUP(C56,'Danh mục VT'!A$2:E$2898,5,FALSE)</f>
        <v>NVL</v>
      </c>
      <c r="J56" s="180" t="s">
        <v>5915</v>
      </c>
      <c r="K56" s="180" t="s">
        <v>5871</v>
      </c>
      <c r="L56" s="180" t="s">
        <v>5905</v>
      </c>
      <c r="M56" s="70"/>
      <c r="N56" s="147"/>
      <c r="O56" s="69"/>
      <c r="P56" s="229"/>
    </row>
    <row r="57" spans="1:16" s="65" customFormat="1" ht="18.75" customHeight="1">
      <c r="A57" s="27">
        <v>42</v>
      </c>
      <c r="B57" s="378"/>
      <c r="C57" s="29" t="s">
        <v>3160</v>
      </c>
      <c r="D57" s="35" t="str">
        <f>VLOOKUP($C57,'[2]Tài khoản'!A$2:D$2746,2,FALSE)</f>
        <v>color lable: white</v>
      </c>
      <c r="E57" s="36" t="s">
        <v>55</v>
      </c>
      <c r="F57" s="70">
        <v>500</v>
      </c>
      <c r="G57" s="70">
        <v>500</v>
      </c>
      <c r="H57" s="68"/>
      <c r="I57" s="159" t="str">
        <f>VLOOKUP(C57,'Danh mục VT'!A$2:E$2898,5,FALSE)</f>
        <v>NVL</v>
      </c>
      <c r="J57" s="180" t="s">
        <v>5915</v>
      </c>
      <c r="K57" s="180" t="s">
        <v>5871</v>
      </c>
      <c r="L57" s="180" t="s">
        <v>5905</v>
      </c>
      <c r="M57" s="70"/>
      <c r="N57" s="147"/>
      <c r="O57" s="69"/>
      <c r="P57" s="229"/>
    </row>
    <row r="58" spans="1:16" s="65" customFormat="1" ht="18.75" customHeight="1">
      <c r="A58" s="27">
        <v>43</v>
      </c>
      <c r="B58" s="378"/>
      <c r="C58" s="29" t="s">
        <v>3164</v>
      </c>
      <c r="D58" s="35" t="str">
        <f>VLOOKUP($C58,'[2]Tài khoản'!A$2:D$2746,2,FALSE)</f>
        <v>GB sealing lable</v>
      </c>
      <c r="E58" s="36" t="s">
        <v>55</v>
      </c>
      <c r="F58" s="70">
        <v>500</v>
      </c>
      <c r="G58" s="70">
        <v>500</v>
      </c>
      <c r="H58" s="68"/>
      <c r="I58" s="159" t="str">
        <f>VLOOKUP(C58,'Danh mục VT'!A$2:E$2898,5,FALSE)</f>
        <v>NVL</v>
      </c>
      <c r="J58" s="180" t="s">
        <v>5915</v>
      </c>
      <c r="K58" s="180" t="s">
        <v>5871</v>
      </c>
      <c r="L58" s="180" t="s">
        <v>5905</v>
      </c>
      <c r="M58" s="70"/>
      <c r="N58" s="147"/>
      <c r="O58" s="69"/>
      <c r="P58" s="229"/>
    </row>
    <row r="59" spans="1:16" s="65" customFormat="1" ht="22.5" customHeight="1">
      <c r="A59" s="27">
        <v>44</v>
      </c>
      <c r="B59" s="378"/>
      <c r="C59" s="29" t="s">
        <v>3166</v>
      </c>
      <c r="D59" s="35" t="str">
        <f>VLOOKUP($C59,'[2]Tài khoản'!A$2:D$2746,2,FALSE)</f>
        <v>warranty card</v>
      </c>
      <c r="E59" s="36" t="s">
        <v>55</v>
      </c>
      <c r="F59" s="70">
        <v>500</v>
      </c>
      <c r="G59" s="70">
        <v>500</v>
      </c>
      <c r="H59" s="68"/>
      <c r="I59" s="159" t="str">
        <f>VLOOKUP(C59,'Danh mục VT'!A$2:E$2898,5,FALSE)</f>
        <v>NVL</v>
      </c>
      <c r="J59" s="180" t="s">
        <v>5915</v>
      </c>
      <c r="K59" s="180" t="s">
        <v>5871</v>
      </c>
      <c r="L59" s="180" t="s">
        <v>5905</v>
      </c>
      <c r="M59" s="70"/>
      <c r="N59" s="147"/>
      <c r="O59" s="69"/>
      <c r="P59" s="229"/>
    </row>
    <row r="60" spans="1:16" s="65" customFormat="1" ht="21" customHeight="1">
      <c r="A60" s="27">
        <v>45</v>
      </c>
      <c r="B60" s="378"/>
      <c r="C60" s="29" t="s">
        <v>3168</v>
      </c>
      <c r="D60" s="35" t="str">
        <f>VLOOKUP($C60,'[2]Tài khoản'!A$2:D$2746,2,FALSE)</f>
        <v>S2TP protector（3 layers）</v>
      </c>
      <c r="E60" s="36" t="s">
        <v>55</v>
      </c>
      <c r="F60" s="70">
        <v>500</v>
      </c>
      <c r="G60" s="70">
        <v>500</v>
      </c>
      <c r="H60" s="68"/>
      <c r="I60" s="159" t="str">
        <f>VLOOKUP(C60,'Danh mục VT'!A$2:E$2898,5,FALSE)</f>
        <v>NVL</v>
      </c>
      <c r="J60" s="180" t="s">
        <v>5915</v>
      </c>
      <c r="K60" s="180" t="s">
        <v>5871</v>
      </c>
      <c r="L60" s="180" t="s">
        <v>5905</v>
      </c>
      <c r="M60" s="70"/>
      <c r="N60" s="70"/>
      <c r="O60" s="69"/>
      <c r="P60" s="229"/>
    </row>
    <row r="61" spans="1:16" s="65" customFormat="1" ht="19.5" customHeight="1">
      <c r="A61" s="27">
        <v>46</v>
      </c>
      <c r="B61" s="378"/>
      <c r="C61" s="29" t="s">
        <v>3142</v>
      </c>
      <c r="D61" s="35" t="str">
        <f>VLOOKUP($C61,'[2]Tài khoản'!A$2:D$2746,2,FALSE)</f>
        <v>Charger</v>
      </c>
      <c r="E61" s="36" t="s">
        <v>55</v>
      </c>
      <c r="F61" s="70">
        <v>500</v>
      </c>
      <c r="G61" s="70">
        <v>500</v>
      </c>
      <c r="H61" s="68"/>
      <c r="I61" s="159" t="str">
        <f>VLOOKUP(C61,'Danh mục VT'!A$2:E$2898,5,FALSE)</f>
        <v>NVL</v>
      </c>
      <c r="J61" s="180" t="s">
        <v>5915</v>
      </c>
      <c r="K61" s="180" t="s">
        <v>5871</v>
      </c>
      <c r="L61" s="180" t="s">
        <v>5905</v>
      </c>
      <c r="M61" s="70"/>
      <c r="N61" s="70"/>
      <c r="O61" s="69"/>
      <c r="P61" s="229"/>
    </row>
    <row r="62" spans="1:16" s="65" customFormat="1" ht="19.5" customHeight="1">
      <c r="A62" s="27">
        <v>47</v>
      </c>
      <c r="B62" s="378"/>
      <c r="C62" s="29" t="s">
        <v>3174</v>
      </c>
      <c r="D62" s="35" t="str">
        <f>VLOOKUP($C62,'[2]Tài khoản'!A$2:D$2746,2,FALSE)</f>
        <v>Túi nilong đựng điện thoại</v>
      </c>
      <c r="E62" s="36" t="s">
        <v>55</v>
      </c>
      <c r="F62" s="70">
        <v>500</v>
      </c>
      <c r="G62" s="70">
        <v>500</v>
      </c>
      <c r="H62" s="68"/>
      <c r="I62" s="159" t="str">
        <f>VLOOKUP(C62,'Danh mục VT'!A$2:E$2898,5,FALSE)</f>
        <v>NVL</v>
      </c>
      <c r="J62" s="180" t="s">
        <v>5915</v>
      </c>
      <c r="K62" s="180" t="s">
        <v>5871</v>
      </c>
      <c r="L62" s="180" t="s">
        <v>5905</v>
      </c>
      <c r="M62" s="70"/>
      <c r="N62" s="147"/>
      <c r="O62" s="69"/>
      <c r="P62" s="229"/>
    </row>
    <row r="63" spans="1:16" s="65" customFormat="1" ht="31.5" customHeight="1">
      <c r="A63" s="27">
        <v>48</v>
      </c>
      <c r="B63" s="378"/>
      <c r="C63" s="29" t="s">
        <v>3176</v>
      </c>
      <c r="D63" s="35" t="str">
        <f>VLOOKUP($C63,'[2]Tài khoản'!A$2:D$2746,2,FALSE)</f>
        <v>Thùng carton đựng 30 sản phẩm S2 New ULC</v>
      </c>
      <c r="E63" s="36" t="s">
        <v>55</v>
      </c>
      <c r="F63" s="70">
        <v>16.666666666666668</v>
      </c>
      <c r="G63" s="70">
        <v>16.666666666666668</v>
      </c>
      <c r="H63" s="68"/>
      <c r="I63" s="159" t="str">
        <f>VLOOKUP(C63,'Danh mục VT'!A$2:E$2898,5,FALSE)</f>
        <v>NVL</v>
      </c>
      <c r="J63" s="180" t="s">
        <v>5915</v>
      </c>
      <c r="K63" s="180" t="s">
        <v>5871</v>
      </c>
      <c r="L63" s="180" t="s">
        <v>5905</v>
      </c>
      <c r="M63" s="70"/>
      <c r="N63" s="189"/>
      <c r="O63" s="69"/>
      <c r="P63" s="229"/>
    </row>
    <row r="64" spans="1:16" s="65" customFormat="1" ht="36" customHeight="1">
      <c r="A64" s="27">
        <v>49</v>
      </c>
      <c r="B64" s="378"/>
      <c r="C64" s="29" t="s">
        <v>3170</v>
      </c>
      <c r="D64" s="35" t="str">
        <f>VLOOKUP($C64,'[2]Tài khoản'!A$2:D$2746,2,FALSE)</f>
        <v>Vỏ hộp đựng máy và phụ kiện S2 New ULC</v>
      </c>
      <c r="E64" s="36" t="s">
        <v>55</v>
      </c>
      <c r="F64" s="70">
        <v>500</v>
      </c>
      <c r="G64" s="70">
        <v>500</v>
      </c>
      <c r="H64" s="68"/>
      <c r="I64" s="159" t="str">
        <f>VLOOKUP(C64,'Danh mục VT'!A$2:E$2898,5,FALSE)</f>
        <v>NVL</v>
      </c>
      <c r="J64" s="180" t="s">
        <v>5915</v>
      </c>
      <c r="K64" s="180" t="s">
        <v>5871</v>
      </c>
      <c r="L64" s="180" t="s">
        <v>5905</v>
      </c>
      <c r="M64" s="70"/>
      <c r="N64" s="70"/>
      <c r="O64" s="230"/>
      <c r="P64" s="229"/>
    </row>
    <row r="65" spans="1:17" s="239" customFormat="1" ht="23.25" customHeight="1">
      <c r="A65" s="237" t="s">
        <v>22</v>
      </c>
      <c r="B65" s="238"/>
      <c r="D65" s="439" t="s">
        <v>6305</v>
      </c>
      <c r="E65" s="439"/>
      <c r="F65" s="439"/>
      <c r="G65" s="439"/>
      <c r="H65" s="439"/>
      <c r="I65" s="243"/>
      <c r="J65" s="258"/>
      <c r="K65" s="258"/>
      <c r="L65" s="258"/>
      <c r="M65" s="243"/>
      <c r="N65" s="243"/>
      <c r="O65" s="259"/>
      <c r="P65" s="259"/>
    </row>
    <row r="66" spans="1:17" s="77" customFormat="1">
      <c r="A66" s="82"/>
      <c r="E66" s="430" t="s">
        <v>6262</v>
      </c>
      <c r="F66" s="430"/>
      <c r="G66" s="430"/>
      <c r="H66" s="430"/>
      <c r="I66" s="63"/>
      <c r="J66" s="178"/>
      <c r="K66" s="178"/>
      <c r="L66" s="178"/>
      <c r="M66" s="63"/>
      <c r="N66" s="63"/>
      <c r="O66" s="82"/>
      <c r="P66" s="82"/>
    </row>
    <row r="67" spans="1:17" s="77" customFormat="1">
      <c r="A67" s="433" t="s">
        <v>24</v>
      </c>
      <c r="B67" s="433"/>
      <c r="C67" s="433"/>
      <c r="D67" s="83" t="s">
        <v>25</v>
      </c>
      <c r="E67" s="433" t="s">
        <v>26</v>
      </c>
      <c r="F67" s="433"/>
      <c r="G67" s="435" t="s">
        <v>27</v>
      </c>
      <c r="H67" s="435"/>
      <c r="I67" s="63"/>
      <c r="J67" s="178"/>
      <c r="K67" s="178"/>
      <c r="L67" s="178"/>
      <c r="M67" s="63"/>
      <c r="N67" s="63"/>
      <c r="O67" s="82"/>
      <c r="P67" s="82"/>
    </row>
    <row r="68" spans="1:17" s="89" customFormat="1">
      <c r="A68" s="434" t="s">
        <v>28</v>
      </c>
      <c r="B68" s="434"/>
      <c r="C68" s="434"/>
      <c r="D68" s="84" t="s">
        <v>28</v>
      </c>
      <c r="E68" s="434" t="s">
        <v>28</v>
      </c>
      <c r="F68" s="434"/>
      <c r="G68" s="86"/>
      <c r="H68" s="87"/>
      <c r="I68" s="63"/>
      <c r="J68" s="178"/>
      <c r="K68" s="178"/>
      <c r="L68" s="178"/>
      <c r="M68" s="63"/>
      <c r="N68" s="63"/>
      <c r="O68" s="231"/>
      <c r="P68" s="231"/>
    </row>
    <row r="69" spans="1:17" s="65" customFormat="1">
      <c r="A69" s="1"/>
      <c r="B69" s="2"/>
      <c r="C69" s="2"/>
      <c r="D69" s="376"/>
      <c r="E69" s="376"/>
      <c r="F69" s="2"/>
      <c r="G69" s="2"/>
      <c r="H69" s="5"/>
      <c r="I69" s="63"/>
      <c r="J69" s="178"/>
      <c r="K69" s="178"/>
      <c r="L69" s="178"/>
      <c r="M69" s="63"/>
      <c r="N69" s="63"/>
      <c r="O69" s="69"/>
      <c r="P69" s="69"/>
    </row>
    <row r="70" spans="1:17" s="65" customFormat="1">
      <c r="A70" s="1"/>
      <c r="B70" s="2"/>
      <c r="C70" s="2"/>
      <c r="D70" s="376"/>
      <c r="E70" s="376"/>
      <c r="F70" s="2"/>
      <c r="G70" s="2"/>
      <c r="H70" s="5"/>
      <c r="I70" s="63"/>
      <c r="J70" s="178"/>
      <c r="K70" s="178"/>
      <c r="L70" s="178"/>
      <c r="M70" s="63"/>
      <c r="N70" s="63"/>
      <c r="O70" s="69"/>
      <c r="P70" s="69"/>
    </row>
    <row r="71" spans="1:17" s="65" customFormat="1">
      <c r="A71" s="1"/>
      <c r="B71" s="2"/>
      <c r="C71" s="2"/>
      <c r="D71" s="376"/>
      <c r="E71" s="376"/>
      <c r="F71" s="2"/>
      <c r="G71" s="2"/>
      <c r="H71" s="5"/>
      <c r="I71" s="63"/>
      <c r="J71" s="178"/>
      <c r="K71" s="178"/>
      <c r="L71" s="178"/>
      <c r="M71" s="63"/>
      <c r="N71" s="63"/>
      <c r="O71" s="69"/>
      <c r="P71" s="69"/>
    </row>
    <row r="72" spans="1:17" s="65" customFormat="1">
      <c r="A72" s="1"/>
      <c r="B72" s="2"/>
      <c r="C72" s="2"/>
      <c r="D72" s="376"/>
      <c r="E72" s="376"/>
      <c r="F72" s="2"/>
      <c r="G72" s="2"/>
      <c r="H72" s="5"/>
      <c r="I72" s="63"/>
      <c r="J72" s="178"/>
      <c r="K72" s="178"/>
      <c r="L72" s="178"/>
      <c r="M72" s="63"/>
      <c r="N72" s="63"/>
      <c r="O72" s="69"/>
      <c r="P72" s="69"/>
    </row>
    <row r="73" spans="1:17" s="57" customFormat="1">
      <c r="A73" s="422" t="s">
        <v>74</v>
      </c>
      <c r="B73" s="422"/>
      <c r="C73" s="422"/>
      <c r="D73" s="66" t="s">
        <v>87</v>
      </c>
      <c r="E73" s="2" t="s">
        <v>29</v>
      </c>
      <c r="F73" s="2"/>
      <c r="G73" s="2"/>
      <c r="H73" s="5"/>
      <c r="I73" s="63"/>
      <c r="J73" s="178"/>
      <c r="K73" s="178"/>
      <c r="L73" s="178"/>
      <c r="M73" s="63"/>
      <c r="N73" s="63"/>
      <c r="O73" s="5"/>
      <c r="P73" s="5"/>
    </row>
    <row r="74" spans="1:17">
      <c r="P74" s="1"/>
      <c r="Q74" s="2"/>
    </row>
    <row r="75" spans="1:17">
      <c r="P75" s="1"/>
      <c r="Q75" s="2"/>
    </row>
    <row r="76" spans="1:17">
      <c r="P76" s="1"/>
      <c r="Q76" s="2"/>
    </row>
    <row r="77" spans="1:17">
      <c r="P77" s="1"/>
      <c r="Q77" s="2"/>
    </row>
    <row r="78" spans="1:17">
      <c r="P78" s="1"/>
      <c r="Q78" s="2"/>
    </row>
    <row r="79" spans="1:17">
      <c r="P79" s="1"/>
      <c r="Q79" s="2"/>
    </row>
    <row r="80" spans="1:17">
      <c r="P80" s="1"/>
      <c r="Q80" s="2"/>
    </row>
    <row r="81" spans="1:17">
      <c r="P81" s="1"/>
      <c r="Q81" s="2"/>
    </row>
    <row r="82" spans="1:17">
      <c r="P82" s="1"/>
      <c r="Q82" s="2"/>
    </row>
    <row r="83" spans="1:17"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  <row r="87" spans="1:17">
      <c r="A87" s="2"/>
      <c r="F87" s="2"/>
      <c r="G87" s="2"/>
      <c r="H87" s="2"/>
      <c r="I87" s="2"/>
      <c r="J87" s="19"/>
      <c r="K87" s="19"/>
      <c r="L87" s="19"/>
      <c r="M87" s="1"/>
      <c r="N87" s="1"/>
      <c r="O87" s="1"/>
      <c r="P87" s="1"/>
      <c r="Q87" s="2"/>
    </row>
    <row r="88" spans="1:17">
      <c r="A88" s="2"/>
      <c r="F88" s="2"/>
      <c r="G88" s="2"/>
      <c r="H88" s="2"/>
      <c r="I88" s="2"/>
      <c r="J88" s="19"/>
      <c r="K88" s="19"/>
      <c r="L88" s="19"/>
      <c r="M88" s="1"/>
      <c r="N88" s="1"/>
      <c r="O88" s="1"/>
      <c r="P88" s="1"/>
      <c r="Q88" s="2"/>
    </row>
    <row r="89" spans="1:17">
      <c r="A89" s="2"/>
      <c r="F89" s="2"/>
      <c r="G89" s="2"/>
      <c r="H89" s="2"/>
      <c r="I89" s="2"/>
      <c r="J89" s="19"/>
      <c r="K89" s="19"/>
      <c r="L89" s="19"/>
      <c r="M89" s="1"/>
      <c r="N89" s="1"/>
      <c r="O89" s="1"/>
      <c r="P89" s="1"/>
      <c r="Q89" s="2"/>
    </row>
    <row r="90" spans="1:17">
      <c r="A90" s="2"/>
      <c r="F90" s="2"/>
      <c r="G90" s="2"/>
      <c r="H90" s="2"/>
      <c r="I90" s="2"/>
      <c r="J90" s="19"/>
      <c r="K90" s="19"/>
      <c r="L90" s="19"/>
      <c r="M90" s="1"/>
      <c r="N90" s="1"/>
      <c r="O90" s="1"/>
      <c r="P90" s="1"/>
      <c r="Q90" s="2"/>
    </row>
    <row r="91" spans="1:17">
      <c r="A91" s="2"/>
      <c r="F91" s="2"/>
      <c r="G91" s="2"/>
      <c r="H91" s="2"/>
      <c r="I91" s="2"/>
      <c r="J91" s="19"/>
      <c r="K91" s="19"/>
      <c r="L91" s="19"/>
      <c r="M91" s="1"/>
      <c r="N91" s="1"/>
      <c r="O91" s="1"/>
      <c r="P91" s="1"/>
      <c r="Q91" s="2"/>
    </row>
    <row r="92" spans="1:17">
      <c r="A92" s="2"/>
      <c r="F92" s="2"/>
      <c r="G92" s="2"/>
      <c r="H92" s="2"/>
      <c r="I92" s="2"/>
      <c r="J92" s="19"/>
      <c r="K92" s="19"/>
      <c r="L92" s="19"/>
      <c r="M92" s="1"/>
      <c r="N92" s="1"/>
      <c r="O92" s="1"/>
      <c r="P92" s="1"/>
      <c r="Q92" s="2"/>
    </row>
    <row r="93" spans="1:17">
      <c r="A93" s="2"/>
      <c r="F93" s="2"/>
      <c r="G93" s="2"/>
      <c r="H93" s="2"/>
      <c r="I93" s="2"/>
      <c r="J93" s="19"/>
      <c r="K93" s="19"/>
      <c r="L93" s="19"/>
      <c r="M93" s="1"/>
      <c r="N93" s="1"/>
      <c r="O93" s="1"/>
      <c r="P93" s="1"/>
      <c r="Q93" s="2"/>
    </row>
    <row r="94" spans="1:17">
      <c r="A94" s="2"/>
      <c r="F94" s="2"/>
      <c r="G94" s="2"/>
      <c r="H94" s="2"/>
      <c r="I94" s="2"/>
      <c r="J94" s="19"/>
      <c r="K94" s="19"/>
      <c r="L94" s="19"/>
      <c r="M94" s="1"/>
      <c r="N94" s="1"/>
      <c r="O94" s="1"/>
      <c r="P94" s="1"/>
      <c r="Q94" s="2"/>
    </row>
    <row r="95" spans="1:17">
      <c r="A95" s="2"/>
      <c r="F95" s="2"/>
      <c r="G95" s="2"/>
      <c r="H95" s="2"/>
      <c r="I95" s="2"/>
      <c r="J95" s="19"/>
      <c r="K95" s="19"/>
      <c r="L95" s="19"/>
      <c r="M95" s="1"/>
      <c r="N95" s="1"/>
      <c r="O95" s="1"/>
      <c r="P95" s="1"/>
      <c r="Q95" s="2"/>
    </row>
    <row r="96" spans="1:17">
      <c r="A96" s="2"/>
      <c r="F96" s="2"/>
      <c r="G96" s="2"/>
      <c r="H96" s="2"/>
      <c r="I96" s="2"/>
      <c r="J96" s="19"/>
      <c r="K96" s="19"/>
      <c r="L96" s="19"/>
      <c r="M96" s="1"/>
      <c r="N96" s="1"/>
      <c r="O96" s="1"/>
      <c r="P96" s="1"/>
      <c r="Q96" s="2"/>
    </row>
    <row r="97" spans="1:17">
      <c r="A97" s="2"/>
      <c r="F97" s="2"/>
      <c r="G97" s="2"/>
      <c r="H97" s="2"/>
      <c r="I97" s="2"/>
      <c r="J97" s="19"/>
      <c r="K97" s="19"/>
      <c r="L97" s="19"/>
      <c r="M97" s="1"/>
      <c r="N97" s="1"/>
      <c r="O97" s="1"/>
      <c r="P97" s="1"/>
      <c r="Q97" s="2"/>
    </row>
    <row r="98" spans="1:17">
      <c r="A98" s="2"/>
      <c r="F98" s="2"/>
      <c r="G98" s="2"/>
      <c r="H98" s="2"/>
      <c r="I98" s="2"/>
      <c r="J98" s="19"/>
      <c r="K98" s="19"/>
      <c r="L98" s="19"/>
      <c r="M98" s="1"/>
      <c r="N98" s="1"/>
      <c r="O98" s="1"/>
      <c r="P98" s="1"/>
      <c r="Q98" s="2"/>
    </row>
    <row r="99" spans="1:17">
      <c r="A99" s="2"/>
      <c r="F99" s="2"/>
      <c r="G99" s="2"/>
      <c r="H99" s="2"/>
      <c r="I99" s="2"/>
      <c r="J99" s="19"/>
      <c r="K99" s="19"/>
      <c r="L99" s="19"/>
      <c r="M99" s="1"/>
      <c r="N99" s="1"/>
      <c r="O99" s="1"/>
      <c r="P99" s="1"/>
      <c r="Q99" s="2"/>
    </row>
    <row r="100" spans="1:17">
      <c r="A100" s="2"/>
      <c r="F100" s="2"/>
      <c r="G100" s="2"/>
      <c r="H100" s="2"/>
      <c r="I100" s="2"/>
      <c r="J100" s="19"/>
      <c r="K100" s="19"/>
      <c r="L100" s="19"/>
      <c r="M100" s="1"/>
      <c r="N100" s="1"/>
      <c r="O100" s="1"/>
      <c r="P100" s="1"/>
      <c r="Q100" s="2"/>
    </row>
    <row r="101" spans="1:17">
      <c r="A101" s="2"/>
      <c r="F101" s="2"/>
      <c r="G101" s="2"/>
      <c r="H101" s="2"/>
      <c r="I101" s="2"/>
      <c r="J101" s="19"/>
      <c r="K101" s="19"/>
      <c r="L101" s="19"/>
      <c r="M101" s="1"/>
      <c r="N101" s="1"/>
      <c r="O101" s="1"/>
      <c r="P101" s="1"/>
      <c r="Q101" s="2"/>
    </row>
    <row r="106" spans="1:17">
      <c r="A106" s="2"/>
      <c r="F106" s="2"/>
      <c r="G106" s="2"/>
      <c r="H106" s="2"/>
      <c r="I106" s="2"/>
      <c r="J106" s="19"/>
      <c r="K106" s="19"/>
      <c r="L106" s="19"/>
      <c r="M106" s="1"/>
      <c r="N106" s="1"/>
      <c r="O106" s="1"/>
      <c r="P106" s="1"/>
      <c r="Q106" s="2"/>
    </row>
    <row r="107" spans="1:17">
      <c r="A107" s="2"/>
      <c r="F107" s="2"/>
      <c r="G107" s="2"/>
      <c r="H107" s="2"/>
      <c r="I107" s="2"/>
      <c r="J107" s="19"/>
      <c r="K107" s="19"/>
      <c r="L107" s="19"/>
      <c r="M107" s="1"/>
      <c r="N107" s="1"/>
      <c r="O107" s="1"/>
      <c r="P107" s="1"/>
      <c r="Q107" s="2"/>
    </row>
    <row r="108" spans="1:17">
      <c r="A108" s="2"/>
      <c r="F108" s="2"/>
      <c r="G108" s="2"/>
      <c r="H108" s="2"/>
      <c r="I108" s="2"/>
      <c r="J108" s="19"/>
      <c r="K108" s="19"/>
      <c r="L108" s="19"/>
      <c r="M108" s="1"/>
      <c r="N108" s="1"/>
      <c r="O108" s="1"/>
      <c r="P108" s="1"/>
      <c r="Q108" s="2"/>
    </row>
    <row r="109" spans="1:17">
      <c r="A109" s="2"/>
      <c r="F109" s="2"/>
      <c r="G109" s="2"/>
      <c r="H109" s="2"/>
      <c r="I109" s="2"/>
      <c r="J109" s="19"/>
      <c r="K109" s="19"/>
      <c r="L109" s="19"/>
      <c r="M109" s="1"/>
      <c r="N109" s="1"/>
      <c r="O109" s="1"/>
      <c r="P109" s="1"/>
      <c r="Q109" s="2"/>
    </row>
    <row r="110" spans="1:17">
      <c r="A110" s="2"/>
      <c r="F110" s="2"/>
      <c r="G110" s="2"/>
      <c r="H110" s="2"/>
      <c r="I110" s="2"/>
      <c r="J110" s="19"/>
      <c r="K110" s="19"/>
      <c r="L110" s="19"/>
      <c r="M110" s="1"/>
      <c r="N110" s="1"/>
      <c r="O110" s="1"/>
      <c r="P110" s="1"/>
      <c r="Q110" s="2"/>
    </row>
    <row r="111" spans="1:17">
      <c r="A111" s="2"/>
      <c r="F111" s="2"/>
      <c r="G111" s="2"/>
      <c r="H111" s="2"/>
      <c r="I111" s="2"/>
      <c r="J111" s="19"/>
      <c r="K111" s="19"/>
      <c r="L111" s="19"/>
      <c r="M111" s="1"/>
      <c r="N111" s="1"/>
      <c r="O111" s="1"/>
      <c r="P111" s="1"/>
      <c r="Q111" s="2"/>
    </row>
    <row r="112" spans="1:17">
      <c r="A112" s="2"/>
      <c r="F112" s="2"/>
      <c r="G112" s="2"/>
      <c r="H112" s="2"/>
      <c r="I112" s="2"/>
      <c r="J112" s="19"/>
      <c r="K112" s="19"/>
      <c r="L112" s="19"/>
      <c r="M112" s="1"/>
      <c r="N112" s="1"/>
      <c r="O112" s="1"/>
      <c r="P112" s="1"/>
      <c r="Q112" s="2"/>
    </row>
    <row r="113" spans="1:17">
      <c r="A113" s="2"/>
      <c r="F113" s="2"/>
      <c r="G113" s="2"/>
      <c r="H113" s="2"/>
      <c r="I113" s="2"/>
      <c r="J113" s="19"/>
      <c r="K113" s="19"/>
      <c r="L113" s="19"/>
      <c r="M113" s="1"/>
      <c r="N113" s="1"/>
      <c r="O113" s="1"/>
      <c r="P113" s="1"/>
      <c r="Q113" s="2"/>
    </row>
  </sheetData>
  <mergeCells count="13">
    <mergeCell ref="A73:C73"/>
    <mergeCell ref="E66:H66"/>
    <mergeCell ref="A67:C67"/>
    <mergeCell ref="E67:F67"/>
    <mergeCell ref="G67:H67"/>
    <mergeCell ref="A68:C68"/>
    <mergeCell ref="E68:F68"/>
    <mergeCell ref="D65:H65"/>
    <mergeCell ref="A4:H4"/>
    <mergeCell ref="A5:H5"/>
    <mergeCell ref="D14:D15"/>
    <mergeCell ref="E14:E15"/>
    <mergeCell ref="F14:H14"/>
  </mergeCells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L9" sqref="L9"/>
    </sheetView>
  </sheetViews>
  <sheetFormatPr defaultColWidth="9.140625" defaultRowHeight="12.75" outlineLevelCol="1"/>
  <cols>
    <col min="1" max="1" width="4.28515625" style="1" customWidth="1"/>
    <col min="2" max="2" width="5.5703125" style="2" hidden="1" customWidth="1" outlineLevel="1"/>
    <col min="3" max="3" width="18.28515625" style="2" customWidth="1" collapsed="1"/>
    <col min="4" max="4" width="28.5703125" style="2" customWidth="1"/>
    <col min="5" max="5" width="6.5703125" style="2" customWidth="1"/>
    <col min="6" max="6" width="8.42578125" style="376" customWidth="1"/>
    <col min="7" max="7" width="11.28515625" style="376" customWidth="1"/>
    <col min="8" max="8" width="10" style="5" customWidth="1"/>
    <col min="9" max="9" width="15.42578125" style="63" customWidth="1"/>
    <col min="10" max="11" width="9.140625" style="63"/>
    <col min="12" max="12" width="15" style="63" customWidth="1"/>
    <col min="13" max="13" width="11.140625" style="63" bestFit="1" customWidth="1"/>
    <col min="14" max="14" width="9.140625" style="69"/>
    <col min="15" max="15" width="13.85546875" style="69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5" s="65" customFormat="1">
      <c r="A1" s="1" t="s">
        <v>0</v>
      </c>
      <c r="B1" s="2"/>
      <c r="C1" s="3"/>
      <c r="D1" s="3"/>
      <c r="E1" s="2"/>
      <c r="F1" s="376"/>
      <c r="G1" s="376"/>
      <c r="H1" s="5"/>
      <c r="I1" s="63"/>
      <c r="J1" s="63"/>
      <c r="K1" s="63"/>
      <c r="L1" s="63"/>
      <c r="M1" s="63"/>
      <c r="N1" s="69"/>
      <c r="O1" s="69"/>
    </row>
    <row r="2" spans="1:15" s="65" customFormat="1">
      <c r="A2" s="1" t="s">
        <v>83</v>
      </c>
      <c r="B2" s="2"/>
      <c r="C2" s="3"/>
      <c r="D2" s="3"/>
      <c r="E2" s="2"/>
      <c r="F2" s="376"/>
      <c r="G2" s="376"/>
      <c r="H2" s="5"/>
      <c r="I2" s="63"/>
      <c r="J2" s="63"/>
      <c r="K2" s="63"/>
      <c r="L2" s="63"/>
      <c r="M2" s="63"/>
      <c r="N2" s="69"/>
      <c r="O2" s="69"/>
    </row>
    <row r="3" spans="1:15" s="65" customFormat="1" ht="7.5" customHeight="1">
      <c r="A3" s="1"/>
      <c r="B3" s="2"/>
      <c r="C3" s="9"/>
      <c r="D3" s="2"/>
      <c r="E3" s="2"/>
      <c r="F3" s="376"/>
      <c r="G3" s="376"/>
      <c r="H3" s="5"/>
      <c r="I3" s="63"/>
      <c r="J3" s="63"/>
      <c r="K3" s="63"/>
      <c r="L3" s="63"/>
      <c r="M3" s="63"/>
      <c r="N3" s="69"/>
      <c r="O3" s="69"/>
    </row>
    <row r="4" spans="1:15" s="65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63"/>
      <c r="K4" s="63"/>
      <c r="L4" s="63"/>
      <c r="M4" s="63"/>
      <c r="N4" s="69"/>
      <c r="O4" s="69"/>
    </row>
    <row r="5" spans="1:15" s="65" customFormat="1" ht="20.45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5908</v>
      </c>
      <c r="J5" s="63"/>
      <c r="K5" s="63"/>
      <c r="L5" s="63"/>
      <c r="M5" s="63"/>
      <c r="N5" s="69"/>
      <c r="O5" s="69"/>
    </row>
    <row r="6" spans="1:15" s="65" customFormat="1" ht="7.5" customHeight="1">
      <c r="A6" s="1"/>
      <c r="B6" s="2"/>
      <c r="C6" s="3"/>
      <c r="D6" s="3"/>
      <c r="E6" s="3"/>
      <c r="F6" s="375"/>
      <c r="G6" s="375"/>
      <c r="H6" s="5"/>
      <c r="I6" s="63"/>
      <c r="J6" s="63"/>
      <c r="K6" s="63"/>
      <c r="L6" s="63"/>
      <c r="M6" s="63"/>
      <c r="N6" s="69"/>
      <c r="O6" s="69"/>
    </row>
    <row r="7" spans="1:15" s="65" customFormat="1">
      <c r="A7" s="1"/>
      <c r="B7" s="2"/>
      <c r="C7" s="2"/>
      <c r="D7" s="11"/>
      <c r="E7" s="11" t="s">
        <v>6256</v>
      </c>
      <c r="F7" s="12"/>
      <c r="G7" s="12"/>
      <c r="H7" s="5"/>
      <c r="I7" s="63"/>
      <c r="J7" s="63"/>
      <c r="K7" s="63"/>
      <c r="L7" s="63"/>
      <c r="M7" s="63"/>
      <c r="N7" s="69"/>
      <c r="O7" s="69"/>
    </row>
    <row r="8" spans="1:15" s="65" customFormat="1">
      <c r="A8" s="1"/>
      <c r="B8" s="2"/>
      <c r="C8" s="2"/>
      <c r="D8" s="11"/>
      <c r="E8" s="11" t="s">
        <v>4</v>
      </c>
      <c r="F8" s="93" t="s">
        <v>6306</v>
      </c>
      <c r="G8" s="13"/>
      <c r="H8" s="5"/>
      <c r="I8" s="63"/>
      <c r="J8" s="63"/>
      <c r="K8" s="63"/>
      <c r="L8" s="63"/>
      <c r="M8" s="63"/>
      <c r="N8" s="69"/>
      <c r="O8" s="69"/>
    </row>
    <row r="9" spans="1:15" s="2" customFormat="1" ht="9.1999999999999993" customHeight="1">
      <c r="A9" s="1"/>
      <c r="F9" s="376"/>
      <c r="G9" s="376"/>
      <c r="H9" s="5"/>
      <c r="I9" s="63"/>
      <c r="J9" s="63"/>
      <c r="K9" s="63"/>
      <c r="L9" s="63"/>
      <c r="M9" s="63"/>
      <c r="N9" s="69"/>
      <c r="O9" s="69"/>
    </row>
    <row r="10" spans="1:15" s="65" customFormat="1">
      <c r="A10" s="14" t="s">
        <v>5</v>
      </c>
      <c r="B10" s="15"/>
      <c r="C10" s="2"/>
      <c r="D10" s="94" t="s">
        <v>85</v>
      </c>
      <c r="E10" s="11" t="s">
        <v>6</v>
      </c>
      <c r="F10" s="376"/>
      <c r="G10" s="66"/>
      <c r="H10" s="380"/>
      <c r="I10" s="63"/>
      <c r="J10" s="63"/>
      <c r="K10" s="63"/>
      <c r="L10" s="63"/>
      <c r="M10" s="63"/>
      <c r="N10" s="69"/>
      <c r="O10" s="69"/>
    </row>
    <row r="11" spans="1:15" s="65" customFormat="1">
      <c r="A11" s="14" t="s">
        <v>7</v>
      </c>
      <c r="B11" s="18"/>
      <c r="C11" s="2"/>
      <c r="D11" s="67" t="s">
        <v>92</v>
      </c>
      <c r="E11" s="20"/>
      <c r="F11" s="2"/>
      <c r="G11" s="2"/>
      <c r="H11" s="5"/>
      <c r="I11" s="63"/>
      <c r="J11" s="63"/>
      <c r="K11" s="63"/>
      <c r="L11" s="63"/>
      <c r="M11" s="63"/>
      <c r="N11" s="69"/>
      <c r="O11" s="69"/>
    </row>
    <row r="12" spans="1:15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63"/>
      <c r="K12" s="63"/>
      <c r="L12" s="63"/>
      <c r="M12" s="63"/>
      <c r="N12" s="69"/>
      <c r="O12" s="69"/>
    </row>
    <row r="13" spans="1:15" s="2" customFormat="1">
      <c r="A13" s="1"/>
      <c r="F13" s="376"/>
      <c r="G13" s="376"/>
      <c r="H13" s="5"/>
      <c r="I13" s="63"/>
      <c r="J13" s="63"/>
      <c r="K13" s="63"/>
      <c r="L13" s="63"/>
      <c r="M13" s="63"/>
      <c r="N13" s="69"/>
      <c r="O13" s="1"/>
    </row>
    <row r="14" spans="1:15" s="376" customFormat="1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63"/>
      <c r="N14" s="5"/>
      <c r="O14" s="5"/>
    </row>
    <row r="15" spans="1:15" s="65" customFormat="1" ht="24.75" customHeight="1">
      <c r="A15" s="27"/>
      <c r="B15" s="378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69"/>
      <c r="N15" s="69"/>
      <c r="O15" s="69"/>
    </row>
    <row r="16" spans="1:15" s="92" customFormat="1">
      <c r="A16" s="27">
        <v>1</v>
      </c>
      <c r="B16" s="378"/>
      <c r="C16" s="29" t="s">
        <v>56</v>
      </c>
      <c r="D16" s="35" t="str">
        <f>VLOOKUP($C16,'[2]Tài khoản'!A$2:D$2746,2,FALSE)</f>
        <v>ĐẦU NỐI F, INOX</v>
      </c>
      <c r="E16" s="36" t="s">
        <v>55</v>
      </c>
      <c r="F16" s="70">
        <v>2000</v>
      </c>
      <c r="G16" s="68">
        <v>0</v>
      </c>
      <c r="H16" s="274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15216E</v>
      </c>
      <c r="L16" s="183" t="s">
        <v>5905</v>
      </c>
      <c r="M16" s="40"/>
      <c r="N16" s="229"/>
      <c r="O16" s="229"/>
    </row>
    <row r="17" spans="1:15" s="92" customFormat="1">
      <c r="A17" s="27">
        <v>2</v>
      </c>
      <c r="B17" s="378"/>
      <c r="C17" s="29" t="s">
        <v>57</v>
      </c>
      <c r="D17" s="35" t="str">
        <f>VLOOKUP($C17,'[2]Tài khoản'!A$2:D$2746,2,FALSE)</f>
        <v>VÒNG ĐỆM CỦA ĐẦU NỐI</v>
      </c>
      <c r="E17" s="36" t="s">
        <v>55</v>
      </c>
      <c r="F17" s="70">
        <v>2000</v>
      </c>
      <c r="G17" s="68">
        <f>F17</f>
        <v>2000</v>
      </c>
      <c r="H17" s="274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tr">
        <f>VLOOKUP(C17,'Danh mục VT'!A$2:D$2898,4,FALSE)</f>
        <v>15216E</v>
      </c>
      <c r="L17" s="183" t="s">
        <v>5905</v>
      </c>
      <c r="M17" s="40"/>
      <c r="N17" s="229"/>
      <c r="O17" s="229"/>
    </row>
    <row r="18" spans="1:15" s="65" customFormat="1">
      <c r="A18" s="27">
        <v>3</v>
      </c>
      <c r="B18" s="378"/>
      <c r="C18" s="102" t="s">
        <v>58</v>
      </c>
      <c r="D18" s="35" t="str">
        <f>VLOOKUP($C18,'[2]Tài khoản'!A$2:D$2746,2,FALSE)</f>
        <v>ĐAI ỐC CỦA ĐẦU NỐI</v>
      </c>
      <c r="E18" s="36" t="s">
        <v>55</v>
      </c>
      <c r="F18" s="70">
        <v>2000</v>
      </c>
      <c r="G18" s="68">
        <f t="shared" ref="G18:G22" si="0">F18</f>
        <v>2000</v>
      </c>
      <c r="H18" s="275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tr">
        <f>VLOOKUP(C18,'Danh mục VT'!A$2:D$2898,4,FALSE)</f>
        <v>15216E</v>
      </c>
      <c r="L18" s="183" t="s">
        <v>5905</v>
      </c>
      <c r="M18" s="40"/>
      <c r="N18" s="69"/>
      <c r="O18" s="229"/>
    </row>
    <row r="19" spans="1:15" s="65" customFormat="1" ht="25.5">
      <c r="A19" s="27">
        <v>4</v>
      </c>
      <c r="B19" s="378"/>
      <c r="C19" s="102" t="s">
        <v>59</v>
      </c>
      <c r="D19" s="35" t="str">
        <f>VLOOKUP($C19,'[2]Tài khoản'!A$2:D$2746,2,FALSE)</f>
        <v>TÚI NILONG CÓ MÉP DÍNH 140 X 85 mm</v>
      </c>
      <c r="E19" s="36" t="s">
        <v>55</v>
      </c>
      <c r="F19" s="70">
        <v>2000</v>
      </c>
      <c r="G19" s="68">
        <f t="shared" si="0"/>
        <v>2000</v>
      </c>
      <c r="H19" s="275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tr">
        <f>VLOOKUP(C19,'Danh mục VT'!A$2:D$2898,4,FALSE)</f>
        <v>15216E</v>
      </c>
      <c r="L19" s="183" t="s">
        <v>5905</v>
      </c>
      <c r="M19" s="40"/>
      <c r="N19" s="69"/>
      <c r="O19" s="229"/>
    </row>
    <row r="20" spans="1:15" s="65" customFormat="1" ht="25.5">
      <c r="A20" s="27">
        <v>5</v>
      </c>
      <c r="B20" s="378"/>
      <c r="C20" s="29" t="s">
        <v>60</v>
      </c>
      <c r="D20" s="35" t="str">
        <f>VLOOKUP($C20,'[2]Tài khoản'!A$2:D$2746,2,FALSE)</f>
        <v>VỎ NHỰA DƯỚI, NHỰA ABS NGUYÊN SINH, NÂU</v>
      </c>
      <c r="E20" s="36" t="s">
        <v>55</v>
      </c>
      <c r="F20" s="70">
        <v>2000</v>
      </c>
      <c r="G20" s="68">
        <f t="shared" si="0"/>
        <v>2000</v>
      </c>
      <c r="H20" s="275"/>
      <c r="I20" s="159" t="s">
        <v>86</v>
      </c>
      <c r="J20" s="181">
        <f>VLOOKUP(C20,'Danh mục VT'!A$2:F$2898,6,FALSE)</f>
        <v>1548</v>
      </c>
      <c r="K20" s="181" t="str">
        <f>VLOOKUP(C20,'Danh mục VT'!A$2:D$2898,4,FALSE)</f>
        <v>15216E</v>
      </c>
      <c r="L20" s="183" t="s">
        <v>5905</v>
      </c>
      <c r="M20" s="40"/>
      <c r="N20" s="69"/>
      <c r="O20" s="229"/>
    </row>
    <row r="21" spans="1:15" s="65" customFormat="1" ht="25.5">
      <c r="A21" s="27">
        <v>6</v>
      </c>
      <c r="B21" s="378"/>
      <c r="C21" s="102" t="s">
        <v>61</v>
      </c>
      <c r="D21" s="35" t="str">
        <f>VLOOKUP($C21,'[2]Tài khoản'!A$2:D$2746,2,FALSE)</f>
        <v>VỎ NHỰA TRÊN, NHỰA ABS NGUYÊN SINH, NÂU</v>
      </c>
      <c r="E21" s="36" t="s">
        <v>55</v>
      </c>
      <c r="F21" s="70">
        <v>2000</v>
      </c>
      <c r="G21" s="68">
        <f t="shared" si="0"/>
        <v>2000</v>
      </c>
      <c r="H21" s="275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tr">
        <f>VLOOKUP(C21,'Danh mục VT'!A$2:D$2898,4,FALSE)</f>
        <v>15216E</v>
      </c>
      <c r="L21" s="183" t="s">
        <v>5905</v>
      </c>
      <c r="M21" s="40"/>
      <c r="N21" s="69"/>
      <c r="O21" s="229"/>
    </row>
    <row r="22" spans="1:15" s="65" customFormat="1" ht="25.5">
      <c r="A22" s="27">
        <v>7</v>
      </c>
      <c r="B22" s="378"/>
      <c r="C22" s="102" t="s">
        <v>62</v>
      </c>
      <c r="D22" s="35" t="str">
        <f>VLOOKUP($C22,'[2]Tài khoản'!A$2:D$2746,2,FALSE)</f>
        <v>THANH GÁ ANTEN (SẮT MẠ KẼM), ĐỘT DẬP, THEO MẤU</v>
      </c>
      <c r="E22" s="36" t="s">
        <v>55</v>
      </c>
      <c r="F22" s="70">
        <v>2000</v>
      </c>
      <c r="G22" s="68">
        <f t="shared" si="0"/>
        <v>2000</v>
      </c>
      <c r="H22" s="275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tr">
        <f>VLOOKUP(C22,'Danh mục VT'!A$2:D$2898,4,FALSE)</f>
        <v>15216E</v>
      </c>
      <c r="L22" s="183" t="s">
        <v>5905</v>
      </c>
      <c r="M22" s="40"/>
      <c r="N22" s="69"/>
      <c r="O22" s="229"/>
    </row>
    <row r="23" spans="1:15" s="65" customFormat="1">
      <c r="A23" s="27">
        <v>8</v>
      </c>
      <c r="B23" s="378"/>
      <c r="C23" s="29" t="s">
        <v>63</v>
      </c>
      <c r="D23" s="35" t="str">
        <f>VLOOKUP($C23,'[2]Tài khoản'!A$2:D$2746,2,FALSE)</f>
        <v>HỘP GiẤY 230 x 180 x 30 mm</v>
      </c>
      <c r="E23" s="36" t="s">
        <v>55</v>
      </c>
      <c r="F23" s="70">
        <v>2000</v>
      </c>
      <c r="G23" s="68">
        <v>1350</v>
      </c>
      <c r="H23" s="275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tr">
        <f>VLOOKUP(C23,'Danh mục VT'!A$2:D$2898,4,FALSE)</f>
        <v>15216E</v>
      </c>
      <c r="L23" s="183" t="s">
        <v>5905</v>
      </c>
      <c r="M23" s="40"/>
      <c r="N23" s="69"/>
      <c r="O23" s="229"/>
    </row>
    <row r="24" spans="1:15" s="65" customFormat="1" ht="25.5">
      <c r="A24" s="27">
        <v>9</v>
      </c>
      <c r="B24" s="378"/>
      <c r="C24" s="102" t="s">
        <v>64</v>
      </c>
      <c r="D24" s="35" t="str">
        <f>VLOOKUP($C24,'[2]Tài khoản'!A$2:D$2746,2,FALSE)</f>
        <v>HỘP MASTER ĐỰNG 40 HỘP NHỎ 380 x 320  x 480 mm</v>
      </c>
      <c r="E24" s="36" t="s">
        <v>55</v>
      </c>
      <c r="F24" s="70">
        <v>50</v>
      </c>
      <c r="G24" s="68">
        <f>F24</f>
        <v>50</v>
      </c>
      <c r="H24" s="275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tr">
        <f>VLOOKUP(C24,'Danh mục VT'!A$2:D$2898,4,FALSE)</f>
        <v>15216E</v>
      </c>
      <c r="L24" s="183" t="s">
        <v>5905</v>
      </c>
      <c r="M24" s="40"/>
      <c r="N24" s="69"/>
      <c r="O24" s="229"/>
    </row>
    <row r="25" spans="1:15" s="65" customFormat="1">
      <c r="A25" s="27">
        <v>10</v>
      </c>
      <c r="B25" s="378"/>
      <c r="C25" s="102" t="s">
        <v>65</v>
      </c>
      <c r="D25" s="35" t="str">
        <f>VLOOKUP($C25,'[2]Tài khoản'!A$2:D$2746,2,FALSE)</f>
        <v>KHAY GiẤY 260 x 180 mm</v>
      </c>
      <c r="E25" s="36" t="s">
        <v>55</v>
      </c>
      <c r="F25" s="70">
        <v>0</v>
      </c>
      <c r="G25" s="68">
        <v>0</v>
      </c>
      <c r="H25" s="275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tr">
        <f>VLOOKUP(C25,'Danh mục VT'!A$2:D$2898,4,FALSE)</f>
        <v>15216E</v>
      </c>
      <c r="L25" s="183" t="s">
        <v>5905</v>
      </c>
      <c r="M25" s="40"/>
      <c r="N25" s="69"/>
      <c r="O25" s="229"/>
    </row>
    <row r="26" spans="1:15" s="65" customFormat="1" ht="25.5">
      <c r="A26" s="27">
        <v>11</v>
      </c>
      <c r="B26" s="378"/>
      <c r="C26" s="102" t="s">
        <v>66</v>
      </c>
      <c r="D26" s="35" t="str">
        <f>VLOOKUP($C26,'[2]Tài khoản'!A$2:D$2746,2,FALSE)</f>
        <v>LẠT NHỰA 4 x 200 mm hoặc 4 x 250</v>
      </c>
      <c r="E26" s="36" t="s">
        <v>55</v>
      </c>
      <c r="F26" s="70">
        <v>4000</v>
      </c>
      <c r="G26" s="68">
        <v>4000</v>
      </c>
      <c r="H26" s="275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tr">
        <f>VLOOKUP(C26,'Danh mục VT'!A$2:D$2898,4,FALSE)</f>
        <v>15216E</v>
      </c>
      <c r="L26" s="183" t="s">
        <v>5905</v>
      </c>
      <c r="M26" s="40"/>
      <c r="N26" s="69"/>
      <c r="O26" s="229"/>
    </row>
    <row r="27" spans="1:15" s="65" customFormat="1">
      <c r="A27" s="27">
        <v>12</v>
      </c>
      <c r="B27" s="378"/>
      <c r="C27" s="29" t="s">
        <v>67</v>
      </c>
      <c r="D27" s="35" t="str">
        <f>VLOOKUP($C27,'[2]Tài khoản'!A$2:D$2746,2,FALSE)</f>
        <v>VÍT NỞ NHỰA 30MM</v>
      </c>
      <c r="E27" s="36" t="s">
        <v>55</v>
      </c>
      <c r="F27" s="70">
        <v>4000</v>
      </c>
      <c r="G27" s="68">
        <v>4000</v>
      </c>
      <c r="H27" s="275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tr">
        <f>VLOOKUP(C27,'Danh mục VT'!A$2:D$2898,4,FALSE)</f>
        <v>15216E</v>
      </c>
      <c r="L27" s="183" t="s">
        <v>5905</v>
      </c>
      <c r="M27" s="40"/>
      <c r="N27" s="69"/>
      <c r="O27" s="229"/>
    </row>
    <row r="28" spans="1:15" s="65" customFormat="1" ht="25.5">
      <c r="A28" s="27">
        <v>13</v>
      </c>
      <c r="B28" s="378"/>
      <c r="C28" s="102" t="s">
        <v>68</v>
      </c>
      <c r="D28" s="35" t="str">
        <f>VLOOKUP($C28,'[2]Tài khoản'!A$2:D$2746,2,FALSE)</f>
        <v>VÍT TỰ KHOAN 2 X 8, ĐẦU MŨ VÁT, 4 CẠNH, ĐEN</v>
      </c>
      <c r="E28" s="36" t="s">
        <v>55</v>
      </c>
      <c r="F28" s="70">
        <v>4000</v>
      </c>
      <c r="G28" s="68">
        <v>4000</v>
      </c>
      <c r="H28" s="275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tr">
        <f>VLOOKUP(C28,'Danh mục VT'!A$2:D$2898,4,FALSE)</f>
        <v>15216E</v>
      </c>
      <c r="L28" s="183" t="s">
        <v>5905</v>
      </c>
      <c r="M28" s="40"/>
      <c r="N28" s="69"/>
      <c r="O28" s="229"/>
    </row>
    <row r="29" spans="1:15" s="65" customFormat="1" ht="25.5">
      <c r="A29" s="27">
        <v>14</v>
      </c>
      <c r="B29" s="378"/>
      <c r="C29" s="102" t="s">
        <v>69</v>
      </c>
      <c r="D29" s="35" t="str">
        <f>VLOOKUP($C29,'[2]Tài khoản'!A$2:D$2746,2,FALSE)</f>
        <v>VÍT TỰ KHOAN 3 X 8, ĐẦU MŨ VÁT, 4 CẠNH, ĐEN</v>
      </c>
      <c r="E29" s="36" t="s">
        <v>55</v>
      </c>
      <c r="F29" s="70">
        <v>4000</v>
      </c>
      <c r="G29" s="68">
        <v>4000</v>
      </c>
      <c r="H29" s="275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tr">
        <f>VLOOKUP(C29,'Danh mục VT'!A$2:D$2898,4,FALSE)</f>
        <v>15216E</v>
      </c>
      <c r="L29" s="183" t="s">
        <v>5905</v>
      </c>
      <c r="M29" s="40"/>
      <c r="N29" s="69"/>
      <c r="O29" s="229"/>
    </row>
    <row r="30" spans="1:15" s="65" customFormat="1">
      <c r="A30" s="27">
        <v>15</v>
      </c>
      <c r="B30" s="378"/>
      <c r="C30" s="29" t="s">
        <v>70</v>
      </c>
      <c r="D30" s="35" t="str">
        <f>VLOOKUP($C30,'[2]Tài khoản'!A$2:D$2746,2,FALSE)</f>
        <v>ĐINH BÊ TÔNG 3 x 20 mm</v>
      </c>
      <c r="E30" s="36" t="s">
        <v>55</v>
      </c>
      <c r="F30" s="70">
        <v>10000</v>
      </c>
      <c r="G30" s="68">
        <f>F30</f>
        <v>10000</v>
      </c>
      <c r="H30" s="275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tr">
        <f>VLOOKUP(C30,'Danh mục VT'!A$2:D$2898,4,FALSE)</f>
        <v>15216E</v>
      </c>
      <c r="L30" s="183" t="s">
        <v>5905</v>
      </c>
      <c r="M30" s="40"/>
      <c r="N30" s="69"/>
      <c r="O30" s="229"/>
    </row>
    <row r="31" spans="1:15" s="65" customFormat="1" ht="25.5">
      <c r="A31" s="27">
        <v>16</v>
      </c>
      <c r="B31" s="378"/>
      <c r="C31" s="29" t="s">
        <v>71</v>
      </c>
      <c r="D31" s="35" t="str">
        <f>VLOOKUP($C31,'[2]Tài khoản'!A$2:D$2746,2,FALSE)</f>
        <v xml:space="preserve">NHÃN SERIAL 10 X 40 MM, POLYESTER </v>
      </c>
      <c r="E31" s="36" t="s">
        <v>55</v>
      </c>
      <c r="F31" s="70">
        <v>6000</v>
      </c>
      <c r="G31" s="68">
        <v>0</v>
      </c>
      <c r="H31" s="275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tr">
        <f>VLOOKUP(C31,'Danh mục VT'!A$2:D$2898,4,FALSE)</f>
        <v>15216E</v>
      </c>
      <c r="L31" s="183" t="s">
        <v>5905</v>
      </c>
      <c r="M31" s="40"/>
      <c r="N31" s="69"/>
      <c r="O31" s="229"/>
    </row>
    <row r="32" spans="1:15" s="65" customFormat="1" ht="25.5">
      <c r="A32" s="27">
        <v>17</v>
      </c>
      <c r="B32" s="378"/>
      <c r="C32" s="102" t="s">
        <v>72</v>
      </c>
      <c r="D32" s="35" t="str">
        <f>VLOOKUP($C32,'[2]Tài khoản'!A$2:D$2746,2,FALSE)</f>
        <v>NHÃN HỘP MASTER, Nhãn polyester 82 x 140 mm TRẮNG</v>
      </c>
      <c r="E32" s="36" t="s">
        <v>55</v>
      </c>
      <c r="F32" s="70">
        <v>50</v>
      </c>
      <c r="G32" s="68">
        <v>0</v>
      </c>
      <c r="H32" s="275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tr">
        <f>VLOOKUP(C32,'Danh mục VT'!A$2:D$2898,4,FALSE)</f>
        <v>15216E</v>
      </c>
      <c r="L32" s="183" t="s">
        <v>5905</v>
      </c>
      <c r="M32" s="40"/>
      <c r="N32" s="69"/>
      <c r="O32" s="229"/>
    </row>
    <row r="33" spans="1:15" s="65" customFormat="1" ht="25.5">
      <c r="A33" s="27">
        <v>18</v>
      </c>
      <c r="B33" s="378"/>
      <c r="C33" s="102" t="s">
        <v>73</v>
      </c>
      <c r="D33" s="35" t="str">
        <f>VLOOKUP($C33,'[2]Tài khoản'!A$2:D$2746,2,FALSE)</f>
        <v>VÍT BẮT GỖ REN TO 4 X 25 mm</v>
      </c>
      <c r="E33" s="36" t="s">
        <v>55</v>
      </c>
      <c r="F33" s="70">
        <v>4000</v>
      </c>
      <c r="G33" s="68">
        <f>F33</f>
        <v>4000</v>
      </c>
      <c r="H33" s="275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tr">
        <f>VLOOKUP(C33,'Danh mục VT'!A$2:D$2898,4,FALSE)</f>
        <v>15216E</v>
      </c>
      <c r="L33" s="183" t="s">
        <v>5905</v>
      </c>
      <c r="M33" s="40"/>
      <c r="N33" s="69"/>
      <c r="O33" s="229"/>
    </row>
    <row r="34" spans="1:15" s="239" customFormat="1" ht="23.25" customHeight="1">
      <c r="A34" s="237" t="s">
        <v>22</v>
      </c>
      <c r="B34" s="238"/>
      <c r="D34" s="240" t="s">
        <v>6307</v>
      </c>
      <c r="E34" s="241"/>
      <c r="F34" s="241"/>
      <c r="G34" s="241"/>
      <c r="H34" s="242"/>
      <c r="I34" s="243"/>
      <c r="J34" s="243"/>
      <c r="K34" s="243"/>
      <c r="L34" s="243"/>
      <c r="M34" s="243"/>
      <c r="N34" s="259"/>
      <c r="O34" s="259"/>
    </row>
    <row r="35" spans="1:15" s="77" customFormat="1">
      <c r="A35" s="82"/>
      <c r="E35" s="430" t="s">
        <v>6262</v>
      </c>
      <c r="F35" s="430"/>
      <c r="G35" s="430"/>
      <c r="H35" s="430"/>
      <c r="I35" s="63"/>
      <c r="J35" s="63"/>
      <c r="K35" s="63"/>
      <c r="L35" s="63"/>
      <c r="M35" s="63"/>
      <c r="N35" s="82"/>
      <c r="O35" s="82"/>
    </row>
    <row r="36" spans="1:15" s="77" customFormat="1">
      <c r="A36" s="433" t="s">
        <v>24</v>
      </c>
      <c r="B36" s="433"/>
      <c r="C36" s="433"/>
      <c r="D36" s="83" t="s">
        <v>25</v>
      </c>
      <c r="E36" s="433" t="s">
        <v>26</v>
      </c>
      <c r="F36" s="433"/>
      <c r="G36" s="435" t="s">
        <v>27</v>
      </c>
      <c r="H36" s="435"/>
      <c r="I36" s="63"/>
      <c r="J36" s="63"/>
      <c r="K36" s="63"/>
      <c r="L36" s="63"/>
      <c r="M36" s="63"/>
      <c r="N36" s="82"/>
      <c r="O36" s="82"/>
    </row>
    <row r="37" spans="1:15" s="89" customFormat="1">
      <c r="A37" s="434" t="s">
        <v>28</v>
      </c>
      <c r="B37" s="434"/>
      <c r="C37" s="434"/>
      <c r="D37" s="84" t="s">
        <v>28</v>
      </c>
      <c r="E37" s="434" t="s">
        <v>28</v>
      </c>
      <c r="F37" s="434"/>
      <c r="G37" s="86"/>
      <c r="H37" s="87"/>
      <c r="I37" s="63"/>
      <c r="J37" s="63"/>
      <c r="K37" s="63"/>
      <c r="L37" s="63"/>
      <c r="M37" s="63"/>
      <c r="N37" s="231"/>
      <c r="O37" s="231"/>
    </row>
    <row r="38" spans="1:15" s="65" customFormat="1">
      <c r="A38" s="1"/>
      <c r="B38" s="2"/>
      <c r="C38" s="2"/>
      <c r="D38" s="376"/>
      <c r="E38" s="376"/>
      <c r="F38" s="2"/>
      <c r="G38" s="2"/>
      <c r="H38" s="5"/>
      <c r="I38" s="63"/>
      <c r="J38" s="63"/>
      <c r="K38" s="63"/>
      <c r="L38" s="63"/>
      <c r="M38" s="63"/>
      <c r="N38" s="69"/>
      <c r="O38" s="69"/>
    </row>
    <row r="39" spans="1:15" s="65" customFormat="1">
      <c r="A39" s="1"/>
      <c r="B39" s="2"/>
      <c r="C39" s="2"/>
      <c r="D39" s="376"/>
      <c r="E39" s="376"/>
      <c r="F39" s="2"/>
      <c r="G39" s="2"/>
      <c r="H39" s="5"/>
      <c r="I39" s="63"/>
      <c r="J39" s="63"/>
      <c r="K39" s="63"/>
      <c r="L39" s="63"/>
      <c r="M39" s="63"/>
      <c r="N39" s="69"/>
      <c r="O39" s="69"/>
    </row>
    <row r="40" spans="1:15" s="65" customFormat="1">
      <c r="A40" s="1"/>
      <c r="B40" s="2"/>
      <c r="C40" s="2"/>
      <c r="D40" s="376"/>
      <c r="E40" s="376"/>
      <c r="F40" s="2"/>
      <c r="G40" s="2"/>
      <c r="H40" s="5"/>
      <c r="I40" s="63"/>
      <c r="J40" s="63"/>
      <c r="K40" s="63"/>
      <c r="L40" s="63"/>
      <c r="M40" s="63"/>
      <c r="N40" s="69"/>
      <c r="O40" s="69"/>
    </row>
    <row r="41" spans="1:15" s="65" customFormat="1">
      <c r="A41" s="1"/>
      <c r="B41" s="2"/>
      <c r="C41" s="2"/>
      <c r="D41" s="376"/>
      <c r="E41" s="376"/>
      <c r="F41" s="2"/>
      <c r="G41" s="2"/>
      <c r="H41" s="5"/>
      <c r="I41" s="63"/>
      <c r="J41" s="63"/>
      <c r="K41" s="63"/>
      <c r="L41" s="63"/>
      <c r="M41" s="63"/>
      <c r="N41" s="69"/>
      <c r="O41" s="69"/>
    </row>
    <row r="42" spans="1:15" s="57" customFormat="1">
      <c r="A42" s="422" t="s">
        <v>74</v>
      </c>
      <c r="B42" s="422"/>
      <c r="C42" s="422"/>
      <c r="D42" s="376" t="s">
        <v>87</v>
      </c>
      <c r="E42" s="2" t="s">
        <v>29</v>
      </c>
      <c r="F42" s="2"/>
      <c r="G42" s="2"/>
      <c r="H42" s="5"/>
      <c r="I42" s="63"/>
      <c r="J42" s="63"/>
      <c r="K42" s="63"/>
      <c r="L42" s="63"/>
      <c r="M42" s="63"/>
      <c r="N42" s="5"/>
      <c r="O42" s="5"/>
    </row>
  </sheetData>
  <mergeCells count="12">
    <mergeCell ref="A42:C42"/>
    <mergeCell ref="A4:H4"/>
    <mergeCell ref="A5:H5"/>
    <mergeCell ref="D14:D15"/>
    <mergeCell ref="E14:E15"/>
    <mergeCell ref="F14:H14"/>
    <mergeCell ref="E35:H35"/>
    <mergeCell ref="A36:C36"/>
    <mergeCell ref="E36:F36"/>
    <mergeCell ref="G36:H36"/>
    <mergeCell ref="A37:C37"/>
    <mergeCell ref="E37:F37"/>
  </mergeCells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workbookViewId="0">
      <selection sqref="A1:XFD1048576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76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76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0.4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75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6310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380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76" customFormat="1" ht="25.5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8.25">
      <c r="A16" s="27">
        <v>1</v>
      </c>
      <c r="B16" s="378"/>
      <c r="C16" s="29" t="s">
        <v>153</v>
      </c>
      <c r="D16" s="35" t="str">
        <f>VLOOKUP($C16,'[2]Tài khoản'!A$2:D$2746,2,FALSE)</f>
        <v>CAP ALUM 22 uF 400V 20% RADIAL (10 x 25) pitch 5mm</v>
      </c>
      <c r="E16" s="36" t="s">
        <v>119</v>
      </c>
      <c r="F16" s="37">
        <v>3000</v>
      </c>
      <c r="G16" s="37">
        <v>3000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15218</v>
      </c>
      <c r="L16" s="183" t="s">
        <v>5905</v>
      </c>
      <c r="M16" s="58"/>
      <c r="N16" s="257"/>
      <c r="O16" s="33"/>
      <c r="P16" s="33"/>
    </row>
    <row r="17" spans="1:19" s="8" customFormat="1" ht="38.25">
      <c r="A17" s="27">
        <v>2</v>
      </c>
      <c r="B17" s="378"/>
      <c r="C17" s="29" t="s">
        <v>161</v>
      </c>
      <c r="D17" s="35" t="str">
        <f>VLOOKUP($C17,'[2]Tài khoản'!A$2:D$2746,2,FALSE)</f>
        <v>CAP FILM 100 nF 630V ( 275VAC) 20%, RADIAL, pitch 10 or 15 mm</v>
      </c>
      <c r="E17" s="36" t="s">
        <v>119</v>
      </c>
      <c r="F17" s="37">
        <v>3000</v>
      </c>
      <c r="G17" s="37">
        <v>3000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15218</v>
      </c>
      <c r="L17" s="183" t="s">
        <v>5905</v>
      </c>
      <c r="M17" s="58"/>
      <c r="N17" s="257"/>
      <c r="O17" s="33"/>
      <c r="P17" s="33"/>
    </row>
    <row r="18" spans="1:19" s="8" customFormat="1" ht="38.25">
      <c r="A18" s="27">
        <v>3</v>
      </c>
      <c r="B18" s="378"/>
      <c r="C18" s="29" t="s">
        <v>154</v>
      </c>
      <c r="D18" s="35" t="str">
        <f>VLOOKUP($C18,'[2]Tài khoản'!A$2:D$2746,2,FALSE)</f>
        <v>CAP ALUM 470 uF 16V 20% RADIAL (8 x 11.5) pitch 5mm</v>
      </c>
      <c r="E18" s="36" t="s">
        <v>119</v>
      </c>
      <c r="F18" s="37">
        <v>6000</v>
      </c>
      <c r="G18" s="37">
        <v>6000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15218</v>
      </c>
      <c r="L18" s="183" t="s">
        <v>5905</v>
      </c>
      <c r="M18" s="58"/>
      <c r="N18" s="257"/>
      <c r="O18" s="33"/>
      <c r="P18" s="33"/>
    </row>
    <row r="19" spans="1:19" s="8" customFormat="1" ht="25.5">
      <c r="A19" s="27">
        <v>4</v>
      </c>
      <c r="B19" s="378"/>
      <c r="C19" s="29" t="s">
        <v>158</v>
      </c>
      <c r="D19" s="35" t="str">
        <f>VLOOKUP($C19,'[2]Tài khoản'!A$2:D$2746,2,FALSE)</f>
        <v>CAP CER 2200 PF 2KV 10% RADIAL Y-CAP</v>
      </c>
      <c r="E19" s="36" t="s">
        <v>119</v>
      </c>
      <c r="F19" s="37">
        <v>3000</v>
      </c>
      <c r="G19" s="37">
        <v>3000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15218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38.25">
      <c r="A20" s="134">
        <v>5</v>
      </c>
      <c r="B20" s="378"/>
      <c r="C20" s="29" t="s">
        <v>152</v>
      </c>
      <c r="D20" s="35" t="str">
        <f>VLOOKUP($C20,'[2]Tài khoản'!A$2:D$2746,2,FALSE)</f>
        <v>COMMON MODE CHOKE, 22mH, 30%, 0.20A, 3.5 Ohm</v>
      </c>
      <c r="E20" s="36" t="s">
        <v>119</v>
      </c>
      <c r="F20" s="37">
        <v>3000</v>
      </c>
      <c r="G20" s="37">
        <v>3000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15218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25.5">
      <c r="A21" s="134">
        <v>6</v>
      </c>
      <c r="B21" s="277"/>
      <c r="C21" s="29" t="s">
        <v>1745</v>
      </c>
      <c r="D21" s="130" t="str">
        <f>VLOOKUP($C21,'[2]Tài khoản'!A$2:D$2746,2,FALSE)</f>
        <v xml:space="preserve">FLYBACK TRANSFORMER VT 0333B  </v>
      </c>
      <c r="E21" s="125" t="s">
        <v>119</v>
      </c>
      <c r="F21" s="37">
        <v>3000</v>
      </c>
      <c r="G21" s="37">
        <v>3000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15218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25.5">
      <c r="A22" s="134">
        <v>7</v>
      </c>
      <c r="B22" s="277"/>
      <c r="C22" s="29" t="s">
        <v>144</v>
      </c>
      <c r="D22" s="130" t="str">
        <f>VLOOKUP($C22,'[2]Tài khoản'!A$2:D$2746,2,FALSE)</f>
        <v>DIODE SCHOTTKY 5A 60V, DO-201AD</v>
      </c>
      <c r="E22" s="125"/>
      <c r="F22" s="37">
        <v>3000</v>
      </c>
      <c r="G22" s="37">
        <v>3600</v>
      </c>
      <c r="H22" s="279"/>
      <c r="I22" s="8" t="str">
        <f>VLOOKUP(C22,'Danh mục VT'!A$2:E$2898,5,FALSE)</f>
        <v>NVL</v>
      </c>
      <c r="J22" s="280"/>
      <c r="K22" s="281"/>
      <c r="L22" s="282"/>
      <c r="M22" s="279"/>
      <c r="N22" s="279"/>
      <c r="O22" s="33"/>
      <c r="P22" s="33"/>
      <c r="Q22" s="42"/>
      <c r="R22" s="42"/>
      <c r="S22" s="42"/>
    </row>
    <row r="23" spans="1:19" s="8" customFormat="1" ht="25.5">
      <c r="A23" s="134">
        <v>8</v>
      </c>
      <c r="B23" s="125"/>
      <c r="C23" s="29" t="s">
        <v>165</v>
      </c>
      <c r="D23" s="35" t="str">
        <f>VLOOKUP($C23,'[2]Tài khoản'!A$2:D$2746,2,FALSE)</f>
        <v>MOSFET N-CH 600V 2.4A TO-251</v>
      </c>
      <c r="E23" s="125" t="s">
        <v>119</v>
      </c>
      <c r="F23" s="37">
        <v>3000</v>
      </c>
      <c r="G23" s="37">
        <v>3000</v>
      </c>
      <c r="H23" s="58"/>
      <c r="I23" s="8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15218</v>
      </c>
      <c r="L23" s="181" t="s">
        <v>5905</v>
      </c>
      <c r="M23" s="58"/>
      <c r="N23" s="279"/>
      <c r="O23" s="33"/>
      <c r="P23" s="33"/>
      <c r="Q23" s="42"/>
      <c r="R23" s="42"/>
      <c r="S23" s="42"/>
    </row>
    <row r="24" spans="1:19" s="8" customFormat="1">
      <c r="A24" s="43"/>
      <c r="B24" s="44"/>
      <c r="C24" s="45"/>
      <c r="D24" s="45"/>
      <c r="E24" s="44"/>
      <c r="F24" s="44"/>
      <c r="G24" s="43"/>
      <c r="H24" s="6"/>
      <c r="I24" s="6"/>
      <c r="J24" s="184"/>
      <c r="K24" s="184"/>
      <c r="L24" s="6"/>
      <c r="M24" s="6"/>
      <c r="N24" s="33"/>
      <c r="O24" s="33"/>
      <c r="P24" s="33"/>
    </row>
    <row r="25" spans="1:19">
      <c r="A25" s="14" t="s">
        <v>22</v>
      </c>
      <c r="B25" s="18"/>
      <c r="D25" s="11" t="s">
        <v>6311</v>
      </c>
      <c r="E25" s="46"/>
      <c r="F25" s="46"/>
      <c r="G25" s="47"/>
      <c r="N25" s="1"/>
      <c r="O25" s="1"/>
      <c r="P25" s="1"/>
    </row>
    <row r="26" spans="1:19">
      <c r="E26" s="429" t="s">
        <v>6262</v>
      </c>
      <c r="F26" s="429"/>
      <c r="G26" s="429"/>
      <c r="N26" s="1"/>
      <c r="O26" s="1"/>
      <c r="P26" s="1"/>
    </row>
    <row r="27" spans="1:19">
      <c r="A27" s="420" t="s">
        <v>24</v>
      </c>
      <c r="B27" s="420"/>
      <c r="C27" s="420"/>
      <c r="D27" s="50" t="s">
        <v>25</v>
      </c>
      <c r="E27" s="420" t="s">
        <v>26</v>
      </c>
      <c r="F27" s="420"/>
      <c r="G27" s="436" t="s">
        <v>27</v>
      </c>
      <c r="H27" s="436"/>
      <c r="N27" s="1"/>
      <c r="O27" s="1"/>
      <c r="P27" s="1"/>
    </row>
    <row r="28" spans="1:19" s="376" customFormat="1">
      <c r="A28" s="421" t="s">
        <v>28</v>
      </c>
      <c r="B28" s="421"/>
      <c r="C28" s="421"/>
      <c r="D28" s="52" t="s">
        <v>28</v>
      </c>
      <c r="E28" s="421" t="s">
        <v>28</v>
      </c>
      <c r="F28" s="421"/>
      <c r="G28" s="55"/>
      <c r="H28" s="6"/>
      <c r="I28" s="6"/>
      <c r="J28" s="184"/>
      <c r="K28" s="184"/>
      <c r="L28" s="6"/>
      <c r="M28" s="6"/>
      <c r="N28" s="5"/>
      <c r="O28" s="5"/>
      <c r="P28" s="5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76"/>
      <c r="E30" s="376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76"/>
      <c r="E31" s="376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8" customFormat="1">
      <c r="A32" s="1"/>
      <c r="B32" s="2"/>
      <c r="C32" s="2"/>
      <c r="D32" s="376"/>
      <c r="E32" s="376"/>
      <c r="F32" s="2"/>
      <c r="G32" s="5"/>
      <c r="H32" s="6"/>
      <c r="I32" s="6"/>
      <c r="J32" s="184"/>
      <c r="K32" s="184"/>
      <c r="L32" s="6"/>
      <c r="M32" s="6"/>
      <c r="N32" s="33"/>
      <c r="O32" s="33"/>
      <c r="P32" s="33"/>
    </row>
    <row r="33" spans="1:16" s="57" customFormat="1">
      <c r="A33" s="422" t="s">
        <v>74</v>
      </c>
      <c r="B33" s="422"/>
      <c r="C33" s="422"/>
      <c r="D33" s="376" t="s">
        <v>87</v>
      </c>
      <c r="E33" s="2" t="s">
        <v>29</v>
      </c>
      <c r="F33" s="2"/>
      <c r="G33" s="5"/>
      <c r="H33" s="6"/>
      <c r="I33" s="6"/>
      <c r="J33" s="184"/>
      <c r="K33" s="184"/>
      <c r="L33" s="6"/>
      <c r="M33" s="6"/>
      <c r="N33" s="5"/>
      <c r="O33" s="5"/>
      <c r="P33" s="5"/>
    </row>
    <row r="34" spans="1:16">
      <c r="A34" s="2"/>
      <c r="F34" s="2"/>
      <c r="G34" s="2"/>
      <c r="H34" s="2"/>
      <c r="I34" s="2"/>
      <c r="J34" s="19"/>
      <c r="K34" s="19"/>
      <c r="L34" s="2"/>
      <c r="M34" s="1"/>
      <c r="N34" s="1"/>
      <c r="O34" s="1"/>
      <c r="P34" s="1"/>
    </row>
  </sheetData>
  <mergeCells count="13">
    <mergeCell ref="A33:C33"/>
    <mergeCell ref="E26:G26"/>
    <mergeCell ref="A27:C27"/>
    <mergeCell ref="E27:F27"/>
    <mergeCell ref="G27:H27"/>
    <mergeCell ref="A28:C28"/>
    <mergeCell ref="E28:F28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workbookViewId="0">
      <selection activeCell="M16" sqref="M16:M23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76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76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76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76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3.25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18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75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6256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6312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76"/>
      <c r="G10" s="380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76" customFormat="1" ht="25.5">
      <c r="A14" s="23" t="s">
        <v>11</v>
      </c>
      <c r="B14" s="377" t="s">
        <v>12</v>
      </c>
      <c r="C14" s="37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18.75" customHeight="1">
      <c r="A15" s="27"/>
      <c r="B15" s="37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0.95" customHeight="1">
      <c r="A16" s="27">
        <v>1</v>
      </c>
      <c r="B16" s="378"/>
      <c r="C16" s="306" t="s">
        <v>5414</v>
      </c>
      <c r="D16" s="35" t="str">
        <f>VLOOKUP($C16,'[2]Tài khoản'!A$2:D$2746,2,FALSE)</f>
        <v>Thiếc thanh 63BE20 LD BAR-Sn63/PB37</v>
      </c>
      <c r="E16" s="36" t="s">
        <v>119</v>
      </c>
      <c r="F16" s="37">
        <f>40+40</f>
        <v>80</v>
      </c>
      <c r="G16" s="37">
        <f>F16</f>
        <v>80</v>
      </c>
      <c r="H16" s="58"/>
      <c r="I16" s="8" t="s">
        <v>6015</v>
      </c>
      <c r="J16" s="185">
        <f>VLOOKUP(C16,'Danh mục VT'!A$2:F$2898,6,FALSE)</f>
        <v>6272</v>
      </c>
      <c r="K16" s="181" t="str">
        <f>VLOOKUP(C16,'Danh mục VT'!A$2:D$2898,4,FALSE)</f>
        <v>15228</v>
      </c>
      <c r="L16" s="183" t="s">
        <v>5905</v>
      </c>
      <c r="M16" s="58" t="s">
        <v>5956</v>
      </c>
      <c r="N16" s="257"/>
      <c r="O16" s="33"/>
      <c r="P16" s="33"/>
    </row>
    <row r="17" spans="1:19" s="8" customFormat="1" ht="21.75" customHeight="1">
      <c r="A17" s="27">
        <v>2</v>
      </c>
      <c r="B17" s="378"/>
      <c r="C17" s="389" t="s">
        <v>5073</v>
      </c>
      <c r="D17" s="35" t="str">
        <f>VLOOKUP($C17,'[2]Tài khoản'!A$2:D$2746,2,FALSE)</f>
        <v>Kem hàn - Solder paste</v>
      </c>
      <c r="E17" s="36" t="s">
        <v>119</v>
      </c>
      <c r="F17" s="37">
        <f>5+2+1.5+2.5</f>
        <v>11</v>
      </c>
      <c r="G17" s="37">
        <f>F17</f>
        <v>11</v>
      </c>
      <c r="H17" s="58"/>
      <c r="I17" s="8" t="s">
        <v>6015</v>
      </c>
      <c r="J17" s="185">
        <f>VLOOKUP(C17,'Danh mục VT'!A$2:F$2898,6,FALSE)</f>
        <v>6272</v>
      </c>
      <c r="K17" s="181" t="str">
        <f>VLOOKUP(C17,'Danh mục VT'!A$2:D$2898,4,FALSE)</f>
        <v>15221</v>
      </c>
      <c r="L17" s="183" t="s">
        <v>5905</v>
      </c>
      <c r="M17" s="58" t="s">
        <v>5956</v>
      </c>
      <c r="N17" s="257"/>
      <c r="O17" s="33"/>
      <c r="P17" s="33"/>
    </row>
    <row r="18" spans="1:19" s="8" customFormat="1" ht="33" customHeight="1">
      <c r="A18" s="27">
        <v>3</v>
      </c>
      <c r="B18" s="378"/>
      <c r="C18" s="389" t="s">
        <v>5424</v>
      </c>
      <c r="D18" s="35" t="str">
        <f>VLOOKUP($C18,'[2]Tài khoản'!A$2:D$2746,2,FALSE)</f>
        <v>Chế phẩm làm sạch bề mặt kim loại (flux)</v>
      </c>
      <c r="E18" s="36" t="s">
        <v>119</v>
      </c>
      <c r="F18" s="37">
        <f>20+20+20</f>
        <v>60</v>
      </c>
      <c r="G18" s="37">
        <f>F18</f>
        <v>60</v>
      </c>
      <c r="H18" s="58"/>
      <c r="I18" s="8" t="s">
        <v>6015</v>
      </c>
      <c r="J18" s="185">
        <f>VLOOKUP(C18,'Danh mục VT'!A$2:F$2898,6,FALSE)</f>
        <v>6272</v>
      </c>
      <c r="K18" s="181" t="str">
        <f>VLOOKUP(C18,'Danh mục VT'!A$2:D$2898,4,FALSE)</f>
        <v>15228</v>
      </c>
      <c r="L18" s="183" t="s">
        <v>5905</v>
      </c>
      <c r="M18" s="58" t="s">
        <v>5956</v>
      </c>
      <c r="N18" s="257"/>
      <c r="O18" s="33"/>
      <c r="P18" s="33"/>
    </row>
    <row r="19" spans="1:19" s="8" customFormat="1" ht="21.75" customHeight="1">
      <c r="A19" s="27">
        <v>4</v>
      </c>
      <c r="B19" s="378"/>
      <c r="C19" s="306" t="s">
        <v>130</v>
      </c>
      <c r="D19" s="35" t="str">
        <f>VLOOKUP($C19,'[2]Tài khoản'!A$2:D$2746,2,FALSE)</f>
        <v>Găng tay chống tĩnh điện</v>
      </c>
      <c r="E19" s="36" t="s">
        <v>6246</v>
      </c>
      <c r="F19" s="37">
        <v>10</v>
      </c>
      <c r="G19" s="37">
        <v>10</v>
      </c>
      <c r="H19" s="58"/>
      <c r="I19" s="8" t="str">
        <f>VLOOKUP(C19,'Danh mục VT'!A$2:E$2898,5,FALSE)</f>
        <v>CCDC</v>
      </c>
      <c r="J19" s="185">
        <f>VLOOKUP(C19,'Danh mục VT'!A$2:F$2898,6,FALSE)</f>
        <v>6273</v>
      </c>
      <c r="K19" s="181" t="str">
        <f>VLOOKUP(C19,'Danh mục VT'!A$2:D$2898,4,FALSE)</f>
        <v>1531</v>
      </c>
      <c r="L19" s="183" t="s">
        <v>5905</v>
      </c>
      <c r="M19" s="58" t="s">
        <v>5956</v>
      </c>
      <c r="N19" s="58"/>
      <c r="O19" s="33"/>
      <c r="P19" s="33"/>
      <c r="Q19" s="42"/>
      <c r="R19" s="42"/>
      <c r="S19" s="42"/>
    </row>
    <row r="20" spans="1:19" s="8" customFormat="1" ht="34.700000000000003" customHeight="1">
      <c r="A20" s="134">
        <v>5</v>
      </c>
      <c r="B20" s="378"/>
      <c r="C20" s="306" t="s">
        <v>131</v>
      </c>
      <c r="D20" s="35" t="str">
        <f>VLOOKUP($C20,'[2]Tài khoản'!A$2:D$2746,2,FALSE)</f>
        <v>Đầu mỏ hàn dao Hakko 900M-T-K loại bé</v>
      </c>
      <c r="E20" s="36" t="s">
        <v>119</v>
      </c>
      <c r="F20" s="37">
        <v>3</v>
      </c>
      <c r="G20" s="37">
        <v>3</v>
      </c>
      <c r="H20" s="58"/>
      <c r="I20" s="8" t="str">
        <f>VLOOKUP(C20,'Danh mục VT'!A$2:E$2898,5,FALSE)</f>
        <v>CCDC</v>
      </c>
      <c r="J20" s="185">
        <f>VLOOKUP(C20,'Danh mục VT'!A$2:F$2898,6,FALSE)</f>
        <v>6273</v>
      </c>
      <c r="K20" s="181" t="str">
        <f>VLOOKUP(C20,'Danh mục VT'!A$2:D$2898,4,FALSE)</f>
        <v>1531</v>
      </c>
      <c r="L20" s="183" t="s">
        <v>5905</v>
      </c>
      <c r="M20" s="58" t="s">
        <v>5956</v>
      </c>
      <c r="N20" s="58"/>
      <c r="O20" s="33"/>
      <c r="P20" s="33"/>
      <c r="Q20" s="42"/>
      <c r="R20" s="42"/>
      <c r="S20" s="42"/>
    </row>
    <row r="21" spans="1:19" s="8" customFormat="1" ht="30.95" customHeight="1">
      <c r="A21" s="134">
        <v>6</v>
      </c>
      <c r="B21" s="277"/>
      <c r="C21" s="363" t="s">
        <v>5069</v>
      </c>
      <c r="D21" s="130" t="str">
        <f>VLOOKUP($C21,'[2]Tài khoản'!A$2:D$2746,2,FALSE)</f>
        <v>Thiếc có chì Electroloy 63/37 1000g</v>
      </c>
      <c r="E21" s="125" t="s">
        <v>119</v>
      </c>
      <c r="F21" s="37">
        <v>20</v>
      </c>
      <c r="G21" s="37">
        <f>F21</f>
        <v>20</v>
      </c>
      <c r="H21" s="279"/>
      <c r="I21" s="8" t="s">
        <v>6015</v>
      </c>
      <c r="J21" s="280">
        <f>VLOOKUP(C21,'Danh mục VT'!A$2:F$2898,6,FALSE)</f>
        <v>6272</v>
      </c>
      <c r="K21" s="281" t="str">
        <f>VLOOKUP(C21,'Danh mục VT'!A$2:D$2898,4,FALSE)</f>
        <v>15221</v>
      </c>
      <c r="L21" s="282" t="s">
        <v>5905</v>
      </c>
      <c r="M21" s="58" t="s">
        <v>5956</v>
      </c>
      <c r="N21" s="58"/>
      <c r="O21" s="33"/>
      <c r="P21" s="33"/>
      <c r="Q21" s="42"/>
      <c r="R21" s="42"/>
      <c r="S21" s="42"/>
    </row>
    <row r="22" spans="1:19" s="8" customFormat="1" ht="30" customHeight="1">
      <c r="A22" s="134">
        <v>7</v>
      </c>
      <c r="B22" s="277"/>
      <c r="C22" s="306" t="s">
        <v>5394</v>
      </c>
      <c r="D22" s="130" t="str">
        <f>VLOOKUP($C22,'[2]Tài khoản'!A$2:D$2746,2,FALSE)</f>
        <v>Thẻ nhớ SONY 8GB SC Card class 4 mã SF-8N4/T</v>
      </c>
      <c r="E22" s="125"/>
      <c r="F22" s="37">
        <v>2</v>
      </c>
      <c r="G22" s="37">
        <v>2</v>
      </c>
      <c r="H22" s="279"/>
      <c r="I22" s="8" t="str">
        <f>VLOOKUP(C22,'Danh mục VT'!A$2:E$2898,5,FALSE)</f>
        <v>CCDC</v>
      </c>
      <c r="J22" s="280">
        <f>VLOOKUP(C22,'Danh mục VT'!A$2:F$2898,6,FALSE)</f>
        <v>6273</v>
      </c>
      <c r="K22" s="281"/>
      <c r="L22" s="282"/>
      <c r="M22" s="58" t="s">
        <v>5956</v>
      </c>
      <c r="N22" s="279"/>
      <c r="O22" s="33"/>
      <c r="P22" s="33"/>
      <c r="Q22" s="42"/>
      <c r="R22" s="42"/>
      <c r="S22" s="42"/>
    </row>
    <row r="23" spans="1:19" s="8" customFormat="1" ht="22.5" customHeight="1">
      <c r="A23" s="134">
        <v>8</v>
      </c>
      <c r="B23" s="125"/>
      <c r="C23" s="306" t="s">
        <v>3146</v>
      </c>
      <c r="D23" s="35" t="str">
        <f>VLOOKUP($C23,'[2]Tài khoản'!A$2:D$2746,2,FALSE)</f>
        <v>white earphone</v>
      </c>
      <c r="E23" s="125" t="s">
        <v>119</v>
      </c>
      <c r="F23" s="37">
        <v>1</v>
      </c>
      <c r="G23" s="37">
        <v>1</v>
      </c>
      <c r="H23" s="58"/>
      <c r="I23" s="8" t="s">
        <v>6015</v>
      </c>
      <c r="J23" s="280" t="s">
        <v>5913</v>
      </c>
      <c r="K23" s="181" t="str">
        <f>VLOOKUP(C23,'Danh mục VT'!A$2:D$2898,4,FALSE)</f>
        <v>15215</v>
      </c>
      <c r="L23" s="181" t="s">
        <v>5905</v>
      </c>
      <c r="M23" s="58" t="s">
        <v>5956</v>
      </c>
      <c r="N23" s="279"/>
      <c r="O23" s="33"/>
      <c r="P23" s="33"/>
      <c r="Q23" s="42"/>
      <c r="R23" s="42"/>
      <c r="S23" s="42"/>
    </row>
    <row r="24" spans="1:19" s="8" customFormat="1" ht="8.25" customHeight="1">
      <c r="A24" s="43"/>
      <c r="B24" s="44"/>
      <c r="C24" s="45"/>
      <c r="D24" s="45"/>
      <c r="E24" s="44"/>
      <c r="F24" s="44"/>
      <c r="G24" s="43"/>
      <c r="H24" s="6"/>
      <c r="I24" s="6"/>
      <c r="J24" s="184"/>
      <c r="K24" s="184"/>
      <c r="L24" s="6"/>
      <c r="M24" s="6"/>
      <c r="N24" s="33"/>
      <c r="O24" s="33"/>
      <c r="P24" s="33"/>
    </row>
    <row r="25" spans="1:19" ht="20.45" customHeight="1">
      <c r="A25" s="14" t="s">
        <v>22</v>
      </c>
      <c r="B25" s="18"/>
      <c r="D25" s="11" t="s">
        <v>6261</v>
      </c>
      <c r="E25" s="46"/>
      <c r="F25" s="46"/>
      <c r="G25" s="47"/>
      <c r="N25" s="1"/>
      <c r="O25" s="1"/>
      <c r="P25" s="1"/>
    </row>
    <row r="26" spans="1:19">
      <c r="E26" s="429" t="s">
        <v>6262</v>
      </c>
      <c r="F26" s="429"/>
      <c r="G26" s="429"/>
      <c r="N26" s="1"/>
      <c r="O26" s="1"/>
      <c r="P26" s="1"/>
    </row>
    <row r="27" spans="1:19">
      <c r="A27" s="420" t="s">
        <v>24</v>
      </c>
      <c r="B27" s="420"/>
      <c r="C27" s="420"/>
      <c r="D27" s="50" t="s">
        <v>25</v>
      </c>
      <c r="E27" s="420" t="s">
        <v>26</v>
      </c>
      <c r="F27" s="420"/>
      <c r="G27" s="436" t="s">
        <v>27</v>
      </c>
      <c r="H27" s="436"/>
      <c r="N27" s="1"/>
      <c r="O27" s="1"/>
      <c r="P27" s="1"/>
    </row>
    <row r="28" spans="1:19" s="376" customFormat="1">
      <c r="A28" s="421" t="s">
        <v>28</v>
      </c>
      <c r="B28" s="421"/>
      <c r="C28" s="421"/>
      <c r="D28" s="52" t="s">
        <v>28</v>
      </c>
      <c r="E28" s="421" t="s">
        <v>28</v>
      </c>
      <c r="F28" s="421"/>
      <c r="G28" s="55"/>
      <c r="H28" s="6"/>
      <c r="I28" s="6"/>
      <c r="J28" s="184"/>
      <c r="K28" s="184"/>
      <c r="L28" s="6"/>
      <c r="M28" s="6"/>
      <c r="N28" s="5"/>
      <c r="O28" s="5"/>
      <c r="P28" s="5"/>
    </row>
    <row r="29" spans="1:19" s="8" customFormat="1">
      <c r="A29" s="1"/>
      <c r="B29" s="2"/>
      <c r="C29" s="2"/>
      <c r="D29" s="376"/>
      <c r="E29" s="376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76"/>
      <c r="E30" s="376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76"/>
      <c r="E31" s="376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8" customFormat="1">
      <c r="A32" s="1"/>
      <c r="B32" s="2"/>
      <c r="C32" s="2"/>
      <c r="D32" s="376"/>
      <c r="E32" s="376"/>
      <c r="F32" s="2"/>
      <c r="G32" s="5"/>
      <c r="H32" s="6"/>
      <c r="I32" s="6"/>
      <c r="J32" s="184"/>
      <c r="K32" s="184"/>
      <c r="L32" s="6"/>
      <c r="M32" s="6"/>
      <c r="N32" s="33"/>
      <c r="O32" s="33"/>
      <c r="P32" s="33"/>
    </row>
    <row r="33" spans="1:16" s="57" customFormat="1">
      <c r="A33" s="422" t="s">
        <v>74</v>
      </c>
      <c r="B33" s="422"/>
      <c r="C33" s="422"/>
      <c r="D33" s="376" t="s">
        <v>87</v>
      </c>
      <c r="E33" s="2" t="s">
        <v>29</v>
      </c>
      <c r="F33" s="2"/>
      <c r="G33" s="5"/>
      <c r="H33" s="6"/>
      <c r="I33" s="6"/>
      <c r="J33" s="184"/>
      <c r="K33" s="184"/>
      <c r="L33" s="6"/>
      <c r="M33" s="6"/>
      <c r="N33" s="5"/>
      <c r="O33" s="5"/>
      <c r="P33" s="5"/>
    </row>
    <row r="34" spans="1:16">
      <c r="A34" s="2"/>
      <c r="F34" s="2"/>
      <c r="G34" s="2"/>
      <c r="H34" s="2"/>
      <c r="I34" s="2"/>
      <c r="J34" s="19"/>
      <c r="K34" s="19"/>
      <c r="L34" s="2"/>
      <c r="M34" s="1"/>
      <c r="N34" s="1"/>
      <c r="O34" s="1"/>
      <c r="P34" s="1"/>
    </row>
  </sheetData>
  <mergeCells count="13">
    <mergeCell ref="A33:C33"/>
    <mergeCell ref="E26:G26"/>
    <mergeCell ref="A27:C27"/>
    <mergeCell ref="E27:F27"/>
    <mergeCell ref="G27:H27"/>
    <mergeCell ref="A28:C28"/>
    <mergeCell ref="E28:F28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8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8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8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84"/>
      <c r="G3" s="5"/>
      <c r="H3" s="6"/>
      <c r="I3" s="6"/>
      <c r="J3" s="6"/>
      <c r="K3" s="184"/>
      <c r="L3" s="184"/>
      <c r="M3" s="6"/>
      <c r="N3" s="7"/>
    </row>
    <row r="4" spans="1:14" s="8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2.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8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6318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384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84" customFormat="1">
      <c r="A14" s="23" t="s">
        <v>11</v>
      </c>
      <c r="B14" s="385" t="s">
        <v>12</v>
      </c>
      <c r="C14" s="38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75" customHeight="1">
      <c r="A15" s="27"/>
      <c r="B15" s="38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4.2" customHeight="1">
      <c r="A16" s="27">
        <v>1</v>
      </c>
      <c r="B16" s="386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5630</v>
      </c>
      <c r="G16" s="38">
        <f>F16</f>
        <v>5630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86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386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86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86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6319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84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84"/>
      <c r="E26" s="38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84"/>
      <c r="E27" s="38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84"/>
      <c r="E28" s="384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84"/>
      <c r="E29" s="384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84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sqref="A1:XFD104857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7109375" style="2" customWidth="1" collapsed="1"/>
    <col min="4" max="4" width="27.42578125" style="2" customWidth="1"/>
    <col min="5" max="5" width="6.5703125" style="2" customWidth="1"/>
    <col min="6" max="6" width="9.42578125" style="384" customWidth="1"/>
    <col min="7" max="7" width="9.140625" style="384" customWidth="1"/>
    <col min="8" max="8" width="9.7109375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 ht="15" customHeight="1">
      <c r="A1" s="1" t="s">
        <v>103</v>
      </c>
      <c r="B1" s="2"/>
      <c r="C1" s="3"/>
      <c r="D1" s="3"/>
      <c r="E1" s="2"/>
      <c r="F1" s="384"/>
      <c r="G1" s="384"/>
      <c r="H1" s="5"/>
      <c r="I1" s="63"/>
      <c r="J1" s="178"/>
      <c r="K1" s="178"/>
      <c r="L1" s="178"/>
      <c r="M1" s="63"/>
      <c r="N1" s="63"/>
      <c r="O1" s="64"/>
    </row>
    <row r="2" spans="1:17" s="65" customFormat="1" ht="15" customHeight="1">
      <c r="A2" s="1" t="s">
        <v>83</v>
      </c>
      <c r="B2" s="2"/>
      <c r="C2" s="3"/>
      <c r="D2" s="3"/>
      <c r="E2" s="2"/>
      <c r="F2" s="384"/>
      <c r="G2" s="384"/>
      <c r="H2" s="5"/>
      <c r="I2" s="63"/>
      <c r="J2" s="178"/>
      <c r="K2" s="178"/>
      <c r="L2" s="178"/>
      <c r="M2" s="63"/>
      <c r="N2" s="63"/>
      <c r="O2" s="64"/>
    </row>
    <row r="3" spans="1:17" s="65" customFormat="1" ht="15" customHeight="1">
      <c r="A3" s="1"/>
      <c r="B3" s="2"/>
      <c r="C3" s="9"/>
      <c r="D3" s="2"/>
      <c r="E3" s="2"/>
      <c r="F3" s="384"/>
      <c r="G3" s="384"/>
      <c r="H3" s="5"/>
      <c r="I3" s="63"/>
      <c r="J3" s="178"/>
      <c r="K3" s="178"/>
      <c r="L3" s="178"/>
      <c r="M3" s="63"/>
      <c r="N3" s="63"/>
      <c r="O3" s="64"/>
    </row>
    <row r="4" spans="1:17" s="65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21.75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 ht="15" customHeight="1">
      <c r="A6" s="1"/>
      <c r="B6" s="2"/>
      <c r="C6" s="3"/>
      <c r="D6" s="3"/>
      <c r="E6" s="3"/>
      <c r="F6" s="383"/>
      <c r="G6" s="383"/>
      <c r="H6" s="5"/>
      <c r="I6" s="63"/>
      <c r="J6" s="178"/>
      <c r="K6" s="178"/>
      <c r="L6" s="178"/>
      <c r="M6" s="63"/>
      <c r="N6" s="63"/>
      <c r="O6" s="64"/>
    </row>
    <row r="7" spans="1:17" s="65" customFormat="1" ht="15" customHeight="1">
      <c r="A7" s="1"/>
      <c r="B7" s="2"/>
      <c r="C7" s="2"/>
      <c r="D7" s="11"/>
      <c r="E7" s="100" t="s">
        <v>6317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 ht="15" customHeight="1">
      <c r="A8" s="1"/>
      <c r="B8" s="2"/>
      <c r="C8" s="2"/>
      <c r="D8" s="11"/>
      <c r="E8" s="11" t="s">
        <v>4</v>
      </c>
      <c r="F8" s="93">
        <v>154521</v>
      </c>
      <c r="G8" s="13"/>
      <c r="H8" s="5"/>
      <c r="I8" s="63"/>
      <c r="J8" s="178"/>
      <c r="K8" s="178"/>
      <c r="L8" s="178"/>
      <c r="M8" s="63"/>
      <c r="N8" s="63"/>
      <c r="O8" s="64"/>
    </row>
    <row r="9" spans="1:17" ht="15" customHeight="1"/>
    <row r="10" spans="1:17" s="65" customFormat="1" ht="15" customHeight="1">
      <c r="A10" s="14" t="s">
        <v>5</v>
      </c>
      <c r="B10" s="15"/>
      <c r="C10" s="2"/>
      <c r="D10" s="101" t="s">
        <v>85</v>
      </c>
      <c r="E10" s="11" t="s">
        <v>6</v>
      </c>
      <c r="F10" s="384"/>
      <c r="G10" s="66"/>
      <c r="H10" s="387"/>
      <c r="I10" s="63"/>
      <c r="J10" s="178"/>
      <c r="K10" s="178"/>
      <c r="L10" s="178"/>
      <c r="M10" s="63"/>
      <c r="N10" s="63"/>
      <c r="O10" s="64"/>
    </row>
    <row r="11" spans="1:17" s="65" customFormat="1" ht="15" customHeigh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 ht="15" customHeigh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 ht="15" customHeight="1">
      <c r="P13" s="2"/>
      <c r="Q13" s="2"/>
    </row>
    <row r="14" spans="1:17" s="384" customFormat="1" ht="15" customHeight="1">
      <c r="A14" s="23" t="s">
        <v>11</v>
      </c>
      <c r="B14" s="385" t="s">
        <v>12</v>
      </c>
      <c r="C14" s="385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27.75" customHeight="1">
      <c r="A15" s="27"/>
      <c r="B15" s="386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2.25" customHeight="1">
      <c r="A16" s="27">
        <v>1</v>
      </c>
      <c r="B16" s="386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70">
        <v>2018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1.5" customHeight="1">
      <c r="A17" s="27">
        <v>2</v>
      </c>
      <c r="B17" s="386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70">
        <v>126234</v>
      </c>
      <c r="G17" s="167">
        <v>130000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3" customHeight="1">
      <c r="A18" s="27">
        <v>3</v>
      </c>
      <c r="B18" s="386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70">
        <v>7218</v>
      </c>
      <c r="G18" s="167">
        <v>10000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3" customHeight="1">
      <c r="A19" s="27">
        <v>4</v>
      </c>
      <c r="B19" s="386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70">
        <v>48190</v>
      </c>
      <c r="G19" s="167">
        <v>52000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3" customHeight="1">
      <c r="A20" s="27">
        <v>5</v>
      </c>
      <c r="B20" s="386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70">
        <v>52018</v>
      </c>
      <c r="G20" s="167">
        <v>60000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29.25" customHeight="1">
      <c r="A21" s="27">
        <v>6</v>
      </c>
      <c r="B21" s="386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70">
        <v>38080</v>
      </c>
      <c r="G21" s="167">
        <v>39996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29.25" customHeight="1">
      <c r="A22" s="27">
        <v>7</v>
      </c>
      <c r="B22" s="386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70">
        <v>116872</v>
      </c>
      <c r="G22" s="167">
        <v>119998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29.25" customHeight="1">
      <c r="A23" s="27">
        <v>8</v>
      </c>
      <c r="B23" s="386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70">
        <v>38621</v>
      </c>
      <c r="G23" s="167">
        <v>40000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29.25" customHeight="1">
      <c r="A24" s="27">
        <v>9</v>
      </c>
      <c r="B24" s="386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70">
        <v>1278310</v>
      </c>
      <c r="G24" s="167">
        <v>1280000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29.25" customHeight="1">
      <c r="A25" s="27">
        <v>10</v>
      </c>
      <c r="B25" s="386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70">
        <v>19142</v>
      </c>
      <c r="G25" s="167">
        <v>20000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29.25" customHeight="1">
      <c r="A26" s="27">
        <v>11</v>
      </c>
      <c r="B26" s="386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70">
        <v>45240</v>
      </c>
      <c r="G26" s="167">
        <v>50000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29.25" customHeight="1">
      <c r="A27" s="27">
        <v>12</v>
      </c>
      <c r="B27" s="386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70">
        <v>8269</v>
      </c>
      <c r="G27" s="167">
        <v>10000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2.25" customHeight="1">
      <c r="A28" s="27">
        <v>13</v>
      </c>
      <c r="B28" s="386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70">
        <v>178324</v>
      </c>
      <c r="G28" s="167">
        <v>180000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2.25" customHeight="1">
      <c r="A29" s="27">
        <v>14</v>
      </c>
      <c r="B29" s="386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70">
        <v>14045</v>
      </c>
      <c r="G29" s="167">
        <v>20000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25.5" customHeight="1">
      <c r="A30" s="27">
        <v>15</v>
      </c>
      <c r="B30" s="386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70">
        <v>2024</v>
      </c>
      <c r="G30" s="167">
        <v>10000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5" customHeight="1">
      <c r="A31" s="27">
        <v>16</v>
      </c>
      <c r="B31" s="386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70">
        <v>2020</v>
      </c>
      <c r="G31" s="167">
        <v>9999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5" customHeight="1">
      <c r="A32" s="27">
        <v>17</v>
      </c>
      <c r="B32" s="386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70">
        <v>14038</v>
      </c>
      <c r="G32" s="167">
        <v>19998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5" customHeight="1">
      <c r="A33" s="27">
        <v>18</v>
      </c>
      <c r="B33" s="386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70">
        <v>13913</v>
      </c>
      <c r="G33" s="167">
        <v>20000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5" customHeight="1">
      <c r="A34" s="27">
        <v>19</v>
      </c>
      <c r="B34" s="386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70">
        <v>26310</v>
      </c>
      <c r="G34" s="167">
        <v>30000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1.5" customHeight="1">
      <c r="A35" s="27">
        <v>20</v>
      </c>
      <c r="B35" s="386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70">
        <v>14040</v>
      </c>
      <c r="G35" s="167">
        <v>19998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1.5" customHeight="1">
      <c r="A36" s="27">
        <v>21</v>
      </c>
      <c r="B36" s="386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70">
        <v>2020</v>
      </c>
      <c r="G36" s="167">
        <v>9999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1.5" customHeight="1">
      <c r="A37" s="27">
        <v>22</v>
      </c>
      <c r="B37" s="386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70">
        <v>8963</v>
      </c>
      <c r="G37" s="167">
        <v>12000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1.5" customHeight="1">
      <c r="A38" s="27">
        <v>23</v>
      </c>
      <c r="B38" s="386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70">
        <v>18246</v>
      </c>
      <c r="G38" s="167">
        <v>20000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1.5" customHeight="1">
      <c r="A39" s="27">
        <v>24</v>
      </c>
      <c r="B39" s="386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70">
        <v>32472</v>
      </c>
      <c r="G39" s="167">
        <v>35991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31.5" customHeight="1">
      <c r="A40" s="27">
        <v>25</v>
      </c>
      <c r="B40" s="386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70">
        <v>88168</v>
      </c>
      <c r="G40" s="70">
        <v>92000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31.5" customHeight="1">
      <c r="A41" s="27">
        <v>26</v>
      </c>
      <c r="B41" s="386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70">
        <v>39672</v>
      </c>
      <c r="G41" s="71">
        <v>42000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31.5" customHeight="1">
      <c r="A42" s="27">
        <v>27</v>
      </c>
      <c r="B42" s="386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70">
        <v>38082</v>
      </c>
      <c r="G42" s="71">
        <v>42000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31.5" customHeight="1">
      <c r="A43" s="27">
        <v>28</v>
      </c>
      <c r="B43" s="386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70">
        <v>68131</v>
      </c>
      <c r="G43" s="71">
        <v>69000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0" customHeight="1">
      <c r="A44" s="27">
        <v>29</v>
      </c>
      <c r="B44" s="386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70">
        <v>38997</v>
      </c>
      <c r="G44" s="110">
        <v>40000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0" customHeight="1">
      <c r="A45" s="27">
        <v>30</v>
      </c>
      <c r="B45" s="386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70">
        <v>8019</v>
      </c>
      <c r="G45" s="71">
        <v>12000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30" customHeight="1">
      <c r="A46" s="27">
        <v>31</v>
      </c>
      <c r="B46" s="386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70">
        <v>40072</v>
      </c>
      <c r="G46" s="71">
        <v>42000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30" customHeight="1">
      <c r="A47" s="27">
        <v>32</v>
      </c>
      <c r="B47" s="386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70">
        <v>18086</v>
      </c>
      <c r="G47" s="71">
        <v>20000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30.95" customHeight="1">
      <c r="A48" s="27">
        <v>33</v>
      </c>
      <c r="B48" s="386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70">
        <v>68726</v>
      </c>
      <c r="G48" s="110">
        <v>70000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5.2" customHeight="1">
      <c r="A49" s="27">
        <v>34</v>
      </c>
      <c r="B49" s="386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70">
        <v>20036</v>
      </c>
      <c r="G49" s="71">
        <v>20000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31.5" customHeight="1">
      <c r="A50" s="27">
        <v>35</v>
      </c>
      <c r="B50" s="386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70">
        <v>8618</v>
      </c>
      <c r="G50" s="71">
        <v>10000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34.700000000000003" customHeight="1">
      <c r="A51" s="27">
        <v>36</v>
      </c>
      <c r="B51" s="105"/>
      <c r="C51" s="306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70">
        <v>10020</v>
      </c>
      <c r="G51" s="71">
        <v>12000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31.5" customHeight="1">
      <c r="A52" s="27">
        <v>37</v>
      </c>
      <c r="B52" s="386"/>
      <c r="C52" s="306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70">
        <v>10018</v>
      </c>
      <c r="G52" s="71">
        <v>11994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24.2" customHeight="1">
      <c r="A53" s="27">
        <v>38</v>
      </c>
      <c r="B53" s="386"/>
      <c r="C53" s="306" t="s">
        <v>1122</v>
      </c>
      <c r="D53" s="35" t="str">
        <f>VLOOKUP($C53,'[2]Tài khoản'!A$2:D$2746,2,FALSE)</f>
        <v>IND,PWR,SMT,4.7uH,3.5A,20%</v>
      </c>
      <c r="E53" s="36" t="s">
        <v>119</v>
      </c>
      <c r="F53" s="70">
        <v>10018</v>
      </c>
      <c r="G53" s="71">
        <v>10000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30" customHeight="1">
      <c r="A54" s="27">
        <v>39</v>
      </c>
      <c r="B54" s="386"/>
      <c r="C54" s="306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70">
        <v>10023</v>
      </c>
      <c r="G54" s="71">
        <v>11995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32.25" customHeight="1">
      <c r="A55" s="27">
        <v>40</v>
      </c>
      <c r="B55" s="386"/>
      <c r="C55" s="306" t="s">
        <v>1158</v>
      </c>
      <c r="D55" s="35" t="str">
        <f>VLOOKUP($C55,'[2]Tài khoản'!A$2:D$2746,2,FALSE)</f>
        <v>IND,PWR,SMT,1.5uH,30%,4A,16mohm</v>
      </c>
      <c r="E55" s="36" t="s">
        <v>119</v>
      </c>
      <c r="F55" s="70">
        <v>10018</v>
      </c>
      <c r="G55" s="71">
        <v>10000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33" customHeight="1">
      <c r="A56" s="27">
        <v>41</v>
      </c>
      <c r="B56" s="386"/>
      <c r="C56" s="306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70">
        <v>9518</v>
      </c>
      <c r="G56" s="71">
        <v>10500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24.2" customHeight="1">
      <c r="A57" s="27">
        <v>42</v>
      </c>
      <c r="B57" s="386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70">
        <v>176425</v>
      </c>
      <c r="G57" s="71">
        <v>180000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24.2" customHeight="1">
      <c r="A58" s="27">
        <v>43</v>
      </c>
      <c r="B58" s="386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70">
        <v>78304</v>
      </c>
      <c r="G58" s="71">
        <v>80000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28.5" customHeight="1">
      <c r="A59" s="27">
        <v>44</v>
      </c>
      <c r="B59" s="386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70">
        <v>3723</v>
      </c>
      <c r="G59" s="71">
        <v>9998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24.2" customHeight="1">
      <c r="A60" s="27">
        <v>45</v>
      </c>
      <c r="B60" s="386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70">
        <v>7491</v>
      </c>
      <c r="G60" s="71">
        <v>9999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24.2" customHeight="1">
      <c r="A61" s="27">
        <v>46</v>
      </c>
      <c r="B61" s="386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70">
        <v>149850</v>
      </c>
      <c r="G61" s="71">
        <v>150000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24.2" customHeight="1">
      <c r="A62" s="27">
        <v>47</v>
      </c>
      <c r="B62" s="386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70">
        <v>16040</v>
      </c>
      <c r="G62" s="71">
        <v>19998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3" customHeight="1">
      <c r="A63" s="27">
        <v>48</v>
      </c>
      <c r="B63" s="386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70">
        <v>5420</v>
      </c>
      <c r="G63" s="71">
        <v>9999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24.2" customHeight="1">
      <c r="A64" s="27">
        <v>49</v>
      </c>
      <c r="B64" s="386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70">
        <v>14038</v>
      </c>
      <c r="G64" s="71">
        <v>20000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24.2" customHeight="1">
      <c r="A65" s="27">
        <v>50</v>
      </c>
      <c r="B65" s="386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70">
        <v>2022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24.2" customHeight="1">
      <c r="A66" s="27">
        <v>51</v>
      </c>
      <c r="B66" s="386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70">
        <v>2025</v>
      </c>
      <c r="G66" s="71">
        <v>9998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29.25" customHeight="1">
      <c r="A67" s="27">
        <v>52</v>
      </c>
      <c r="B67" s="386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70">
        <v>3572</v>
      </c>
      <c r="G67" s="71">
        <v>9999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24.2" customHeight="1">
      <c r="A68" s="27">
        <v>53</v>
      </c>
      <c r="B68" s="386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70">
        <v>16293</v>
      </c>
      <c r="G68" s="71">
        <v>19998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24.2" customHeight="1">
      <c r="A69" s="27">
        <v>54</v>
      </c>
      <c r="B69" s="386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70">
        <v>53768</v>
      </c>
      <c r="G69" s="71">
        <v>60000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24.2" customHeight="1">
      <c r="A70" s="27">
        <v>55</v>
      </c>
      <c r="B70" s="386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70">
        <v>8274</v>
      </c>
      <c r="G70" s="71">
        <v>9999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28.5" customHeight="1">
      <c r="A71" s="27">
        <v>56</v>
      </c>
      <c r="B71" s="386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70">
        <v>2976</v>
      </c>
      <c r="G71" s="71">
        <v>9999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31.5" customHeight="1">
      <c r="A72" s="27">
        <v>57</v>
      </c>
      <c r="B72" s="386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70">
        <v>17552</v>
      </c>
      <c r="G72" s="71">
        <v>20000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1.5" customHeight="1">
      <c r="A73" s="27">
        <v>58</v>
      </c>
      <c r="B73" s="386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70">
        <v>20041</v>
      </c>
      <c r="G73" s="71">
        <v>26798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24.2" customHeight="1">
      <c r="A74" s="27">
        <v>59</v>
      </c>
      <c r="B74" s="386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70">
        <v>38078</v>
      </c>
      <c r="G74" s="71">
        <v>40000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4.2" customHeight="1">
      <c r="A75" s="27">
        <v>60</v>
      </c>
      <c r="B75" s="386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70">
        <v>2028</v>
      </c>
      <c r="G75" s="71">
        <v>9999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4.2" customHeight="1">
      <c r="A76" s="27">
        <v>61</v>
      </c>
      <c r="B76" s="386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70">
        <v>17392</v>
      </c>
      <c r="G76" s="71">
        <v>20000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4.2" customHeight="1">
      <c r="A77" s="27">
        <v>62</v>
      </c>
      <c r="B77" s="386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70">
        <v>6172</v>
      </c>
      <c r="G77" s="71">
        <v>10000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4.2" customHeight="1">
      <c r="A78" s="27">
        <v>63</v>
      </c>
      <c r="B78" s="386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70">
        <v>30014</v>
      </c>
      <c r="G78" s="71">
        <v>33997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4.2" customHeight="1">
      <c r="A79" s="27">
        <v>64</v>
      </c>
      <c r="B79" s="386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70">
        <v>7172</v>
      </c>
      <c r="G79" s="71">
        <v>9999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4.2" customHeight="1">
      <c r="A80" s="27">
        <v>65</v>
      </c>
      <c r="B80" s="386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70">
        <v>5872</v>
      </c>
      <c r="G80" s="71">
        <v>10000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4.2" customHeight="1">
      <c r="A81" s="27">
        <v>66</v>
      </c>
      <c r="B81" s="386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70">
        <v>2026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4.2" customHeight="1">
      <c r="A82" s="27">
        <v>67</v>
      </c>
      <c r="B82" s="386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70">
        <v>8621</v>
      </c>
      <c r="G82" s="71">
        <v>9999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29.25" customHeight="1">
      <c r="A83" s="27">
        <v>68</v>
      </c>
      <c r="B83" s="386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70">
        <v>17496</v>
      </c>
      <c r="G83" s="71">
        <v>20000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4.2" customHeight="1">
      <c r="A84" s="27">
        <v>69</v>
      </c>
      <c r="B84" s="386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70">
        <v>4373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4.2" customHeight="1">
      <c r="A85" s="27">
        <v>70</v>
      </c>
      <c r="B85" s="386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70">
        <v>114216</v>
      </c>
      <c r="G85" s="71">
        <v>120000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30" customHeight="1">
      <c r="A86" s="27">
        <v>71</v>
      </c>
      <c r="B86" s="386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70">
        <v>14737</v>
      </c>
      <c r="G86" s="71">
        <v>20000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4.2" customHeight="1">
      <c r="A87" s="27">
        <v>72</v>
      </c>
      <c r="B87" s="386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70">
        <v>2026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24.2" customHeight="1">
      <c r="A88" s="27">
        <v>73</v>
      </c>
      <c r="B88" s="386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70">
        <v>7273</v>
      </c>
      <c r="G88" s="71">
        <v>9999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30.95" customHeight="1">
      <c r="A89" s="27">
        <v>74</v>
      </c>
      <c r="B89" s="386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70">
        <v>8769</v>
      </c>
      <c r="G89" s="71">
        <v>9999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24.2" customHeight="1">
      <c r="A90" s="27">
        <v>75</v>
      </c>
      <c r="B90" s="386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70">
        <v>14042</v>
      </c>
      <c r="G90" s="71">
        <v>19999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24.2" customHeight="1">
      <c r="A91" s="27">
        <v>76</v>
      </c>
      <c r="B91" s="386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70">
        <v>19037</v>
      </c>
      <c r="G91" s="71">
        <v>20000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30.95" customHeight="1">
      <c r="A92" s="27">
        <v>77</v>
      </c>
      <c r="B92" s="386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70">
        <v>19886</v>
      </c>
      <c r="G92" s="71">
        <v>20250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5.2" customHeight="1">
      <c r="A93" s="27">
        <v>78</v>
      </c>
      <c r="B93" s="386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70">
        <v>10018</v>
      </c>
      <c r="G93" s="71">
        <v>10650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7.5" customHeight="1">
      <c r="A94" s="27">
        <v>79</v>
      </c>
      <c r="B94" s="386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70">
        <v>9991</v>
      </c>
      <c r="G94" s="71">
        <v>10000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45.2" customHeight="1">
      <c r="A95" s="27">
        <v>80</v>
      </c>
      <c r="B95" s="386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70">
        <v>10018</v>
      </c>
      <c r="G95" s="71">
        <v>11900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24.2" customHeight="1">
      <c r="A96" s="27">
        <v>81</v>
      </c>
      <c r="B96" s="386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70">
        <v>9993</v>
      </c>
      <c r="G96" s="71">
        <v>12000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0.95" customHeight="1">
      <c r="A97" s="27">
        <v>82</v>
      </c>
      <c r="B97" s="386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70">
        <v>9969</v>
      </c>
      <c r="G97" s="71">
        <v>9969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3" customHeight="1">
      <c r="A98" s="27">
        <v>83</v>
      </c>
      <c r="B98" s="386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70">
        <v>9903</v>
      </c>
      <c r="G98" s="71">
        <v>10080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1.5" customHeight="1">
      <c r="A99" s="27">
        <v>84</v>
      </c>
      <c r="B99" s="386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70">
        <v>10018</v>
      </c>
      <c r="G99" s="71">
        <v>12000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42.2" customHeight="1">
      <c r="A100" s="27">
        <v>85</v>
      </c>
      <c r="B100" s="386"/>
      <c r="C100" s="103" t="s">
        <v>2021</v>
      </c>
      <c r="D100" s="35" t="str">
        <f>VLOOKUP($C100,'[2]Tài khoản'!A$2:D$2746,2,FALSE)</f>
        <v>IC,FLASH,TSOP48,1Gb,30nS</v>
      </c>
      <c r="E100" s="36" t="s">
        <v>119</v>
      </c>
      <c r="F100" s="70">
        <v>9458</v>
      </c>
      <c r="G100" s="71">
        <v>9600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4.25" customHeight="1">
      <c r="A101" s="27">
        <v>86</v>
      </c>
      <c r="B101" s="386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70">
        <v>8018</v>
      </c>
      <c r="G101" s="71">
        <v>8950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24.2" customHeight="1">
      <c r="A102" s="27">
        <v>87</v>
      </c>
      <c r="B102" s="386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70">
        <v>8018</v>
      </c>
      <c r="G102" s="71">
        <f>G101</f>
        <v>8950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9.75" customHeight="1">
      <c r="A103" s="27">
        <v>88</v>
      </c>
      <c r="B103" s="386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70">
        <v>10018</v>
      </c>
      <c r="G103" s="71">
        <v>10000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9.75" customHeight="1">
      <c r="A104" s="27">
        <v>89</v>
      </c>
      <c r="B104" s="386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70">
        <v>18011</v>
      </c>
      <c r="G104" s="71">
        <v>21000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9.75" customHeight="1">
      <c r="A105" s="27">
        <v>90</v>
      </c>
      <c r="B105" s="386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70">
        <v>9068</v>
      </c>
      <c r="G105" s="71">
        <v>12000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9.75" customHeight="1">
      <c r="A106" s="27">
        <v>91</v>
      </c>
      <c r="B106" s="386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70">
        <v>8018</v>
      </c>
      <c r="G106" s="71">
        <v>9000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9.75" customHeight="1">
      <c r="A107" s="27">
        <v>92</v>
      </c>
      <c r="B107" s="386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70">
        <v>19036</v>
      </c>
      <c r="G107" s="71">
        <v>21000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9.75" customHeight="1">
      <c r="A108" s="27">
        <v>93</v>
      </c>
      <c r="B108" s="386"/>
      <c r="C108" s="29" t="s">
        <v>6057</v>
      </c>
      <c r="D108" s="35" t="s">
        <v>2874</v>
      </c>
      <c r="E108" s="36" t="s">
        <v>119</v>
      </c>
      <c r="F108" s="70">
        <v>10000</v>
      </c>
      <c r="G108" s="71">
        <v>10000</v>
      </c>
      <c r="H108" s="68"/>
      <c r="I108" s="159" t="e">
        <f>VLOOKUP(C108,'Danh mục VT'!A$2:E$2898,5,FALSE)</f>
        <v>#N/A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9.75" customHeight="1">
      <c r="A109" s="27">
        <v>94</v>
      </c>
      <c r="B109" s="386"/>
      <c r="C109" s="29" t="s">
        <v>1092</v>
      </c>
      <c r="D109" s="35" t="s">
        <v>1093</v>
      </c>
      <c r="E109" s="36" t="s">
        <v>119</v>
      </c>
      <c r="F109" s="70">
        <v>20000</v>
      </c>
      <c r="G109" s="71">
        <v>20000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1.75" customHeight="1">
      <c r="A110" s="171" t="s">
        <v>22</v>
      </c>
      <c r="B110" s="172"/>
      <c r="D110" s="174" t="s">
        <v>6320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 ht="15" customHeight="1">
      <c r="A111" s="82"/>
      <c r="E111" s="430" t="s">
        <v>6319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 ht="15" customHeigh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 ht="15" customHeigh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 ht="15" customHeight="1">
      <c r="A114" s="1"/>
      <c r="B114" s="2"/>
      <c r="C114" s="2"/>
      <c r="D114" s="384"/>
      <c r="E114" s="384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 ht="15" customHeight="1">
      <c r="A115" s="1"/>
      <c r="B115" s="2"/>
      <c r="C115" s="2"/>
      <c r="D115" s="384"/>
      <c r="E115" s="384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 ht="15" customHeight="1">
      <c r="A116" s="1"/>
      <c r="B116" s="2"/>
      <c r="C116" s="2"/>
      <c r="D116" s="384"/>
      <c r="E116" s="384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 ht="15" customHeight="1">
      <c r="A117" s="1"/>
      <c r="B117" s="2"/>
      <c r="C117" s="2"/>
      <c r="D117" s="384"/>
      <c r="E117" s="384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 ht="15" customHeigh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 ht="15" customHeight="1">
      <c r="P119" s="2"/>
      <c r="Q119" s="2"/>
    </row>
    <row r="120" spans="1:17" ht="15" customHeight="1">
      <c r="P120" s="2"/>
      <c r="Q120" s="2"/>
    </row>
    <row r="121" spans="1:17" ht="15" customHeight="1">
      <c r="P121" s="2"/>
      <c r="Q121" s="2"/>
    </row>
    <row r="122" spans="1:17" ht="15" customHeight="1">
      <c r="P122" s="2"/>
      <c r="Q122" s="2"/>
    </row>
    <row r="123" spans="1:17" ht="15" customHeight="1">
      <c r="P123" s="2"/>
      <c r="Q123" s="2"/>
    </row>
    <row r="124" spans="1:17" ht="15" customHeight="1">
      <c r="P124" s="2"/>
      <c r="Q124" s="2"/>
    </row>
    <row r="125" spans="1:17" ht="15" customHeight="1">
      <c r="P125" s="2"/>
      <c r="Q125" s="2"/>
    </row>
    <row r="126" spans="1:17" ht="15" customHeight="1">
      <c r="P126" s="2"/>
      <c r="Q126" s="2"/>
    </row>
    <row r="127" spans="1:17" ht="15" customHeight="1">
      <c r="P127" s="2"/>
      <c r="Q127" s="2"/>
    </row>
    <row r="128" spans="1:17" ht="15" customHeight="1">
      <c r="P128" s="2"/>
      <c r="Q128" s="2"/>
    </row>
    <row r="129" spans="1:17" ht="15" customHeight="1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 ht="15" customHeight="1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 ht="15" customHeight="1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 ht="15" customHeight="1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 ht="15" customHeight="1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 ht="15" customHeight="1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 ht="15" customHeight="1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 ht="15" customHeight="1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 ht="15" customHeight="1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 ht="15" customHeight="1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 ht="15" customHeight="1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 ht="15" customHeight="1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 ht="15" customHeight="1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 ht="15" customHeight="1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 ht="15" customHeight="1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 ht="15" customHeight="1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 ht="15" customHeight="1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 ht="15" customHeight="1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 ht="15" customHeight="1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 ht="15" customHeight="1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 ht="15" customHeight="1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 ht="15" customHeight="1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 ht="15" customHeight="1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 ht="15" customHeight="1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 ht="15" customHeight="1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 ht="15" customHeight="1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4:H4"/>
    <mergeCell ref="A5:H5"/>
    <mergeCell ref="D14:D15"/>
    <mergeCell ref="E14:E15"/>
    <mergeCell ref="F14:H14"/>
    <mergeCell ref="A118:C118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8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8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8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84"/>
      <c r="G3" s="5"/>
      <c r="H3" s="6"/>
      <c r="I3" s="6"/>
      <c r="J3" s="6"/>
      <c r="K3" s="184"/>
      <c r="L3" s="184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19.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8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6317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6321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84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84" customFormat="1">
      <c r="A14" s="23" t="s">
        <v>11</v>
      </c>
      <c r="B14" s="385" t="s">
        <v>12</v>
      </c>
      <c r="C14" s="38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5" customHeight="1">
      <c r="A15" s="27"/>
      <c r="B15" s="38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3.75" customHeight="1">
      <c r="A16" s="27">
        <v>1</v>
      </c>
      <c r="B16" s="386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4500</v>
      </c>
      <c r="G16" s="38">
        <f>F16</f>
        <v>4500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3.75" customHeight="1">
      <c r="A17" s="27">
        <v>2</v>
      </c>
      <c r="B17" s="386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4500</v>
      </c>
      <c r="G17" s="38">
        <v>4675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>
      <c r="A18" s="27"/>
      <c r="B18" s="386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86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86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6322</v>
      </c>
      <c r="E22" s="46"/>
      <c r="F22" s="46"/>
      <c r="G22" s="47"/>
      <c r="N22" s="48"/>
      <c r="O22" s="2"/>
      <c r="P22" s="2"/>
    </row>
    <row r="23" spans="1:19">
      <c r="E23" s="429" t="s">
        <v>6319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84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84"/>
      <c r="E26" s="38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84"/>
      <c r="E27" s="38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84"/>
      <c r="E28" s="384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84"/>
      <c r="E29" s="384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84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activeCell="F8" sqref="F8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384" customWidth="1"/>
    <col min="7" max="7" width="9.5703125" style="384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84"/>
      <c r="G1" s="384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384"/>
      <c r="G2" s="384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384"/>
      <c r="G3" s="384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20.45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383"/>
      <c r="G6" s="383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6317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6356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84"/>
      <c r="G10" s="66"/>
      <c r="H10" s="387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>
      <c r="P13" s="1"/>
      <c r="Q13" s="2"/>
    </row>
    <row r="14" spans="1:17" s="384" customFormat="1">
      <c r="A14" s="23" t="s">
        <v>11</v>
      </c>
      <c r="B14" s="385" t="s">
        <v>12</v>
      </c>
      <c r="C14" s="385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29.25" customHeight="1">
      <c r="A15" s="27"/>
      <c r="B15" s="386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45.2" customHeight="1">
      <c r="A16" s="27">
        <v>1</v>
      </c>
      <c r="B16" s="386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5200</v>
      </c>
      <c r="G16" s="70">
        <v>5200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5.2" customHeight="1">
      <c r="A17" s="27">
        <v>2</v>
      </c>
      <c r="B17" s="386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5200</v>
      </c>
      <c r="G17" s="71">
        <v>5200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1.5" customHeight="1">
      <c r="A18" s="27">
        <v>3</v>
      </c>
      <c r="B18" s="386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5200</v>
      </c>
      <c r="G18" s="71">
        <v>5200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229"/>
      <c r="P18" s="229"/>
    </row>
    <row r="19" spans="1:16" s="65" customFormat="1" ht="30.95" customHeight="1">
      <c r="A19" s="27">
        <v>4</v>
      </c>
      <c r="B19" s="386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5400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1.5" customHeight="1">
      <c r="A20" s="27">
        <v>5</v>
      </c>
      <c r="B20" s="386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15600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59.25" customHeight="1">
      <c r="A21" s="27">
        <v>6</v>
      </c>
      <c r="B21" s="386"/>
      <c r="C21" s="29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v>5200</v>
      </c>
      <c r="G21" s="71">
        <v>5200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/>
      <c r="N21" s="70"/>
      <c r="O21" s="229"/>
      <c r="P21" s="229"/>
    </row>
    <row r="22" spans="1:16" s="65" customFormat="1" ht="45.2" customHeight="1">
      <c r="A22" s="27">
        <v>7</v>
      </c>
      <c r="B22" s="386"/>
      <c r="C22" s="29" t="s">
        <v>2592</v>
      </c>
      <c r="D22" s="35" t="str">
        <f>VLOOKUP($C22,'[2]Tài khoản'!A$2:D$2746,2,FALSE)</f>
        <v>CON,SC,RCPT,SIMPLEX,FLANGED,GRN,FBR/OPTIC,52x13x9.6mm</v>
      </c>
      <c r="E22" s="36" t="s">
        <v>55</v>
      </c>
      <c r="F22" s="70">
        <v>5200</v>
      </c>
      <c r="G22" s="71">
        <v>5200</v>
      </c>
      <c r="H22" s="68"/>
      <c r="I22" s="159"/>
      <c r="J22" s="185"/>
      <c r="K22" s="181"/>
      <c r="L22" s="183"/>
      <c r="M22" s="70"/>
      <c r="N22" s="70"/>
      <c r="O22" s="229"/>
      <c r="P22" s="229"/>
    </row>
    <row r="23" spans="1:16" s="113" customFormat="1" ht="18.75" customHeight="1">
      <c r="A23" s="27">
        <v>8</v>
      </c>
      <c r="B23" s="105"/>
      <c r="C23" s="29" t="s">
        <v>2594</v>
      </c>
      <c r="D23" s="35" t="str">
        <f>VLOOKUP($C23,'[2]Tài khoản'!A$2:D$2746,2,FALSE)</f>
        <v>Nắp dưới</v>
      </c>
      <c r="E23" s="108" t="s">
        <v>55</v>
      </c>
      <c r="F23" s="70">
        <v>5200</v>
      </c>
      <c r="G23" s="71">
        <v>5200</v>
      </c>
      <c r="H23" s="111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70"/>
      <c r="O23" s="229"/>
      <c r="P23" s="229"/>
    </row>
    <row r="24" spans="1:16" s="65" customFormat="1" ht="18.75" customHeight="1">
      <c r="A24" s="27">
        <v>9</v>
      </c>
      <c r="B24" s="386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5200</v>
      </c>
      <c r="G24" s="71">
        <v>5200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70"/>
      <c r="O24" s="69"/>
      <c r="P24" s="229"/>
    </row>
    <row r="25" spans="1:16" s="65" customFormat="1" ht="18.75" customHeight="1">
      <c r="A25" s="27">
        <v>10</v>
      </c>
      <c r="B25" s="386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5200</v>
      </c>
      <c r="G25" s="71">
        <v>5200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70"/>
      <c r="O25" s="69"/>
      <c r="P25" s="229"/>
    </row>
    <row r="26" spans="1:16" s="65" customFormat="1" ht="18.75" customHeight="1">
      <c r="A26" s="27">
        <v>11</v>
      </c>
      <c r="B26" s="386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20800</v>
      </c>
      <c r="G26" s="71">
        <v>20800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70"/>
      <c r="O26" s="69"/>
      <c r="P26" s="229"/>
    </row>
    <row r="27" spans="1:16" s="65" customFormat="1" ht="31.5" customHeight="1">
      <c r="A27" s="27">
        <v>12</v>
      </c>
      <c r="B27" s="386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20800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21" customHeight="1">
      <c r="A28" s="27">
        <v>13</v>
      </c>
      <c r="B28" s="386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5800</v>
      </c>
      <c r="G28" s="110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2.25" customHeight="1">
      <c r="A29" s="27">
        <v>14</v>
      </c>
      <c r="B29" s="386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5800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2.25" customHeight="1">
      <c r="A30" s="27">
        <v>15</v>
      </c>
      <c r="B30" s="386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v>5800</v>
      </c>
      <c r="G30" s="71"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70"/>
      <c r="O30" s="69"/>
      <c r="P30" s="229"/>
    </row>
    <row r="31" spans="1:16" s="65" customFormat="1" ht="46.5" customHeight="1">
      <c r="A31" s="27">
        <v>16</v>
      </c>
      <c r="B31" s="386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5800</v>
      </c>
      <c r="G31" s="71">
        <v>5800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70"/>
      <c r="O31" s="69"/>
      <c r="P31" s="229"/>
    </row>
    <row r="32" spans="1:16" s="65" customFormat="1" ht="33" customHeight="1">
      <c r="A32" s="27">
        <v>17</v>
      </c>
      <c r="B32" s="386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290</v>
      </c>
      <c r="G32" s="71">
        <v>1000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P32" s="229"/>
    </row>
    <row r="33" spans="1:17" s="65" customFormat="1" ht="21" customHeight="1">
      <c r="A33" s="27">
        <v>18</v>
      </c>
      <c r="B33" s="386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290</v>
      </c>
      <c r="G33" s="71">
        <v>290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89"/>
      <c r="O33" s="69"/>
      <c r="P33" s="229"/>
    </row>
    <row r="34" spans="1:17" s="65" customFormat="1" ht="21.75" customHeight="1">
      <c r="A34" s="27">
        <v>19</v>
      </c>
      <c r="B34" s="386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5800</v>
      </c>
      <c r="G34" s="71">
        <v>5800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70"/>
      <c r="O34" s="230"/>
      <c r="P34" s="229"/>
    </row>
    <row r="35" spans="1:17" s="65" customFormat="1" ht="31.5" customHeight="1">
      <c r="A35" s="27">
        <v>20</v>
      </c>
      <c r="B35" s="386"/>
      <c r="C35" s="29" t="s">
        <v>2664</v>
      </c>
      <c r="D35" s="35" t="str">
        <f>VLOOKUP($C35,'[2]Tài khoản'!A$2:D$2746,2,FALSE)</f>
        <v>Sách Hướng dẫn sử dụng nhanh</v>
      </c>
      <c r="E35" s="36" t="s">
        <v>55</v>
      </c>
      <c r="F35" s="70">
        <v>5800</v>
      </c>
      <c r="G35" s="71">
        <v>5800</v>
      </c>
      <c r="H35" s="68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70"/>
      <c r="P35" s="229"/>
    </row>
    <row r="36" spans="1:17" s="113" customFormat="1" ht="26.25" customHeight="1">
      <c r="A36" s="27">
        <v>21</v>
      </c>
      <c r="B36" s="105"/>
      <c r="C36" s="29" t="s">
        <v>2540</v>
      </c>
      <c r="D36" s="35" t="str">
        <f>VLOOKUP($C36,'[2]Tài khoản'!A$2:D$2746,2,FALSE)</f>
        <v>PCBA BCM68380</v>
      </c>
      <c r="E36" s="108" t="s">
        <v>55</v>
      </c>
      <c r="F36" s="70">
        <v>5200</v>
      </c>
      <c r="G36" s="71">
        <v>5211</v>
      </c>
      <c r="H36" s="111"/>
      <c r="I36" s="159" t="str">
        <f>VLOOKUP(C36,'Danh mục VT'!A$2:E$2898,5,FALSE)</f>
        <v>TP</v>
      </c>
      <c r="J36" s="187" t="s">
        <v>5915</v>
      </c>
      <c r="K36" s="188" t="str">
        <f>VLOOKUP(C36,'Danh mục VT'!A$2:D$2898,4,FALSE)</f>
        <v>15511</v>
      </c>
      <c r="L36" s="183" t="s">
        <v>5924</v>
      </c>
      <c r="M36" s="70"/>
      <c r="N36" s="189"/>
      <c r="O36" s="230"/>
      <c r="P36" s="229"/>
    </row>
    <row r="37" spans="1:17" s="113" customFormat="1" ht="34.700000000000003" customHeight="1">
      <c r="A37" s="27">
        <v>22</v>
      </c>
      <c r="B37" s="232"/>
      <c r="C37" s="29" t="s">
        <v>79</v>
      </c>
      <c r="D37" s="35" t="str">
        <f>VLOOKUP($C37,'[2]Tài khoản'!A$2:D$2746,2,FALSE)</f>
        <v>Bộ nguồn AC/DC  AC 100~240V DC 12V 1.25A</v>
      </c>
      <c r="E37" s="108" t="s">
        <v>55</v>
      </c>
      <c r="F37" s="126">
        <v>5800</v>
      </c>
      <c r="G37" s="126">
        <v>6200</v>
      </c>
      <c r="H37" s="235"/>
      <c r="I37" s="159" t="str">
        <f>VLOOKUP(C37,'Danh mục VT'!A$2:E$2898,5,FALSE)</f>
        <v>TP</v>
      </c>
      <c r="J37" s="187" t="s">
        <v>5915</v>
      </c>
      <c r="K37" s="188" t="str">
        <f>VLOOKUP(C37,'Danh mục VT'!A$2:D$2898,4,FALSE)</f>
        <v>15511</v>
      </c>
      <c r="L37" s="183" t="s">
        <v>5924</v>
      </c>
      <c r="M37" s="126"/>
      <c r="N37" s="189"/>
      <c r="O37" s="230"/>
      <c r="P37" s="229"/>
    </row>
    <row r="38" spans="1:17" s="239" customFormat="1" ht="25.5" customHeight="1">
      <c r="A38" s="237" t="s">
        <v>22</v>
      </c>
      <c r="B38" s="238"/>
      <c r="D38" s="439" t="s">
        <v>6323</v>
      </c>
      <c r="E38" s="439"/>
      <c r="F38" s="439"/>
      <c r="G38" s="439"/>
      <c r="H38" s="439"/>
      <c r="I38" s="243"/>
      <c r="J38" s="258"/>
      <c r="K38" s="258"/>
      <c r="L38" s="258"/>
      <c r="M38" s="243"/>
      <c r="N38" s="243"/>
      <c r="O38" s="259"/>
      <c r="P38" s="259"/>
    </row>
    <row r="39" spans="1:17" s="77" customFormat="1" ht="18.75" customHeight="1">
      <c r="A39" s="82"/>
      <c r="E39" s="430" t="s">
        <v>6319</v>
      </c>
      <c r="F39" s="430"/>
      <c r="G39" s="430"/>
      <c r="H39" s="430"/>
      <c r="I39" s="63"/>
      <c r="J39" s="178"/>
      <c r="K39" s="178"/>
      <c r="L39" s="178"/>
      <c r="M39" s="63"/>
      <c r="N39" s="63"/>
      <c r="O39" s="82"/>
      <c r="P39" s="82"/>
    </row>
    <row r="40" spans="1:17" s="77" customForma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2"/>
      <c r="P40" s="82"/>
    </row>
    <row r="41" spans="1:17" s="89" customForma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231"/>
      <c r="P41" s="231"/>
    </row>
    <row r="42" spans="1:17" s="65" customFormat="1">
      <c r="A42" s="1"/>
      <c r="B42" s="2"/>
      <c r="C42" s="2"/>
      <c r="D42" s="384"/>
      <c r="E42" s="384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>
      <c r="A43" s="1"/>
      <c r="B43" s="2"/>
      <c r="C43" s="2"/>
      <c r="D43" s="384"/>
      <c r="E43" s="384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>
      <c r="A44" s="1"/>
      <c r="B44" s="2"/>
      <c r="C44" s="2"/>
      <c r="D44" s="384"/>
      <c r="E44" s="384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384"/>
      <c r="E45" s="384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57" customForma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5"/>
      <c r="P46" s="5"/>
    </row>
    <row r="47" spans="1:17">
      <c r="P47" s="1"/>
      <c r="Q47" s="2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9" spans="1:17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</sheetData>
  <mergeCells count="13">
    <mergeCell ref="D38:H38"/>
    <mergeCell ref="A4:H4"/>
    <mergeCell ref="A5:H5"/>
    <mergeCell ref="D14:D15"/>
    <mergeCell ref="E14:E15"/>
    <mergeCell ref="F14:H14"/>
    <mergeCell ref="A46:C46"/>
    <mergeCell ref="E39:H39"/>
    <mergeCell ref="A40:C40"/>
    <mergeCell ref="E40:F40"/>
    <mergeCell ref="G40:H40"/>
    <mergeCell ref="A41:C41"/>
    <mergeCell ref="E41:F41"/>
  </mergeCells>
  <pageMargins left="0.7" right="0.7" top="0.75" bottom="0.75" header="0.3" footer="0.3"/>
  <pageSetup paperSize="9"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F16" sqref="F16:G22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96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96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96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96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1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95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6317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6357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96"/>
      <c r="G10" s="400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96" customFormat="1" ht="25.5">
      <c r="A14" s="23" t="s">
        <v>11</v>
      </c>
      <c r="B14" s="397" t="s">
        <v>12</v>
      </c>
      <c r="C14" s="3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5.5" customHeight="1">
      <c r="A15" s="27"/>
      <c r="B15" s="3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5.25" customHeight="1">
      <c r="A16" s="27">
        <v>1</v>
      </c>
      <c r="B16" s="398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405">
        <v>5200</v>
      </c>
      <c r="G16" s="405">
        <v>5200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37"/>
      <c r="N16" s="257"/>
      <c r="O16" s="33"/>
      <c r="P16" s="33"/>
    </row>
    <row r="17" spans="1:19" s="8" customFormat="1" ht="48" customHeight="1">
      <c r="A17" s="27">
        <v>2</v>
      </c>
      <c r="B17" s="398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405">
        <v>2600</v>
      </c>
      <c r="G17" s="405">
        <v>2607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37"/>
      <c r="N17" s="257"/>
      <c r="O17" s="33"/>
      <c r="P17" s="33"/>
    </row>
    <row r="18" spans="1:19" s="8" customFormat="1" ht="40.5" customHeight="1">
      <c r="A18" s="27">
        <v>3</v>
      </c>
      <c r="B18" s="398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405">
        <v>2600</v>
      </c>
      <c r="G18" s="405">
        <v>2600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37"/>
      <c r="N18" s="257"/>
      <c r="O18" s="33"/>
      <c r="P18" s="33"/>
    </row>
    <row r="19" spans="1:19" s="8" customFormat="1" ht="45.75" customHeight="1">
      <c r="A19" s="27">
        <v>4</v>
      </c>
      <c r="B19" s="398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405">
        <v>2600</v>
      </c>
      <c r="G19" s="405">
        <v>3000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5870</v>
      </c>
      <c r="L19" s="183" t="s">
        <v>5905</v>
      </c>
      <c r="M19" s="37"/>
      <c r="N19" s="58"/>
      <c r="O19" s="33"/>
      <c r="P19" s="33"/>
      <c r="Q19" s="42"/>
      <c r="R19" s="42"/>
      <c r="S19" s="42"/>
    </row>
    <row r="20" spans="1:19" s="8" customFormat="1" ht="45.2" customHeight="1">
      <c r="A20" s="27">
        <v>5</v>
      </c>
      <c r="B20" s="398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405">
        <v>1000</v>
      </c>
      <c r="G20" s="405">
        <v>1000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37"/>
      <c r="N20" s="58"/>
      <c r="O20" s="33"/>
      <c r="P20" s="33"/>
      <c r="Q20" s="42"/>
      <c r="R20" s="42"/>
      <c r="S20" s="42"/>
    </row>
    <row r="21" spans="1:19" s="8" customFormat="1" ht="34.700000000000003" customHeight="1">
      <c r="A21" s="128">
        <v>6</v>
      </c>
      <c r="B21" s="277"/>
      <c r="C21" s="29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405">
        <v>2600</v>
      </c>
      <c r="G21" s="405">
        <v>2600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37"/>
      <c r="N21" s="58"/>
      <c r="O21" s="33"/>
      <c r="P21" s="33"/>
      <c r="Q21" s="42"/>
      <c r="R21" s="42"/>
      <c r="S21" s="42"/>
    </row>
    <row r="22" spans="1:19" s="8" customFormat="1" ht="37.5" customHeight="1">
      <c r="A22" s="134">
        <v>7</v>
      </c>
      <c r="B22" s="125"/>
      <c r="C22" s="29" t="s">
        <v>117</v>
      </c>
      <c r="D22" s="35" t="str">
        <f>VLOOKUP($C22,'[2]Tài khoản'!A$2:D$2746,2,FALSE)</f>
        <v>SWH,PSH,T/H,R/A,SPST</v>
      </c>
      <c r="E22" s="399" t="s">
        <v>119</v>
      </c>
      <c r="F22" s="405">
        <v>5200</v>
      </c>
      <c r="G22" s="405">
        <v>6000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31"/>
      <c r="N22" s="279"/>
      <c r="O22" s="33"/>
      <c r="P22" s="33"/>
      <c r="Q22" s="42"/>
      <c r="R22" s="42"/>
      <c r="S22" s="42"/>
    </row>
    <row r="23" spans="1:19" s="8" customForma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>
      <c r="A24" s="14" t="s">
        <v>22</v>
      </c>
      <c r="B24" s="18"/>
      <c r="D24" s="11" t="s">
        <v>6358</v>
      </c>
      <c r="E24" s="46"/>
      <c r="F24" s="46"/>
      <c r="G24" s="47"/>
      <c r="N24" s="1"/>
      <c r="O24" s="1"/>
      <c r="P24" s="1"/>
    </row>
    <row r="25" spans="1:19">
      <c r="E25" s="429" t="s">
        <v>6319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96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96"/>
      <c r="E28" s="396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96"/>
      <c r="E29" s="396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96"/>
      <c r="E30" s="396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96"/>
      <c r="E31" s="396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96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"/>
  <sheetViews>
    <sheetView workbookViewId="0">
      <selection activeCell="H16" sqref="H1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5703125" style="2" customWidth="1" collapsed="1"/>
    <col min="4" max="4" width="24.7109375" style="2" customWidth="1"/>
    <col min="5" max="5" width="7.140625" style="2" customWidth="1"/>
    <col min="6" max="6" width="10" style="384" customWidth="1"/>
    <col min="7" max="7" width="10.42578125" style="384" customWidth="1"/>
    <col min="8" max="8" width="10" style="5" customWidth="1"/>
    <col min="9" max="9" width="15.42578125" style="63" customWidth="1"/>
    <col min="10" max="10" width="9.28515625" style="178" customWidth="1"/>
    <col min="11" max="11" width="9.140625" style="178"/>
    <col min="12" max="12" width="15" style="63" customWidth="1"/>
    <col min="13" max="13" width="11.140625" style="63" bestFit="1" customWidth="1"/>
    <col min="14" max="14" width="9.140625" style="64"/>
    <col min="15" max="15" width="22.42578125" style="65" customWidth="1"/>
    <col min="16" max="16" width="35.140625" style="65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65" customFormat="1">
      <c r="A1" s="1" t="s">
        <v>0</v>
      </c>
      <c r="B1" s="2"/>
      <c r="C1" s="3"/>
      <c r="D1" s="3"/>
      <c r="E1" s="2"/>
      <c r="F1" s="384"/>
      <c r="G1" s="384"/>
      <c r="H1" s="5"/>
      <c r="I1" s="63"/>
      <c r="J1" s="178"/>
      <c r="K1" s="178"/>
      <c r="L1" s="63"/>
      <c r="M1" s="63"/>
      <c r="N1" s="64"/>
    </row>
    <row r="2" spans="1:14" s="65" customFormat="1">
      <c r="A2" s="1" t="s">
        <v>83</v>
      </c>
      <c r="B2" s="2"/>
      <c r="C2" s="3"/>
      <c r="D2" s="3"/>
      <c r="E2" s="2"/>
      <c r="F2" s="384"/>
      <c r="G2" s="384"/>
      <c r="H2" s="5"/>
      <c r="I2" s="63"/>
      <c r="J2" s="178"/>
      <c r="K2" s="178"/>
      <c r="L2" s="63"/>
      <c r="M2" s="63"/>
      <c r="N2" s="64"/>
    </row>
    <row r="3" spans="1:14" s="65" customFormat="1">
      <c r="A3" s="1"/>
      <c r="B3" s="2"/>
      <c r="C3" s="9"/>
      <c r="D3" s="2"/>
      <c r="E3" s="2"/>
      <c r="F3" s="384"/>
      <c r="G3" s="384"/>
      <c r="H3" s="5"/>
      <c r="I3" s="63"/>
      <c r="J3" s="178"/>
      <c r="K3" s="178"/>
      <c r="L3" s="63"/>
      <c r="M3" s="63"/>
      <c r="N3" s="64"/>
    </row>
    <row r="4" spans="1:14" s="65" customFormat="1" ht="21.7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63"/>
      <c r="M4" s="63"/>
      <c r="N4" s="64"/>
    </row>
    <row r="5" spans="1:14" s="65" customFormat="1" ht="21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/>
      <c r="J5" s="178"/>
      <c r="K5" s="178"/>
      <c r="L5" s="63"/>
      <c r="M5" s="63"/>
      <c r="N5" s="64"/>
    </row>
    <row r="6" spans="1:14" s="65" customFormat="1">
      <c r="A6" s="1"/>
      <c r="B6" s="2"/>
      <c r="C6" s="3"/>
      <c r="D6" s="3"/>
      <c r="E6" s="3"/>
      <c r="F6" s="383"/>
      <c r="G6" s="383"/>
      <c r="H6" s="5"/>
      <c r="I6" s="63"/>
      <c r="J6" s="178"/>
      <c r="K6" s="178"/>
      <c r="L6" s="63"/>
      <c r="M6" s="63"/>
      <c r="N6" s="64"/>
    </row>
    <row r="7" spans="1:14" s="65" customFormat="1">
      <c r="A7" s="1"/>
      <c r="B7" s="2"/>
      <c r="C7" s="2"/>
      <c r="D7" s="11"/>
      <c r="E7" s="100" t="s">
        <v>6314</v>
      </c>
      <c r="F7" s="12"/>
      <c r="G7" s="12"/>
      <c r="H7" s="5"/>
      <c r="I7" s="63"/>
      <c r="J7" s="178"/>
      <c r="K7" s="178"/>
      <c r="L7" s="63"/>
      <c r="M7" s="63"/>
      <c r="N7" s="64"/>
    </row>
    <row r="8" spans="1:14" s="65" customFormat="1">
      <c r="A8" s="1"/>
      <c r="B8" s="2"/>
      <c r="C8" s="2"/>
      <c r="D8" s="11"/>
      <c r="E8" s="11" t="s">
        <v>4</v>
      </c>
      <c r="F8" s="93">
        <v>154524</v>
      </c>
      <c r="G8" s="13"/>
      <c r="H8" s="5"/>
      <c r="I8" s="63"/>
      <c r="J8" s="178"/>
      <c r="K8" s="178"/>
      <c r="L8" s="63"/>
      <c r="M8" s="63"/>
      <c r="N8" s="64"/>
    </row>
    <row r="10" spans="1:14" s="65" customFormat="1">
      <c r="A10" s="14" t="s">
        <v>5</v>
      </c>
      <c r="B10" s="15"/>
      <c r="C10" s="2"/>
      <c r="D10" s="101" t="s">
        <v>85</v>
      </c>
      <c r="E10" s="11" t="s">
        <v>6</v>
      </c>
      <c r="F10" s="384"/>
      <c r="G10" s="66"/>
      <c r="H10" s="387"/>
      <c r="I10" s="63"/>
      <c r="J10" s="178"/>
      <c r="K10" s="178"/>
      <c r="L10" s="63"/>
      <c r="M10" s="63"/>
      <c r="N10" s="64"/>
    </row>
    <row r="11" spans="1:14" s="65" customFormat="1">
      <c r="A11" s="14" t="s">
        <v>7</v>
      </c>
      <c r="B11" s="18"/>
      <c r="C11" s="2"/>
      <c r="D11" s="67" t="s">
        <v>177</v>
      </c>
      <c r="E11" s="20"/>
      <c r="F11" s="2"/>
      <c r="G11" s="2"/>
      <c r="H11" s="5"/>
      <c r="I11" s="63"/>
      <c r="J11" s="178"/>
      <c r="K11" s="178"/>
      <c r="L11" s="63"/>
      <c r="M11" s="63"/>
      <c r="N11" s="64"/>
    </row>
    <row r="12" spans="1:14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63"/>
      <c r="M12" s="63"/>
      <c r="N12" s="64"/>
    </row>
    <row r="13" spans="1:14" s="2" customFormat="1">
      <c r="A13" s="1"/>
      <c r="F13" s="384"/>
      <c r="G13" s="384"/>
      <c r="H13" s="5"/>
      <c r="I13" s="63"/>
      <c r="J13" s="178"/>
      <c r="K13" s="178"/>
      <c r="L13" s="63"/>
      <c r="M13" s="63"/>
      <c r="N13" s="64"/>
    </row>
    <row r="14" spans="1:14" s="384" customFormat="1">
      <c r="A14" s="23" t="s">
        <v>11</v>
      </c>
      <c r="B14" s="385" t="s">
        <v>12</v>
      </c>
      <c r="C14" s="385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49" t="s">
        <v>186</v>
      </c>
      <c r="M14" s="153" t="s">
        <v>187</v>
      </c>
      <c r="N14" s="26"/>
    </row>
    <row r="15" spans="1:14" s="65" customFormat="1" ht="24.2" customHeight="1">
      <c r="A15" s="27"/>
      <c r="B15" s="386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50"/>
      <c r="M15" s="154"/>
      <c r="N15" s="64"/>
    </row>
    <row r="16" spans="1:14" s="92" customFormat="1" ht="21" customHeight="1">
      <c r="A16" s="27">
        <v>1</v>
      </c>
      <c r="B16" s="386"/>
      <c r="C16" s="35" t="s">
        <v>143</v>
      </c>
      <c r="D16" s="35" t="s">
        <v>178</v>
      </c>
      <c r="E16" s="36" t="s">
        <v>55</v>
      </c>
      <c r="F16" s="70">
        <v>33000</v>
      </c>
      <c r="G16" s="70">
        <v>33600</v>
      </c>
      <c r="H16" s="68"/>
      <c r="I16" s="159" t="s">
        <v>86</v>
      </c>
      <c r="J16" s="185" t="s">
        <v>5916</v>
      </c>
      <c r="K16" s="181" t="s">
        <v>5874</v>
      </c>
      <c r="L16" s="58" t="s">
        <v>5956</v>
      </c>
      <c r="M16" s="145"/>
      <c r="N16" s="91"/>
    </row>
    <row r="17" spans="1:14" s="92" customFormat="1" ht="25.5">
      <c r="A17" s="27">
        <v>2</v>
      </c>
      <c r="B17" s="386"/>
      <c r="C17" s="35" t="s">
        <v>144</v>
      </c>
      <c r="D17" s="35" t="str">
        <f>VLOOKUP($C17,'[2]Tài khoản'!A$2:D$2746,2,FALSE)</f>
        <v>DIODE SCHOTTKY 5A 60V, DO-201AD</v>
      </c>
      <c r="E17" s="36" t="s">
        <v>55</v>
      </c>
      <c r="F17" s="70">
        <v>33000</v>
      </c>
      <c r="G17" s="71">
        <v>33600</v>
      </c>
      <c r="H17" s="68"/>
      <c r="I17" s="159" t="str">
        <f>VLOOKUP(C17,'Danh mục VT'!A$2:E$2898,5,FALSE)</f>
        <v>NVL</v>
      </c>
      <c r="J17" s="185" t="s">
        <v>5916</v>
      </c>
      <c r="K17" s="181" t="s">
        <v>5874</v>
      </c>
      <c r="L17" s="58" t="s">
        <v>5956</v>
      </c>
      <c r="M17" s="145"/>
      <c r="N17" s="91"/>
    </row>
    <row r="18" spans="1:14" s="65" customFormat="1" ht="38.25">
      <c r="A18" s="27">
        <v>3</v>
      </c>
      <c r="B18" s="386"/>
      <c r="C18" s="35" t="s">
        <v>145</v>
      </c>
      <c r="D18" s="35" t="s">
        <v>179</v>
      </c>
      <c r="E18" s="36" t="s">
        <v>55</v>
      </c>
      <c r="F18" s="70">
        <v>33000</v>
      </c>
      <c r="G18" s="71">
        <v>33396</v>
      </c>
      <c r="H18" s="68"/>
      <c r="I18" s="159" t="str">
        <f>VLOOKUP(C18,'Danh mục VT'!A$2:E$2898,5,FALSE)</f>
        <v>NVL</v>
      </c>
      <c r="J18" s="185" t="s">
        <v>5916</v>
      </c>
      <c r="K18" s="181" t="s">
        <v>5874</v>
      </c>
      <c r="L18" s="58" t="s">
        <v>5956</v>
      </c>
      <c r="M18" s="145"/>
      <c r="N18" s="64"/>
    </row>
    <row r="19" spans="1:14" s="65" customFormat="1" ht="25.5">
      <c r="A19" s="27">
        <v>4</v>
      </c>
      <c r="B19" s="386"/>
      <c r="C19" s="35" t="s">
        <v>146</v>
      </c>
      <c r="D19" s="35" t="str">
        <f>VLOOKUP($C19,'[2]Tài khoản'!A$2:D$2746,2,FALSE)</f>
        <v>RES 1.2K OHM, 1%,SMD, 0805</v>
      </c>
      <c r="E19" s="36" t="s">
        <v>55</v>
      </c>
      <c r="F19" s="70">
        <v>29003</v>
      </c>
      <c r="G19" s="71">
        <v>30000</v>
      </c>
      <c r="H19" s="68"/>
      <c r="I19" s="159" t="str">
        <f>VLOOKUP(C19,'Danh mục VT'!A$2:E$2898,5,FALSE)</f>
        <v>NVL</v>
      </c>
      <c r="J19" s="185" t="s">
        <v>5916</v>
      </c>
      <c r="K19" s="181" t="s">
        <v>5874</v>
      </c>
      <c r="L19" s="58" t="s">
        <v>5956</v>
      </c>
      <c r="M19" s="145"/>
      <c r="N19" s="64"/>
    </row>
    <row r="20" spans="1:14" s="65" customFormat="1" ht="25.5">
      <c r="A20" s="27">
        <v>5</v>
      </c>
      <c r="B20" s="386"/>
      <c r="C20" s="35" t="s">
        <v>147</v>
      </c>
      <c r="D20" s="35" t="str">
        <f>VLOOKUP($C20,'[2]Tài khoản'!A$2:D$2746,2,FALSE)</f>
        <v>RES 1.5 OHM, 1%,SMD, 1206</v>
      </c>
      <c r="E20" s="36" t="s">
        <v>55</v>
      </c>
      <c r="F20" s="70">
        <v>62988</v>
      </c>
      <c r="G20" s="71">
        <v>64988</v>
      </c>
      <c r="H20" s="68"/>
      <c r="I20" s="159" t="str">
        <f>VLOOKUP(C20,'Danh mục VT'!A$2:E$2898,5,FALSE)</f>
        <v>NVL</v>
      </c>
      <c r="J20" s="185" t="s">
        <v>5916</v>
      </c>
      <c r="K20" s="181" t="s">
        <v>5874</v>
      </c>
      <c r="L20" s="58" t="s">
        <v>5956</v>
      </c>
      <c r="M20" s="145"/>
      <c r="N20" s="64"/>
    </row>
    <row r="21" spans="1:14" s="65" customFormat="1" ht="25.5">
      <c r="A21" s="27">
        <v>6</v>
      </c>
      <c r="B21" s="386"/>
      <c r="C21" s="35" t="s">
        <v>148</v>
      </c>
      <c r="D21" s="35" t="str">
        <f>VLOOKUP($C21,'[2]Tài khoản'!A$2:D$2746,2,FALSE)</f>
        <v>RES 1.8K OHM, 1%, SMD, 1206</v>
      </c>
      <c r="E21" s="36" t="s">
        <v>55</v>
      </c>
      <c r="F21" s="70">
        <v>29009</v>
      </c>
      <c r="G21" s="71">
        <v>30000</v>
      </c>
      <c r="H21" s="68"/>
      <c r="I21" s="159" t="str">
        <f>VLOOKUP(C21,'Danh mục VT'!A$2:E$2898,5,FALSE)</f>
        <v>NVL</v>
      </c>
      <c r="J21" s="185" t="s">
        <v>5916</v>
      </c>
      <c r="K21" s="181" t="s">
        <v>5874</v>
      </c>
      <c r="L21" s="58" t="s">
        <v>5956</v>
      </c>
      <c r="M21" s="145"/>
      <c r="N21" s="64"/>
    </row>
    <row r="22" spans="1:14" s="113" customFormat="1" ht="25.5">
      <c r="A22" s="27">
        <v>7</v>
      </c>
      <c r="B22" s="105"/>
      <c r="C22" s="35" t="s">
        <v>149</v>
      </c>
      <c r="D22" s="35" t="str">
        <f>VLOOKUP($C22,'[2]Tài khoản'!A$2:D$2746,2,FALSE)</f>
        <v>RES 100K OHM, 1%, SMD,  0805</v>
      </c>
      <c r="E22" s="108" t="s">
        <v>55</v>
      </c>
      <c r="F22" s="70">
        <v>32004</v>
      </c>
      <c r="G22" s="110">
        <v>34993</v>
      </c>
      <c r="H22" s="111"/>
      <c r="I22" s="159" t="str">
        <f>VLOOKUP(C22,'Danh mục VT'!A$2:E$2898,5,FALSE)</f>
        <v>NVL</v>
      </c>
      <c r="J22" s="185" t="s">
        <v>5916</v>
      </c>
      <c r="K22" s="181" t="s">
        <v>5874</v>
      </c>
      <c r="L22" s="58" t="s">
        <v>5956</v>
      </c>
      <c r="M22" s="145"/>
      <c r="N22" s="112"/>
    </row>
    <row r="23" spans="1:14" s="65" customFormat="1" ht="25.5">
      <c r="A23" s="27">
        <v>8</v>
      </c>
      <c r="B23" s="386"/>
      <c r="C23" s="35" t="s">
        <v>150</v>
      </c>
      <c r="D23" s="35" t="str">
        <f>VLOOKUP($C23,'[2]Tài khoản'!A$2:D$2746,2,FALSE)</f>
        <v>RES 180K OHM, 1%, SMD,  0805</v>
      </c>
      <c r="E23" s="36" t="s">
        <v>55</v>
      </c>
      <c r="F23" s="70">
        <v>29004</v>
      </c>
      <c r="G23" s="71">
        <v>29998</v>
      </c>
      <c r="H23" s="68"/>
      <c r="I23" s="159" t="str">
        <f>VLOOKUP(C23,'Danh mục VT'!A$2:E$2898,5,FALSE)</f>
        <v>NVL</v>
      </c>
      <c r="J23" s="185" t="s">
        <v>5916</v>
      </c>
      <c r="K23" s="181" t="s">
        <v>5874</v>
      </c>
      <c r="L23" s="58" t="s">
        <v>5956</v>
      </c>
      <c r="M23" s="145"/>
      <c r="N23" s="64"/>
    </row>
    <row r="24" spans="1:14" s="65" customFormat="1" ht="25.5">
      <c r="A24" s="27">
        <v>9</v>
      </c>
      <c r="B24" s="386"/>
      <c r="C24" s="35" t="s">
        <v>151</v>
      </c>
      <c r="D24" s="35" t="str">
        <f>VLOOKUP($C24,'[2]Tài khoản'!A$2:D$2746,2,FALSE)</f>
        <v>RES 27K OHM, 1%,SMD, 0805</v>
      </c>
      <c r="E24" s="36" t="s">
        <v>55</v>
      </c>
      <c r="F24" s="70">
        <v>65003</v>
      </c>
      <c r="G24" s="71">
        <v>66944</v>
      </c>
      <c r="H24" s="68"/>
      <c r="I24" s="159" t="str">
        <f>VLOOKUP(C24,'Danh mục VT'!A$2:E$2898,5,FALSE)</f>
        <v>NVL</v>
      </c>
      <c r="J24" s="185" t="s">
        <v>5916</v>
      </c>
      <c r="K24" s="181" t="s">
        <v>5874</v>
      </c>
      <c r="L24" s="58" t="s">
        <v>5956</v>
      </c>
      <c r="M24" s="145"/>
      <c r="N24" s="64"/>
    </row>
    <row r="25" spans="1:14" s="65" customFormat="1" ht="38.25">
      <c r="A25" s="27">
        <v>10</v>
      </c>
      <c r="B25" s="386"/>
      <c r="C25" s="35" t="s">
        <v>152</v>
      </c>
      <c r="D25" s="35" t="str">
        <f>VLOOKUP($C25,'[2]Tài khoản'!A$2:D$2746,2,FALSE)</f>
        <v>COMMON MODE CHOKE, 22mH, 30%, 0.20A, 3.5 Ohm</v>
      </c>
      <c r="E25" s="36" t="s">
        <v>55</v>
      </c>
      <c r="F25" s="70">
        <v>33000</v>
      </c>
      <c r="G25" s="71">
        <v>33600</v>
      </c>
      <c r="H25" s="68"/>
      <c r="I25" s="159" t="str">
        <f>VLOOKUP(C25,'Danh mục VT'!A$2:E$2898,5,FALSE)</f>
        <v>NVL</v>
      </c>
      <c r="J25" s="185" t="s">
        <v>5916</v>
      </c>
      <c r="K25" s="181" t="s">
        <v>5874</v>
      </c>
      <c r="L25" s="58" t="s">
        <v>5956</v>
      </c>
      <c r="M25" s="145"/>
      <c r="N25" s="64"/>
    </row>
    <row r="26" spans="1:14" s="65" customFormat="1" ht="38.25">
      <c r="A26" s="27">
        <v>11</v>
      </c>
      <c r="B26" s="386"/>
      <c r="C26" s="35" t="s">
        <v>153</v>
      </c>
      <c r="D26" s="35" t="str">
        <f>VLOOKUP($C26,'[2]Tài khoản'!A$2:D$2746,2,FALSE)</f>
        <v>CAP ALUM 22 uF 400V 20% RADIAL (10 x 25) pitch 5mm</v>
      </c>
      <c r="E26" s="36" t="s">
        <v>55</v>
      </c>
      <c r="F26" s="70">
        <v>33000</v>
      </c>
      <c r="G26" s="71">
        <v>34200</v>
      </c>
      <c r="H26" s="68"/>
      <c r="I26" s="159" t="str">
        <f>VLOOKUP(C26,'Danh mục VT'!A$2:E$2898,5,FALSE)</f>
        <v>NVL</v>
      </c>
      <c r="J26" s="185" t="s">
        <v>5916</v>
      </c>
      <c r="K26" s="181" t="s">
        <v>5874</v>
      </c>
      <c r="L26" s="58" t="s">
        <v>5956</v>
      </c>
      <c r="M26" s="145"/>
      <c r="N26" s="64"/>
    </row>
    <row r="27" spans="1:14" s="65" customFormat="1" ht="38.25">
      <c r="A27" s="27">
        <v>12</v>
      </c>
      <c r="B27" s="386"/>
      <c r="C27" s="35" t="s">
        <v>154</v>
      </c>
      <c r="D27" s="35" t="str">
        <f>VLOOKUP($C27,'[2]Tài khoản'!A$2:D$2746,2,FALSE)</f>
        <v>CAP ALUM 470 uF 16V 20% RADIAL (8 x 11.5) pitch 5mm</v>
      </c>
      <c r="E27" s="36" t="s">
        <v>55</v>
      </c>
      <c r="F27" s="70">
        <v>66000</v>
      </c>
      <c r="G27" s="71">
        <v>66800</v>
      </c>
      <c r="H27" s="68"/>
      <c r="I27" s="159" t="str">
        <f>VLOOKUP(C27,'Danh mục VT'!A$2:E$2898,5,FALSE)</f>
        <v>NVL</v>
      </c>
      <c r="J27" s="185" t="s">
        <v>5916</v>
      </c>
      <c r="K27" s="181" t="s">
        <v>5874</v>
      </c>
      <c r="L27" s="58" t="s">
        <v>5956</v>
      </c>
      <c r="M27" s="145"/>
      <c r="N27" s="64"/>
    </row>
    <row r="28" spans="1:14" s="65" customFormat="1" ht="25.5">
      <c r="A28" s="27">
        <v>13</v>
      </c>
      <c r="B28" s="386"/>
      <c r="C28" s="35" t="s">
        <v>155</v>
      </c>
      <c r="D28" s="35" t="str">
        <f>VLOOKUP($C28,'[2]Tài khoản'!A$2:D$2746,2,FALSE)</f>
        <v>CAP CER 100 nF 50V 20%, SMD, 0805</v>
      </c>
      <c r="E28" s="36" t="s">
        <v>55</v>
      </c>
      <c r="F28" s="70">
        <v>33004</v>
      </c>
      <c r="G28" s="71">
        <v>35003</v>
      </c>
      <c r="H28" s="68"/>
      <c r="I28" s="159" t="str">
        <f>VLOOKUP(C28,'Danh mục VT'!A$2:E$2898,5,FALSE)</f>
        <v>NVL</v>
      </c>
      <c r="J28" s="185" t="s">
        <v>5916</v>
      </c>
      <c r="K28" s="181" t="s">
        <v>5874</v>
      </c>
      <c r="L28" s="58" t="s">
        <v>5956</v>
      </c>
      <c r="M28" s="145"/>
      <c r="N28" s="64"/>
    </row>
    <row r="29" spans="1:14" s="65" customFormat="1" ht="25.5">
      <c r="A29" s="27">
        <v>14</v>
      </c>
      <c r="B29" s="386"/>
      <c r="C29" s="35" t="s">
        <v>156</v>
      </c>
      <c r="D29" s="35" t="str">
        <f>VLOOKUP($C29,'[2]Tài khoản'!A$2:D$2746,2,FALSE)</f>
        <v>CAP CER 1nF 250V 20% SMD, 1206, X7R</v>
      </c>
      <c r="E29" s="36" t="s">
        <v>55</v>
      </c>
      <c r="F29" s="70">
        <v>31006</v>
      </c>
      <c r="G29" s="71">
        <v>32999</v>
      </c>
      <c r="H29" s="68"/>
      <c r="I29" s="159" t="str">
        <f>VLOOKUP(C29,'Danh mục VT'!A$2:E$2898,5,FALSE)</f>
        <v>NVL</v>
      </c>
      <c r="J29" s="185" t="s">
        <v>5916</v>
      </c>
      <c r="K29" s="181" t="s">
        <v>5874</v>
      </c>
      <c r="L29" s="58" t="s">
        <v>5956</v>
      </c>
      <c r="M29" s="145"/>
      <c r="N29" s="64"/>
    </row>
    <row r="30" spans="1:14" s="65" customFormat="1" ht="25.5">
      <c r="A30" s="27">
        <v>15</v>
      </c>
      <c r="B30" s="386"/>
      <c r="C30" s="35" t="s">
        <v>157</v>
      </c>
      <c r="D30" s="35" t="str">
        <f>VLOOKUP($C30,'[2]Tài khoản'!A$2:D$2746,2,FALSE)</f>
        <v>CAP CER 1uF 50V 20% SMD, 0805, X7R</v>
      </c>
      <c r="E30" s="36" t="s">
        <v>55</v>
      </c>
      <c r="F30" s="70">
        <v>33000</v>
      </c>
      <c r="G30" s="71">
        <v>34000</v>
      </c>
      <c r="H30" s="68"/>
      <c r="I30" s="159" t="str">
        <f>VLOOKUP(C30,'Danh mục VT'!A$2:E$2898,5,FALSE)</f>
        <v>NVL</v>
      </c>
      <c r="J30" s="185" t="s">
        <v>5916</v>
      </c>
      <c r="K30" s="181" t="s">
        <v>5874</v>
      </c>
      <c r="L30" s="58" t="s">
        <v>5956</v>
      </c>
      <c r="M30" s="145"/>
      <c r="N30" s="64"/>
    </row>
    <row r="31" spans="1:14" s="65" customFormat="1" ht="25.5">
      <c r="A31" s="27">
        <v>16</v>
      </c>
      <c r="B31" s="386"/>
      <c r="C31" s="35" t="s">
        <v>158</v>
      </c>
      <c r="D31" s="35" t="str">
        <f>VLOOKUP($C31,'[2]Tài khoản'!A$2:D$2746,2,FALSE)</f>
        <v>CAP CER 2200 PF 2KV 10% RADIAL Y-CAP</v>
      </c>
      <c r="E31" s="36" t="s">
        <v>55</v>
      </c>
      <c r="F31" s="70">
        <v>32500</v>
      </c>
      <c r="G31" s="71">
        <v>33000</v>
      </c>
      <c r="H31" s="68"/>
      <c r="I31" s="159" t="str">
        <f>VLOOKUP(C31,'Danh mục VT'!A$2:E$2898,5,FALSE)</f>
        <v>NVL</v>
      </c>
      <c r="J31" s="185" t="s">
        <v>5916</v>
      </c>
      <c r="K31" s="181" t="s">
        <v>5874</v>
      </c>
      <c r="L31" s="58" t="s">
        <v>5956</v>
      </c>
      <c r="M31" s="145"/>
      <c r="N31" s="64"/>
    </row>
    <row r="32" spans="1:14" s="65" customFormat="1" ht="25.5">
      <c r="A32" s="27">
        <v>17</v>
      </c>
      <c r="B32" s="386"/>
      <c r="C32" s="35" t="s">
        <v>159</v>
      </c>
      <c r="D32" s="35" t="str">
        <f>VLOOKUP($C32,'[2]Tài khoản'!A$2:D$2746,2,FALSE)</f>
        <v>CAP CER 2200 pF 50V 20% SMD, 0805, X7R</v>
      </c>
      <c r="E32" s="36" t="s">
        <v>55</v>
      </c>
      <c r="F32" s="70">
        <v>33005</v>
      </c>
      <c r="G32" s="71">
        <v>35991</v>
      </c>
      <c r="H32" s="68"/>
      <c r="I32" s="159" t="str">
        <f>VLOOKUP(C32,'Danh mục VT'!A$2:E$2898,5,FALSE)</f>
        <v>NVL</v>
      </c>
      <c r="J32" s="185" t="s">
        <v>5916</v>
      </c>
      <c r="K32" s="181" t="s">
        <v>5874</v>
      </c>
      <c r="L32" s="58" t="s">
        <v>5956</v>
      </c>
      <c r="M32" s="145"/>
      <c r="N32" s="64"/>
    </row>
    <row r="33" spans="1:14" s="65" customFormat="1" ht="25.5">
      <c r="A33" s="27">
        <v>18</v>
      </c>
      <c r="B33" s="386"/>
      <c r="C33" s="35" t="s">
        <v>160</v>
      </c>
      <c r="D33" s="35" t="str">
        <f>VLOOKUP($C33,'[2]Tài khoản'!A$2:D$2746,2,FALSE)</f>
        <v>CAP CER 4700 pF, 20%, 250V, X7R, 1206</v>
      </c>
      <c r="E33" s="36" t="s">
        <v>55</v>
      </c>
      <c r="F33" s="70">
        <v>67068</v>
      </c>
      <c r="G33" s="71">
        <v>69000</v>
      </c>
      <c r="H33" s="68"/>
      <c r="I33" s="159" t="str">
        <f>VLOOKUP(C33,'Danh mục VT'!A$2:E$2898,5,FALSE)</f>
        <v>NVL</v>
      </c>
      <c r="J33" s="185" t="s">
        <v>5916</v>
      </c>
      <c r="K33" s="181" t="s">
        <v>5874</v>
      </c>
      <c r="L33" s="58" t="s">
        <v>5956</v>
      </c>
      <c r="M33" s="145"/>
      <c r="N33" s="64"/>
    </row>
    <row r="34" spans="1:14" s="65" customFormat="1" ht="38.25">
      <c r="A34" s="27">
        <v>19</v>
      </c>
      <c r="B34" s="386"/>
      <c r="C34" s="35" t="s">
        <v>161</v>
      </c>
      <c r="D34" s="35" t="str">
        <f>VLOOKUP($C34,'[2]Tài khoản'!A$2:D$2746,2,FALSE)</f>
        <v>CAP FILM 100 nF 630V ( 275VAC) 20%, RADIAL, pitch 10 or 15 mm</v>
      </c>
      <c r="E34" s="36" t="s">
        <v>55</v>
      </c>
      <c r="F34" s="70">
        <v>33000</v>
      </c>
      <c r="G34" s="71">
        <v>33000</v>
      </c>
      <c r="H34" s="68"/>
      <c r="I34" s="159" t="str">
        <f>VLOOKUP(C34,'Danh mục VT'!A$2:E$2898,5,FALSE)</f>
        <v>NVL</v>
      </c>
      <c r="J34" s="185" t="s">
        <v>5916</v>
      </c>
      <c r="K34" s="181" t="s">
        <v>5874</v>
      </c>
      <c r="L34" s="58" t="s">
        <v>5956</v>
      </c>
      <c r="M34" s="145"/>
      <c r="N34" s="64"/>
    </row>
    <row r="35" spans="1:14" s="65" customFormat="1" ht="25.5">
      <c r="A35" s="27">
        <v>20</v>
      </c>
      <c r="B35" s="386"/>
      <c r="C35" s="35" t="s">
        <v>162</v>
      </c>
      <c r="D35" s="35" t="str">
        <f>VLOOKUP($C35,'[2]Tài khoản'!A$2:D$2746,2,FALSE)</f>
        <v>DIODE FAST REC 600V 1A, SMD, MiniMELF</v>
      </c>
      <c r="E35" s="36" t="s">
        <v>55</v>
      </c>
      <c r="F35" s="70">
        <v>62991</v>
      </c>
      <c r="G35" s="71">
        <v>65000</v>
      </c>
      <c r="H35" s="68"/>
      <c r="I35" s="159" t="str">
        <f>VLOOKUP(C35,'Danh mục VT'!A$2:E$2898,5,FALSE)</f>
        <v>NVL</v>
      </c>
      <c r="J35" s="185" t="s">
        <v>5916</v>
      </c>
      <c r="K35" s="181" t="s">
        <v>5874</v>
      </c>
      <c r="L35" s="58" t="s">
        <v>5956</v>
      </c>
      <c r="M35" s="145"/>
      <c r="N35" s="64"/>
    </row>
    <row r="36" spans="1:14" s="65" customFormat="1" ht="25.5">
      <c r="A36" s="27">
        <v>21</v>
      </c>
      <c r="B36" s="123"/>
      <c r="C36" s="35" t="s">
        <v>163</v>
      </c>
      <c r="D36" s="35" t="str">
        <f>VLOOKUP($C36,'[2]Tài khoản'!A$2:D$2746,2,FALSE)</f>
        <v>GREEN-MODE FLYBACK CONTROLLER UCC28710</v>
      </c>
      <c r="E36" s="36" t="s">
        <v>55</v>
      </c>
      <c r="F36" s="126">
        <v>32500</v>
      </c>
      <c r="G36" s="31">
        <v>32500</v>
      </c>
      <c r="H36" s="127"/>
      <c r="I36" s="159" t="str">
        <f>VLOOKUP(C36,'Danh mục VT'!A$2:E$2898,5,FALSE)</f>
        <v>NVL</v>
      </c>
      <c r="J36" s="185" t="s">
        <v>5916</v>
      </c>
      <c r="K36" s="181" t="s">
        <v>5874</v>
      </c>
      <c r="L36" s="58" t="s">
        <v>5956</v>
      </c>
      <c r="M36" s="145"/>
      <c r="N36" s="64"/>
    </row>
    <row r="37" spans="1:14" s="65" customFormat="1" ht="25.5">
      <c r="A37" s="27">
        <v>22</v>
      </c>
      <c r="B37" s="123"/>
      <c r="C37" s="35" t="s">
        <v>164</v>
      </c>
      <c r="D37" s="35" t="str">
        <f>VLOOKUP($C37,'[2]Tài khoản'!A$2:D$2746,2,FALSE)</f>
        <v>IND, 10uH, 2.4A, SMD, 6x6, NRS6045T100MMGK</v>
      </c>
      <c r="E37" s="36" t="s">
        <v>55</v>
      </c>
      <c r="F37" s="126">
        <v>32000</v>
      </c>
      <c r="G37" s="31">
        <v>33000</v>
      </c>
      <c r="H37" s="127"/>
      <c r="I37" s="159" t="str">
        <f>VLOOKUP(C37,'Danh mục VT'!A$2:E$2898,5,FALSE)</f>
        <v>NVL</v>
      </c>
      <c r="J37" s="185" t="s">
        <v>5916</v>
      </c>
      <c r="K37" s="181" t="s">
        <v>5874</v>
      </c>
      <c r="L37" s="58" t="s">
        <v>5956</v>
      </c>
      <c r="M37" s="145"/>
      <c r="N37" s="64"/>
    </row>
    <row r="38" spans="1:14" s="65" customFormat="1" ht="25.5">
      <c r="A38" s="27">
        <v>23</v>
      </c>
      <c r="B38" s="123"/>
      <c r="C38" s="35" t="s">
        <v>165</v>
      </c>
      <c r="D38" s="35" t="str">
        <f>VLOOKUP($C38,'[2]Tài khoản'!A$2:D$2746,2,FALSE)</f>
        <v>MOSFET N-CH 600V 2.4A TO-251</v>
      </c>
      <c r="E38" s="36" t="s">
        <v>55</v>
      </c>
      <c r="F38" s="126">
        <v>32500</v>
      </c>
      <c r="G38" s="31">
        <v>32550</v>
      </c>
      <c r="H38" s="127"/>
      <c r="I38" s="159" t="str">
        <f>VLOOKUP(C38,'Danh mục VT'!A$2:E$2898,5,FALSE)</f>
        <v>NVL</v>
      </c>
      <c r="J38" s="185" t="s">
        <v>5916</v>
      </c>
      <c r="K38" s="181" t="s">
        <v>5874</v>
      </c>
      <c r="L38" s="58" t="s">
        <v>5956</v>
      </c>
      <c r="M38" s="145"/>
      <c r="N38" s="64"/>
    </row>
    <row r="39" spans="1:14" s="65" customFormat="1" ht="25.5">
      <c r="A39" s="27">
        <v>24</v>
      </c>
      <c r="B39" s="123"/>
      <c r="C39" s="35" t="s">
        <v>166</v>
      </c>
      <c r="D39" s="35" t="str">
        <f>VLOOKUP($C39,'[2]Tài khoản'!A$2:D$2746,2,FALSE)</f>
        <v>RES 10 OHM, 1%, SMD, 1206</v>
      </c>
      <c r="E39" s="36" t="s">
        <v>55</v>
      </c>
      <c r="F39" s="126">
        <v>66002</v>
      </c>
      <c r="G39" s="31">
        <v>68000</v>
      </c>
      <c r="H39" s="127"/>
      <c r="I39" s="159" t="str">
        <f>VLOOKUP(C39,'Danh mục VT'!A$2:E$2898,5,FALSE)</f>
        <v>NVL</v>
      </c>
      <c r="J39" s="185" t="s">
        <v>5916</v>
      </c>
      <c r="K39" s="181" t="s">
        <v>5874</v>
      </c>
      <c r="L39" s="58" t="s">
        <v>5956</v>
      </c>
      <c r="M39" s="145"/>
      <c r="N39" s="64"/>
    </row>
    <row r="40" spans="1:14" s="65" customFormat="1" ht="25.5">
      <c r="A40" s="27">
        <v>25</v>
      </c>
      <c r="B40" s="123"/>
      <c r="C40" s="35" t="s">
        <v>167</v>
      </c>
      <c r="D40" s="35" t="str">
        <f>VLOOKUP($C40,'[2]Tài khoản'!A$2:D$2746,2,FALSE)</f>
        <v>RES 100K OHM, 1%, SMD,  1206</v>
      </c>
      <c r="E40" s="36" t="s">
        <v>55</v>
      </c>
      <c r="F40" s="126">
        <v>29003</v>
      </c>
      <c r="G40" s="31">
        <v>29995</v>
      </c>
      <c r="H40" s="127"/>
      <c r="I40" s="159" t="str">
        <f>VLOOKUP(C40,'Danh mục VT'!A$2:E$2898,5,FALSE)</f>
        <v>NVL</v>
      </c>
      <c r="J40" s="185" t="s">
        <v>5916</v>
      </c>
      <c r="K40" s="181" t="s">
        <v>5874</v>
      </c>
      <c r="L40" s="58" t="s">
        <v>5956</v>
      </c>
      <c r="M40" s="145"/>
      <c r="N40" s="64"/>
    </row>
    <row r="41" spans="1:14" s="65" customFormat="1">
      <c r="A41" s="27">
        <v>26</v>
      </c>
      <c r="B41" s="123"/>
      <c r="C41" s="35" t="s">
        <v>168</v>
      </c>
      <c r="D41" s="35" t="str">
        <f>VLOOKUP($C41,'[2]Tài khoản'!A$2:D$2746,2,FALSE)</f>
        <v>RES,THK,0805,10K,1%</v>
      </c>
      <c r="E41" s="36" t="s">
        <v>55</v>
      </c>
      <c r="F41" s="126">
        <v>63000</v>
      </c>
      <c r="G41" s="31">
        <v>64996</v>
      </c>
      <c r="H41" s="127"/>
      <c r="I41" s="159" t="str">
        <f>VLOOKUP(C41,'Danh mục VT'!A$2:E$2898,5,FALSE)</f>
        <v>NVL</v>
      </c>
      <c r="J41" s="185" t="s">
        <v>5916</v>
      </c>
      <c r="K41" s="181" t="s">
        <v>5874</v>
      </c>
      <c r="L41" s="58" t="s">
        <v>5956</v>
      </c>
      <c r="M41" s="145"/>
      <c r="N41" s="64"/>
    </row>
    <row r="42" spans="1:14" s="65" customFormat="1" ht="25.5">
      <c r="A42" s="27">
        <v>27</v>
      </c>
      <c r="B42" s="123"/>
      <c r="C42" s="35" t="s">
        <v>169</v>
      </c>
      <c r="D42" s="35" t="str">
        <f>VLOOKUP($C42,'[2]Tài khoản'!A$2:D$2746,2,FALSE)</f>
        <v>RES 180 OHM, 1%,SMD, 0805</v>
      </c>
      <c r="E42" s="36" t="s">
        <v>55</v>
      </c>
      <c r="F42" s="126">
        <v>30009</v>
      </c>
      <c r="G42" s="31">
        <v>30505</v>
      </c>
      <c r="H42" s="127"/>
      <c r="I42" s="159" t="str">
        <f>VLOOKUP(C42,'Danh mục VT'!A$2:E$2898,5,FALSE)</f>
        <v>NVL</v>
      </c>
      <c r="J42" s="185" t="s">
        <v>5916</v>
      </c>
      <c r="K42" s="181" t="s">
        <v>5874</v>
      </c>
      <c r="L42" s="58" t="s">
        <v>5956</v>
      </c>
      <c r="M42" s="145"/>
      <c r="N42" s="64"/>
    </row>
    <row r="43" spans="1:14" s="65" customFormat="1" ht="25.5">
      <c r="A43" s="27">
        <v>28</v>
      </c>
      <c r="B43" s="123"/>
      <c r="C43" s="35" t="s">
        <v>170</v>
      </c>
      <c r="D43" s="35" t="str">
        <f>VLOOKUP($C43,'[2]Tài khoản'!A$2:D$2746,2,FALSE)</f>
        <v>RES 22 OHM, 1%,SMD, 0805</v>
      </c>
      <c r="E43" s="36" t="s">
        <v>55</v>
      </c>
      <c r="F43" s="126">
        <v>33003</v>
      </c>
      <c r="G43" s="31">
        <v>34999</v>
      </c>
      <c r="H43" s="127"/>
      <c r="I43" s="159" t="str">
        <f>VLOOKUP(C43,'Danh mục VT'!A$2:E$2898,5,FALSE)</f>
        <v>NVL</v>
      </c>
      <c r="J43" s="185" t="s">
        <v>5916</v>
      </c>
      <c r="K43" s="181" t="s">
        <v>5874</v>
      </c>
      <c r="L43" s="58" t="s">
        <v>5956</v>
      </c>
      <c r="M43" s="145"/>
      <c r="N43" s="64"/>
    </row>
    <row r="44" spans="1:14" s="65" customFormat="1" ht="51">
      <c r="A44" s="27">
        <v>29</v>
      </c>
      <c r="B44" s="123"/>
      <c r="C44" s="35" t="s">
        <v>171</v>
      </c>
      <c r="D44" s="35" t="str">
        <f>VLOOKUP($C44,'[2]Tài khoản'!A$2:D$2746,2,FALSE)</f>
        <v>SURFACE MOUNT GLASS PASSIVATED BRIDGE RECTIFIER  600V, 0.8A</v>
      </c>
      <c r="E44" s="36" t="s">
        <v>55</v>
      </c>
      <c r="F44" s="126">
        <v>30773</v>
      </c>
      <c r="G44" s="31">
        <v>31025</v>
      </c>
      <c r="H44" s="127"/>
      <c r="I44" s="159" t="str">
        <f>VLOOKUP(C44,'Danh mục VT'!A$2:E$2898,5,FALSE)</f>
        <v>NVL</v>
      </c>
      <c r="J44" s="185" t="s">
        <v>5916</v>
      </c>
      <c r="K44" s="181" t="s">
        <v>5874</v>
      </c>
      <c r="L44" s="58" t="s">
        <v>5956</v>
      </c>
      <c r="M44" s="145"/>
      <c r="N44" s="64"/>
    </row>
    <row r="45" spans="1:14" s="65" customFormat="1" ht="25.5">
      <c r="A45" s="27">
        <v>30</v>
      </c>
      <c r="B45" s="123"/>
      <c r="C45" s="35" t="s">
        <v>172</v>
      </c>
      <c r="D45" s="35" t="s">
        <v>180</v>
      </c>
      <c r="E45" s="36" t="s">
        <v>55</v>
      </c>
      <c r="F45" s="126">
        <v>32000</v>
      </c>
      <c r="G45" s="31">
        <v>33000</v>
      </c>
      <c r="H45" s="127"/>
      <c r="I45" s="159" t="str">
        <f>VLOOKUP(C45,'Danh mục VT'!A$2:E$2898,5,FALSE)</f>
        <v>NVL</v>
      </c>
      <c r="J45" s="185" t="s">
        <v>5916</v>
      </c>
      <c r="K45" s="181" t="s">
        <v>5874</v>
      </c>
      <c r="L45" s="58" t="s">
        <v>5956</v>
      </c>
      <c r="M45" s="145"/>
      <c r="N45" s="64"/>
    </row>
    <row r="46" spans="1:14" s="65" customFormat="1" ht="51">
      <c r="A46" s="27">
        <v>31</v>
      </c>
      <c r="B46" s="123"/>
      <c r="C46" s="35" t="s">
        <v>173</v>
      </c>
      <c r="D46" s="35" t="str">
        <f>VLOOKUP($C46,'[2]Tài khoản'!A$2:D$2746,2,FALSE)</f>
        <v>DC cable 5.5*2.1mm, end is strip
with Strain Relief , UL 2464 18AWG ,1m</v>
      </c>
      <c r="E46" s="36" t="s">
        <v>55</v>
      </c>
      <c r="F46" s="126">
        <v>33000</v>
      </c>
      <c r="G46" s="31">
        <v>22950</v>
      </c>
      <c r="H46" s="127"/>
      <c r="I46" s="159" t="str">
        <f>VLOOKUP(C46,'Danh mục VT'!A$2:E$2898,5,FALSE)</f>
        <v>NVL</v>
      </c>
      <c r="J46" s="185" t="s">
        <v>5916</v>
      </c>
      <c r="K46" s="181" t="s">
        <v>5874</v>
      </c>
      <c r="L46" s="58" t="s">
        <v>5956</v>
      </c>
      <c r="M46" s="145"/>
      <c r="N46" s="64"/>
    </row>
    <row r="47" spans="1:14" s="65" customFormat="1" ht="38.25">
      <c r="A47" s="27">
        <v>32</v>
      </c>
      <c r="B47" s="123"/>
      <c r="C47" s="35" t="s">
        <v>174</v>
      </c>
      <c r="D47" s="35" t="str">
        <f>VLOOKUP($C47,'[2]Tài khoản'!A$2:D$2746,2,FALSE)</f>
        <v>0.5 mm2 Cu, multi strain, PVC cladding electric wire,  50 mm length</v>
      </c>
      <c r="E47" s="131" t="s">
        <v>55</v>
      </c>
      <c r="F47" s="126">
        <v>66000</v>
      </c>
      <c r="G47" s="23">
        <f>48500-500</f>
        <v>48000</v>
      </c>
      <c r="H47" s="133"/>
      <c r="I47" s="159" t="str">
        <f>VLOOKUP(C47,'Danh mục VT'!A$2:E$2898,5,FALSE)</f>
        <v>NVL</v>
      </c>
      <c r="J47" s="185" t="s">
        <v>5916</v>
      </c>
      <c r="K47" s="181" t="s">
        <v>5874</v>
      </c>
      <c r="L47" s="58" t="s">
        <v>5956</v>
      </c>
      <c r="M47" s="145"/>
      <c r="N47" s="64"/>
    </row>
    <row r="48" spans="1:14" s="65" customFormat="1" ht="25.5">
      <c r="A48" s="27">
        <v>33</v>
      </c>
      <c r="B48" s="125"/>
      <c r="C48" s="35" t="s">
        <v>175</v>
      </c>
      <c r="D48" s="35" t="str">
        <f>VLOOKUP($C48,'[2]Tài khoản'!A$2:D$2746,2,FALSE)</f>
        <v>CASE, TOP, Plastic ABS, Moulding, 12V1250, black</v>
      </c>
      <c r="E48" s="125" t="s">
        <v>55</v>
      </c>
      <c r="F48" s="126">
        <v>31700</v>
      </c>
      <c r="G48" s="31">
        <f>24880+2900-75</f>
        <v>27705</v>
      </c>
      <c r="H48" s="127"/>
      <c r="I48" s="159" t="str">
        <f>VLOOKUP(C48,'Danh mục VT'!A$2:E$2898,5,FALSE)</f>
        <v>NVL</v>
      </c>
      <c r="J48" s="185" t="s">
        <v>5916</v>
      </c>
      <c r="K48" s="181" t="s">
        <v>5874</v>
      </c>
      <c r="L48" s="58" t="s">
        <v>5956</v>
      </c>
      <c r="M48" s="145"/>
      <c r="N48" s="64"/>
    </row>
    <row r="49" spans="1:16" s="65" customFormat="1" ht="51">
      <c r="A49" s="27">
        <v>34</v>
      </c>
      <c r="B49" s="125"/>
      <c r="C49" s="29" t="s">
        <v>176</v>
      </c>
      <c r="D49" s="35" t="str">
        <f>VLOOKUP($C49,'[2]Tài khoản'!A$2:D$2746,2,FALSE)</f>
        <v>CASE, BOTTOM, Plastic ABS, Moulding with 02 Prong : AC  Euro Plug Stype, 4 mm, black</v>
      </c>
      <c r="E49" s="125" t="s">
        <v>55</v>
      </c>
      <c r="F49" s="126">
        <v>31700</v>
      </c>
      <c r="G49" s="31">
        <f>24880+2900-14-100</f>
        <v>27666</v>
      </c>
      <c r="H49" s="127"/>
      <c r="I49" s="159" t="str">
        <f>VLOOKUP(C49,'Danh mục VT'!A$2:E$2898,5,FALSE)</f>
        <v>NVL</v>
      </c>
      <c r="J49" s="185" t="s">
        <v>5916</v>
      </c>
      <c r="K49" s="181" t="s">
        <v>5874</v>
      </c>
      <c r="L49" s="58"/>
      <c r="M49" s="145"/>
      <c r="N49" s="64"/>
    </row>
    <row r="50" spans="1:16" s="173" customFormat="1">
      <c r="A50" s="171" t="s">
        <v>22</v>
      </c>
      <c r="B50" s="172"/>
      <c r="D50" s="174" t="s">
        <v>6315</v>
      </c>
      <c r="E50" s="175"/>
      <c r="F50" s="175"/>
      <c r="G50" s="175"/>
      <c r="H50" s="176"/>
      <c r="I50" s="90"/>
      <c r="J50" s="182"/>
      <c r="K50" s="182"/>
      <c r="L50" s="90"/>
      <c r="M50" s="90"/>
      <c r="N50" s="177"/>
    </row>
    <row r="51" spans="1:16" s="77" customFormat="1">
      <c r="A51" s="82"/>
      <c r="E51" s="430" t="s">
        <v>6316</v>
      </c>
      <c r="F51" s="430"/>
      <c r="G51" s="430"/>
      <c r="H51" s="430"/>
      <c r="I51" s="63"/>
      <c r="J51" s="178"/>
      <c r="K51" s="178"/>
      <c r="L51" s="63"/>
      <c r="M51" s="63"/>
      <c r="N51" s="81"/>
    </row>
    <row r="52" spans="1:16" s="77" customFormat="1">
      <c r="A52" s="433" t="s">
        <v>24</v>
      </c>
      <c r="B52" s="433"/>
      <c r="C52" s="433"/>
      <c r="D52" s="83" t="s">
        <v>25</v>
      </c>
      <c r="E52" s="433" t="s">
        <v>26</v>
      </c>
      <c r="F52" s="433"/>
      <c r="G52" s="435" t="s">
        <v>27</v>
      </c>
      <c r="H52" s="435"/>
      <c r="I52" s="63"/>
      <c r="J52" s="178"/>
      <c r="K52" s="178"/>
      <c r="L52" s="63"/>
      <c r="M52" s="63"/>
      <c r="N52" s="81"/>
    </row>
    <row r="53" spans="1:16" s="89" customFormat="1">
      <c r="A53" s="434" t="s">
        <v>28</v>
      </c>
      <c r="B53" s="434"/>
      <c r="C53" s="434"/>
      <c r="D53" s="84" t="s">
        <v>28</v>
      </c>
      <c r="E53" s="434" t="s">
        <v>28</v>
      </c>
      <c r="F53" s="434"/>
      <c r="G53" s="86"/>
      <c r="H53" s="87"/>
      <c r="I53" s="63"/>
      <c r="J53" s="178"/>
      <c r="K53" s="178"/>
      <c r="L53" s="63"/>
      <c r="M53" s="63"/>
      <c r="N53" s="88"/>
    </row>
    <row r="54" spans="1:16" s="65" customFormat="1">
      <c r="A54" s="1"/>
      <c r="B54" s="2"/>
      <c r="C54" s="2"/>
      <c r="D54" s="384"/>
      <c r="E54" s="384"/>
      <c r="F54" s="2"/>
      <c r="G54" s="2"/>
      <c r="H54" s="5"/>
      <c r="I54" s="63"/>
      <c r="J54" s="178"/>
      <c r="K54" s="178"/>
      <c r="L54" s="63"/>
      <c r="M54" s="63"/>
      <c r="N54" s="64"/>
    </row>
    <row r="55" spans="1:16" s="65" customFormat="1">
      <c r="A55" s="1"/>
      <c r="B55" s="2"/>
      <c r="C55" s="2"/>
      <c r="D55" s="384"/>
      <c r="E55" s="384"/>
      <c r="F55" s="2"/>
      <c r="G55" s="2"/>
      <c r="H55" s="5"/>
      <c r="I55" s="63"/>
      <c r="J55" s="178"/>
      <c r="K55" s="178"/>
      <c r="L55" s="63"/>
      <c r="M55" s="63"/>
      <c r="N55" s="64"/>
    </row>
    <row r="56" spans="1:16" s="65" customFormat="1">
      <c r="A56" s="1"/>
      <c r="B56" s="2"/>
      <c r="C56" s="2"/>
      <c r="D56" s="384"/>
      <c r="E56" s="384"/>
      <c r="F56" s="2"/>
      <c r="G56" s="2"/>
      <c r="H56" s="5"/>
      <c r="I56" s="63"/>
      <c r="J56" s="178"/>
      <c r="K56" s="178"/>
      <c r="L56" s="63"/>
      <c r="M56" s="63"/>
      <c r="N56" s="64"/>
    </row>
    <row r="57" spans="1:16" s="65" customFormat="1">
      <c r="A57" s="1"/>
      <c r="B57" s="2"/>
      <c r="C57" s="2"/>
      <c r="D57" s="384"/>
      <c r="E57" s="384"/>
      <c r="F57" s="2"/>
      <c r="G57" s="2"/>
      <c r="H57" s="5"/>
      <c r="I57" s="63"/>
      <c r="J57" s="178"/>
      <c r="K57" s="178"/>
      <c r="L57" s="63"/>
      <c r="M57" s="63"/>
      <c r="N57" s="64"/>
    </row>
    <row r="58" spans="1:16" s="57" customFormat="1">
      <c r="A58" s="422" t="s">
        <v>74</v>
      </c>
      <c r="B58" s="422"/>
      <c r="C58" s="422"/>
      <c r="D58" s="66"/>
      <c r="E58" s="2" t="s">
        <v>29</v>
      </c>
      <c r="F58" s="2"/>
      <c r="G58" s="2"/>
      <c r="H58" s="5"/>
      <c r="I58" s="63"/>
      <c r="J58" s="178"/>
      <c r="K58" s="178"/>
      <c r="L58" s="63"/>
      <c r="M58" s="63"/>
      <c r="N58" s="26"/>
    </row>
    <row r="59" spans="1:16">
      <c r="O59" s="2"/>
      <c r="P59" s="2"/>
    </row>
    <row r="60" spans="1:16">
      <c r="O60" s="2"/>
      <c r="P60" s="2"/>
    </row>
    <row r="61" spans="1:16">
      <c r="O61" s="2"/>
      <c r="P61" s="2"/>
    </row>
    <row r="62" spans="1:16">
      <c r="O62" s="2"/>
      <c r="P62" s="2"/>
    </row>
    <row r="63" spans="1:16">
      <c r="O63" s="2"/>
      <c r="P63" s="2"/>
    </row>
    <row r="64" spans="1:16">
      <c r="O64" s="2"/>
      <c r="P64" s="2"/>
    </row>
    <row r="65" spans="1:16">
      <c r="O65" s="2"/>
      <c r="P65" s="2"/>
    </row>
    <row r="66" spans="1:16">
      <c r="O66" s="2"/>
      <c r="P66" s="2"/>
    </row>
    <row r="67" spans="1:16">
      <c r="O67" s="2"/>
      <c r="P67" s="2"/>
    </row>
    <row r="68" spans="1:16">
      <c r="O68" s="2"/>
      <c r="P68" s="2"/>
    </row>
    <row r="69" spans="1:16">
      <c r="A69" s="2"/>
      <c r="F69" s="2"/>
      <c r="G69" s="2"/>
      <c r="H69" s="2"/>
      <c r="I69" s="2"/>
      <c r="J69" s="19"/>
      <c r="K69" s="19"/>
      <c r="L69" s="2"/>
      <c r="M69" s="2"/>
      <c r="N69" s="2"/>
      <c r="O69" s="2"/>
      <c r="P69" s="2"/>
    </row>
    <row r="70" spans="1:16">
      <c r="A70" s="2"/>
      <c r="F70" s="2"/>
      <c r="G70" s="2"/>
      <c r="H70" s="2"/>
      <c r="I70" s="2"/>
      <c r="J70" s="19"/>
      <c r="K70" s="19"/>
      <c r="L70" s="2"/>
      <c r="M70" s="2"/>
      <c r="N70" s="2"/>
      <c r="O70" s="2"/>
      <c r="P70" s="2"/>
    </row>
    <row r="71" spans="1:16">
      <c r="A71" s="2"/>
      <c r="F71" s="2"/>
      <c r="G71" s="2"/>
      <c r="H71" s="2"/>
      <c r="I71" s="2"/>
      <c r="J71" s="19"/>
      <c r="K71" s="19"/>
      <c r="L71" s="2"/>
      <c r="M71" s="2"/>
      <c r="N71" s="2"/>
      <c r="O71" s="2"/>
      <c r="P71" s="2"/>
    </row>
    <row r="72" spans="1:16">
      <c r="A72" s="2"/>
      <c r="F72" s="2"/>
      <c r="G72" s="2"/>
      <c r="H72" s="2"/>
      <c r="I72" s="2"/>
      <c r="J72" s="19"/>
      <c r="K72" s="19"/>
      <c r="L72" s="2"/>
      <c r="M72" s="2"/>
      <c r="N72" s="2"/>
      <c r="O72" s="2"/>
      <c r="P72" s="2"/>
    </row>
    <row r="73" spans="1:16">
      <c r="A73" s="2"/>
      <c r="F73" s="2"/>
      <c r="G73" s="2"/>
      <c r="H73" s="2"/>
      <c r="I73" s="2"/>
      <c r="J73" s="19"/>
      <c r="K73" s="19"/>
      <c r="L73" s="2"/>
      <c r="M73" s="2"/>
      <c r="N73" s="2"/>
      <c r="O73" s="2"/>
      <c r="P73" s="2"/>
    </row>
    <row r="74" spans="1:16">
      <c r="A74" s="2"/>
      <c r="F74" s="2"/>
      <c r="G74" s="2"/>
      <c r="H74" s="2"/>
      <c r="I74" s="2"/>
      <c r="J74" s="19"/>
      <c r="K74" s="19"/>
      <c r="L74" s="2"/>
      <c r="M74" s="2"/>
      <c r="N74" s="2"/>
      <c r="O74" s="2"/>
      <c r="P74" s="2"/>
    </row>
    <row r="75" spans="1:16">
      <c r="A75" s="2"/>
      <c r="F75" s="2"/>
      <c r="G75" s="2"/>
      <c r="H75" s="2"/>
      <c r="I75" s="2"/>
      <c r="J75" s="19"/>
      <c r="K75" s="19"/>
      <c r="L75" s="2"/>
      <c r="M75" s="2"/>
      <c r="N75" s="2"/>
      <c r="O75" s="2"/>
      <c r="P75" s="2"/>
    </row>
    <row r="76" spans="1:16">
      <c r="A76" s="2"/>
      <c r="F76" s="2"/>
      <c r="G76" s="2"/>
      <c r="H76" s="2"/>
      <c r="I76" s="2"/>
      <c r="J76" s="19"/>
      <c r="K76" s="19"/>
      <c r="L76" s="2"/>
      <c r="M76" s="2"/>
      <c r="N76" s="2"/>
      <c r="O76" s="2"/>
      <c r="P76" s="2"/>
    </row>
    <row r="77" spans="1:16">
      <c r="A77" s="2"/>
      <c r="F77" s="2"/>
      <c r="G77" s="2"/>
      <c r="H77" s="2"/>
      <c r="I77" s="2"/>
      <c r="J77" s="19"/>
      <c r="K77" s="19"/>
      <c r="L77" s="2"/>
      <c r="M77" s="2"/>
      <c r="N77" s="2"/>
      <c r="O77" s="2"/>
      <c r="P77" s="2"/>
    </row>
    <row r="78" spans="1:16">
      <c r="A78" s="2"/>
      <c r="F78" s="2"/>
      <c r="G78" s="2"/>
      <c r="H78" s="2"/>
      <c r="I78" s="2"/>
      <c r="J78" s="19"/>
      <c r="K78" s="19"/>
      <c r="L78" s="2"/>
      <c r="M78" s="2"/>
      <c r="N78" s="2"/>
      <c r="O78" s="2"/>
      <c r="P78" s="2"/>
    </row>
    <row r="79" spans="1:16">
      <c r="A79" s="2"/>
      <c r="F79" s="2"/>
      <c r="G79" s="2"/>
      <c r="H79" s="2"/>
      <c r="I79" s="2"/>
      <c r="J79" s="19"/>
      <c r="K79" s="19"/>
      <c r="L79" s="2"/>
      <c r="M79" s="2"/>
      <c r="N79" s="2"/>
      <c r="O79" s="2"/>
      <c r="P79" s="2"/>
    </row>
    <row r="80" spans="1:16">
      <c r="A80" s="2"/>
      <c r="F80" s="2"/>
      <c r="G80" s="2"/>
      <c r="H80" s="2"/>
      <c r="I80" s="2"/>
      <c r="J80" s="19"/>
      <c r="K80" s="19"/>
      <c r="L80" s="2"/>
      <c r="M80" s="2"/>
      <c r="N80" s="2"/>
      <c r="O80" s="2"/>
      <c r="P80" s="2"/>
    </row>
    <row r="81" spans="1:16">
      <c r="A81" s="2"/>
      <c r="F81" s="2"/>
      <c r="G81" s="2"/>
      <c r="H81" s="2"/>
      <c r="I81" s="2"/>
      <c r="J81" s="19"/>
      <c r="K81" s="19"/>
      <c r="L81" s="2"/>
      <c r="M81" s="2"/>
      <c r="N81" s="2"/>
      <c r="O81" s="2"/>
      <c r="P81" s="2"/>
    </row>
    <row r="82" spans="1:16">
      <c r="A82" s="2"/>
      <c r="F82" s="2"/>
      <c r="G82" s="2"/>
      <c r="H82" s="2"/>
      <c r="I82" s="2"/>
      <c r="J82" s="19"/>
      <c r="K82" s="19"/>
      <c r="L82" s="2"/>
      <c r="M82" s="2"/>
      <c r="N82" s="2"/>
      <c r="O82" s="2"/>
      <c r="P82" s="2"/>
    </row>
    <row r="83" spans="1:16">
      <c r="A83" s="2"/>
      <c r="F83" s="2"/>
      <c r="G83" s="2"/>
      <c r="H83" s="2"/>
      <c r="I83" s="2"/>
      <c r="J83" s="19"/>
      <c r="K83" s="19"/>
      <c r="L83" s="2"/>
      <c r="M83" s="2"/>
      <c r="N83" s="2"/>
      <c r="O83" s="2"/>
      <c r="P83" s="2"/>
    </row>
    <row r="84" spans="1:16">
      <c r="A84" s="2"/>
      <c r="F84" s="2"/>
      <c r="G84" s="2"/>
      <c r="H84" s="2"/>
      <c r="I84" s="2"/>
      <c r="J84" s="19"/>
      <c r="K84" s="19"/>
      <c r="L84" s="2"/>
      <c r="M84" s="2"/>
      <c r="N84" s="2"/>
      <c r="O84" s="2"/>
      <c r="P84" s="2"/>
    </row>
    <row r="85" spans="1:16">
      <c r="A85" s="2"/>
      <c r="F85" s="2"/>
      <c r="G85" s="2"/>
      <c r="H85" s="2"/>
      <c r="I85" s="2"/>
      <c r="J85" s="19"/>
      <c r="K85" s="19"/>
      <c r="L85" s="2"/>
      <c r="M85" s="2"/>
      <c r="N85" s="2"/>
      <c r="O85" s="2"/>
      <c r="P85" s="2"/>
    </row>
    <row r="86" spans="1:16">
      <c r="A86" s="2"/>
      <c r="F86" s="2"/>
      <c r="G86" s="2"/>
      <c r="H86" s="2"/>
      <c r="I86" s="2"/>
      <c r="J86" s="19"/>
      <c r="K86" s="19"/>
      <c r="L86" s="2"/>
      <c r="M86" s="2"/>
      <c r="N86" s="2"/>
      <c r="O86" s="2"/>
      <c r="P86" s="2"/>
    </row>
  </sheetData>
  <mergeCells count="12">
    <mergeCell ref="A58:C58"/>
    <mergeCell ref="A4:H4"/>
    <mergeCell ref="A5:H5"/>
    <mergeCell ref="D14:D15"/>
    <mergeCell ref="E14:E15"/>
    <mergeCell ref="F14:H14"/>
    <mergeCell ref="E51:H51"/>
    <mergeCell ref="A52:C52"/>
    <mergeCell ref="E52:F52"/>
    <mergeCell ref="G52:H52"/>
    <mergeCell ref="A53:C53"/>
    <mergeCell ref="E53:F53"/>
  </mergeCells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04857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5.28515625" style="2" customWidth="1"/>
    <col min="5" max="5" width="7.7109375" style="2" customWidth="1"/>
    <col min="6" max="6" width="8.85546875" style="391" customWidth="1"/>
    <col min="7" max="7" width="10.2851562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6"/>
      <c r="K3" s="184"/>
      <c r="L3" s="184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4.7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6327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391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1" customFormat="1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6.25" customHeight="1">
      <c r="A16" s="27">
        <v>1</v>
      </c>
      <c r="B16" s="393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5556</v>
      </c>
      <c r="G16" s="38">
        <f>F16</f>
        <v>5556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93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393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93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93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6316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91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91"/>
      <c r="E26" s="39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1"/>
      <c r="E27" s="39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91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"/>
  <sheetViews>
    <sheetView workbookViewId="0">
      <selection activeCell="A23" sqref="A23:XFD26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28515625" style="2" customWidth="1" collapsed="1"/>
    <col min="4" max="4" width="26.85546875" style="2" customWidth="1"/>
    <col min="5" max="5" width="7.140625" style="2" customWidth="1"/>
    <col min="6" max="6" width="10.140625" style="391" customWidth="1"/>
    <col min="7" max="7" width="9.5703125" style="391" customWidth="1"/>
    <col min="8" max="8" width="8.85546875" style="5" customWidth="1"/>
    <col min="9" max="9" width="5.5703125" style="63" customWidth="1"/>
    <col min="10" max="10" width="5.140625" style="178" customWidth="1"/>
    <col min="11" max="11" width="7" style="178" customWidth="1"/>
    <col min="12" max="12" width="4.85546875" style="178" customWidth="1"/>
    <col min="13" max="13" width="11.28515625" style="63" customWidth="1"/>
    <col min="14" max="14" width="11.140625" style="63" bestFit="1" customWidth="1"/>
    <col min="15" max="15" width="9.140625" style="69"/>
    <col min="16" max="16" width="15.42578125" style="69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391"/>
      <c r="G1" s="391"/>
      <c r="H1" s="5"/>
      <c r="I1" s="63"/>
      <c r="J1" s="178"/>
      <c r="K1" s="178"/>
      <c r="L1" s="178"/>
      <c r="M1" s="63"/>
      <c r="N1" s="63"/>
      <c r="O1" s="69"/>
      <c r="P1" s="69"/>
    </row>
    <row r="2" spans="1:17" s="65" customFormat="1">
      <c r="A2" s="1" t="s">
        <v>83</v>
      </c>
      <c r="B2" s="2"/>
      <c r="C2" s="3"/>
      <c r="D2" s="3"/>
      <c r="E2" s="2"/>
      <c r="F2" s="391"/>
      <c r="G2" s="391"/>
      <c r="H2" s="5"/>
      <c r="I2" s="63"/>
      <c r="J2" s="178"/>
      <c r="K2" s="178"/>
      <c r="L2" s="178"/>
      <c r="M2" s="63"/>
      <c r="N2" s="63"/>
      <c r="O2" s="69"/>
      <c r="P2" s="69"/>
    </row>
    <row r="3" spans="1:17" s="65" customFormat="1">
      <c r="A3" s="1"/>
      <c r="B3" s="2"/>
      <c r="C3" s="9"/>
      <c r="D3" s="2"/>
      <c r="E3" s="2"/>
      <c r="F3" s="391"/>
      <c r="G3" s="391"/>
      <c r="H3" s="5"/>
      <c r="I3" s="63"/>
      <c r="J3" s="178"/>
      <c r="K3" s="178"/>
      <c r="L3" s="178"/>
      <c r="M3" s="63"/>
      <c r="N3" s="63"/>
      <c r="O3" s="69"/>
      <c r="P3" s="69"/>
    </row>
    <row r="4" spans="1:17" s="65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9"/>
      <c r="P4" s="69"/>
    </row>
    <row r="5" spans="1:17" s="65" customFormat="1" ht="23.25" customHeight="1">
      <c r="A5" s="431" t="s">
        <v>5934</v>
      </c>
      <c r="B5" s="431"/>
      <c r="C5" s="431"/>
      <c r="D5" s="431"/>
      <c r="E5" s="431"/>
      <c r="F5" s="431"/>
      <c r="G5" s="431"/>
      <c r="H5" s="431"/>
      <c r="I5" s="63" t="s">
        <v>5909</v>
      </c>
      <c r="J5" s="178"/>
      <c r="K5" s="178"/>
      <c r="L5" s="178"/>
      <c r="M5" s="63"/>
      <c r="N5" s="63"/>
      <c r="O5" s="69"/>
      <c r="P5" s="69"/>
    </row>
    <row r="6" spans="1:17" s="65" customFormat="1">
      <c r="A6" s="1"/>
      <c r="B6" s="2"/>
      <c r="C6" s="3"/>
      <c r="D6" s="3"/>
      <c r="E6" s="3"/>
      <c r="F6" s="390"/>
      <c r="G6" s="390"/>
      <c r="H6" s="5"/>
      <c r="I6" s="63"/>
      <c r="J6" s="178"/>
      <c r="K6" s="178"/>
      <c r="L6" s="178"/>
      <c r="M6" s="63"/>
      <c r="N6" s="63"/>
      <c r="O6" s="69"/>
      <c r="P6" s="69"/>
    </row>
    <row r="7" spans="1:17" s="65" customFormat="1">
      <c r="A7" s="1"/>
      <c r="B7" s="2"/>
      <c r="C7" s="2"/>
      <c r="D7" s="11"/>
      <c r="E7" s="100" t="s">
        <v>6314</v>
      </c>
      <c r="F7" s="12"/>
      <c r="G7" s="12"/>
      <c r="H7" s="5"/>
      <c r="I7" s="63"/>
      <c r="J7" s="178"/>
      <c r="K7" s="178"/>
      <c r="L7" s="178"/>
      <c r="M7" s="63"/>
      <c r="N7" s="63"/>
      <c r="O7" s="69"/>
      <c r="P7" s="69"/>
    </row>
    <row r="8" spans="1:17" s="65" customFormat="1">
      <c r="A8" s="1"/>
      <c r="B8" s="2"/>
      <c r="C8" s="2"/>
      <c r="D8" s="11"/>
      <c r="E8" s="11" t="s">
        <v>4</v>
      </c>
      <c r="F8" s="93" t="s">
        <v>6328</v>
      </c>
      <c r="G8" s="13"/>
      <c r="H8" s="5"/>
      <c r="I8" s="63"/>
      <c r="J8" s="178"/>
      <c r="K8" s="178"/>
      <c r="L8" s="178"/>
      <c r="M8" s="63"/>
      <c r="N8" s="63"/>
      <c r="O8" s="69"/>
      <c r="P8" s="69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391"/>
      <c r="G10" s="66"/>
      <c r="H10" s="394"/>
      <c r="I10" s="63"/>
      <c r="J10" s="178"/>
      <c r="K10" s="178"/>
      <c r="L10" s="178"/>
      <c r="M10" s="63"/>
      <c r="N10" s="63"/>
      <c r="O10" s="69"/>
      <c r="P10" s="69"/>
    </row>
    <row r="11" spans="1:17" s="65" customFormat="1">
      <c r="A11" s="14" t="s">
        <v>7</v>
      </c>
      <c r="B11" s="18"/>
      <c r="C11" s="2"/>
      <c r="D11" s="67" t="s">
        <v>110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9"/>
      <c r="P11" s="69"/>
    </row>
    <row r="12" spans="1:17" s="65" customFormat="1">
      <c r="A12" s="1" t="s">
        <v>8</v>
      </c>
      <c r="B12" s="19"/>
      <c r="C12" s="19"/>
      <c r="D12" s="67" t="s">
        <v>5935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9"/>
      <c r="P12" s="69"/>
    </row>
    <row r="13" spans="1:17">
      <c r="P13" s="1"/>
      <c r="Q13" s="2"/>
    </row>
    <row r="14" spans="1:17" s="391" customFormat="1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7" s="65" customFormat="1" ht="31.5" customHeight="1">
      <c r="A15" s="27"/>
      <c r="B15" s="393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228"/>
      <c r="O15" s="69"/>
      <c r="P15" s="69"/>
    </row>
    <row r="16" spans="1:17" s="92" customFormat="1" ht="47.25" customHeight="1">
      <c r="A16" s="27">
        <v>1</v>
      </c>
      <c r="B16" s="393"/>
      <c r="C16" s="29" t="s">
        <v>2215</v>
      </c>
      <c r="D16" s="35" t="str">
        <f>VLOOKUP($C16,'[2]Tài khoản'!A$2:D$2746,2,FALSE)</f>
        <v>wireless antenna, 2.4 Ghz, 5dBi, white color, 135mm cable length</v>
      </c>
      <c r="E16" s="36" t="s">
        <v>55</v>
      </c>
      <c r="F16" s="70">
        <v>6000</v>
      </c>
      <c r="G16" s="70">
        <v>6000</v>
      </c>
      <c r="H16" s="68"/>
      <c r="I16" s="159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70"/>
      <c r="N16" s="70"/>
      <c r="O16" s="229"/>
      <c r="P16" s="229"/>
    </row>
    <row r="17" spans="1:16" s="92" customFormat="1" ht="44.25" customHeight="1">
      <c r="A17" s="27">
        <v>2</v>
      </c>
      <c r="B17" s="393"/>
      <c r="C17" s="29" t="s">
        <v>2221</v>
      </c>
      <c r="D17" s="35" t="str">
        <f>VLOOKUP($C17,'[2]Tài khoản'!A$2:D$2746,2,FALSE)</f>
        <v>wireless antenna, 2.4 Ghz, 5dBi, white color, 385mm cable length</v>
      </c>
      <c r="E17" s="36" t="s">
        <v>55</v>
      </c>
      <c r="F17" s="70">
        <v>6000</v>
      </c>
      <c r="G17" s="71">
        <v>6000</v>
      </c>
      <c r="H17" s="68"/>
      <c r="I17" s="159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70"/>
      <c r="N17" s="70"/>
      <c r="O17" s="229"/>
      <c r="P17" s="229"/>
    </row>
    <row r="18" spans="1:16" s="65" customFormat="1" ht="33.75" customHeight="1">
      <c r="A18" s="27">
        <v>3</v>
      </c>
      <c r="B18" s="393"/>
      <c r="C18" s="29" t="s">
        <v>2481</v>
      </c>
      <c r="D18" s="35" t="str">
        <f>VLOOKUP($C18,'[2]Tài khoản'!A$2:D$2746,2,FALSE)</f>
        <v>Square aluminium heatsink,25*25*10mm, black</v>
      </c>
      <c r="E18" s="36" t="s">
        <v>55</v>
      </c>
      <c r="F18" s="70">
        <v>6000</v>
      </c>
      <c r="G18" s="71">
        <v>6000</v>
      </c>
      <c r="H18" s="68"/>
      <c r="I18" s="159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70"/>
      <c r="N18" s="70"/>
      <c r="O18" s="229"/>
      <c r="P18" s="229"/>
    </row>
    <row r="19" spans="1:16" s="65" customFormat="1" ht="31.5" customHeight="1">
      <c r="A19" s="27">
        <v>4</v>
      </c>
      <c r="B19" s="393"/>
      <c r="C19" s="29" t="s">
        <v>2498</v>
      </c>
      <c r="D19" s="35" t="str">
        <f>VLOOKUP($C19,'[2]Tài khoản'!A$2:D$2746,2,FALSE)</f>
        <v>Tem to dán nắp dưới 65.0x40.63mm</v>
      </c>
      <c r="E19" s="36" t="s">
        <v>55</v>
      </c>
      <c r="F19" s="70">
        <v>6000</v>
      </c>
      <c r="G19" s="71">
        <v>5000</v>
      </c>
      <c r="H19" s="68"/>
      <c r="I19" s="159" t="str">
        <f>VLOOKUP(C19,'Danh mục VT'!A$2:E$2898,5,FALSE)</f>
        <v>NVL</v>
      </c>
      <c r="J19" s="185">
        <f>VLOOKUP(C19,'Danh mục VT'!A$2:F$2898,6,FALSE)</f>
        <v>1548</v>
      </c>
      <c r="K19" s="181" t="str">
        <f>VLOOKUP(C19,'Danh mục VT'!A$2:D$2898,4,FALSE)</f>
        <v>15214</v>
      </c>
      <c r="L19" s="183" t="s">
        <v>5905</v>
      </c>
      <c r="M19" s="70"/>
      <c r="N19" s="58"/>
      <c r="O19" s="69"/>
      <c r="P19" s="229"/>
    </row>
    <row r="20" spans="1:16" s="65" customFormat="1" ht="34.700000000000003" customHeight="1">
      <c r="A20" s="27">
        <v>5</v>
      </c>
      <c r="B20" s="393"/>
      <c r="C20" s="29" t="s">
        <v>2500</v>
      </c>
      <c r="D20" s="35" t="str">
        <f>VLOOKUP($C20,'[2]Tài khoản'!A$2:D$2746,2,FALSE)</f>
        <v>Tem MAC &amp; SER 40.0x10.0mm</v>
      </c>
      <c r="E20" s="36" t="s">
        <v>55</v>
      </c>
      <c r="F20" s="70">
        <v>18000</v>
      </c>
      <c r="G20" s="71">
        <v>10000</v>
      </c>
      <c r="H20" s="68"/>
      <c r="I20" s="159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226"/>
      <c r="N20" s="58"/>
      <c r="O20" s="69"/>
      <c r="P20" s="229"/>
    </row>
    <row r="21" spans="1:16" s="65" customFormat="1" ht="60.2" customHeight="1">
      <c r="A21" s="27">
        <v>6</v>
      </c>
      <c r="B21" s="393"/>
      <c r="C21" s="29" t="s">
        <v>2536</v>
      </c>
      <c r="D21" s="35" t="str">
        <f>VLOOKUP($C21,'[2]Tài khoản'!A$2:D$2746,2,FALSE)</f>
        <v>MOD,GPON,T/H,ONU BOSA,1.25G UP/2.5G DOWN,W/SC/APC PIGTAIL, LENGTH=580mm+/-20</v>
      </c>
      <c r="E21" s="36" t="s">
        <v>55</v>
      </c>
      <c r="F21" s="70">
        <v>6000</v>
      </c>
      <c r="G21" s="71">
        <v>6000</v>
      </c>
      <c r="H21" s="68"/>
      <c r="I21" s="159" t="str">
        <f>VLOOKUP(C21,'Danh mục VT'!A$2:E$2898,5,FALSE)</f>
        <v>NVL</v>
      </c>
      <c r="J21" s="185">
        <f>VLOOKUP(C21,'Danh mục VT'!A$2:F$2898,6,FALSE)</f>
        <v>1548</v>
      </c>
      <c r="K21" s="181" t="str">
        <f>VLOOKUP(C21,'Danh mục VT'!A$2:D$2898,4,FALSE)</f>
        <v>15214</v>
      </c>
      <c r="L21" s="183" t="s">
        <v>5905</v>
      </c>
      <c r="M21" s="126"/>
      <c r="N21" s="70"/>
      <c r="O21" s="229"/>
      <c r="P21" s="229"/>
    </row>
    <row r="22" spans="1:16" s="65" customFormat="1" ht="46.5" customHeight="1">
      <c r="A22" s="27">
        <v>7</v>
      </c>
      <c r="B22" s="393"/>
      <c r="C22" s="29" t="s">
        <v>2592</v>
      </c>
      <c r="D22" s="35" t="str">
        <f>VLOOKUP($C22,'[2]Tài khoản'!A$2:D$2746,2,FALSE)</f>
        <v>CON,SC,RCPT,SIMPLEX,FLANGED,GRN,FBR/OPTIC,52x13x9.6mm</v>
      </c>
      <c r="E22" s="36" t="s">
        <v>55</v>
      </c>
      <c r="F22" s="70">
        <v>6000</v>
      </c>
      <c r="G22" s="71">
        <v>6000</v>
      </c>
      <c r="H22" s="68"/>
      <c r="I22" s="159"/>
      <c r="J22" s="185"/>
      <c r="K22" s="181"/>
      <c r="L22" s="183"/>
      <c r="M22" s="70"/>
      <c r="N22" s="70"/>
      <c r="O22" s="229"/>
      <c r="P22" s="229"/>
    </row>
    <row r="23" spans="1:16" s="113" customFormat="1" ht="23.25" customHeight="1">
      <c r="A23" s="27">
        <v>8</v>
      </c>
      <c r="B23" s="105"/>
      <c r="C23" s="29" t="s">
        <v>2594</v>
      </c>
      <c r="D23" s="35" t="str">
        <f>VLOOKUP($C23,'[2]Tài khoản'!A$2:D$2746,2,FALSE)</f>
        <v>Nắp dưới</v>
      </c>
      <c r="E23" s="108" t="s">
        <v>55</v>
      </c>
      <c r="F23" s="70">
        <v>6000</v>
      </c>
      <c r="G23" s="71">
        <v>6000</v>
      </c>
      <c r="H23" s="111"/>
      <c r="I23" s="159" t="str">
        <f>VLOOKUP(C23,'Danh mục VT'!A$2:E$2898,5,FALSE)</f>
        <v>NVL</v>
      </c>
      <c r="J23" s="185">
        <f>VLOOKUP(C23,'Danh mục VT'!A$2:F$2898,6,FALSE)</f>
        <v>1548</v>
      </c>
      <c r="K23" s="181" t="str">
        <f>VLOOKUP(C23,'Danh mục VT'!A$2:D$2898,4,FALSE)</f>
        <v>15214</v>
      </c>
      <c r="L23" s="183" t="s">
        <v>5905</v>
      </c>
      <c r="M23" s="70"/>
      <c r="N23" s="70"/>
      <c r="O23" s="229"/>
      <c r="P23" s="229"/>
    </row>
    <row r="24" spans="1:16" s="65" customFormat="1" ht="23.25" customHeight="1">
      <c r="A24" s="27">
        <v>9</v>
      </c>
      <c r="B24" s="393"/>
      <c r="C24" s="29" t="s">
        <v>2596</v>
      </c>
      <c r="D24" s="35" t="str">
        <f>VLOOKUP($C24,'[2]Tài khoản'!A$2:D$2746,2,FALSE)</f>
        <v>Dẫn sáng</v>
      </c>
      <c r="E24" s="36" t="s">
        <v>55</v>
      </c>
      <c r="F24" s="70">
        <v>6000</v>
      </c>
      <c r="G24" s="71">
        <v>6000</v>
      </c>
      <c r="H24" s="68"/>
      <c r="I24" s="159" t="str">
        <f>VLOOKUP(C24,'Danh mục VT'!A$2:E$2898,5,FALSE)</f>
        <v>NVL</v>
      </c>
      <c r="J24" s="185">
        <f>VLOOKUP(C24,'Danh mục VT'!A$2:F$2898,6,FALSE)</f>
        <v>1548</v>
      </c>
      <c r="K24" s="181" t="str">
        <f>VLOOKUP(C24,'Danh mục VT'!A$2:D$2898,4,FALSE)</f>
        <v>15214</v>
      </c>
      <c r="L24" s="183" t="s">
        <v>5905</v>
      </c>
      <c r="M24" s="70"/>
      <c r="N24" s="70"/>
      <c r="O24" s="69"/>
      <c r="P24" s="229"/>
    </row>
    <row r="25" spans="1:16" s="65" customFormat="1" ht="23.25" customHeight="1">
      <c r="A25" s="27">
        <v>10</v>
      </c>
      <c r="B25" s="393"/>
      <c r="C25" s="29" t="s">
        <v>2598</v>
      </c>
      <c r="D25" s="35" t="str">
        <f>VLOOKUP($C25,'[2]Tài khoản'!A$2:D$2746,2,FALSE)</f>
        <v>Nắp trên</v>
      </c>
      <c r="E25" s="36" t="s">
        <v>55</v>
      </c>
      <c r="F25" s="70">
        <v>6000</v>
      </c>
      <c r="G25" s="71">
        <v>6000</v>
      </c>
      <c r="H25" s="68"/>
      <c r="I25" s="159" t="str">
        <f>VLOOKUP(C25,'Danh mục VT'!A$2:E$2898,5,FALSE)</f>
        <v>NVL</v>
      </c>
      <c r="J25" s="185">
        <f>VLOOKUP(C25,'Danh mục VT'!A$2:F$2898,6,FALSE)</f>
        <v>1548</v>
      </c>
      <c r="K25" s="181" t="str">
        <f>VLOOKUP(C25,'Danh mục VT'!A$2:D$2898,4,FALSE)</f>
        <v>15214</v>
      </c>
      <c r="L25" s="183" t="s">
        <v>5905</v>
      </c>
      <c r="M25" s="70"/>
      <c r="N25" s="70"/>
      <c r="O25" s="69"/>
      <c r="P25" s="229"/>
    </row>
    <row r="26" spans="1:16" s="65" customFormat="1" ht="23.25" customHeight="1">
      <c r="A26" s="27">
        <v>11</v>
      </c>
      <c r="B26" s="393"/>
      <c r="C26" s="29" t="s">
        <v>2633</v>
      </c>
      <c r="D26" s="35" t="str">
        <f>VLOOKUP($C26,'[2]Tài khoản'!A$2:D$2746,2,FALSE)</f>
        <v>Chân đế cao su GPON ONT</v>
      </c>
      <c r="E26" s="36" t="s">
        <v>55</v>
      </c>
      <c r="F26" s="70">
        <v>24000</v>
      </c>
      <c r="G26" s="71">
        <v>24550</v>
      </c>
      <c r="H26" s="68"/>
      <c r="I26" s="159" t="str">
        <f>VLOOKUP(C26,'Danh mục VT'!A$2:E$2898,5,FALSE)</f>
        <v>NVL</v>
      </c>
      <c r="J26" s="185">
        <f>VLOOKUP(C26,'Danh mục VT'!A$2:F$2898,6,FALSE)</f>
        <v>1548</v>
      </c>
      <c r="K26" s="181" t="str">
        <f>VLOOKUP(C26,'Danh mục VT'!A$2:D$2898,4,FALSE)</f>
        <v>15214</v>
      </c>
      <c r="L26" s="183" t="s">
        <v>5905</v>
      </c>
      <c r="M26" s="70"/>
      <c r="N26" s="70"/>
      <c r="O26" s="69"/>
      <c r="P26" s="229"/>
    </row>
    <row r="27" spans="1:16" s="65" customFormat="1" ht="33.75" customHeight="1">
      <c r="A27" s="27">
        <v>12</v>
      </c>
      <c r="B27" s="393"/>
      <c r="C27" s="29" t="s">
        <v>2639</v>
      </c>
      <c r="D27" s="35" t="str">
        <f>VLOOKUP($C27,'[2]Tài khoản'!A$2:D$2746,2,FALSE)</f>
        <v>Vít M2.5 x 0.45 L10 tự khoan ren màu trắng</v>
      </c>
      <c r="E27" s="36" t="s">
        <v>55</v>
      </c>
      <c r="F27" s="70">
        <v>24000</v>
      </c>
      <c r="G27" s="71">
        <v>20000</v>
      </c>
      <c r="H27" s="68"/>
      <c r="I27" s="159" t="str">
        <f>VLOOKUP(C27,'Danh mục VT'!A$2:E$2898,5,FALSE)</f>
        <v>NVL</v>
      </c>
      <c r="J27" s="185">
        <f>VLOOKUP(C27,'Danh mục VT'!A$2:F$2898,6,FALSE)</f>
        <v>1548</v>
      </c>
      <c r="K27" s="181" t="str">
        <f>VLOOKUP(C27,'Danh mục VT'!A$2:D$2898,4,FALSE)</f>
        <v>15214</v>
      </c>
      <c r="L27" s="183" t="s">
        <v>5905</v>
      </c>
      <c r="M27" s="70"/>
      <c r="N27" s="147"/>
      <c r="O27" s="69"/>
      <c r="P27" s="229"/>
    </row>
    <row r="28" spans="1:16" s="65" customFormat="1" ht="22.5" customHeight="1">
      <c r="A28" s="27">
        <v>13</v>
      </c>
      <c r="B28" s="393"/>
      <c r="C28" s="29" t="s">
        <v>2252</v>
      </c>
      <c r="D28" s="35" t="str">
        <f>VLOOKUP($C28,'[2]Tài khoản'!A$2:D$2746,2,FALSE)</f>
        <v>Túi nilon 400x200mm</v>
      </c>
      <c r="E28" s="36" t="s">
        <v>55</v>
      </c>
      <c r="F28" s="70">
        <v>5600</v>
      </c>
      <c r="G28" s="110">
        <v>6000</v>
      </c>
      <c r="H28" s="68"/>
      <c r="I28" s="159" t="str">
        <f>VLOOKUP(C28,'Danh mục VT'!A$2:E$2898,5,FALSE)</f>
        <v>NVL</v>
      </c>
      <c r="J28" s="185">
        <f>VLOOKUP(C28,'Danh mục VT'!A$2:F$2898,6,FALSE)</f>
        <v>1548</v>
      </c>
      <c r="K28" s="181" t="str">
        <f>VLOOKUP(C28,'Danh mục VT'!A$2:D$2898,4,FALSE)</f>
        <v>15214</v>
      </c>
      <c r="L28" s="183" t="s">
        <v>5905</v>
      </c>
      <c r="M28" s="70"/>
      <c r="N28" s="147"/>
      <c r="O28" s="69"/>
      <c r="P28" s="229"/>
    </row>
    <row r="29" spans="1:16" s="65" customFormat="1" ht="33.75" customHeight="1">
      <c r="A29" s="27">
        <v>14</v>
      </c>
      <c r="B29" s="393"/>
      <c r="C29" s="29" t="s">
        <v>121</v>
      </c>
      <c r="D29" s="35" t="str">
        <f>VLOOKUP($C29,'[2]Tài khoản'!A$2:D$2746,2,FALSE)</f>
        <v>Tem vỡ chống mở dán trên modem 20x10mm</v>
      </c>
      <c r="E29" s="36" t="s">
        <v>55</v>
      </c>
      <c r="F29" s="70">
        <v>5600</v>
      </c>
      <c r="G29" s="71">
        <v>5950</v>
      </c>
      <c r="H29" s="68"/>
      <c r="I29" s="159" t="str">
        <f>VLOOKUP(C29,'Danh mục VT'!A$2:E$2898,5,FALSE)</f>
        <v>NVL</v>
      </c>
      <c r="J29" s="185">
        <f>VLOOKUP(C29,'Danh mục VT'!A$2:F$2898,6,FALSE)</f>
        <v>1548</v>
      </c>
      <c r="K29" s="181" t="str">
        <f>VLOOKUP(C29,'Danh mục VT'!A$2:D$2898,4,FALSE)</f>
        <v>15214</v>
      </c>
      <c r="L29" s="183" t="s">
        <v>5905</v>
      </c>
      <c r="M29" s="70"/>
      <c r="N29" s="147"/>
      <c r="O29" s="69"/>
      <c r="P29" s="229"/>
    </row>
    <row r="30" spans="1:16" s="65" customFormat="1" ht="31.5" customHeight="1">
      <c r="A30" s="27">
        <v>15</v>
      </c>
      <c r="B30" s="393"/>
      <c r="C30" s="29" t="s">
        <v>2254</v>
      </c>
      <c r="D30" s="35" t="str">
        <f>VLOOKUP($C30,'[2]Tài khoản'!A$2:D$2746,2,FALSE)</f>
        <v>Cáp Ethernet 2 đầu RJ45, dài 1.2m</v>
      </c>
      <c r="E30" s="36" t="s">
        <v>55</v>
      </c>
      <c r="F30" s="70">
        <v>5600</v>
      </c>
      <c r="G30" s="71">
        <v>5600</v>
      </c>
      <c r="H30" s="68"/>
      <c r="I30" s="159" t="str">
        <f>VLOOKUP(C30,'Danh mục VT'!A$2:E$2898,5,FALSE)</f>
        <v>NVL</v>
      </c>
      <c r="J30" s="185">
        <f>VLOOKUP(C30,'Danh mục VT'!A$2:F$2898,6,FALSE)</f>
        <v>1548</v>
      </c>
      <c r="K30" s="181" t="str">
        <f>VLOOKUP(C30,'Danh mục VT'!A$2:D$2898,4,FALSE)</f>
        <v>15214</v>
      </c>
      <c r="L30" s="183" t="s">
        <v>5905</v>
      </c>
      <c r="M30" s="70"/>
      <c r="N30" s="147"/>
      <c r="O30" s="69"/>
      <c r="P30" s="229"/>
    </row>
    <row r="31" spans="1:16" s="65" customFormat="1" ht="47.25" customHeight="1">
      <c r="A31" s="27">
        <v>16</v>
      </c>
      <c r="B31" s="393"/>
      <c r="C31" s="29" t="s">
        <v>2451</v>
      </c>
      <c r="D31" s="35" t="str">
        <f>VLOOKUP($C31,'[2]Tài khoản'!A$2:D$2746,2,FALSE)</f>
        <v>Hộp carton đựng ONT in offset, bồi lên carton sóng 3 lớp;   285 x 215 x 55 mm</v>
      </c>
      <c r="E31" s="36" t="s">
        <v>55</v>
      </c>
      <c r="F31" s="70">
        <v>5600</v>
      </c>
      <c r="G31" s="71">
        <v>5600</v>
      </c>
      <c r="H31" s="68"/>
      <c r="I31" s="159" t="str">
        <f>VLOOKUP(C31,'Danh mục VT'!A$2:E$2898,5,FALSE)</f>
        <v>NVL</v>
      </c>
      <c r="J31" s="185">
        <f>VLOOKUP(C31,'Danh mục VT'!A$2:F$2898,6,FALSE)</f>
        <v>1548</v>
      </c>
      <c r="K31" s="181" t="str">
        <f>VLOOKUP(C31,'Danh mục VT'!A$2:D$2898,4,FALSE)</f>
        <v>15214</v>
      </c>
      <c r="L31" s="183" t="s">
        <v>5905</v>
      </c>
      <c r="M31" s="70"/>
      <c r="N31" s="70"/>
      <c r="O31" s="69"/>
      <c r="P31" s="229"/>
    </row>
    <row r="32" spans="1:16" s="65" customFormat="1" ht="38.25">
      <c r="A32" s="27">
        <v>17</v>
      </c>
      <c r="B32" s="393"/>
      <c r="C32" s="29" t="s">
        <v>2504</v>
      </c>
      <c r="D32" s="35" t="str">
        <f>VLOOKUP($C32,'[2]Tài khoản'!A$2:D$2746,2,FALSE)</f>
        <v>Tem dán thùng 20 sản phẩm, poliester 82.84mm x 140.00mm</v>
      </c>
      <c r="E32" s="36" t="s">
        <v>55</v>
      </c>
      <c r="F32" s="70">
        <v>280</v>
      </c>
      <c r="G32" s="71">
        <v>0</v>
      </c>
      <c r="H32" s="68"/>
      <c r="I32" s="159" t="str">
        <f>VLOOKUP(C32,'Danh mục VT'!A$2:E$2898,5,FALSE)</f>
        <v>NVL</v>
      </c>
      <c r="J32" s="185">
        <f>VLOOKUP(C32,'Danh mục VT'!A$2:F$2898,6,FALSE)</f>
        <v>1548</v>
      </c>
      <c r="K32" s="181" t="str">
        <f>VLOOKUP(C32,'Danh mục VT'!A$2:D$2898,4,FALSE)</f>
        <v>15214</v>
      </c>
      <c r="L32" s="183" t="s">
        <v>5905</v>
      </c>
      <c r="M32" s="70"/>
      <c r="N32" s="70"/>
      <c r="O32" s="69"/>
      <c r="P32" s="229"/>
    </row>
    <row r="33" spans="1:17" s="65" customFormat="1" ht="22.5" customHeight="1">
      <c r="A33" s="27">
        <v>18</v>
      </c>
      <c r="B33" s="393"/>
      <c r="C33" s="29" t="s">
        <v>2512</v>
      </c>
      <c r="D33" s="35" t="str">
        <f>VLOOKUP($C33,'[2]Tài khoản'!A$2:D$2746,2,FALSE)</f>
        <v>Hộp master 20 sản phẩm</v>
      </c>
      <c r="E33" s="36" t="s">
        <v>55</v>
      </c>
      <c r="F33" s="70">
        <v>280</v>
      </c>
      <c r="G33" s="71">
        <v>280</v>
      </c>
      <c r="H33" s="68"/>
      <c r="I33" s="159" t="str">
        <f>VLOOKUP(C33,'Danh mục VT'!A$2:E$2898,5,FALSE)</f>
        <v>NVL</v>
      </c>
      <c r="J33" s="185">
        <f>VLOOKUP(C33,'Danh mục VT'!A$2:F$2898,6,FALSE)</f>
        <v>1548</v>
      </c>
      <c r="K33" s="181" t="str">
        <f>VLOOKUP(C33,'Danh mục VT'!A$2:D$2898,4,FALSE)</f>
        <v>15214</v>
      </c>
      <c r="L33" s="183" t="s">
        <v>5905</v>
      </c>
      <c r="M33" s="70"/>
      <c r="N33" s="147"/>
      <c r="O33" s="69"/>
      <c r="P33" s="229"/>
    </row>
    <row r="34" spans="1:17" s="65" customFormat="1" ht="21.75" customHeight="1">
      <c r="A34" s="27">
        <v>19</v>
      </c>
      <c r="B34" s="393"/>
      <c r="C34" s="29" t="s">
        <v>2627</v>
      </c>
      <c r="D34" s="35" t="str">
        <f>VLOOKUP($C34,'[2]Tài khoản'!A$2:D$2746,2,FALSE)</f>
        <v>Khay đỡ carton chia ô</v>
      </c>
      <c r="E34" s="36" t="s">
        <v>55</v>
      </c>
      <c r="F34" s="70">
        <v>5600</v>
      </c>
      <c r="G34" s="71">
        <v>5600</v>
      </c>
      <c r="H34" s="68"/>
      <c r="I34" s="159" t="str">
        <f>VLOOKUP(C34,'Danh mục VT'!A$2:E$2898,5,FALSE)</f>
        <v>NVL</v>
      </c>
      <c r="J34" s="185">
        <f>VLOOKUP(C34,'Danh mục VT'!A$2:F$2898,6,FALSE)</f>
        <v>1548</v>
      </c>
      <c r="K34" s="181" t="str">
        <f>VLOOKUP(C34,'Danh mục VT'!A$2:D$2898,4,FALSE)</f>
        <v>15214</v>
      </c>
      <c r="L34" s="183" t="s">
        <v>5905</v>
      </c>
      <c r="M34" s="70"/>
      <c r="N34" s="189"/>
      <c r="O34" s="69"/>
      <c r="P34" s="229"/>
    </row>
    <row r="35" spans="1:17" s="65" customFormat="1" ht="33.75" customHeight="1">
      <c r="A35" s="27">
        <v>20</v>
      </c>
      <c r="B35" s="393"/>
      <c r="C35" s="29" t="s">
        <v>2664</v>
      </c>
      <c r="D35" s="35" t="str">
        <f>VLOOKUP($C35,'[2]Tài khoản'!A$2:D$2746,2,FALSE)</f>
        <v>Sách Hướng dẫn sử dụng nhanh</v>
      </c>
      <c r="E35" s="36" t="s">
        <v>55</v>
      </c>
      <c r="F35" s="70">
        <v>5600</v>
      </c>
      <c r="G35" s="71">
        <v>5600</v>
      </c>
      <c r="H35" s="68"/>
      <c r="I35" s="159" t="str">
        <f>VLOOKUP(C35,'Danh mục VT'!A$2:E$2898,5,FALSE)</f>
        <v>NVL</v>
      </c>
      <c r="J35" s="185">
        <f>VLOOKUP(C35,'Danh mục VT'!A$2:F$2898,6,FALSE)</f>
        <v>1548</v>
      </c>
      <c r="K35" s="181" t="str">
        <f>VLOOKUP(C35,'Danh mục VT'!A$2:D$2898,4,FALSE)</f>
        <v>15214</v>
      </c>
      <c r="L35" s="183" t="s">
        <v>5905</v>
      </c>
      <c r="M35" s="70"/>
      <c r="N35" s="70"/>
      <c r="O35" s="230"/>
      <c r="P35" s="229"/>
    </row>
    <row r="36" spans="1:17" s="113" customFormat="1" ht="23.25" customHeight="1">
      <c r="A36" s="27">
        <v>21</v>
      </c>
      <c r="B36" s="105"/>
      <c r="C36" s="29" t="s">
        <v>2540</v>
      </c>
      <c r="D36" s="35" t="str">
        <f>VLOOKUP($C36,'[2]Tài khoản'!A$2:D$2746,2,FALSE)</f>
        <v>PCBA BCM68380</v>
      </c>
      <c r="E36" s="108" t="s">
        <v>55</v>
      </c>
      <c r="F36" s="70">
        <v>6000</v>
      </c>
      <c r="G36" s="71">
        <v>5762</v>
      </c>
      <c r="H36" s="111"/>
      <c r="I36" s="159" t="str">
        <f>VLOOKUP(C36,'Danh mục VT'!A$2:E$2898,5,FALSE)</f>
        <v>TP</v>
      </c>
      <c r="J36" s="187" t="s">
        <v>5915</v>
      </c>
      <c r="K36" s="188" t="str">
        <f>VLOOKUP(C36,'Danh mục VT'!A$2:D$2898,4,FALSE)</f>
        <v>15511</v>
      </c>
      <c r="L36" s="183" t="s">
        <v>5924</v>
      </c>
      <c r="M36" s="70"/>
      <c r="N36" s="189"/>
      <c r="O36" s="230"/>
      <c r="P36" s="229"/>
    </row>
    <row r="37" spans="1:17" s="113" customFormat="1" ht="33" customHeight="1">
      <c r="A37" s="27">
        <v>22</v>
      </c>
      <c r="B37" s="232"/>
      <c r="C37" s="29" t="s">
        <v>79</v>
      </c>
      <c r="D37" s="35" t="str">
        <f>VLOOKUP($C37,'[2]Tài khoản'!A$2:D$2746,2,FALSE)</f>
        <v>Bộ nguồn AC/DC  AC 100~240V DC 12V 1.25A</v>
      </c>
      <c r="E37" s="108" t="s">
        <v>55</v>
      </c>
      <c r="F37" s="126">
        <v>5600</v>
      </c>
      <c r="G37" s="126">
        <f>F37</f>
        <v>5600</v>
      </c>
      <c r="H37" s="235"/>
      <c r="I37" s="159" t="str">
        <f>VLOOKUP(C37,'Danh mục VT'!A$2:E$2898,5,FALSE)</f>
        <v>TP</v>
      </c>
      <c r="J37" s="187" t="s">
        <v>5915</v>
      </c>
      <c r="K37" s="188" t="str">
        <f>VLOOKUP(C37,'Danh mục VT'!A$2:D$2898,4,FALSE)</f>
        <v>15511</v>
      </c>
      <c r="L37" s="183" t="s">
        <v>5924</v>
      </c>
      <c r="M37" s="126"/>
      <c r="N37" s="189"/>
      <c r="O37" s="230"/>
      <c r="P37" s="229"/>
    </row>
    <row r="38" spans="1:17" s="239" customFormat="1" ht="28.5" customHeight="1">
      <c r="A38" s="237" t="s">
        <v>22</v>
      </c>
      <c r="B38" s="238"/>
      <c r="D38" s="439" t="s">
        <v>6329</v>
      </c>
      <c r="E38" s="439"/>
      <c r="F38" s="439"/>
      <c r="G38" s="439"/>
      <c r="H38" s="439"/>
      <c r="I38" s="243"/>
      <c r="J38" s="258"/>
      <c r="K38" s="258"/>
      <c r="L38" s="258"/>
      <c r="M38" s="243"/>
      <c r="N38" s="243"/>
      <c r="O38" s="259"/>
      <c r="P38" s="259"/>
    </row>
    <row r="39" spans="1:17" s="77" customFormat="1">
      <c r="A39" s="82"/>
      <c r="E39" s="430" t="s">
        <v>6316</v>
      </c>
      <c r="F39" s="430"/>
      <c r="G39" s="430"/>
      <c r="H39" s="430"/>
      <c r="I39" s="63"/>
      <c r="J39" s="178"/>
      <c r="K39" s="178"/>
      <c r="L39" s="178"/>
      <c r="M39" s="63"/>
      <c r="N39" s="63"/>
      <c r="O39" s="82"/>
      <c r="P39" s="82"/>
    </row>
    <row r="40" spans="1:17" s="77" customFormat="1">
      <c r="A40" s="433" t="s">
        <v>24</v>
      </c>
      <c r="B40" s="433"/>
      <c r="C40" s="433"/>
      <c r="D40" s="83" t="s">
        <v>25</v>
      </c>
      <c r="E40" s="433" t="s">
        <v>26</v>
      </c>
      <c r="F40" s="433"/>
      <c r="G40" s="435" t="s">
        <v>27</v>
      </c>
      <c r="H40" s="435"/>
      <c r="I40" s="63"/>
      <c r="J40" s="178"/>
      <c r="K40" s="178"/>
      <c r="L40" s="178"/>
      <c r="M40" s="63"/>
      <c r="N40" s="63"/>
      <c r="O40" s="82"/>
      <c r="P40" s="82"/>
    </row>
    <row r="41" spans="1:17" s="89" customFormat="1">
      <c r="A41" s="434" t="s">
        <v>28</v>
      </c>
      <c r="B41" s="434"/>
      <c r="C41" s="434"/>
      <c r="D41" s="84" t="s">
        <v>28</v>
      </c>
      <c r="E41" s="434" t="s">
        <v>28</v>
      </c>
      <c r="F41" s="434"/>
      <c r="G41" s="86"/>
      <c r="H41" s="87"/>
      <c r="I41" s="63"/>
      <c r="J41" s="178"/>
      <c r="K41" s="178"/>
      <c r="L41" s="178"/>
      <c r="M41" s="63"/>
      <c r="N41" s="63"/>
      <c r="O41" s="231"/>
      <c r="P41" s="231"/>
    </row>
    <row r="42" spans="1:17" s="65" customFormat="1">
      <c r="A42" s="1"/>
      <c r="B42" s="2"/>
      <c r="C42" s="2"/>
      <c r="D42" s="391"/>
      <c r="E42" s="391"/>
      <c r="F42" s="2"/>
      <c r="G42" s="2"/>
      <c r="H42" s="5"/>
      <c r="I42" s="63"/>
      <c r="J42" s="178"/>
      <c r="K42" s="178"/>
      <c r="L42" s="178"/>
      <c r="M42" s="63"/>
      <c r="N42" s="63"/>
      <c r="O42" s="69"/>
      <c r="P42" s="69"/>
    </row>
    <row r="43" spans="1:17" s="65" customFormat="1">
      <c r="A43" s="1"/>
      <c r="B43" s="2"/>
      <c r="C43" s="2"/>
      <c r="D43" s="391"/>
      <c r="E43" s="391"/>
      <c r="F43" s="2"/>
      <c r="G43" s="2"/>
      <c r="H43" s="5"/>
      <c r="I43" s="63"/>
      <c r="J43" s="178"/>
      <c r="K43" s="178"/>
      <c r="L43" s="178"/>
      <c r="M43" s="63"/>
      <c r="N43" s="63"/>
      <c r="O43" s="69"/>
      <c r="P43" s="69"/>
    </row>
    <row r="44" spans="1:17" s="65" customFormat="1">
      <c r="A44" s="1"/>
      <c r="B44" s="2"/>
      <c r="C44" s="2"/>
      <c r="D44" s="391"/>
      <c r="E44" s="391"/>
      <c r="F44" s="2"/>
      <c r="G44" s="2"/>
      <c r="H44" s="5"/>
      <c r="I44" s="63"/>
      <c r="J44" s="178"/>
      <c r="K44" s="178"/>
      <c r="L44" s="178"/>
      <c r="M44" s="63"/>
      <c r="N44" s="63"/>
      <c r="O44" s="69"/>
      <c r="P44" s="69"/>
    </row>
    <row r="45" spans="1:17" s="65" customFormat="1">
      <c r="A45" s="1"/>
      <c r="B45" s="2"/>
      <c r="C45" s="2"/>
      <c r="D45" s="391"/>
      <c r="E45" s="391"/>
      <c r="F45" s="2"/>
      <c r="G45" s="2"/>
      <c r="H45" s="5"/>
      <c r="I45" s="63"/>
      <c r="J45" s="178"/>
      <c r="K45" s="178"/>
      <c r="L45" s="178"/>
      <c r="M45" s="63"/>
      <c r="N45" s="63"/>
      <c r="O45" s="69"/>
      <c r="P45" s="69"/>
    </row>
    <row r="46" spans="1:17" s="57" customFormat="1">
      <c r="A46" s="422" t="s">
        <v>74</v>
      </c>
      <c r="B46" s="422"/>
      <c r="C46" s="422"/>
      <c r="D46" s="66" t="s">
        <v>87</v>
      </c>
      <c r="E46" s="2" t="s">
        <v>29</v>
      </c>
      <c r="F46" s="2"/>
      <c r="G46" s="2"/>
      <c r="H46" s="5"/>
      <c r="I46" s="63"/>
      <c r="J46" s="178"/>
      <c r="K46" s="178"/>
      <c r="L46" s="178"/>
      <c r="M46" s="63"/>
      <c r="N46" s="63"/>
      <c r="O46" s="5"/>
      <c r="P46" s="5"/>
    </row>
    <row r="47" spans="1:17">
      <c r="P47" s="1"/>
      <c r="Q47" s="2"/>
    </row>
    <row r="48" spans="1:17">
      <c r="P48" s="1"/>
      <c r="Q48" s="2"/>
    </row>
    <row r="49" spans="1:17">
      <c r="P49" s="1"/>
      <c r="Q49" s="2"/>
    </row>
    <row r="50" spans="1:17">
      <c r="P50" s="1"/>
      <c r="Q50" s="2"/>
    </row>
    <row r="51" spans="1:17">
      <c r="P51" s="1"/>
      <c r="Q51" s="2"/>
    </row>
    <row r="52" spans="1:17">
      <c r="P52" s="1"/>
      <c r="Q52" s="2"/>
    </row>
    <row r="53" spans="1:17">
      <c r="P53" s="1"/>
      <c r="Q53" s="2"/>
    </row>
    <row r="54" spans="1:17">
      <c r="P54" s="1"/>
      <c r="Q54" s="2"/>
    </row>
    <row r="55" spans="1:17">
      <c r="P55" s="1"/>
      <c r="Q55" s="2"/>
    </row>
    <row r="56" spans="1:17">
      <c r="P56" s="1"/>
      <c r="Q56" s="2"/>
    </row>
    <row r="57" spans="1:17">
      <c r="A57" s="2"/>
      <c r="F57" s="2"/>
      <c r="G57" s="2"/>
      <c r="H57" s="2"/>
      <c r="I57" s="2"/>
      <c r="J57" s="19"/>
      <c r="K57" s="19"/>
      <c r="L57" s="19"/>
      <c r="M57" s="1"/>
      <c r="N57" s="1"/>
      <c r="O57" s="1"/>
      <c r="P57" s="1"/>
      <c r="Q57" s="2"/>
    </row>
    <row r="58" spans="1:17">
      <c r="A58" s="2"/>
      <c r="F58" s="2"/>
      <c r="G58" s="2"/>
      <c r="H58" s="2"/>
      <c r="I58" s="2"/>
      <c r="J58" s="19"/>
      <c r="K58" s="19"/>
      <c r="L58" s="19"/>
      <c r="M58" s="1"/>
      <c r="N58" s="1"/>
      <c r="O58" s="1"/>
      <c r="P58" s="1"/>
      <c r="Q58" s="2"/>
    </row>
    <row r="59" spans="1:17">
      <c r="A59" s="2"/>
      <c r="F59" s="2"/>
      <c r="G59" s="2"/>
      <c r="H59" s="2"/>
      <c r="I59" s="2"/>
      <c r="J59" s="19"/>
      <c r="K59" s="19"/>
      <c r="L59" s="19"/>
      <c r="M59" s="1"/>
      <c r="N59" s="1"/>
      <c r="O59" s="1"/>
      <c r="P59" s="1"/>
      <c r="Q59" s="2"/>
    </row>
    <row r="60" spans="1:17">
      <c r="A60" s="2"/>
      <c r="F60" s="2"/>
      <c r="G60" s="2"/>
      <c r="H60" s="2"/>
      <c r="I60" s="2"/>
      <c r="J60" s="19"/>
      <c r="K60" s="19"/>
      <c r="L60" s="19"/>
      <c r="M60" s="1"/>
      <c r="N60" s="1"/>
      <c r="O60" s="1"/>
      <c r="P60" s="1"/>
      <c r="Q60" s="2"/>
    </row>
    <row r="61" spans="1:17">
      <c r="A61" s="2"/>
      <c r="F61" s="2"/>
      <c r="G61" s="2"/>
      <c r="H61" s="2"/>
      <c r="I61" s="2"/>
      <c r="J61" s="19"/>
      <c r="K61" s="19"/>
      <c r="L61" s="19"/>
      <c r="M61" s="1"/>
      <c r="N61" s="1"/>
      <c r="O61" s="1"/>
      <c r="P61" s="1"/>
      <c r="Q61" s="2"/>
    </row>
    <row r="62" spans="1:17">
      <c r="A62" s="2"/>
      <c r="F62" s="2"/>
      <c r="G62" s="2"/>
      <c r="H62" s="2"/>
      <c r="I62" s="2"/>
      <c r="J62" s="19"/>
      <c r="K62" s="19"/>
      <c r="L62" s="19"/>
      <c r="M62" s="1"/>
      <c r="N62" s="1"/>
      <c r="O62" s="1"/>
      <c r="P62" s="1"/>
      <c r="Q62" s="2"/>
    </row>
    <row r="63" spans="1:17">
      <c r="A63" s="2"/>
      <c r="F63" s="2"/>
      <c r="G63" s="2"/>
      <c r="H63" s="2"/>
      <c r="I63" s="2"/>
      <c r="J63" s="19"/>
      <c r="K63" s="19"/>
      <c r="L63" s="19"/>
      <c r="M63" s="1"/>
      <c r="N63" s="1"/>
      <c r="O63" s="1"/>
      <c r="P63" s="1"/>
      <c r="Q63" s="2"/>
    </row>
    <row r="64" spans="1:17">
      <c r="A64" s="2"/>
      <c r="F64" s="2"/>
      <c r="G64" s="2"/>
      <c r="H64" s="2"/>
      <c r="I64" s="2"/>
      <c r="J64" s="19"/>
      <c r="K64" s="19"/>
      <c r="L64" s="19"/>
      <c r="M64" s="1"/>
      <c r="N64" s="1"/>
      <c r="O64" s="1"/>
      <c r="P64" s="1"/>
      <c r="Q64" s="2"/>
    </row>
    <row r="65" spans="1:17">
      <c r="A65" s="2"/>
      <c r="F65" s="2"/>
      <c r="G65" s="2"/>
      <c r="H65" s="2"/>
      <c r="I65" s="2"/>
      <c r="J65" s="19"/>
      <c r="K65" s="19"/>
      <c r="L65" s="19"/>
      <c r="M65" s="1"/>
      <c r="N65" s="1"/>
      <c r="O65" s="1"/>
      <c r="P65" s="1"/>
      <c r="Q65" s="2"/>
    </row>
    <row r="66" spans="1:17">
      <c r="A66" s="2"/>
      <c r="F66" s="2"/>
      <c r="G66" s="2"/>
      <c r="H66" s="2"/>
      <c r="I66" s="2"/>
      <c r="J66" s="19"/>
      <c r="K66" s="19"/>
      <c r="L66" s="19"/>
      <c r="M66" s="1"/>
      <c r="N66" s="1"/>
      <c r="O66" s="1"/>
      <c r="P66" s="1"/>
      <c r="Q66" s="2"/>
    </row>
    <row r="67" spans="1:17">
      <c r="A67" s="2"/>
      <c r="F67" s="2"/>
      <c r="G67" s="2"/>
      <c r="H67" s="2"/>
      <c r="I67" s="2"/>
      <c r="J67" s="19"/>
      <c r="K67" s="19"/>
      <c r="L67" s="19"/>
      <c r="M67" s="1"/>
      <c r="N67" s="1"/>
      <c r="O67" s="1"/>
      <c r="P67" s="1"/>
      <c r="Q67" s="2"/>
    </row>
    <row r="68" spans="1:17">
      <c r="A68" s="2"/>
      <c r="F68" s="2"/>
      <c r="G68" s="2"/>
      <c r="H68" s="2"/>
      <c r="I68" s="2"/>
      <c r="J68" s="19"/>
      <c r="K68" s="19"/>
      <c r="L68" s="19"/>
      <c r="M68" s="1"/>
      <c r="N68" s="1"/>
      <c r="O68" s="1"/>
      <c r="P68" s="1"/>
      <c r="Q68" s="2"/>
    </row>
    <row r="69" spans="1:17">
      <c r="A69" s="2"/>
      <c r="F69" s="2"/>
      <c r="G69" s="2"/>
      <c r="H69" s="2"/>
      <c r="I69" s="2"/>
      <c r="J69" s="19"/>
      <c r="K69" s="19"/>
      <c r="L69" s="19"/>
      <c r="M69" s="1"/>
      <c r="N69" s="1"/>
      <c r="O69" s="1"/>
      <c r="P69" s="1"/>
      <c r="Q69" s="2"/>
    </row>
    <row r="70" spans="1:17">
      <c r="A70" s="2"/>
      <c r="F70" s="2"/>
      <c r="G70" s="2"/>
      <c r="H70" s="2"/>
      <c r="I70" s="2"/>
      <c r="J70" s="19"/>
      <c r="K70" s="19"/>
      <c r="L70" s="19"/>
      <c r="M70" s="1"/>
      <c r="N70" s="1"/>
      <c r="O70" s="1"/>
      <c r="P70" s="1"/>
      <c r="Q70" s="2"/>
    </row>
    <row r="71" spans="1:17">
      <c r="A71" s="2"/>
      <c r="F71" s="2"/>
      <c r="G71" s="2"/>
      <c r="H71" s="2"/>
      <c r="I71" s="2"/>
      <c r="J71" s="19"/>
      <c r="K71" s="19"/>
      <c r="L71" s="19"/>
      <c r="M71" s="1"/>
      <c r="N71" s="1"/>
      <c r="O71" s="1"/>
      <c r="P71" s="1"/>
      <c r="Q71" s="2"/>
    </row>
    <row r="72" spans="1:17">
      <c r="A72" s="2"/>
      <c r="F72" s="2"/>
      <c r="G72" s="2"/>
      <c r="H72" s="2"/>
      <c r="I72" s="2"/>
      <c r="J72" s="19"/>
      <c r="K72" s="19"/>
      <c r="L72" s="19"/>
      <c r="M72" s="1"/>
      <c r="N72" s="1"/>
      <c r="O72" s="1"/>
      <c r="P72" s="1"/>
      <c r="Q72" s="2"/>
    </row>
    <row r="73" spans="1:17">
      <c r="A73" s="2"/>
      <c r="F73" s="2"/>
      <c r="G73" s="2"/>
      <c r="H73" s="2"/>
      <c r="I73" s="2"/>
      <c r="J73" s="19"/>
      <c r="K73" s="19"/>
      <c r="L73" s="19"/>
      <c r="M73" s="1"/>
      <c r="N73" s="1"/>
      <c r="O73" s="1"/>
      <c r="P73" s="1"/>
      <c r="Q73" s="2"/>
    </row>
    <row r="74" spans="1:17">
      <c r="A74" s="2"/>
      <c r="F74" s="2"/>
      <c r="G74" s="2"/>
      <c r="H74" s="2"/>
      <c r="I74" s="2"/>
      <c r="J74" s="19"/>
      <c r="K74" s="19"/>
      <c r="L74" s="19"/>
      <c r="M74" s="1"/>
      <c r="N74" s="1"/>
      <c r="O74" s="1"/>
      <c r="P74" s="1"/>
      <c r="Q74" s="2"/>
    </row>
    <row r="79" spans="1:17">
      <c r="A79" s="2"/>
      <c r="F79" s="2"/>
      <c r="G79" s="2"/>
      <c r="H79" s="2"/>
      <c r="I79" s="2"/>
      <c r="J79" s="19"/>
      <c r="K79" s="19"/>
      <c r="L79" s="19"/>
      <c r="M79" s="1"/>
      <c r="N79" s="1"/>
      <c r="O79" s="1"/>
      <c r="P79" s="1"/>
      <c r="Q79" s="2"/>
    </row>
    <row r="80" spans="1:17">
      <c r="A80" s="2"/>
      <c r="F80" s="2"/>
      <c r="G80" s="2"/>
      <c r="H80" s="2"/>
      <c r="I80" s="2"/>
      <c r="J80" s="19"/>
      <c r="K80" s="19"/>
      <c r="L80" s="19"/>
      <c r="M80" s="1"/>
      <c r="N80" s="1"/>
      <c r="O80" s="1"/>
      <c r="P80" s="1"/>
      <c r="Q80" s="2"/>
    </row>
    <row r="81" spans="1:17">
      <c r="A81" s="2"/>
      <c r="F81" s="2"/>
      <c r="G81" s="2"/>
      <c r="H81" s="2"/>
      <c r="I81" s="2"/>
      <c r="J81" s="19"/>
      <c r="K81" s="19"/>
      <c r="L81" s="19"/>
      <c r="M81" s="1"/>
      <c r="N81" s="1"/>
      <c r="O81" s="1"/>
      <c r="P81" s="1"/>
      <c r="Q81" s="2"/>
    </row>
    <row r="82" spans="1:17">
      <c r="A82" s="2"/>
      <c r="F82" s="2"/>
      <c r="G82" s="2"/>
      <c r="H82" s="2"/>
      <c r="I82" s="2"/>
      <c r="J82" s="19"/>
      <c r="K82" s="19"/>
      <c r="L82" s="19"/>
      <c r="M82" s="1"/>
      <c r="N82" s="1"/>
      <c r="O82" s="1"/>
      <c r="P82" s="1"/>
      <c r="Q82" s="2"/>
    </row>
    <row r="83" spans="1:17">
      <c r="A83" s="2"/>
      <c r="F83" s="2"/>
      <c r="G83" s="2"/>
      <c r="H83" s="2"/>
      <c r="I83" s="2"/>
      <c r="J83" s="19"/>
      <c r="K83" s="19"/>
      <c r="L83" s="19"/>
      <c r="M83" s="1"/>
      <c r="N83" s="1"/>
      <c r="O83" s="1"/>
      <c r="P83" s="1"/>
      <c r="Q83" s="2"/>
    </row>
    <row r="84" spans="1:17">
      <c r="A84" s="2"/>
      <c r="F84" s="2"/>
      <c r="G84" s="2"/>
      <c r="H84" s="2"/>
      <c r="I84" s="2"/>
      <c r="J84" s="19"/>
      <c r="K84" s="19"/>
      <c r="L84" s="19"/>
      <c r="M84" s="1"/>
      <c r="N84" s="1"/>
      <c r="O84" s="1"/>
      <c r="P84" s="1"/>
      <c r="Q84" s="2"/>
    </row>
    <row r="85" spans="1:17">
      <c r="A85" s="2"/>
      <c r="F85" s="2"/>
      <c r="G85" s="2"/>
      <c r="H85" s="2"/>
      <c r="I85" s="2"/>
      <c r="J85" s="19"/>
      <c r="K85" s="19"/>
      <c r="L85" s="19"/>
      <c r="M85" s="1"/>
      <c r="N85" s="1"/>
      <c r="O85" s="1"/>
      <c r="P85" s="1"/>
      <c r="Q85" s="2"/>
    </row>
    <row r="86" spans="1:17">
      <c r="A86" s="2"/>
      <c r="F86" s="2"/>
      <c r="G86" s="2"/>
      <c r="H86" s="2"/>
      <c r="I86" s="2"/>
      <c r="J86" s="19"/>
      <c r="K86" s="19"/>
      <c r="L86" s="19"/>
      <c r="M86" s="1"/>
      <c r="N86" s="1"/>
      <c r="O86" s="1"/>
      <c r="P86" s="1"/>
      <c r="Q86" s="2"/>
    </row>
  </sheetData>
  <mergeCells count="13">
    <mergeCell ref="D38:H38"/>
    <mergeCell ref="A4:H4"/>
    <mergeCell ref="A5:H5"/>
    <mergeCell ref="D14:D15"/>
    <mergeCell ref="E14:E15"/>
    <mergeCell ref="F14:H14"/>
    <mergeCell ref="A46:C46"/>
    <mergeCell ref="E39:H39"/>
    <mergeCell ref="A40:C40"/>
    <mergeCell ref="E40:F40"/>
    <mergeCell ref="G40:H40"/>
    <mergeCell ref="A41:C41"/>
    <mergeCell ref="E41:F41"/>
  </mergeCells>
  <pageMargins left="0.7" right="0.7" top="0.75" bottom="0.75" header="0.3" footer="0.3"/>
  <pageSetup paperSize="9"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J21" sqref="J2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391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184"/>
      <c r="K3" s="184"/>
      <c r="L3" s="6"/>
      <c r="M3" s="6"/>
      <c r="N3" s="7"/>
    </row>
    <row r="4" spans="1:14" s="8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22.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6330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394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6025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391" customFormat="1" ht="25.5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21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60.2" customHeight="1">
      <c r="A16" s="27">
        <v>1</v>
      </c>
      <c r="B16" s="393"/>
      <c r="C16" s="29" t="s">
        <v>173</v>
      </c>
      <c r="D16" s="35" t="str">
        <f>VLOOKUP($C16,'[2]Tài khoản'!A$2:D$2746,2,FALSE)</f>
        <v>DC cable 5.5*2.1mm, end is strip
with Strain Relief , UL 2464 18AWG ,1m</v>
      </c>
      <c r="E16" s="36" t="s">
        <v>119</v>
      </c>
      <c r="F16" s="70">
        <v>4200</v>
      </c>
      <c r="G16" s="70">
        <v>4200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31.5" customHeight="1">
      <c r="A17" s="27">
        <v>2</v>
      </c>
      <c r="B17" s="393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70">
        <v>4200</v>
      </c>
      <c r="G17" s="38">
        <v>4250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5.2" customHeight="1">
      <c r="A18" s="27">
        <v>3</v>
      </c>
      <c r="B18" s="393"/>
      <c r="C18" s="276" t="s">
        <v>174</v>
      </c>
      <c r="D18" s="35" t="str">
        <f>VLOOKUP($C18,'[2]Tài khoản'!A$2:D$2746,2,FALSE)</f>
        <v>0.5 mm2 Cu, multi strain, PVC cladding electric wire,  50 mm length</v>
      </c>
      <c r="E18" s="36" t="s">
        <v>119</v>
      </c>
      <c r="F18" s="70">
        <v>8400</v>
      </c>
      <c r="G18" s="38">
        <v>8500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6.75" customHeight="1">
      <c r="A19" s="27">
        <v>4</v>
      </c>
      <c r="B19" s="393"/>
      <c r="C19" s="276" t="s">
        <v>175</v>
      </c>
      <c r="D19" s="35" t="str">
        <f>VLOOKUP($C19,'[2]Tài khoản'!A$2:D$2746,2,FALSE)</f>
        <v>CASE, TOP, Plastic ABS, Moulding, 12V1250, black</v>
      </c>
      <c r="E19" s="36" t="s">
        <v>119</v>
      </c>
      <c r="F19" s="70">
        <v>4200</v>
      </c>
      <c r="G19" s="38">
        <f>F19</f>
        <v>4200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59.25" customHeight="1">
      <c r="A20" s="27">
        <v>5</v>
      </c>
      <c r="B20" s="393"/>
      <c r="C20" s="29" t="s">
        <v>176</v>
      </c>
      <c r="D20" s="35" t="str">
        <f>VLOOKUP($C20,'[2]Tài khoản'!A$2:D$2746,2,FALSE)</f>
        <v>CASE, BOTTOM, Plastic ABS, Moulding with 02 Prong : AC  Euro Plug Stype, 4 mm, black</v>
      </c>
      <c r="E20" s="36" t="s">
        <v>119</v>
      </c>
      <c r="F20" s="70">
        <v>4200</v>
      </c>
      <c r="G20" s="38">
        <f>F20</f>
        <v>4200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27.75" customHeight="1">
      <c r="A21" s="27">
        <v>6</v>
      </c>
      <c r="B21" s="393"/>
      <c r="C21" s="29" t="s">
        <v>2520</v>
      </c>
      <c r="D21" s="35" t="str">
        <f>VLOOKUP($C21,'[2]Tài khoản'!A$2:D$2746,2,FALSE)</f>
        <v>PCBA 12V1250</v>
      </c>
      <c r="E21" s="36" t="s">
        <v>119</v>
      </c>
      <c r="F21" s="70">
        <v>1000</v>
      </c>
      <c r="G21" s="38">
        <f>F21</f>
        <v>1000</v>
      </c>
      <c r="H21" s="58"/>
      <c r="I21" s="8" t="str">
        <f>VLOOKUP(C21,'Danh mục VT'!A$2:E$2898,5,FALSE)</f>
        <v>TP</v>
      </c>
      <c r="J21" s="185" t="s">
        <v>5915</v>
      </c>
      <c r="K21" s="181" t="str">
        <f>VLOOKUP(C21,'Danh mục VT'!A$2:D$2898,4,FALSE)</f>
        <v>15511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 ht="12" customHeigh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21.75" customHeight="1">
      <c r="A23" s="14" t="s">
        <v>22</v>
      </c>
      <c r="B23" s="18"/>
      <c r="D23" s="11" t="s">
        <v>6331</v>
      </c>
      <c r="E23" s="46"/>
      <c r="F23" s="46"/>
      <c r="G23" s="47"/>
      <c r="N23" s="48"/>
      <c r="O23" s="2"/>
      <c r="P23" s="2"/>
    </row>
    <row r="24" spans="1:19">
      <c r="E24" s="429" t="s">
        <v>6316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9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>
      <c r="A27" s="1"/>
      <c r="B27" s="2"/>
      <c r="C27" s="2"/>
      <c r="D27" s="391"/>
      <c r="E27" s="391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>
      <c r="A30" s="1"/>
      <c r="B30" s="2"/>
      <c r="C30" s="2"/>
      <c r="D30" s="391"/>
      <c r="E30" s="391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391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7"/>
  <sheetViews>
    <sheetView workbookViewId="0">
      <selection activeCell="F21" sqref="F21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91" customWidth="1"/>
    <col min="7" max="7" width="10.42578125" style="5" customWidth="1"/>
    <col min="8" max="8" width="8" style="6" customWidth="1"/>
    <col min="9" max="9" width="13" style="6" customWidth="1"/>
    <col min="10" max="10" width="6.5703125" style="184" customWidth="1"/>
    <col min="11" max="12" width="9.140625" style="184"/>
    <col min="13" max="13" width="7.140625" style="184" customWidth="1"/>
    <col min="14" max="14" width="13.5703125" style="33" customWidth="1"/>
    <col min="15" max="15" width="12.85546875" style="33" customWidth="1"/>
    <col min="16" max="16" width="18.71093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184"/>
      <c r="K1" s="184"/>
      <c r="L1" s="184"/>
      <c r="M1" s="184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184"/>
      <c r="K2" s="184"/>
      <c r="L2" s="184"/>
      <c r="M2" s="184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91"/>
      <c r="G3" s="5"/>
      <c r="H3" s="6"/>
      <c r="I3" s="6"/>
      <c r="J3" s="184"/>
      <c r="K3" s="184"/>
      <c r="L3" s="184"/>
      <c r="M3" s="184"/>
      <c r="N3" s="33"/>
      <c r="O3" s="33"/>
      <c r="P3" s="33"/>
    </row>
    <row r="4" spans="1:16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184"/>
      <c r="M4" s="184"/>
      <c r="N4" s="33"/>
      <c r="O4" s="33"/>
      <c r="P4" s="33"/>
    </row>
    <row r="5" spans="1:16" s="8" customFormat="1" ht="20.4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5910</v>
      </c>
      <c r="J5" s="184"/>
      <c r="K5" s="184"/>
      <c r="L5" s="184"/>
      <c r="M5" s="184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90"/>
      <c r="G6" s="5"/>
      <c r="H6" s="6"/>
      <c r="I6" s="6"/>
      <c r="J6" s="184"/>
      <c r="K6" s="184"/>
      <c r="L6" s="184"/>
      <c r="M6" s="184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184"/>
      <c r="K7" s="184"/>
      <c r="L7" s="184"/>
      <c r="M7" s="184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6332</v>
      </c>
      <c r="G8" s="5"/>
      <c r="H8" s="6"/>
      <c r="I8" s="6"/>
      <c r="J8" s="184"/>
      <c r="K8" s="184"/>
      <c r="L8" s="184"/>
      <c r="M8" s="184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394"/>
      <c r="H10" s="6"/>
      <c r="I10" s="6"/>
      <c r="J10" s="184"/>
      <c r="K10" s="184"/>
      <c r="L10" s="184"/>
      <c r="M10" s="184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6148</v>
      </c>
      <c r="E11" s="20"/>
      <c r="F11" s="2"/>
      <c r="G11" s="5"/>
      <c r="H11" s="6"/>
      <c r="I11" s="6"/>
      <c r="J11" s="184"/>
      <c r="K11" s="184"/>
      <c r="L11" s="184"/>
      <c r="M11" s="184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184"/>
      <c r="M12" s="184"/>
      <c r="N12" s="33"/>
      <c r="O12" s="33"/>
      <c r="P12" s="33"/>
    </row>
    <row r="14" spans="1:16" s="391" customFormat="1" ht="25.5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93" t="s">
        <v>5906</v>
      </c>
      <c r="K14" s="179" t="s">
        <v>183</v>
      </c>
      <c r="L14" s="179" t="s">
        <v>184</v>
      </c>
      <c r="M14" s="179" t="s">
        <v>186</v>
      </c>
      <c r="N14" s="227" t="s">
        <v>187</v>
      </c>
      <c r="O14" s="5"/>
      <c r="P14" s="5"/>
    </row>
    <row r="15" spans="1:16" s="8" customFormat="1" ht="21.75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94"/>
      <c r="K15" s="180"/>
      <c r="L15" s="180"/>
      <c r="M15" s="180"/>
      <c r="N15" s="228"/>
      <c r="O15" s="33"/>
      <c r="P15" s="33"/>
    </row>
    <row r="16" spans="1:16" s="8" customFormat="1" ht="22.5" customHeight="1">
      <c r="A16" s="27">
        <v>1</v>
      </c>
      <c r="B16" s="393"/>
      <c r="C16" s="306" t="s">
        <v>5073</v>
      </c>
      <c r="D16" s="401" t="str">
        <f>VLOOKUP($C16,'[2]Tài khoản'!A$2:D$2746,2,FALSE)</f>
        <v>Kem hàn - Solder paste</v>
      </c>
      <c r="E16" s="36" t="s">
        <v>5851</v>
      </c>
      <c r="F16" s="403">
        <v>6.5</v>
      </c>
      <c r="G16" s="403">
        <v>6.5</v>
      </c>
      <c r="H16" s="58"/>
      <c r="I16" s="159" t="s">
        <v>6015</v>
      </c>
      <c r="J16" s="195" t="s">
        <v>5956</v>
      </c>
      <c r="K16" s="185" t="s">
        <v>5913</v>
      </c>
      <c r="L16" s="181" t="s">
        <v>5874</v>
      </c>
      <c r="M16" s="181">
        <v>1521</v>
      </c>
      <c r="N16" s="257"/>
      <c r="O16" s="33"/>
      <c r="P16" s="33"/>
    </row>
    <row r="17" spans="1:16" s="8" customFormat="1" ht="33" customHeight="1">
      <c r="A17" s="27">
        <v>2</v>
      </c>
      <c r="B17" s="393"/>
      <c r="C17" s="306" t="s">
        <v>5414</v>
      </c>
      <c r="D17" s="401" t="str">
        <f>VLOOKUP($C17,'[2]Tài khoản'!A$2:D$2746,2,FALSE)</f>
        <v>Thiếc thanh 63BE20 LD BAR-Sn63/PB37</v>
      </c>
      <c r="E17" s="36" t="s">
        <v>5851</v>
      </c>
      <c r="F17" s="402">
        <f>40+40+20</f>
        <v>100</v>
      </c>
      <c r="G17" s="402">
        <f>40+40+20</f>
        <v>100</v>
      </c>
      <c r="H17" s="58"/>
      <c r="I17" s="159" t="s">
        <v>6015</v>
      </c>
      <c r="J17" s="195" t="s">
        <v>5956</v>
      </c>
      <c r="K17" s="185" t="s">
        <v>5913</v>
      </c>
      <c r="L17" s="181"/>
      <c r="M17" s="181"/>
      <c r="N17" s="257"/>
      <c r="O17" s="33"/>
      <c r="P17" s="33"/>
    </row>
    <row r="18" spans="1:16" s="8" customFormat="1" ht="33" customHeight="1">
      <c r="A18" s="27">
        <v>3</v>
      </c>
      <c r="B18" s="393"/>
      <c r="C18" s="306" t="s">
        <v>5189</v>
      </c>
      <c r="D18" s="401" t="str">
        <f>VLOOKUP($C18,'[2]Tài khoản'!A$2:D$2746,2,FALSE)</f>
        <v>Tem "KHÔNG CHẤP NHẬN" màu đỏ 50x70mm</v>
      </c>
      <c r="E18" s="36" t="s">
        <v>119</v>
      </c>
      <c r="F18" s="37">
        <v>1950</v>
      </c>
      <c r="G18" s="38">
        <f>F18</f>
        <v>1950</v>
      </c>
      <c r="H18" s="58"/>
      <c r="I18" s="159" t="s">
        <v>6015</v>
      </c>
      <c r="J18" s="195" t="s">
        <v>5956</v>
      </c>
      <c r="K18" s="185" t="s">
        <v>5913</v>
      </c>
      <c r="L18" s="181"/>
      <c r="M18" s="181"/>
      <c r="N18" s="257"/>
      <c r="O18" s="33"/>
      <c r="P18" s="33"/>
    </row>
    <row r="19" spans="1:16" s="8" customFormat="1" ht="25.5" customHeight="1">
      <c r="A19" s="27">
        <v>4</v>
      </c>
      <c r="B19" s="393"/>
      <c r="C19" s="306" t="s">
        <v>3303</v>
      </c>
      <c r="D19" s="156" t="s">
        <v>3304</v>
      </c>
      <c r="E19" s="36" t="s">
        <v>119</v>
      </c>
      <c r="F19" s="37">
        <v>3</v>
      </c>
      <c r="G19" s="38">
        <v>3</v>
      </c>
      <c r="H19" s="58"/>
      <c r="I19" s="159" t="s">
        <v>6015</v>
      </c>
      <c r="J19" s="195" t="s">
        <v>5956</v>
      </c>
      <c r="K19" s="185" t="s">
        <v>5913</v>
      </c>
      <c r="L19" s="181"/>
      <c r="M19" s="181"/>
      <c r="N19" s="257"/>
      <c r="O19" s="33"/>
      <c r="P19" s="33"/>
    </row>
    <row r="20" spans="1:16" s="8" customFormat="1" ht="25.5" customHeight="1">
      <c r="A20" s="27">
        <v>5</v>
      </c>
      <c r="B20" s="393"/>
      <c r="C20" s="306" t="s">
        <v>6333</v>
      </c>
      <c r="D20" s="401" t="s">
        <v>6334</v>
      </c>
      <c r="E20" s="36" t="s">
        <v>5851</v>
      </c>
      <c r="F20" s="37">
        <v>3</v>
      </c>
      <c r="G20" s="37">
        <v>3</v>
      </c>
      <c r="H20" s="58"/>
      <c r="I20" s="159" t="s">
        <v>6015</v>
      </c>
      <c r="J20" s="195" t="s">
        <v>5956</v>
      </c>
      <c r="K20" s="185" t="s">
        <v>5917</v>
      </c>
      <c r="L20" s="181" t="s">
        <v>5874</v>
      </c>
      <c r="M20" s="181">
        <v>1521</v>
      </c>
      <c r="N20" s="257"/>
      <c r="O20" s="33"/>
      <c r="P20" s="33"/>
    </row>
    <row r="21" spans="1:16" s="8" customFormat="1" ht="36" customHeight="1">
      <c r="A21" s="27">
        <v>6</v>
      </c>
      <c r="B21" s="393"/>
      <c r="C21" s="306" t="s">
        <v>5424</v>
      </c>
      <c r="D21" s="401" t="str">
        <f>VLOOKUP($C21,'[2]Tài khoản'!A$2:D$2746,2,FALSE)</f>
        <v>Chế phẩm làm sạch bề mặt kim loại (flux)</v>
      </c>
      <c r="E21" s="36" t="s">
        <v>5851</v>
      </c>
      <c r="F21" s="402">
        <v>21</v>
      </c>
      <c r="G21" s="402">
        <v>21</v>
      </c>
      <c r="H21" s="58"/>
      <c r="I21" s="159" t="s">
        <v>6015</v>
      </c>
      <c r="J21" s="195" t="s">
        <v>5956</v>
      </c>
      <c r="K21" s="185" t="s">
        <v>5913</v>
      </c>
      <c r="L21" s="181" t="s">
        <v>5874</v>
      </c>
      <c r="M21" s="181">
        <v>1521</v>
      </c>
      <c r="N21" s="257"/>
      <c r="O21" s="33"/>
      <c r="P21" s="33"/>
    </row>
    <row r="22" spans="1:16" s="8" customFormat="1" ht="30" customHeight="1">
      <c r="A22" s="27">
        <v>7</v>
      </c>
      <c r="B22" s="393"/>
      <c r="C22" s="306" t="s">
        <v>130</v>
      </c>
      <c r="D22" s="401" t="str">
        <f>VLOOKUP($C22,'[2]Tài khoản'!A$2:D$2746,2,FALSE)</f>
        <v>Găng tay chống tĩnh điện</v>
      </c>
      <c r="E22" s="36" t="s">
        <v>6246</v>
      </c>
      <c r="F22" s="37">
        <v>10</v>
      </c>
      <c r="G22" s="37">
        <v>10</v>
      </c>
      <c r="H22" s="58"/>
      <c r="I22" s="159" t="s">
        <v>6015</v>
      </c>
      <c r="J22" s="195" t="s">
        <v>5956</v>
      </c>
      <c r="K22" s="185" t="s">
        <v>5917</v>
      </c>
      <c r="L22" s="181" t="s">
        <v>5874</v>
      </c>
      <c r="M22" s="181">
        <v>1521</v>
      </c>
      <c r="N22" s="257"/>
      <c r="O22" s="33"/>
      <c r="P22" s="33"/>
    </row>
    <row r="23" spans="1:16" s="8" customFormat="1" ht="30" customHeight="1">
      <c r="A23" s="27">
        <v>8</v>
      </c>
      <c r="B23" s="393"/>
      <c r="C23" s="306" t="s">
        <v>5398</v>
      </c>
      <c r="D23" s="401" t="str">
        <f>VLOOKUP($C23,'[2]Tài khoản'!A$2:D$2746,2,FALSE)</f>
        <v>Khẩu trang vải</v>
      </c>
      <c r="E23" s="36" t="s">
        <v>6246</v>
      </c>
      <c r="F23" s="37">
        <v>10</v>
      </c>
      <c r="G23" s="37">
        <v>10</v>
      </c>
      <c r="H23" s="58"/>
      <c r="I23" s="159" t="s">
        <v>6015</v>
      </c>
      <c r="J23" s="195" t="s">
        <v>5956</v>
      </c>
      <c r="K23" s="185" t="s">
        <v>5913</v>
      </c>
      <c r="L23" s="181" t="s">
        <v>5874</v>
      </c>
      <c r="M23" s="181">
        <v>1521</v>
      </c>
      <c r="N23" s="257"/>
      <c r="O23" s="33"/>
      <c r="P23" s="33"/>
    </row>
    <row r="24" spans="1:16" s="8" customFormat="1" ht="30" customHeight="1">
      <c r="A24" s="27">
        <v>9</v>
      </c>
      <c r="B24" s="393"/>
      <c r="C24" s="306" t="s">
        <v>140</v>
      </c>
      <c r="D24" s="401" t="str">
        <f>VLOOKUP($C24,'[2]Tài khoản'!A$2:D$2746,2,FALSE)</f>
        <v>Băng dính bé</v>
      </c>
      <c r="E24" s="36" t="s">
        <v>139</v>
      </c>
      <c r="F24" s="37">
        <v>60</v>
      </c>
      <c r="G24" s="37">
        <f>F24</f>
        <v>60</v>
      </c>
      <c r="H24" s="58"/>
      <c r="I24" s="159" t="s">
        <v>6015</v>
      </c>
      <c r="J24" s="195" t="s">
        <v>5956</v>
      </c>
      <c r="K24" s="185" t="s">
        <v>5913</v>
      </c>
      <c r="L24" s="181"/>
      <c r="M24" s="181"/>
      <c r="N24" s="257"/>
      <c r="O24" s="33"/>
      <c r="P24" s="33"/>
    </row>
    <row r="25" spans="1:16" s="8" customFormat="1" ht="30" customHeight="1">
      <c r="A25" s="27">
        <v>10</v>
      </c>
      <c r="B25" s="393"/>
      <c r="C25" s="306" t="s">
        <v>4983</v>
      </c>
      <c r="D25" s="401" t="str">
        <f>VLOOKUP($C25,'[2]Tài khoản'!A$2:D$2746,2,FALSE)</f>
        <v>Băng dính trong 5cm</v>
      </c>
      <c r="E25" s="36" t="s">
        <v>139</v>
      </c>
      <c r="F25" s="37">
        <f>5+72</f>
        <v>77</v>
      </c>
      <c r="G25" s="37">
        <f>F25</f>
        <v>77</v>
      </c>
      <c r="H25" s="58"/>
      <c r="I25" s="159" t="s">
        <v>6015</v>
      </c>
      <c r="J25" s="195" t="s">
        <v>5956</v>
      </c>
      <c r="K25" s="185" t="s">
        <v>5913</v>
      </c>
      <c r="L25" s="181"/>
      <c r="M25" s="181"/>
      <c r="N25" s="257"/>
      <c r="O25" s="33"/>
      <c r="P25" s="33"/>
    </row>
    <row r="26" spans="1:16" s="8" customFormat="1" ht="36.75" customHeight="1">
      <c r="A26" s="27">
        <v>11</v>
      </c>
      <c r="B26" s="393"/>
      <c r="C26" s="306" t="s">
        <v>5410</v>
      </c>
      <c r="D26" s="401" t="str">
        <f>VLOOKUP($C26,'[2]Tài khoản'!A$2:D$2746,2,FALSE)</f>
        <v>Mực in mã vạch Resin 45mm x 300m</v>
      </c>
      <c r="E26" s="36" t="s">
        <v>139</v>
      </c>
      <c r="F26" s="37">
        <f>4+3</f>
        <v>7</v>
      </c>
      <c r="G26" s="37">
        <f>F26</f>
        <v>7</v>
      </c>
      <c r="H26" s="58"/>
      <c r="I26" s="159" t="s">
        <v>6015</v>
      </c>
      <c r="J26" s="195" t="s">
        <v>5956</v>
      </c>
      <c r="K26" s="185" t="s">
        <v>5913</v>
      </c>
      <c r="L26" s="181"/>
      <c r="M26" s="181"/>
      <c r="N26" s="257"/>
      <c r="O26" s="33"/>
      <c r="P26" s="33"/>
    </row>
    <row r="27" spans="1:16" s="8" customFormat="1" ht="38.450000000000003" customHeight="1">
      <c r="A27" s="27">
        <v>12</v>
      </c>
      <c r="B27" s="393"/>
      <c r="C27" s="306" t="s">
        <v>5412</v>
      </c>
      <c r="D27" s="401" t="str">
        <f>VLOOKUP($C27,'[2]Tài khoản'!A$2:D$2746,2,FALSE)</f>
        <v>Mực in mã vạch Resin 80mm x 300m</v>
      </c>
      <c r="E27" s="36" t="s">
        <v>139</v>
      </c>
      <c r="F27" s="37">
        <v>5</v>
      </c>
      <c r="G27" s="37">
        <v>5</v>
      </c>
      <c r="H27" s="58"/>
      <c r="I27" s="159" t="s">
        <v>6015</v>
      </c>
      <c r="J27" s="195" t="s">
        <v>5956</v>
      </c>
      <c r="K27" s="185" t="s">
        <v>5913</v>
      </c>
      <c r="L27" s="181"/>
      <c r="M27" s="181"/>
      <c r="N27" s="257"/>
      <c r="O27" s="33"/>
      <c r="P27" s="33"/>
    </row>
    <row r="28" spans="1:16" s="8" customFormat="1" ht="36.75" customHeight="1">
      <c r="A28" s="27">
        <v>13</v>
      </c>
      <c r="B28" s="393"/>
      <c r="C28" s="306" t="s">
        <v>5420</v>
      </c>
      <c r="D28" s="401" t="str">
        <f>VLOOKUP($C28,'[2]Tài khoản'!A$2:D$2746,2,FALSE)</f>
        <v>Mực in mã vạch wax S245 95mm x 300m</v>
      </c>
      <c r="E28" s="36" t="s">
        <v>139</v>
      </c>
      <c r="F28" s="37">
        <v>1</v>
      </c>
      <c r="G28" s="37">
        <v>1</v>
      </c>
      <c r="H28" s="58"/>
      <c r="I28" s="159" t="s">
        <v>6015</v>
      </c>
      <c r="J28" s="195" t="s">
        <v>5956</v>
      </c>
      <c r="K28" s="185" t="s">
        <v>5913</v>
      </c>
      <c r="L28" s="181"/>
      <c r="M28" s="181"/>
      <c r="N28" s="257"/>
      <c r="O28" s="33"/>
      <c r="P28" s="33"/>
    </row>
    <row r="29" spans="1:16" s="8" customFormat="1" ht="33.75" customHeight="1">
      <c r="A29" s="27">
        <v>14</v>
      </c>
      <c r="B29" s="393"/>
      <c r="C29" s="363" t="s">
        <v>5125</v>
      </c>
      <c r="D29" s="401" t="str">
        <f>VLOOKUP($C29,'[2]Tài khoản'!A$2:D$2746,2,FALSE)</f>
        <v>Băng dính giấy 1cm</v>
      </c>
      <c r="E29" s="36" t="s">
        <v>139</v>
      </c>
      <c r="F29" s="37">
        <v>90</v>
      </c>
      <c r="G29" s="37">
        <f>F29</f>
        <v>90</v>
      </c>
      <c r="H29" s="58"/>
      <c r="I29" s="159" t="s">
        <v>6015</v>
      </c>
      <c r="J29" s="195" t="s">
        <v>5956</v>
      </c>
      <c r="K29" s="185" t="s">
        <v>5913</v>
      </c>
      <c r="L29" s="181"/>
      <c r="M29" s="181"/>
      <c r="N29" s="257"/>
      <c r="O29" s="33"/>
      <c r="P29" s="33"/>
    </row>
    <row r="30" spans="1:16" s="8" customFormat="1" ht="33.75" customHeight="1">
      <c r="A30" s="27">
        <v>15</v>
      </c>
      <c r="B30" s="393"/>
      <c r="C30" s="306" t="s">
        <v>5005</v>
      </c>
      <c r="D30" s="401" t="str">
        <f>VLOOKUP($C30,'[2]Tài khoản'!A$2:D$2746,2,FALSE)</f>
        <v>Cồn tuyệt đối</v>
      </c>
      <c r="E30" s="36" t="s">
        <v>6009</v>
      </c>
      <c r="F30" s="37">
        <f>5+15</f>
        <v>20</v>
      </c>
      <c r="G30" s="37">
        <f>F30</f>
        <v>20</v>
      </c>
      <c r="H30" s="58"/>
      <c r="I30" s="159" t="s">
        <v>6015</v>
      </c>
      <c r="J30" s="195" t="s">
        <v>5956</v>
      </c>
      <c r="K30" s="185" t="s">
        <v>5913</v>
      </c>
      <c r="L30" s="181"/>
      <c r="M30" s="181"/>
      <c r="N30" s="257"/>
      <c r="O30" s="33"/>
      <c r="P30" s="33"/>
    </row>
    <row r="31" spans="1:16" s="8" customFormat="1" ht="33.75" customHeight="1">
      <c r="A31" s="27">
        <v>16</v>
      </c>
      <c r="B31" s="393"/>
      <c r="C31" s="363" t="s">
        <v>135</v>
      </c>
      <c r="D31" s="401" t="str">
        <f>VLOOKUP($C31,'[2]Tài khoản'!A$2:D$2746,2,FALSE)</f>
        <v>Keo 1101</v>
      </c>
      <c r="E31" s="36" t="s">
        <v>6008</v>
      </c>
      <c r="F31" s="37">
        <v>48</v>
      </c>
      <c r="G31" s="37">
        <v>24</v>
      </c>
      <c r="H31" s="58"/>
      <c r="I31" s="159" t="s">
        <v>6015</v>
      </c>
      <c r="J31" s="195" t="s">
        <v>5956</v>
      </c>
      <c r="K31" s="185" t="s">
        <v>5913</v>
      </c>
      <c r="L31" s="181"/>
      <c r="M31" s="181"/>
      <c r="N31" s="257"/>
      <c r="O31" s="33"/>
      <c r="P31" s="33"/>
    </row>
    <row r="32" spans="1:16" s="8" customFormat="1" ht="42.75" customHeight="1">
      <c r="A32" s="27">
        <v>17</v>
      </c>
      <c r="B32" s="393"/>
      <c r="C32" s="306" t="s">
        <v>5416</v>
      </c>
      <c r="D32" s="401" t="str">
        <f>VLOOKUP($C32,'[2]Tài khoản'!A$2:D$2746,2,FALSE)</f>
        <v>Thiếc dây 63WF2617D08S100 LD Wire-SN62/PB37</v>
      </c>
      <c r="E32" s="36" t="s">
        <v>5851</v>
      </c>
      <c r="F32" s="37">
        <v>20</v>
      </c>
      <c r="G32" s="37">
        <v>20</v>
      </c>
      <c r="H32" s="58"/>
      <c r="I32" s="159" t="s">
        <v>6015</v>
      </c>
      <c r="J32" s="195" t="s">
        <v>5956</v>
      </c>
      <c r="K32" s="185" t="s">
        <v>5913</v>
      </c>
      <c r="L32" s="181"/>
      <c r="M32" s="181"/>
      <c r="N32" s="257"/>
      <c r="O32" s="33"/>
      <c r="P32" s="33"/>
    </row>
    <row r="33" spans="1:24" s="8" customFormat="1" ht="20.45" customHeight="1">
      <c r="A33" s="27">
        <v>18</v>
      </c>
      <c r="B33" s="393"/>
      <c r="C33" s="306" t="s">
        <v>127</v>
      </c>
      <c r="D33" s="401" t="str">
        <f>VLOOKUP($C33,'[2]Tài khoản'!A$2:D$2746,2,FALSE)</f>
        <v>Đầu mỏ hàn 900M-T-3C</v>
      </c>
      <c r="E33" s="36" t="s">
        <v>119</v>
      </c>
      <c r="F33" s="37">
        <v>10</v>
      </c>
      <c r="G33" s="37">
        <f>F33</f>
        <v>10</v>
      </c>
      <c r="H33" s="58"/>
      <c r="I33" s="159" t="s">
        <v>6015</v>
      </c>
      <c r="J33" s="195" t="s">
        <v>5956</v>
      </c>
      <c r="K33" s="185" t="s">
        <v>5913</v>
      </c>
      <c r="L33" s="181"/>
      <c r="M33" s="181"/>
      <c r="N33" s="257"/>
      <c r="O33" s="33"/>
      <c r="P33" s="33"/>
    </row>
    <row r="34" spans="1:24" s="8" customFormat="1" ht="32.25" customHeight="1">
      <c r="A34" s="27">
        <v>19</v>
      </c>
      <c r="B34" s="36"/>
      <c r="C34" s="306" t="s">
        <v>6335</v>
      </c>
      <c r="D34" s="401" t="s">
        <v>6336</v>
      </c>
      <c r="E34" s="36" t="s">
        <v>139</v>
      </c>
      <c r="F34" s="37">
        <v>24</v>
      </c>
      <c r="G34" s="37">
        <v>24</v>
      </c>
      <c r="H34" s="58"/>
      <c r="I34" s="159" t="s">
        <v>6015</v>
      </c>
      <c r="J34" s="195" t="s">
        <v>5956</v>
      </c>
      <c r="K34" s="185" t="s">
        <v>5913</v>
      </c>
      <c r="L34" s="181" t="s">
        <v>6337</v>
      </c>
      <c r="M34" s="181" t="s">
        <v>6337</v>
      </c>
      <c r="N34" s="257" t="s">
        <v>6337</v>
      </c>
      <c r="O34" s="33" t="s">
        <v>6337</v>
      </c>
      <c r="P34" s="33" t="s">
        <v>6337</v>
      </c>
      <c r="Q34" s="8" t="s">
        <v>6337</v>
      </c>
      <c r="R34" s="8">
        <v>0</v>
      </c>
      <c r="S34" s="8">
        <v>0</v>
      </c>
      <c r="T34" s="8">
        <v>1</v>
      </c>
      <c r="U34" s="8">
        <v>42</v>
      </c>
      <c r="V34" s="8">
        <v>42353.712500000001</v>
      </c>
      <c r="W34" s="8">
        <v>42</v>
      </c>
      <c r="X34" s="8">
        <v>42353.712500000001</v>
      </c>
    </row>
    <row r="35" spans="1:24" s="8" customFormat="1" ht="21" customHeight="1">
      <c r="A35" s="27">
        <v>20</v>
      </c>
      <c r="B35" s="123"/>
      <c r="C35" s="306" t="s">
        <v>5573</v>
      </c>
      <c r="D35" s="35" t="str">
        <f>VLOOKUP($C35,'[2]Tài khoản'!A$2:D$2746,2,FALSE)</f>
        <v>Giấy lau máy in Dek</v>
      </c>
      <c r="E35" s="36" t="s">
        <v>139</v>
      </c>
      <c r="F35" s="31">
        <v>50</v>
      </c>
      <c r="G35" s="31">
        <v>50</v>
      </c>
      <c r="H35" s="58"/>
      <c r="I35" s="159" t="s">
        <v>6015</v>
      </c>
      <c r="J35" s="195" t="s">
        <v>5956</v>
      </c>
      <c r="K35" s="185" t="s">
        <v>5913</v>
      </c>
      <c r="L35" s="181"/>
      <c r="M35" s="181"/>
      <c r="N35" s="257"/>
      <c r="O35" s="33"/>
      <c r="P35" s="33"/>
    </row>
    <row r="36" spans="1:24" s="8" customFormat="1" ht="30" customHeight="1">
      <c r="A36" s="27">
        <v>21</v>
      </c>
      <c r="B36" s="123"/>
      <c r="C36" s="306" t="s">
        <v>2500</v>
      </c>
      <c r="D36" s="35" t="str">
        <f>VLOOKUP($C36,'[2]Tài khoản'!A$2:D$2746,2,FALSE)</f>
        <v>Tem MAC &amp; SER 40.0x10.0mm</v>
      </c>
      <c r="E36" s="36" t="s">
        <v>139</v>
      </c>
      <c r="F36" s="31">
        <v>10</v>
      </c>
      <c r="G36" s="31">
        <v>10</v>
      </c>
      <c r="H36" s="58"/>
      <c r="I36" s="159" t="s">
        <v>6015</v>
      </c>
      <c r="J36" s="195" t="s">
        <v>5956</v>
      </c>
      <c r="K36" s="185" t="s">
        <v>5913</v>
      </c>
      <c r="L36" s="181"/>
      <c r="M36" s="181"/>
      <c r="N36" s="257"/>
      <c r="O36" s="33"/>
      <c r="P36" s="33"/>
    </row>
    <row r="37" spans="1:24" s="8" customFormat="1" ht="9.75" customHeight="1">
      <c r="A37" s="43"/>
      <c r="B37" s="44"/>
      <c r="C37" s="45"/>
      <c r="D37" s="45"/>
      <c r="E37" s="44"/>
      <c r="F37" s="44"/>
      <c r="G37" s="43"/>
      <c r="H37" s="6"/>
      <c r="I37" s="6"/>
      <c r="J37" s="184"/>
      <c r="K37" s="184"/>
      <c r="L37" s="184"/>
      <c r="M37" s="184"/>
      <c r="N37" s="33"/>
      <c r="O37" s="33"/>
      <c r="P37" s="33"/>
    </row>
    <row r="38" spans="1:24" ht="30.95" customHeight="1">
      <c r="A38" s="14" t="s">
        <v>22</v>
      </c>
      <c r="B38" s="18"/>
      <c r="D38" s="442" t="s">
        <v>6355</v>
      </c>
      <c r="E38" s="442"/>
      <c r="F38" s="442"/>
      <c r="G38" s="442"/>
      <c r="H38" s="442"/>
      <c r="N38" s="1"/>
      <c r="O38" s="1"/>
      <c r="P38" s="1"/>
    </row>
    <row r="39" spans="1:24">
      <c r="E39" s="429" t="s">
        <v>6316</v>
      </c>
      <c r="F39" s="429"/>
      <c r="G39" s="429"/>
      <c r="N39" s="1"/>
      <c r="O39" s="1"/>
      <c r="P39" s="1"/>
    </row>
    <row r="40" spans="1:24">
      <c r="A40" s="420" t="s">
        <v>24</v>
      </c>
      <c r="B40" s="420"/>
      <c r="C40" s="420"/>
      <c r="D40" s="50" t="s">
        <v>25</v>
      </c>
      <c r="E40" s="420" t="s">
        <v>26</v>
      </c>
      <c r="F40" s="420"/>
      <c r="G40" s="436" t="s">
        <v>27</v>
      </c>
      <c r="H40" s="436"/>
      <c r="N40" s="1"/>
      <c r="O40" s="1"/>
      <c r="P40" s="1"/>
    </row>
    <row r="41" spans="1:24" s="391" customFormat="1">
      <c r="A41" s="421" t="s">
        <v>28</v>
      </c>
      <c r="B41" s="421"/>
      <c r="C41" s="421"/>
      <c r="D41" s="52" t="s">
        <v>28</v>
      </c>
      <c r="E41" s="421" t="s">
        <v>28</v>
      </c>
      <c r="F41" s="421"/>
      <c r="G41" s="55"/>
      <c r="H41" s="6"/>
      <c r="I41" s="6"/>
      <c r="J41" s="184"/>
      <c r="K41" s="184"/>
      <c r="L41" s="184"/>
      <c r="M41" s="184"/>
      <c r="N41" s="5"/>
      <c r="O41" s="5"/>
      <c r="P41" s="5"/>
    </row>
    <row r="42" spans="1:24" s="8" customFormat="1">
      <c r="A42" s="1"/>
      <c r="B42" s="2"/>
      <c r="C42" s="2"/>
      <c r="D42" s="391"/>
      <c r="E42" s="391"/>
      <c r="F42" s="2"/>
      <c r="G42" s="5"/>
      <c r="H42" s="6"/>
      <c r="I42" s="6"/>
      <c r="J42" s="184"/>
      <c r="K42" s="184"/>
      <c r="L42" s="184"/>
      <c r="M42" s="184"/>
      <c r="N42" s="33"/>
      <c r="O42" s="33"/>
      <c r="P42" s="33"/>
    </row>
    <row r="43" spans="1:24" s="8" customFormat="1">
      <c r="A43" s="1"/>
      <c r="B43" s="2"/>
      <c r="C43" s="2"/>
      <c r="D43" s="391"/>
      <c r="E43" s="391"/>
      <c r="F43" s="2"/>
      <c r="G43" s="5"/>
      <c r="H43" s="6"/>
      <c r="I43" s="6"/>
      <c r="J43" s="184"/>
      <c r="K43" s="184"/>
      <c r="L43" s="184"/>
      <c r="M43" s="184"/>
      <c r="N43" s="33"/>
      <c r="O43" s="33"/>
      <c r="P43" s="33"/>
    </row>
    <row r="44" spans="1:24" s="8" customFormat="1">
      <c r="A44" s="1"/>
      <c r="B44" s="2"/>
      <c r="C44" s="2"/>
      <c r="D44" s="391"/>
      <c r="E44" s="391"/>
      <c r="F44" s="2"/>
      <c r="G44" s="5"/>
      <c r="H44" s="6"/>
      <c r="I44" s="6"/>
      <c r="J44" s="184"/>
      <c r="K44" s="184"/>
      <c r="L44" s="184"/>
      <c r="M44" s="184"/>
      <c r="N44" s="33"/>
      <c r="O44" s="33"/>
      <c r="P44" s="33"/>
    </row>
    <row r="45" spans="1:24" s="8" customFormat="1" ht="19.5" customHeight="1">
      <c r="A45" s="1"/>
      <c r="B45" s="2"/>
      <c r="C45" s="2"/>
      <c r="D45" s="391"/>
      <c r="E45" s="391"/>
      <c r="F45" s="2"/>
      <c r="G45" s="5"/>
      <c r="H45" s="6"/>
      <c r="I45" s="6"/>
      <c r="J45" s="184"/>
      <c r="K45" s="184"/>
      <c r="L45" s="184"/>
      <c r="M45" s="184"/>
      <c r="N45" s="33"/>
      <c r="O45" s="33"/>
      <c r="P45" s="33"/>
    </row>
    <row r="46" spans="1:24" s="57" customFormat="1">
      <c r="A46" s="422" t="s">
        <v>74</v>
      </c>
      <c r="B46" s="422"/>
      <c r="C46" s="422"/>
      <c r="D46" s="391" t="s">
        <v>87</v>
      </c>
      <c r="E46" s="2" t="s">
        <v>29</v>
      </c>
      <c r="F46" s="2"/>
      <c r="G46" s="5"/>
      <c r="H46" s="6"/>
      <c r="I46" s="6"/>
      <c r="J46" s="184"/>
      <c r="K46" s="184"/>
      <c r="L46" s="184"/>
      <c r="M46" s="184"/>
      <c r="N46" s="5"/>
      <c r="O46" s="5"/>
      <c r="P46" s="5"/>
    </row>
    <row r="47" spans="1:24">
      <c r="A47" s="2"/>
      <c r="F47" s="2"/>
      <c r="G47" s="2"/>
      <c r="H47" s="2"/>
      <c r="I47" s="2"/>
      <c r="J47" s="19"/>
      <c r="K47" s="19"/>
      <c r="L47" s="19"/>
      <c r="M47" s="19"/>
      <c r="N47" s="1"/>
      <c r="O47" s="1"/>
      <c r="P47" s="1"/>
    </row>
  </sheetData>
  <mergeCells count="14">
    <mergeCell ref="H14:H15"/>
    <mergeCell ref="A4:G4"/>
    <mergeCell ref="A5:G5"/>
    <mergeCell ref="D14:D15"/>
    <mergeCell ref="E14:E15"/>
    <mergeCell ref="F14:G14"/>
    <mergeCell ref="A46:C46"/>
    <mergeCell ref="D38:H38"/>
    <mergeCell ref="E39:G39"/>
    <mergeCell ref="A40:C40"/>
    <mergeCell ref="E40:F40"/>
    <mergeCell ref="G40:H40"/>
    <mergeCell ref="A41:C41"/>
    <mergeCell ref="E41:F41"/>
  </mergeCells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topLeftCell="A4" workbookViewId="0">
      <selection activeCell="D20" sqref="D20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0" style="2" customWidth="1" collapsed="1"/>
    <col min="4" max="4" width="25" style="2" customWidth="1"/>
    <col min="5" max="5" width="7.85546875" style="2" customWidth="1"/>
    <col min="6" max="6" width="10.28515625" style="391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184"/>
      <c r="K3" s="184"/>
      <c r="L3" s="6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19.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5911</v>
      </c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6338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394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6339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391" customFormat="1" ht="25.5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22.5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36" customHeight="1">
      <c r="A16" s="27">
        <v>1</v>
      </c>
      <c r="B16" s="393"/>
      <c r="C16" s="406" t="s">
        <v>111</v>
      </c>
      <c r="D16" s="35" t="str">
        <f>VLOOKUP($C16,'[2]Tài khoản'!A$2:D$2746,2,FALSE)</f>
        <v>CAP,ELC,RAD,1000uF,20%,25V</v>
      </c>
      <c r="E16" s="36" t="s">
        <v>119</v>
      </c>
      <c r="F16" s="70">
        <v>2300</v>
      </c>
      <c r="G16" s="70">
        <v>2300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145"/>
    </row>
    <row r="17" spans="1:19" s="8" customFormat="1" ht="45.75" customHeight="1">
      <c r="A17" s="27">
        <v>2</v>
      </c>
      <c r="B17" s="393"/>
      <c r="C17" s="406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70">
        <v>990</v>
      </c>
      <c r="G17" s="70">
        <v>990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145"/>
    </row>
    <row r="18" spans="1:19" s="8" customFormat="1" ht="45.2" customHeight="1">
      <c r="A18" s="27">
        <v>3</v>
      </c>
      <c r="B18" s="393"/>
      <c r="C18" s="406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70">
        <v>1260</v>
      </c>
      <c r="G18" s="70">
        <v>1260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145"/>
    </row>
    <row r="19" spans="1:19" s="8" customFormat="1" ht="38.25">
      <c r="A19" s="27">
        <v>4</v>
      </c>
      <c r="B19" s="393"/>
      <c r="C19" s="406" t="s">
        <v>116</v>
      </c>
      <c r="D19" s="35" t="str">
        <f>VLOOKUP($C19,'[2]Tài khoản'!A$2:D$2746,2,FALSE)</f>
        <v>Type A, Receptacle,Through Hole, Right Angle, Horizontal</v>
      </c>
      <c r="E19" s="36" t="s">
        <v>119</v>
      </c>
      <c r="F19" s="70">
        <v>1200</v>
      </c>
      <c r="G19" s="70">
        <v>1200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148"/>
      <c r="O19" s="42"/>
      <c r="P19" s="42"/>
      <c r="Q19" s="42"/>
      <c r="R19" s="42"/>
      <c r="S19" s="42"/>
    </row>
    <row r="20" spans="1:19" s="8" customFormat="1" ht="30" customHeight="1">
      <c r="A20" s="27">
        <v>5</v>
      </c>
      <c r="B20" s="393"/>
      <c r="C20" s="306" t="s">
        <v>5073</v>
      </c>
      <c r="D20" s="35" t="str">
        <f>VLOOKUP($C20,'[2]Tài khoản'!A$2:D$2746,2,FALSE)</f>
        <v>Kem hàn - Solder paste</v>
      </c>
      <c r="E20" s="36" t="s">
        <v>119</v>
      </c>
      <c r="F20" s="70">
        <v>3</v>
      </c>
      <c r="G20" s="70">
        <v>3</v>
      </c>
      <c r="H20" s="58"/>
      <c r="I20" s="8" t="str">
        <f>VLOOKUP(C20,'Danh mục VT'!A$2:E$2898,5,FALSE)</f>
        <v>VTTH</v>
      </c>
      <c r="J20" s="185">
        <f>VLOOKUP(C20,'Danh mục VT'!A$2:F$2898,6,FALSE)</f>
        <v>6272</v>
      </c>
      <c r="K20" s="181" t="s">
        <v>5874</v>
      </c>
      <c r="L20" s="183" t="s">
        <v>5905</v>
      </c>
      <c r="M20" s="58"/>
      <c r="N20" s="148"/>
      <c r="O20" s="42"/>
      <c r="P20" s="42"/>
      <c r="Q20" s="42"/>
      <c r="R20" s="42"/>
      <c r="S20" s="42"/>
    </row>
    <row r="21" spans="1:19" s="8" customFormat="1" ht="33.75" customHeight="1">
      <c r="A21" s="27">
        <v>6</v>
      </c>
      <c r="B21" s="393"/>
      <c r="C21" s="306" t="s">
        <v>131</v>
      </c>
      <c r="D21" s="35" t="str">
        <f>VLOOKUP($C21,'[2]Tài khoản'!A$2:D$2746,2,FALSE)</f>
        <v>Đầu mỏ hàn dao Hakko 900M-T-K loại bé</v>
      </c>
      <c r="E21" s="36" t="s">
        <v>119</v>
      </c>
      <c r="F21" s="70">
        <v>2</v>
      </c>
      <c r="G21" s="70">
        <v>2</v>
      </c>
      <c r="H21" s="58"/>
      <c r="I21" s="8" t="str">
        <f>VLOOKUP(C21,'Danh mục VT'!A$2:E$2898,5,FALSE)</f>
        <v>CCDC</v>
      </c>
      <c r="J21" s="185" t="s">
        <v>5915</v>
      </c>
      <c r="K21" s="181" t="str">
        <f>VLOOKUP(C21,'Danh mục VT'!A$2:D$2898,4,FALSE)</f>
        <v>1531</v>
      </c>
      <c r="L21" s="183" t="s">
        <v>5924</v>
      </c>
      <c r="M21" s="58"/>
      <c r="N21" s="148"/>
      <c r="O21" s="42"/>
      <c r="P21" s="42"/>
      <c r="Q21" s="42"/>
      <c r="R21" s="42"/>
      <c r="S21" s="42"/>
    </row>
    <row r="22" spans="1:19" s="8" customFormat="1">
      <c r="A22" s="43"/>
      <c r="B22" s="44"/>
      <c r="C22" s="45"/>
      <c r="D22" s="45"/>
      <c r="E22" s="44"/>
      <c r="F22" s="44"/>
      <c r="G22" s="43"/>
      <c r="H22" s="6"/>
      <c r="I22" s="6"/>
      <c r="J22" s="184"/>
      <c r="K22" s="184"/>
      <c r="L22" s="183"/>
      <c r="M22" s="6"/>
      <c r="N22" s="7"/>
    </row>
    <row r="23" spans="1:19" ht="18" customHeight="1">
      <c r="A23" s="14" t="s">
        <v>22</v>
      </c>
      <c r="B23" s="18"/>
      <c r="D23" s="11" t="s">
        <v>6340</v>
      </c>
      <c r="E23" s="46"/>
      <c r="F23" s="46"/>
      <c r="G23" s="47"/>
      <c r="N23" s="48"/>
      <c r="O23" s="2"/>
      <c r="P23" s="2"/>
    </row>
    <row r="24" spans="1:19">
      <c r="E24" s="429" t="s">
        <v>6316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91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184"/>
      <c r="K26" s="184"/>
      <c r="L26" s="6"/>
      <c r="M26" s="6"/>
      <c r="N26" s="26"/>
    </row>
    <row r="27" spans="1:19" s="8" customFormat="1">
      <c r="A27" s="1"/>
      <c r="B27" s="2"/>
      <c r="C27" s="2"/>
      <c r="D27" s="391"/>
      <c r="E27" s="391"/>
      <c r="F27" s="2"/>
      <c r="G27" s="5"/>
      <c r="H27" s="6"/>
      <c r="I27" s="6"/>
      <c r="J27" s="184"/>
      <c r="K27" s="184"/>
      <c r="L27" s="6"/>
      <c r="M27" s="6"/>
      <c r="N27" s="7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 ht="14.25" customHeight="1">
      <c r="A30" s="1"/>
      <c r="B30" s="2"/>
      <c r="C30" s="2"/>
      <c r="D30" s="391"/>
      <c r="E30" s="391"/>
      <c r="F30" s="2"/>
      <c r="G30" s="5"/>
      <c r="H30" s="6"/>
      <c r="I30" s="6"/>
      <c r="J30" s="184"/>
      <c r="K30" s="184"/>
      <c r="L30" s="6"/>
      <c r="M30" s="6"/>
      <c r="N30" s="7"/>
    </row>
    <row r="31" spans="1:19" s="57" customFormat="1">
      <c r="A31" s="422" t="s">
        <v>74</v>
      </c>
      <c r="B31" s="422"/>
      <c r="C31" s="422"/>
      <c r="D31" s="391" t="s">
        <v>87</v>
      </c>
      <c r="E31" s="2" t="s">
        <v>29</v>
      </c>
      <c r="F31" s="2"/>
      <c r="G31" s="5"/>
      <c r="H31" s="6"/>
      <c r="I31" s="6"/>
      <c r="J31" s="184"/>
      <c r="K31" s="184"/>
      <c r="L31" s="6"/>
      <c r="M31" s="6"/>
      <c r="N31" s="26"/>
    </row>
    <row r="32" spans="1:19">
      <c r="A32" s="2"/>
      <c r="F32" s="2"/>
      <c r="G32" s="2"/>
      <c r="H32" s="2"/>
      <c r="I32" s="2"/>
      <c r="J32" s="19"/>
      <c r="K32" s="19"/>
      <c r="L32" s="2"/>
      <c r="M32" s="2"/>
      <c r="N32" s="2"/>
      <c r="O32" s="2"/>
      <c r="P32" s="2"/>
    </row>
  </sheetData>
  <mergeCells count="13">
    <mergeCell ref="H14:H15"/>
    <mergeCell ref="A4:G4"/>
    <mergeCell ref="A5:G5"/>
    <mergeCell ref="D14:D15"/>
    <mergeCell ref="E14:E15"/>
    <mergeCell ref="F14:G14"/>
    <mergeCell ref="A31:C31"/>
    <mergeCell ref="E24:G24"/>
    <mergeCell ref="A25:C25"/>
    <mergeCell ref="E25:F25"/>
    <mergeCell ref="G25:H25"/>
    <mergeCell ref="A26:C26"/>
    <mergeCell ref="E26:F26"/>
  </mergeCells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topLeftCell="A19" workbookViewId="0">
      <selection activeCell="E27" sqref="E27:F27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91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91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0.4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90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6347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394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6348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91" customFormat="1" ht="25.5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21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47.25" customHeight="1">
      <c r="A16" s="27">
        <v>1</v>
      </c>
      <c r="B16" s="393"/>
      <c r="C16" s="29" t="s">
        <v>153</v>
      </c>
      <c r="D16" s="35" t="str">
        <f>VLOOKUP($C16,'[2]Tài khoản'!A$2:D$2746,2,FALSE)</f>
        <v>CAP ALUM 22 uF 400V 20% RADIAL (10 x 25) pitch 5mm</v>
      </c>
      <c r="E16" s="36" t="s">
        <v>119</v>
      </c>
      <c r="F16" s="37">
        <v>2000</v>
      </c>
      <c r="G16" s="37">
        <v>2000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">
        <v>5874</v>
      </c>
      <c r="L16" s="183" t="s">
        <v>5905</v>
      </c>
      <c r="M16" s="58"/>
      <c r="N16" s="257"/>
      <c r="O16" s="33"/>
      <c r="P16" s="33"/>
    </row>
    <row r="17" spans="1:19" s="8" customFormat="1" ht="45.75" customHeight="1">
      <c r="A17" s="27">
        <v>2</v>
      </c>
      <c r="B17" s="393"/>
      <c r="C17" s="29" t="s">
        <v>161</v>
      </c>
      <c r="D17" s="35" t="str">
        <f>VLOOKUP($C17,'[2]Tài khoản'!A$2:D$2746,2,FALSE)</f>
        <v>CAP FILM 100 nF 630V ( 275VAC) 20%, RADIAL, pitch 10 or 15 mm</v>
      </c>
      <c r="E17" s="36" t="s">
        <v>119</v>
      </c>
      <c r="F17" s="37">
        <v>2000</v>
      </c>
      <c r="G17" s="37">
        <v>2000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">
        <v>5874</v>
      </c>
      <c r="L17" s="183" t="s">
        <v>5905</v>
      </c>
      <c r="M17" s="58"/>
      <c r="N17" s="257"/>
      <c r="O17" s="33"/>
      <c r="P17" s="33"/>
    </row>
    <row r="18" spans="1:19" s="8" customFormat="1" ht="45.2" customHeight="1">
      <c r="A18" s="27">
        <v>3</v>
      </c>
      <c r="B18" s="393"/>
      <c r="C18" s="29" t="s">
        <v>154</v>
      </c>
      <c r="D18" s="35" t="str">
        <f>VLOOKUP($C18,'[2]Tài khoản'!A$2:D$2746,2,FALSE)</f>
        <v>CAP ALUM 470 uF 16V 20% RADIAL (8 x 11.5) pitch 5mm</v>
      </c>
      <c r="E18" s="36" t="s">
        <v>119</v>
      </c>
      <c r="F18" s="37">
        <v>4000</v>
      </c>
      <c r="G18" s="37">
        <v>4000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">
        <v>5874</v>
      </c>
      <c r="L18" s="183" t="s">
        <v>5905</v>
      </c>
      <c r="M18" s="58"/>
      <c r="N18" s="257"/>
      <c r="O18" s="33"/>
      <c r="P18" s="33"/>
    </row>
    <row r="19" spans="1:19" s="8" customFormat="1" ht="31.5" customHeight="1">
      <c r="A19" s="27">
        <v>4</v>
      </c>
      <c r="B19" s="393"/>
      <c r="C19" s="29" t="s">
        <v>158</v>
      </c>
      <c r="D19" s="35" t="str">
        <f>VLOOKUP($C19,'[2]Tài khoản'!A$2:D$2746,2,FALSE)</f>
        <v>CAP CER 2200 PF 2KV 10% RADIAL Y-CAP</v>
      </c>
      <c r="E19" s="36" t="s">
        <v>119</v>
      </c>
      <c r="F19" s="37">
        <v>3000</v>
      </c>
      <c r="G19" s="37">
        <v>3000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5874</v>
      </c>
      <c r="L19" s="183" t="s">
        <v>5905</v>
      </c>
      <c r="M19" s="58"/>
      <c r="N19" s="58"/>
      <c r="O19" s="33"/>
      <c r="P19" s="33"/>
      <c r="Q19" s="42"/>
      <c r="R19" s="42"/>
      <c r="S19" s="42"/>
    </row>
    <row r="20" spans="1:19" s="8" customFormat="1" ht="38.25">
      <c r="A20" s="134">
        <v>5</v>
      </c>
      <c r="B20" s="393"/>
      <c r="C20" s="29" t="s">
        <v>152</v>
      </c>
      <c r="D20" s="35" t="str">
        <f>VLOOKUP($C20,'[2]Tài khoản'!A$2:D$2746,2,FALSE)</f>
        <v>COMMON MODE CHOKE, 22mH, 30%, 0.20A, 3.5 Ohm</v>
      </c>
      <c r="E20" s="36" t="s">
        <v>119</v>
      </c>
      <c r="F20" s="37">
        <v>2000</v>
      </c>
      <c r="G20" s="37">
        <v>2000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">
        <v>5874</v>
      </c>
      <c r="L20" s="183" t="s">
        <v>5905</v>
      </c>
      <c r="M20" s="58"/>
      <c r="N20" s="58"/>
      <c r="O20" s="33"/>
      <c r="P20" s="33"/>
      <c r="Q20" s="42"/>
      <c r="R20" s="42"/>
      <c r="S20" s="42"/>
    </row>
    <row r="21" spans="1:19" s="8" customFormat="1" ht="31.5" customHeight="1">
      <c r="A21" s="134">
        <v>6</v>
      </c>
      <c r="B21" s="277"/>
      <c r="C21" s="29" t="s">
        <v>1745</v>
      </c>
      <c r="D21" s="130" t="str">
        <f>VLOOKUP($C21,'[2]Tài khoản'!A$2:D$2746,2,FALSE)</f>
        <v xml:space="preserve">FLYBACK TRANSFORMER VT 0333B  </v>
      </c>
      <c r="E21" s="125" t="s">
        <v>119</v>
      </c>
      <c r="F21" s="37">
        <v>2000</v>
      </c>
      <c r="G21" s="37">
        <v>2000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181" t="s">
        <v>5874</v>
      </c>
      <c r="L21" s="282" t="s">
        <v>5905</v>
      </c>
      <c r="M21" s="279"/>
      <c r="N21" s="58"/>
      <c r="O21" s="33"/>
      <c r="P21" s="33"/>
      <c r="Q21" s="42"/>
      <c r="R21" s="42"/>
      <c r="S21" s="42"/>
    </row>
    <row r="22" spans="1:19" s="8" customFormat="1" ht="34.700000000000003" customHeight="1">
      <c r="A22" s="134">
        <v>7</v>
      </c>
      <c r="B22" s="277"/>
      <c r="C22" s="29" t="s">
        <v>144</v>
      </c>
      <c r="D22" s="130" t="str">
        <f>VLOOKUP($C22,'[2]Tài khoản'!A$2:D$2746,2,FALSE)</f>
        <v>DIODE SCHOTTKY 5A 60V, DO-201AD</v>
      </c>
      <c r="E22" s="125"/>
      <c r="F22" s="37">
        <v>2400</v>
      </c>
      <c r="G22" s="37">
        <v>2400</v>
      </c>
      <c r="H22" s="279"/>
      <c r="I22" s="8" t="str">
        <f>VLOOKUP(C22,'Danh mục VT'!A$2:E$2898,5,FALSE)</f>
        <v>NVL</v>
      </c>
      <c r="J22" s="280"/>
      <c r="K22" s="181" t="s">
        <v>5874</v>
      </c>
      <c r="L22" s="282"/>
      <c r="M22" s="279"/>
      <c r="N22" s="279"/>
      <c r="O22" s="33"/>
      <c r="P22" s="33"/>
      <c r="Q22" s="42"/>
      <c r="R22" s="42"/>
      <c r="S22" s="42"/>
    </row>
    <row r="23" spans="1:19" s="8" customFormat="1" ht="33" customHeight="1">
      <c r="A23" s="134">
        <v>8</v>
      </c>
      <c r="B23" s="125"/>
      <c r="C23" s="29" t="s">
        <v>165</v>
      </c>
      <c r="D23" s="35" t="str">
        <f>VLOOKUP($C23,'[2]Tài khoản'!A$2:D$2746,2,FALSE)</f>
        <v>MOSFET N-CH 600V 2.4A TO-251</v>
      </c>
      <c r="E23" s="125" t="s">
        <v>119</v>
      </c>
      <c r="F23" s="37">
        <f>1050+1050</f>
        <v>2100</v>
      </c>
      <c r="G23" s="37">
        <f>1050+1050</f>
        <v>2100</v>
      </c>
      <c r="H23" s="58"/>
      <c r="I23" s="8" t="str">
        <f>VLOOKUP(C23,'Danh mục VT'!A$2:E$2898,5,FALSE)</f>
        <v>NVL</v>
      </c>
      <c r="J23" s="185">
        <f>VLOOKUP(C23,'Danh mục VT'!A$2:F$2898,6,FALSE)</f>
        <v>1548</v>
      </c>
      <c r="K23" s="181" t="s">
        <v>5874</v>
      </c>
      <c r="L23" s="181" t="s">
        <v>5905</v>
      </c>
      <c r="M23" s="58"/>
      <c r="N23" s="279"/>
      <c r="O23" s="33"/>
      <c r="P23" s="33"/>
      <c r="Q23" s="42"/>
      <c r="R23" s="42"/>
      <c r="S23" s="42"/>
    </row>
    <row r="24" spans="1:19" s="8" customFormat="1">
      <c r="A24" s="43"/>
      <c r="B24" s="44"/>
      <c r="C24" s="45"/>
      <c r="D24" s="45"/>
      <c r="E24" s="44"/>
      <c r="F24" s="44"/>
      <c r="G24" s="43"/>
      <c r="H24" s="6"/>
      <c r="I24" s="6"/>
      <c r="J24" s="184"/>
      <c r="K24" s="184"/>
      <c r="L24" s="6"/>
      <c r="M24" s="6"/>
      <c r="N24" s="33"/>
      <c r="O24" s="33"/>
      <c r="P24" s="33"/>
    </row>
    <row r="25" spans="1:19">
      <c r="A25" s="14" t="s">
        <v>22</v>
      </c>
      <c r="B25" s="18"/>
      <c r="D25" s="11" t="s">
        <v>6311</v>
      </c>
      <c r="E25" s="46"/>
      <c r="F25" s="46"/>
      <c r="G25" s="47"/>
      <c r="N25" s="1"/>
      <c r="O25" s="1"/>
      <c r="P25" s="1"/>
    </row>
    <row r="26" spans="1:19">
      <c r="E26" s="429" t="s">
        <v>6316</v>
      </c>
      <c r="F26" s="429"/>
      <c r="G26" s="429"/>
      <c r="N26" s="1"/>
      <c r="O26" s="1"/>
      <c r="P26" s="1"/>
    </row>
    <row r="27" spans="1:19">
      <c r="A27" s="420" t="s">
        <v>24</v>
      </c>
      <c r="B27" s="420"/>
      <c r="C27" s="420"/>
      <c r="D27" s="50" t="s">
        <v>25</v>
      </c>
      <c r="E27" s="420" t="s">
        <v>26</v>
      </c>
      <c r="F27" s="420"/>
      <c r="G27" s="436" t="s">
        <v>27</v>
      </c>
      <c r="H27" s="436"/>
      <c r="N27" s="1"/>
      <c r="O27" s="1"/>
      <c r="P27" s="1"/>
    </row>
    <row r="28" spans="1:19" s="391" customFormat="1">
      <c r="A28" s="421" t="s">
        <v>28</v>
      </c>
      <c r="B28" s="421"/>
      <c r="C28" s="421"/>
      <c r="D28" s="52" t="s">
        <v>28</v>
      </c>
      <c r="E28" s="421" t="s">
        <v>28</v>
      </c>
      <c r="F28" s="421"/>
      <c r="G28" s="55"/>
      <c r="H28" s="6"/>
      <c r="I28" s="6"/>
      <c r="J28" s="184"/>
      <c r="K28" s="184"/>
      <c r="L28" s="6"/>
      <c r="M28" s="6"/>
      <c r="N28" s="5"/>
      <c r="O28" s="5"/>
      <c r="P28" s="5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91"/>
      <c r="E30" s="391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91"/>
      <c r="E31" s="391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8" customFormat="1" ht="19.5" customHeight="1">
      <c r="A32" s="1"/>
      <c r="B32" s="2"/>
      <c r="C32" s="2"/>
      <c r="D32" s="391"/>
      <c r="E32" s="391"/>
      <c r="F32" s="2"/>
      <c r="G32" s="5"/>
      <c r="H32" s="6"/>
      <c r="I32" s="6"/>
      <c r="J32" s="184"/>
      <c r="K32" s="184"/>
      <c r="L32" s="6"/>
      <c r="M32" s="6"/>
      <c r="N32" s="33"/>
      <c r="O32" s="33"/>
      <c r="P32" s="33"/>
    </row>
    <row r="33" spans="1:16" s="57" customFormat="1">
      <c r="A33" s="422" t="s">
        <v>74</v>
      </c>
      <c r="B33" s="422"/>
      <c r="C33" s="422"/>
      <c r="D33" s="391" t="s">
        <v>87</v>
      </c>
      <c r="E33" s="2" t="s">
        <v>29</v>
      </c>
      <c r="F33" s="2"/>
      <c r="G33" s="5"/>
      <c r="H33" s="6"/>
      <c r="I33" s="6"/>
      <c r="J33" s="184"/>
      <c r="K33" s="184"/>
      <c r="L33" s="6"/>
      <c r="M33" s="6"/>
      <c r="N33" s="5"/>
      <c r="O33" s="5"/>
      <c r="P33" s="5"/>
    </row>
    <row r="34" spans="1:16">
      <c r="A34" s="2"/>
      <c r="F34" s="2"/>
      <c r="G34" s="2"/>
      <c r="H34" s="2"/>
      <c r="I34" s="2"/>
      <c r="J34" s="19"/>
      <c r="K34" s="19"/>
      <c r="L34" s="2"/>
      <c r="M34" s="1"/>
      <c r="N34" s="1"/>
      <c r="O34" s="1"/>
      <c r="P34" s="1"/>
    </row>
  </sheetData>
  <mergeCells count="13">
    <mergeCell ref="H14:H15"/>
    <mergeCell ref="A4:G4"/>
    <mergeCell ref="A5:G5"/>
    <mergeCell ref="D14:D15"/>
    <mergeCell ref="E14:E15"/>
    <mergeCell ref="F14:G14"/>
    <mergeCell ref="A33:C33"/>
    <mergeCell ref="E26:G26"/>
    <mergeCell ref="A27:C27"/>
    <mergeCell ref="E27:F27"/>
    <mergeCell ref="G27:H27"/>
    <mergeCell ref="A28:C28"/>
    <mergeCell ref="E28:F28"/>
  </mergeCells>
  <pageMargins left="0.7" right="0.7" top="0.75" bottom="0.75" header="0.3" footer="0.3"/>
  <pageSetup paperSize="9"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J16" sqref="J16:J18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1.5703125" style="2" customWidth="1" collapsed="1"/>
    <col min="4" max="4" width="25" style="2" customWidth="1"/>
    <col min="5" max="5" width="7.85546875" style="2" customWidth="1"/>
    <col min="6" max="6" width="10.28515625" style="391" customWidth="1"/>
    <col min="7" max="7" width="10.42578125" style="5" customWidth="1"/>
    <col min="8" max="8" width="8" style="6" customWidth="1"/>
    <col min="9" max="9" width="13" style="6" customWidth="1"/>
    <col min="10" max="11" width="9.140625" style="184"/>
    <col min="12" max="12" width="9.140625" style="6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184"/>
      <c r="K1" s="184"/>
      <c r="L1" s="6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184"/>
      <c r="K2" s="184"/>
      <c r="L2" s="6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184"/>
      <c r="K3" s="184"/>
      <c r="L3" s="6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184"/>
      <c r="K4" s="184"/>
      <c r="L4" s="6"/>
      <c r="M4" s="6"/>
      <c r="N4" s="7"/>
    </row>
    <row r="5" spans="1:14" s="8" customFormat="1" ht="22.5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/>
      <c r="J5" s="184"/>
      <c r="K5" s="184"/>
      <c r="L5" s="6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184"/>
      <c r="K6" s="184"/>
      <c r="L6" s="6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184"/>
      <c r="K7" s="184"/>
      <c r="L7" s="6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>
        <v>154531</v>
      </c>
      <c r="G8" s="5"/>
      <c r="H8" s="6"/>
      <c r="I8" s="6"/>
      <c r="J8" s="184"/>
      <c r="K8" s="184"/>
      <c r="L8" s="6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394"/>
      <c r="H10" s="6"/>
      <c r="I10" s="6"/>
      <c r="J10" s="184"/>
      <c r="K10" s="184"/>
      <c r="L10" s="6"/>
      <c r="M10" s="6"/>
      <c r="N10" s="7"/>
    </row>
    <row r="11" spans="1:14" s="8" customFormat="1">
      <c r="A11" s="14" t="s">
        <v>7</v>
      </c>
      <c r="B11" s="18"/>
      <c r="C11" s="2"/>
      <c r="D11" s="19" t="s">
        <v>189</v>
      </c>
      <c r="E11" s="20"/>
      <c r="F11" s="2"/>
      <c r="G11" s="5"/>
      <c r="H11" s="6"/>
      <c r="I11" s="6"/>
      <c r="J11" s="184"/>
      <c r="K11" s="184"/>
      <c r="L11" s="6"/>
      <c r="M11" s="6"/>
      <c r="N11" s="7"/>
    </row>
    <row r="12" spans="1:14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7"/>
    </row>
    <row r="14" spans="1:14" s="391" customFormat="1" ht="25.5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</row>
    <row r="15" spans="1:14" s="8" customFormat="1" ht="32.25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154"/>
    </row>
    <row r="16" spans="1:14" s="8" customFormat="1" ht="42.75" customHeight="1">
      <c r="A16" s="27">
        <v>1</v>
      </c>
      <c r="B16" s="393"/>
      <c r="C16" s="29" t="s">
        <v>2239</v>
      </c>
      <c r="D16" s="35" t="str">
        <f>VLOOKUP($C16,'[2]Tài khoản'!A$2:D$2746,2,FALSE)</f>
        <v>CHẤN TỬ THẲNG 168 mm, Phi 2.1 mm, ĐỒNG VÀNG</v>
      </c>
      <c r="E16" s="36" t="s">
        <v>119</v>
      </c>
      <c r="F16" s="37">
        <v>10000</v>
      </c>
      <c r="G16" s="38">
        <v>3000</v>
      </c>
      <c r="H16" s="58"/>
      <c r="I16" s="159" t="str">
        <f>VLOOKUP(C16,'Danh mục VT'!A$2:E$2898,5,FALSE)</f>
        <v>NVL</v>
      </c>
      <c r="J16" s="185" t="s">
        <v>5915</v>
      </c>
      <c r="K16" s="181" t="str">
        <f>VLOOKUP(C16,'Danh mục VT'!A$2:D$2898,4,FALSE)</f>
        <v>15216E</v>
      </c>
      <c r="L16" s="183" t="s">
        <v>5924</v>
      </c>
      <c r="M16" s="58"/>
      <c r="N16" s="145"/>
    </row>
    <row r="17" spans="1:19" s="8" customFormat="1" ht="42.75" customHeight="1">
      <c r="A17" s="27">
        <v>2</v>
      </c>
      <c r="B17" s="393"/>
      <c r="C17" s="29" t="s">
        <v>2241</v>
      </c>
      <c r="D17" s="35" t="str">
        <f>VLOOKUP($C17,'[2]Tài khoản'!A$2:D$2746,2,FALSE)</f>
        <v>CHẤN TỬ THẲNG 220 mm, Phi 2.1 mm, ĐỒNG VÀNG</v>
      </c>
      <c r="E17" s="36" t="s">
        <v>119</v>
      </c>
      <c r="F17" s="37">
        <v>5000</v>
      </c>
      <c r="G17" s="38">
        <v>1500</v>
      </c>
      <c r="H17" s="58"/>
      <c r="I17" s="159" t="str">
        <f>VLOOKUP(C17,'Danh mục VT'!A$2:E$2898,5,FALSE)</f>
        <v>NVL</v>
      </c>
      <c r="J17" s="185" t="s">
        <v>5915</v>
      </c>
      <c r="K17" s="181" t="str">
        <f>VLOOKUP(C17,'Danh mục VT'!A$2:D$2898,4,FALSE)</f>
        <v>15216E</v>
      </c>
      <c r="L17" s="183" t="s">
        <v>5905</v>
      </c>
      <c r="M17" s="58"/>
      <c r="N17" s="145"/>
    </row>
    <row r="18" spans="1:19" s="8" customFormat="1" ht="42.75" customHeight="1">
      <c r="A18" s="27">
        <v>3</v>
      </c>
      <c r="B18" s="393"/>
      <c r="C18" s="29" t="s">
        <v>2243</v>
      </c>
      <c r="D18" s="35" t="str">
        <f>VLOOKUP($C18,'[2]Tài khoản'!A$2:D$2746,2,FALSE)</f>
        <v>CHẤN TỬ CHỮ U, CHIỀU DÀI TỔNG 390 mm, Phi 2.1 mm, ĐỒNG VÀNG</v>
      </c>
      <c r="E18" s="36" t="s">
        <v>119</v>
      </c>
      <c r="F18" s="37">
        <f>F17</f>
        <v>5000</v>
      </c>
      <c r="G18" s="38">
        <v>1500</v>
      </c>
      <c r="H18" s="58"/>
      <c r="I18" s="159" t="str">
        <f>VLOOKUP(C18,'Danh mục VT'!A$2:E$2898,5,FALSE)</f>
        <v>NVL</v>
      </c>
      <c r="J18" s="185" t="s">
        <v>5915</v>
      </c>
      <c r="K18" s="185"/>
      <c r="L18" s="183"/>
      <c r="M18" s="58"/>
      <c r="N18" s="145"/>
    </row>
    <row r="19" spans="1:19" s="8" customFormat="1">
      <c r="A19" s="27"/>
      <c r="B19" s="393"/>
      <c r="C19" s="34"/>
      <c r="D19" s="35"/>
      <c r="E19" s="36"/>
      <c r="F19" s="37"/>
      <c r="G19" s="38"/>
      <c r="H19" s="58"/>
      <c r="I19" s="159"/>
      <c r="J19" s="185"/>
      <c r="K19" s="185"/>
      <c r="L19" s="183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93"/>
      <c r="C20" s="41"/>
      <c r="D20" s="35"/>
      <c r="E20" s="36"/>
      <c r="F20" s="37"/>
      <c r="G20" s="38"/>
      <c r="H20" s="58"/>
      <c r="I20" s="146"/>
      <c r="J20" s="185"/>
      <c r="K20" s="185"/>
      <c r="L20" s="183"/>
      <c r="M20" s="58"/>
      <c r="N20" s="148"/>
      <c r="O20" s="42"/>
      <c r="P20" s="42"/>
      <c r="Q20" s="42"/>
      <c r="R20" s="42"/>
      <c r="S20" s="42"/>
    </row>
    <row r="21" spans="1:19" s="8" customFormat="1">
      <c r="A21" s="27"/>
      <c r="B21" s="393"/>
      <c r="C21" s="34"/>
      <c r="D21" s="35"/>
      <c r="E21" s="36"/>
      <c r="F21" s="37"/>
      <c r="G21" s="38"/>
      <c r="H21" s="58"/>
      <c r="I21" s="146"/>
      <c r="J21" s="185"/>
      <c r="K21" s="185"/>
      <c r="L21" s="147"/>
      <c r="M21" s="58"/>
      <c r="N21" s="148"/>
      <c r="O21" s="42"/>
      <c r="P21" s="42"/>
      <c r="Q21" s="42"/>
      <c r="R21" s="42"/>
      <c r="S21" s="42"/>
    </row>
    <row r="22" spans="1:19" s="8" customFormat="1">
      <c r="A22" s="27"/>
      <c r="B22" s="393"/>
      <c r="C22" s="34"/>
      <c r="D22" s="35"/>
      <c r="E22" s="36"/>
      <c r="F22" s="37"/>
      <c r="G22" s="38"/>
      <c r="H22" s="58"/>
      <c r="I22" s="146"/>
      <c r="J22" s="185"/>
      <c r="K22" s="185"/>
      <c r="L22" s="147"/>
      <c r="M22" s="58"/>
      <c r="N22" s="148"/>
      <c r="O22" s="42"/>
      <c r="P22" s="42"/>
      <c r="Q22" s="42"/>
      <c r="R22" s="42"/>
      <c r="S22" s="42"/>
    </row>
    <row r="23" spans="1:19" s="8" customForma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7"/>
    </row>
    <row r="24" spans="1:19">
      <c r="A24" s="14" t="s">
        <v>22</v>
      </c>
      <c r="B24" s="18"/>
      <c r="D24" s="11" t="s">
        <v>6349</v>
      </c>
      <c r="E24" s="46"/>
      <c r="F24" s="46"/>
      <c r="G24" s="47"/>
      <c r="N24" s="48"/>
      <c r="O24" s="2"/>
      <c r="P24" s="2"/>
    </row>
    <row r="25" spans="1:19">
      <c r="E25" s="429" t="s">
        <v>6316</v>
      </c>
      <c r="F25" s="429"/>
      <c r="G25" s="429"/>
      <c r="N25" s="48"/>
      <c r="O25" s="2"/>
      <c r="P25" s="2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48"/>
      <c r="O26" s="2"/>
      <c r="P26" s="2"/>
    </row>
    <row r="27" spans="1:19" s="391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26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184"/>
      <c r="K28" s="184"/>
      <c r="L28" s="6"/>
      <c r="M28" s="6"/>
      <c r="N28" s="7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184"/>
      <c r="K29" s="184"/>
      <c r="L29" s="6"/>
      <c r="M29" s="6"/>
      <c r="N29" s="7"/>
    </row>
    <row r="30" spans="1:19" s="8" customFormat="1">
      <c r="A30" s="1"/>
      <c r="B30" s="2"/>
      <c r="C30" s="2"/>
      <c r="D30" s="391"/>
      <c r="E30" s="391"/>
      <c r="F30" s="2"/>
      <c r="G30" s="5"/>
      <c r="H30" s="6"/>
      <c r="I30" s="6"/>
      <c r="J30" s="184"/>
      <c r="K30" s="184"/>
      <c r="L30" s="6"/>
      <c r="M30" s="6"/>
      <c r="N30" s="7"/>
    </row>
    <row r="31" spans="1:19" s="8" customFormat="1" ht="22.5" customHeight="1">
      <c r="A31" s="1"/>
      <c r="B31" s="2"/>
      <c r="C31" s="2"/>
      <c r="D31" s="391"/>
      <c r="E31" s="391"/>
      <c r="F31" s="2"/>
      <c r="G31" s="5"/>
      <c r="H31" s="6"/>
      <c r="I31" s="6"/>
      <c r="J31" s="184"/>
      <c r="K31" s="184"/>
      <c r="L31" s="6"/>
      <c r="M31" s="6"/>
      <c r="N31" s="7"/>
    </row>
    <row r="32" spans="1:19" s="57" customFormat="1">
      <c r="A32" s="422" t="s">
        <v>74</v>
      </c>
      <c r="B32" s="422"/>
      <c r="C32" s="422"/>
      <c r="D32" s="391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26"/>
    </row>
    <row r="33" spans="10:11" s="2" customFormat="1">
      <c r="J33" s="19"/>
      <c r="K33" s="19"/>
    </row>
  </sheetData>
  <mergeCells count="13">
    <mergeCell ref="H14:H15"/>
    <mergeCell ref="A4:G4"/>
    <mergeCell ref="A5:G5"/>
    <mergeCell ref="D14:D15"/>
    <mergeCell ref="E14:E15"/>
    <mergeCell ref="F14:G14"/>
    <mergeCell ref="A32:C32"/>
    <mergeCell ref="E25:G25"/>
    <mergeCell ref="A26:C26"/>
    <mergeCell ref="E26:F26"/>
    <mergeCell ref="G26:H26"/>
    <mergeCell ref="A27:C27"/>
    <mergeCell ref="E27:F27"/>
  </mergeCells>
  <conditionalFormatting sqref="C19">
    <cfRule type="duplicateValues" dxfId="1" priority="2"/>
  </conditionalFormatting>
  <conditionalFormatting sqref="C21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6"/>
      <c r="K3" s="184"/>
      <c r="L3" s="184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6350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5933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1" customFormat="1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7.2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4.700000000000003" customHeight="1">
      <c r="A16" s="27">
        <v>1</v>
      </c>
      <c r="B16" s="393"/>
      <c r="C16" s="29" t="s">
        <v>79</v>
      </c>
      <c r="D16" s="35" t="str">
        <f>VLOOKUP($C16,'[2]Tài khoản'!A$2:D$2746,2,FALSE)</f>
        <v>Bộ nguồn AC/DC  AC 100~240V DC 12V 1.25A</v>
      </c>
      <c r="E16" s="36" t="s">
        <v>119</v>
      </c>
      <c r="F16" s="37">
        <v>4800</v>
      </c>
      <c r="G16" s="38">
        <f>F16</f>
        <v>4800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34.700000000000003" customHeight="1">
      <c r="A17" s="27">
        <v>2</v>
      </c>
      <c r="B17" s="393"/>
      <c r="C17" s="29" t="s">
        <v>121</v>
      </c>
      <c r="D17" s="35" t="str">
        <f>VLOOKUP($C17,'[2]Tài khoản'!A$2:D$2746,2,FALSE)</f>
        <v>Tem vỡ chống mở dán trên modem 20x10mm</v>
      </c>
      <c r="E17" s="36" t="s">
        <v>119</v>
      </c>
      <c r="F17" s="37">
        <v>4800</v>
      </c>
      <c r="G17" s="38">
        <v>5100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>
      <c r="A18" s="27"/>
      <c r="B18" s="393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93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93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6351</v>
      </c>
      <c r="E22" s="46"/>
      <c r="F22" s="46"/>
      <c r="G22" s="47"/>
      <c r="N22" s="48"/>
      <c r="O22" s="2"/>
      <c r="P22" s="2"/>
    </row>
    <row r="23" spans="1:19">
      <c r="E23" s="429" t="s">
        <v>6316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91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91"/>
      <c r="E26" s="39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1"/>
      <c r="E27" s="39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91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activeCell="C16" sqref="C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6"/>
      <c r="K3" s="184"/>
      <c r="L3" s="184"/>
      <c r="M3" s="6"/>
      <c r="N3" s="7"/>
    </row>
    <row r="4" spans="1:14" s="8" customFormat="1" ht="25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.7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6352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1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6353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1" customFormat="1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5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393"/>
      <c r="C16" s="29" t="s">
        <v>2542</v>
      </c>
      <c r="D16" s="35" t="str">
        <f>VLOOKUP($C16,'[2]Tài khoản'!A$2:D$2746,2,FALSE)</f>
        <v>PCBA New S2 ULC</v>
      </c>
      <c r="E16" s="36" t="s">
        <v>119</v>
      </c>
      <c r="F16" s="37">
        <v>500</v>
      </c>
      <c r="G16" s="38">
        <f>F16</f>
        <v>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393"/>
      <c r="C17" s="29"/>
      <c r="D17" s="35"/>
      <c r="E17" s="36"/>
      <c r="F17" s="37"/>
      <c r="G17" s="38"/>
      <c r="H17" s="58"/>
      <c r="I17" s="159" t="e">
        <f>VLOOKUP(C17,'Danh mục VT'!A$2:E$2898,5,FALSE)</f>
        <v>#N/A</v>
      </c>
      <c r="J17" s="159"/>
      <c r="K17" s="185"/>
      <c r="L17" s="181"/>
      <c r="M17" s="58"/>
      <c r="N17" s="145"/>
    </row>
    <row r="18" spans="1:19" s="8" customFormat="1">
      <c r="A18" s="27"/>
      <c r="B18" s="393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393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393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 t="s">
        <v>6354</v>
      </c>
      <c r="E22" s="46"/>
      <c r="F22" s="46"/>
      <c r="G22" s="47"/>
      <c r="N22" s="48"/>
      <c r="O22" s="2"/>
      <c r="P22" s="2"/>
    </row>
    <row r="23" spans="1:19">
      <c r="E23" s="429" t="s">
        <v>6316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391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391"/>
      <c r="E26" s="39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1"/>
      <c r="E27" s="39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91"/>
      <c r="E29" s="391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391" t="s">
        <v>87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H14:H15"/>
    <mergeCell ref="A4:G4"/>
    <mergeCell ref="A5:G5"/>
    <mergeCell ref="D14:D15"/>
    <mergeCell ref="E14:E15"/>
    <mergeCell ref="F14:G14"/>
    <mergeCell ref="A30:C30"/>
    <mergeCell ref="E23:G23"/>
    <mergeCell ref="A24:C24"/>
    <mergeCell ref="E24:F24"/>
    <mergeCell ref="G24:H24"/>
    <mergeCell ref="A25:C25"/>
    <mergeCell ref="E25:F25"/>
  </mergeCells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4" workbookViewId="0">
      <selection activeCell="J16" sqref="J16:J19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84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84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84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84"/>
      <c r="G3" s="5"/>
      <c r="H3" s="6"/>
      <c r="I3" s="6"/>
      <c r="J3" s="6"/>
      <c r="K3" s="184"/>
      <c r="L3" s="184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4.2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83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6324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6325</v>
      </c>
      <c r="E10" s="11" t="s">
        <v>6</v>
      </c>
      <c r="F10" s="384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6326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84" customFormat="1">
      <c r="A14" s="23" t="s">
        <v>11</v>
      </c>
      <c r="B14" s="385" t="s">
        <v>12</v>
      </c>
      <c r="C14" s="385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86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6" customHeight="1">
      <c r="A16" s="27">
        <v>1</v>
      </c>
      <c r="B16" s="386"/>
      <c r="C16" s="170" t="s">
        <v>79</v>
      </c>
      <c r="D16" s="35" t="str">
        <f>VLOOKUP($C16,'[2]Tài khoản'!A$2:D$2746,2,FALSE)</f>
        <v>Bộ nguồn AC/DC  AC 100~240V DC 12V 1.25A</v>
      </c>
      <c r="E16" s="36" t="s">
        <v>55</v>
      </c>
      <c r="F16" s="37">
        <v>3</v>
      </c>
      <c r="G16" s="38">
        <f>F16</f>
        <v>3</v>
      </c>
      <c r="H16" s="58"/>
      <c r="I16" s="159" t="str">
        <f>VLOOKUP(C16,'Danh mục VT'!A$2:E$2898,5,FALSE)</f>
        <v>TP</v>
      </c>
      <c r="J16" s="159" t="s">
        <v>5956</v>
      </c>
      <c r="K16" s="185" t="s">
        <v>5913</v>
      </c>
      <c r="L16" s="181" t="str">
        <f>VLOOKUP(C16,'Danh mục VT'!A$2:D$2898,4,FALSE)</f>
        <v>15511</v>
      </c>
      <c r="M16" s="58"/>
      <c r="N16" s="145"/>
    </row>
    <row r="17" spans="1:19" s="8" customFormat="1" ht="36" customHeight="1">
      <c r="A17" s="27">
        <v>2</v>
      </c>
      <c r="B17" s="386"/>
      <c r="C17" s="170" t="s">
        <v>2254</v>
      </c>
      <c r="D17" s="35" t="str">
        <f>VLOOKUP($C17,'[2]Tài khoản'!A$2:D$2746,2,FALSE)</f>
        <v>Cáp Ethernet 2 đầu RJ45, dài 1.2m</v>
      </c>
      <c r="E17" s="36" t="s">
        <v>55</v>
      </c>
      <c r="F17" s="37">
        <v>3</v>
      </c>
      <c r="G17" s="38">
        <f t="shared" ref="G17:G19" si="0">F17</f>
        <v>3</v>
      </c>
      <c r="H17" s="58"/>
      <c r="I17" s="159" t="str">
        <f>VLOOKUP(C17,'Danh mục VT'!A$2:E$2898,5,FALSE)</f>
        <v>NVL</v>
      </c>
      <c r="J17" s="159" t="s">
        <v>5956</v>
      </c>
      <c r="K17" s="185" t="s">
        <v>5913</v>
      </c>
      <c r="L17" s="181" t="str">
        <f>VLOOKUP(C17,'Danh mục VT'!A$2:D$2898,4,FALSE)</f>
        <v>15214</v>
      </c>
      <c r="M17" s="58"/>
      <c r="N17" s="145"/>
    </row>
    <row r="18" spans="1:19" s="8" customFormat="1" ht="24.75" customHeight="1">
      <c r="A18" s="27">
        <v>3</v>
      </c>
      <c r="B18" s="386"/>
      <c r="C18" s="156" t="s">
        <v>2627</v>
      </c>
      <c r="D18" s="35" t="str">
        <f>VLOOKUP($C18,'[2]Tài khoản'!A$2:D$2746,2,FALSE)</f>
        <v>Khay đỡ carton chia ô</v>
      </c>
      <c r="E18" s="36" t="s">
        <v>55</v>
      </c>
      <c r="F18" s="37">
        <v>3</v>
      </c>
      <c r="G18" s="38">
        <f t="shared" si="0"/>
        <v>3</v>
      </c>
      <c r="H18" s="58"/>
      <c r="I18" s="159" t="str">
        <f>VLOOKUP(C18,'Danh mục VT'!A$2:E$2898,5,FALSE)</f>
        <v>NVL</v>
      </c>
      <c r="J18" s="159" t="s">
        <v>5956</v>
      </c>
      <c r="K18" s="185" t="s">
        <v>5913</v>
      </c>
      <c r="L18" s="181" t="str">
        <f>VLOOKUP(C18,'Danh mục VT'!A$2:D$2898,4,FALSE)</f>
        <v>15214</v>
      </c>
      <c r="M18" s="58"/>
      <c r="N18" s="145"/>
    </row>
    <row r="19" spans="1:19" s="8" customFormat="1" ht="47.25" customHeight="1">
      <c r="A19" s="27">
        <v>4</v>
      </c>
      <c r="B19" s="386"/>
      <c r="C19" s="170" t="s">
        <v>2451</v>
      </c>
      <c r="D19" s="35" t="str">
        <f>VLOOKUP($C19,'[2]Tài khoản'!A$2:D$2746,2,FALSE)</f>
        <v>Hộp carton đựng ONT in offset, bồi lên carton sóng 3 lớp;   285 x 215 x 55 mm</v>
      </c>
      <c r="E19" s="36" t="s">
        <v>55</v>
      </c>
      <c r="F19" s="37">
        <v>3</v>
      </c>
      <c r="G19" s="38">
        <f t="shared" si="0"/>
        <v>3</v>
      </c>
      <c r="H19" s="58"/>
      <c r="I19" s="159" t="str">
        <f>VLOOKUP(C19,'Danh mục VT'!A$2:E$2898,5,FALSE)</f>
        <v>NVL</v>
      </c>
      <c r="J19" s="159" t="s">
        <v>5956</v>
      </c>
      <c r="K19" s="185" t="s">
        <v>5913</v>
      </c>
      <c r="L19" s="181" t="str">
        <f>VLOOKUP(C19,'Danh mục VT'!A$2:D$2898,4,FALSE)</f>
        <v>15214</v>
      </c>
      <c r="M19" s="58"/>
      <c r="N19" s="148"/>
      <c r="O19" s="42"/>
      <c r="P19" s="42"/>
      <c r="Q19" s="42"/>
      <c r="R19" s="42"/>
      <c r="S19" s="42"/>
    </row>
    <row r="20" spans="1:19" s="8" customForma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6"/>
      <c r="N20" s="7"/>
    </row>
    <row r="21" spans="1:19">
      <c r="A21" s="14" t="s">
        <v>22</v>
      </c>
      <c r="B21" s="18"/>
      <c r="D21" s="11" t="s">
        <v>6261</v>
      </c>
      <c r="E21" s="46"/>
      <c r="F21" s="46"/>
      <c r="G21" s="47"/>
      <c r="N21" s="48"/>
      <c r="O21" s="2"/>
      <c r="P21" s="2"/>
    </row>
    <row r="22" spans="1:19">
      <c r="E22" s="429" t="s">
        <v>6316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84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84"/>
      <c r="E25" s="384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84"/>
      <c r="E26" s="384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84"/>
      <c r="E27" s="384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84"/>
      <c r="E28" s="384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384" t="s">
        <v>6325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H14:H15"/>
    <mergeCell ref="A4:G4"/>
    <mergeCell ref="A5:G5"/>
    <mergeCell ref="D14:D15"/>
    <mergeCell ref="E14:E15"/>
    <mergeCell ref="F14:G14"/>
    <mergeCell ref="A29:C29"/>
    <mergeCell ref="E22:G22"/>
    <mergeCell ref="A23:C23"/>
    <mergeCell ref="E23:F23"/>
    <mergeCell ref="G23:H23"/>
    <mergeCell ref="A24:C24"/>
    <mergeCell ref="E24:F24"/>
  </mergeCells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"/>
  <sheetViews>
    <sheetView workbookViewId="0">
      <selection activeCell="F18" sqref="F18"/>
    </sheetView>
  </sheetViews>
  <sheetFormatPr defaultColWidth="9.140625" defaultRowHeight="12.75" outlineLevelCol="1"/>
  <cols>
    <col min="1" max="1" width="3.85546875" style="1" customWidth="1"/>
    <col min="2" max="2" width="5.5703125" style="2" hidden="1" customWidth="1" outlineLevel="1"/>
    <col min="3" max="3" width="23.42578125" style="2" customWidth="1" collapsed="1"/>
    <col min="4" max="4" width="25" style="2" customWidth="1"/>
    <col min="5" max="5" width="6.42578125" style="2" customWidth="1"/>
    <col min="6" max="6" width="9.140625" style="396" customWidth="1"/>
    <col min="7" max="7" width="10.42578125" style="5" customWidth="1"/>
    <col min="8" max="8" width="8" style="6" customWidth="1"/>
    <col min="9" max="9" width="6.42578125" style="6" customWidth="1"/>
    <col min="10" max="10" width="5.85546875" style="184" customWidth="1"/>
    <col min="11" max="11" width="6.5703125" style="184" customWidth="1"/>
    <col min="12" max="12" width="6.42578125" style="6" customWidth="1"/>
    <col min="13" max="13" width="12.28515625" style="6" customWidth="1"/>
    <col min="14" max="14" width="13.5703125" style="33" customWidth="1"/>
    <col min="15" max="16" width="14.85546875" style="33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6" s="8" customFormat="1">
      <c r="A1" s="1" t="s">
        <v>103</v>
      </c>
      <c r="B1" s="2"/>
      <c r="C1" s="3"/>
      <c r="D1" s="3"/>
      <c r="E1" s="2"/>
      <c r="F1" s="396"/>
      <c r="G1" s="5"/>
      <c r="H1" s="6"/>
      <c r="I1" s="6"/>
      <c r="J1" s="184"/>
      <c r="K1" s="184"/>
      <c r="L1" s="6"/>
      <c r="M1" s="6"/>
      <c r="N1" s="33"/>
      <c r="O1" s="33"/>
      <c r="P1" s="33"/>
    </row>
    <row r="2" spans="1:16" s="8" customFormat="1">
      <c r="A2" s="1" t="s">
        <v>83</v>
      </c>
      <c r="B2" s="2"/>
      <c r="C2" s="3"/>
      <c r="D2" s="3"/>
      <c r="E2" s="2"/>
      <c r="F2" s="396"/>
      <c r="G2" s="5"/>
      <c r="H2" s="6"/>
      <c r="I2" s="6"/>
      <c r="J2" s="184"/>
      <c r="K2" s="184"/>
      <c r="L2" s="6"/>
      <c r="M2" s="6"/>
      <c r="N2" s="33"/>
      <c r="O2" s="33"/>
      <c r="P2" s="33"/>
    </row>
    <row r="3" spans="1:16" s="8" customFormat="1">
      <c r="A3" s="1"/>
      <c r="B3" s="2"/>
      <c r="C3" s="9"/>
      <c r="D3" s="2"/>
      <c r="E3" s="2"/>
      <c r="F3" s="396"/>
      <c r="G3" s="5"/>
      <c r="H3" s="6"/>
      <c r="I3" s="6"/>
      <c r="J3" s="184"/>
      <c r="K3" s="184"/>
      <c r="L3" s="6"/>
      <c r="M3" s="6"/>
      <c r="N3" s="33"/>
      <c r="O3" s="33"/>
      <c r="P3" s="33"/>
    </row>
    <row r="4" spans="1:16" s="8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 t="s">
        <v>5908</v>
      </c>
      <c r="J4" s="184"/>
      <c r="K4" s="184" t="s">
        <v>6041</v>
      </c>
      <c r="L4" s="6"/>
      <c r="M4" s="6"/>
      <c r="N4" s="33"/>
      <c r="O4" s="33"/>
      <c r="P4" s="33"/>
    </row>
    <row r="5" spans="1:16" s="8" customFormat="1" ht="21" customHeight="1">
      <c r="A5" s="424" t="s">
        <v>53</v>
      </c>
      <c r="B5" s="424"/>
      <c r="C5" s="424"/>
      <c r="D5" s="424"/>
      <c r="E5" s="424"/>
      <c r="F5" s="424"/>
      <c r="G5" s="424"/>
      <c r="H5" s="6"/>
      <c r="I5" s="6" t="s">
        <v>5955</v>
      </c>
      <c r="J5" s="184"/>
      <c r="K5" s="184"/>
      <c r="L5" s="6"/>
      <c r="M5" s="6"/>
      <c r="N5" s="33"/>
      <c r="O5" s="33"/>
      <c r="P5" s="33"/>
    </row>
    <row r="6" spans="1:16" s="8" customFormat="1">
      <c r="A6" s="1"/>
      <c r="B6" s="2"/>
      <c r="C6" s="3"/>
      <c r="D6" s="3"/>
      <c r="E6" s="3"/>
      <c r="F6" s="395"/>
      <c r="G6" s="5"/>
      <c r="H6" s="6"/>
      <c r="I6" s="6"/>
      <c r="J6" s="184"/>
      <c r="K6" s="184"/>
      <c r="L6" s="6"/>
      <c r="M6" s="6"/>
      <c r="N6" s="33"/>
      <c r="O6" s="33"/>
      <c r="P6" s="33"/>
    </row>
    <row r="7" spans="1:16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184"/>
      <c r="K7" s="184"/>
      <c r="L7" s="6"/>
      <c r="M7" s="6"/>
      <c r="N7" s="33"/>
      <c r="O7" s="33"/>
      <c r="P7" s="33"/>
    </row>
    <row r="8" spans="1:16" s="8" customFormat="1">
      <c r="A8" s="1"/>
      <c r="B8" s="2"/>
      <c r="C8" s="2"/>
      <c r="D8" s="11"/>
      <c r="E8" s="11" t="s">
        <v>4</v>
      </c>
      <c r="F8" s="93" t="s">
        <v>6359</v>
      </c>
      <c r="G8" s="5"/>
      <c r="H8" s="6"/>
      <c r="I8" s="6"/>
      <c r="J8" s="184"/>
      <c r="K8" s="184"/>
      <c r="L8" s="6"/>
      <c r="M8" s="6"/>
      <c r="N8" s="33"/>
      <c r="O8" s="33"/>
      <c r="P8" s="33"/>
    </row>
    <row r="10" spans="1:16" s="8" customFormat="1">
      <c r="A10" s="14" t="s">
        <v>5</v>
      </c>
      <c r="B10" s="15"/>
      <c r="C10" s="2"/>
      <c r="D10" s="2" t="s">
        <v>85</v>
      </c>
      <c r="E10" s="11" t="s">
        <v>6</v>
      </c>
      <c r="F10" s="396"/>
      <c r="G10" s="400"/>
      <c r="H10" s="6"/>
      <c r="I10" s="6"/>
      <c r="J10" s="184"/>
      <c r="K10" s="184"/>
      <c r="L10" s="6"/>
      <c r="M10" s="6"/>
      <c r="N10" s="33"/>
      <c r="O10" s="33"/>
      <c r="P10" s="33"/>
    </row>
    <row r="11" spans="1:16" s="8" customFormat="1">
      <c r="A11" s="14" t="s">
        <v>7</v>
      </c>
      <c r="B11" s="18"/>
      <c r="C11" s="2"/>
      <c r="D11" s="19" t="s">
        <v>5927</v>
      </c>
      <c r="E11" s="20"/>
      <c r="F11" s="2"/>
      <c r="G11" s="5"/>
      <c r="H11" s="6"/>
      <c r="I11" s="6"/>
      <c r="J11" s="184"/>
      <c r="K11" s="184"/>
      <c r="L11" s="6"/>
      <c r="M11" s="6"/>
      <c r="N11" s="33"/>
      <c r="O11" s="33"/>
      <c r="P11" s="33"/>
    </row>
    <row r="12" spans="1:16" s="8" customFormat="1">
      <c r="A12" s="1" t="s">
        <v>8</v>
      </c>
      <c r="B12" s="19"/>
      <c r="C12" s="19"/>
      <c r="D12" s="19" t="s">
        <v>86</v>
      </c>
      <c r="E12" s="21" t="s">
        <v>10</v>
      </c>
      <c r="F12" s="22"/>
      <c r="G12" s="5"/>
      <c r="H12" s="6"/>
      <c r="I12" s="6"/>
      <c r="J12" s="184"/>
      <c r="K12" s="184"/>
      <c r="L12" s="6"/>
      <c r="M12" s="6"/>
      <c r="N12" s="33"/>
      <c r="O12" s="33"/>
      <c r="P12" s="33"/>
    </row>
    <row r="14" spans="1:16" s="396" customFormat="1" ht="25.5">
      <c r="A14" s="23" t="s">
        <v>11</v>
      </c>
      <c r="B14" s="397" t="s">
        <v>12</v>
      </c>
      <c r="C14" s="3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227" t="s">
        <v>187</v>
      </c>
      <c r="O14" s="5"/>
      <c r="P14" s="5"/>
    </row>
    <row r="15" spans="1:16" s="8" customFormat="1" ht="30" customHeight="1">
      <c r="A15" s="27"/>
      <c r="B15" s="3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80"/>
      <c r="K15" s="180"/>
      <c r="L15" s="180"/>
      <c r="M15" s="150"/>
      <c r="N15" s="228"/>
      <c r="O15" s="33"/>
      <c r="P15" s="33"/>
    </row>
    <row r="16" spans="1:16" s="8" customFormat="1" ht="36.75" customHeight="1">
      <c r="A16" s="27">
        <v>1</v>
      </c>
      <c r="B16" s="398"/>
      <c r="C16" s="29" t="s">
        <v>111</v>
      </c>
      <c r="D16" s="35" t="str">
        <f>VLOOKUP($C16,'[2]Tài khoản'!A$2:D$2746,2,FALSE)</f>
        <v>CAP,ELC,RAD,1000uF,20%,25V</v>
      </c>
      <c r="E16" s="36" t="s">
        <v>119</v>
      </c>
      <c r="F16" s="405">
        <v>18000</v>
      </c>
      <c r="G16" s="405">
        <v>18000</v>
      </c>
      <c r="H16" s="58"/>
      <c r="I16" s="8" t="str">
        <f>VLOOKUP(C16,'Danh mục VT'!A$2:E$2898,5,FALSE)</f>
        <v>NVL</v>
      </c>
      <c r="J16" s="185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37"/>
      <c r="N16" s="37"/>
      <c r="O16" s="33"/>
      <c r="P16" s="33"/>
    </row>
    <row r="17" spans="1:19" s="8" customFormat="1" ht="47.25" customHeight="1">
      <c r="A17" s="27">
        <v>2</v>
      </c>
      <c r="B17" s="398"/>
      <c r="C17" s="29" t="s">
        <v>112</v>
      </c>
      <c r="D17" s="35" t="str">
        <f>VLOOKUP($C17,'[2]Tài khoản'!A$2:D$2746,2,FALSE)</f>
        <v>IC socket connector,1.778 pitch,2x10 pins,tin and gold plated</v>
      </c>
      <c r="E17" s="36" t="s">
        <v>119</v>
      </c>
      <c r="F17" s="405">
        <v>9000</v>
      </c>
      <c r="G17" s="405">
        <v>9006</v>
      </c>
      <c r="H17" s="58"/>
      <c r="I17" s="8" t="str">
        <f>VLOOKUP(C17,'Danh mục VT'!A$2:E$2898,5,FALSE)</f>
        <v>NVL</v>
      </c>
      <c r="J17" s="185">
        <f>VLOOKUP(C17,'Danh mục VT'!A$2:F$2898,6,FALSE)</f>
        <v>1548</v>
      </c>
      <c r="K17" s="181" t="str">
        <f>VLOOKUP(C17,'Danh mục VT'!A$2:D$2898,4,FALSE)</f>
        <v>15214</v>
      </c>
      <c r="L17" s="183" t="s">
        <v>5905</v>
      </c>
      <c r="M17" s="37"/>
      <c r="N17" s="37"/>
      <c r="O17" s="37"/>
      <c r="P17" s="33"/>
    </row>
    <row r="18" spans="1:19" s="8" customFormat="1" ht="34.700000000000003" customHeight="1">
      <c r="A18" s="27">
        <v>3</v>
      </c>
      <c r="B18" s="398"/>
      <c r="C18" s="29" t="s">
        <v>113</v>
      </c>
      <c r="D18" s="35" t="str">
        <f>VLOOKUP($C18,'[2]Tài khoản'!A$2:D$2746,2,FALSE)</f>
        <v>CON,RJ45,T/H,F,R/A,1x4PORT,58.3x11.5x17.6mm</v>
      </c>
      <c r="E18" s="36" t="s">
        <v>119</v>
      </c>
      <c r="F18" s="405">
        <v>9400</v>
      </c>
      <c r="G18" s="405">
        <v>9003</v>
      </c>
      <c r="H18" s="58"/>
      <c r="I18" s="8" t="str">
        <f>VLOOKUP(C18,'Danh mục VT'!A$2:E$2898,5,FALSE)</f>
        <v>NVL</v>
      </c>
      <c r="J18" s="185">
        <f>VLOOKUP(C18,'Danh mục VT'!A$2:F$2898,6,FALSE)</f>
        <v>1548</v>
      </c>
      <c r="K18" s="181" t="str">
        <f>VLOOKUP(C18,'Danh mục VT'!A$2:D$2898,4,FALSE)</f>
        <v>15214</v>
      </c>
      <c r="L18" s="183" t="s">
        <v>5905</v>
      </c>
      <c r="M18" s="37"/>
      <c r="N18" s="37"/>
      <c r="O18" s="33"/>
      <c r="P18" s="33"/>
    </row>
    <row r="19" spans="1:19" s="8" customFormat="1" ht="46.5" customHeight="1">
      <c r="A19" s="27">
        <v>4</v>
      </c>
      <c r="B19" s="398"/>
      <c r="C19" s="29" t="s">
        <v>114</v>
      </c>
      <c r="D19" s="35" t="str">
        <f>VLOOKUP($C19,'[2]Tài khoản'!A$2:D$2746,2,FALSE)</f>
        <v>PUSH BUT,12V,7.7x24.9mm,+/- 0.2%</v>
      </c>
      <c r="E19" s="36" t="s">
        <v>119</v>
      </c>
      <c r="F19" s="405">
        <v>6000</v>
      </c>
      <c r="G19" s="405">
        <v>9000</v>
      </c>
      <c r="H19" s="58"/>
      <c r="I19" s="8" t="str">
        <f>VLOOKUP(C19,'Danh mục VT'!A$2:E$2898,5,FALSE)</f>
        <v>NVL</v>
      </c>
      <c r="J19" s="185">
        <f>VLOOKUP(C19,'Danh mục VT'!A$2:F$2898,6,FALSE)</f>
        <v>1548</v>
      </c>
      <c r="K19" s="181" t="s">
        <v>5870</v>
      </c>
      <c r="L19" s="183" t="s">
        <v>5905</v>
      </c>
      <c r="M19" s="37"/>
      <c r="N19" s="37"/>
      <c r="O19" s="33"/>
      <c r="P19" s="33"/>
      <c r="Q19" s="42"/>
      <c r="R19" s="42"/>
      <c r="S19" s="42"/>
    </row>
    <row r="20" spans="1:19" s="8" customFormat="1" ht="43.5" customHeight="1">
      <c r="A20" s="27">
        <v>5</v>
      </c>
      <c r="B20" s="398"/>
      <c r="C20" s="29" t="s">
        <v>115</v>
      </c>
      <c r="D20" s="35" t="str">
        <f>VLOOKUP($C20,'[2]Tài khoản'!A$2:D$2746,2,FALSE)</f>
        <v>CON,PWR,T/H,M,R/A,3TERMINAL,2mm/ID,NICKEL,6.5mm/OD,16V,2.5</v>
      </c>
      <c r="E20" s="36" t="s">
        <v>119</v>
      </c>
      <c r="F20" s="405">
        <v>9000</v>
      </c>
      <c r="G20" s="405">
        <v>9000</v>
      </c>
      <c r="H20" s="58"/>
      <c r="I20" s="8" t="str">
        <f>VLOOKUP(C20,'Danh mục VT'!A$2:E$2898,5,FALSE)</f>
        <v>NVL</v>
      </c>
      <c r="J20" s="185">
        <f>VLOOKUP(C20,'Danh mục VT'!A$2:F$2898,6,FALSE)</f>
        <v>1548</v>
      </c>
      <c r="K20" s="181" t="str">
        <f>VLOOKUP(C20,'Danh mục VT'!A$2:D$2898,4,FALSE)</f>
        <v>15214</v>
      </c>
      <c r="L20" s="183" t="s">
        <v>5905</v>
      </c>
      <c r="M20" s="37"/>
      <c r="N20" s="37"/>
      <c r="O20" s="33"/>
      <c r="P20" s="33"/>
      <c r="Q20" s="42"/>
      <c r="R20" s="42"/>
      <c r="S20" s="42"/>
    </row>
    <row r="21" spans="1:19" s="8" customFormat="1" ht="39.75" customHeight="1">
      <c r="A21" s="128">
        <v>6</v>
      </c>
      <c r="B21" s="277"/>
      <c r="C21" s="29" t="s">
        <v>116</v>
      </c>
      <c r="D21" s="130" t="str">
        <f>VLOOKUP($C21,'[2]Tài khoản'!A$2:D$2746,2,FALSE)</f>
        <v>Type A, Receptacle,Through Hole, Right Angle, Horizontal</v>
      </c>
      <c r="E21" s="131" t="s">
        <v>119</v>
      </c>
      <c r="F21" s="405">
        <v>9000</v>
      </c>
      <c r="G21" s="405">
        <v>9000</v>
      </c>
      <c r="H21" s="279"/>
      <c r="I21" s="8" t="str">
        <f>VLOOKUP(C21,'Danh mục VT'!A$2:E$2898,5,FALSE)</f>
        <v>NVL</v>
      </c>
      <c r="J21" s="280">
        <f>VLOOKUP(C21,'Danh mục VT'!A$2:F$2898,6,FALSE)</f>
        <v>1548</v>
      </c>
      <c r="K21" s="281" t="str">
        <f>VLOOKUP(C21,'Danh mục VT'!A$2:D$2898,4,FALSE)</f>
        <v>15214</v>
      </c>
      <c r="L21" s="282" t="s">
        <v>5905</v>
      </c>
      <c r="M21" s="37"/>
      <c r="N21" s="37"/>
      <c r="O21" s="33"/>
      <c r="P21" s="33"/>
      <c r="Q21" s="42"/>
      <c r="R21" s="42"/>
      <c r="S21" s="42"/>
    </row>
    <row r="22" spans="1:19" s="8" customFormat="1" ht="32.25" customHeight="1">
      <c r="A22" s="134">
        <v>7</v>
      </c>
      <c r="B22" s="125"/>
      <c r="C22" s="29" t="s">
        <v>117</v>
      </c>
      <c r="D22" s="35" t="str">
        <f>VLOOKUP($C22,'[2]Tài khoản'!A$2:D$2746,2,FALSE)</f>
        <v>SWH,PSH,T/H,R/A,SPST</v>
      </c>
      <c r="E22" s="399" t="s">
        <v>119</v>
      </c>
      <c r="F22" s="405">
        <v>18000</v>
      </c>
      <c r="G22" s="405">
        <v>18000</v>
      </c>
      <c r="H22" s="58"/>
      <c r="I22" s="8" t="str">
        <f>VLOOKUP(C22,'Danh mục VT'!A$2:E$2898,5,FALSE)</f>
        <v>NVL</v>
      </c>
      <c r="J22" s="185">
        <f>VLOOKUP(C22,'Danh mục VT'!A$2:F$2898,6,FALSE)</f>
        <v>1548</v>
      </c>
      <c r="K22" s="181" t="str">
        <f>VLOOKUP(C22,'Danh mục VT'!A$2:D$2898,4,FALSE)</f>
        <v>15214</v>
      </c>
      <c r="L22" s="181" t="s">
        <v>5905</v>
      </c>
      <c r="M22" s="37"/>
      <c r="N22" s="37"/>
      <c r="O22" s="33"/>
      <c r="P22" s="33"/>
      <c r="Q22" s="42"/>
      <c r="R22" s="42"/>
      <c r="S22" s="42"/>
    </row>
    <row r="23" spans="1:19" s="8" customFormat="1" ht="10.5" customHeight="1">
      <c r="A23" s="43"/>
      <c r="B23" s="44"/>
      <c r="C23" s="45"/>
      <c r="D23" s="45"/>
      <c r="E23" s="44"/>
      <c r="F23" s="44"/>
      <c r="G23" s="43"/>
      <c r="H23" s="6"/>
      <c r="I23" s="6"/>
      <c r="J23" s="184"/>
      <c r="K23" s="184"/>
      <c r="L23" s="6"/>
      <c r="M23" s="6"/>
      <c r="N23" s="33"/>
      <c r="O23" s="33"/>
      <c r="P23" s="33"/>
    </row>
    <row r="24" spans="1:19" ht="21" customHeight="1">
      <c r="A24" s="14" t="s">
        <v>22</v>
      </c>
      <c r="B24" s="18"/>
      <c r="D24" s="11" t="s">
        <v>6360</v>
      </c>
      <c r="E24" s="46"/>
      <c r="F24" s="46"/>
      <c r="G24" s="47"/>
      <c r="N24" s="1"/>
      <c r="O24" s="1"/>
      <c r="P24" s="1"/>
    </row>
    <row r="25" spans="1:19">
      <c r="E25" s="429" t="s">
        <v>6316</v>
      </c>
      <c r="F25" s="429"/>
      <c r="G25" s="429"/>
      <c r="N25" s="1"/>
      <c r="O25" s="1"/>
      <c r="P25" s="1"/>
    </row>
    <row r="26" spans="1:19">
      <c r="A26" s="420" t="s">
        <v>24</v>
      </c>
      <c r="B26" s="420"/>
      <c r="C26" s="420"/>
      <c r="D26" s="50" t="s">
        <v>25</v>
      </c>
      <c r="E26" s="420" t="s">
        <v>26</v>
      </c>
      <c r="F26" s="420"/>
      <c r="G26" s="436" t="s">
        <v>27</v>
      </c>
      <c r="H26" s="436"/>
      <c r="N26" s="1"/>
      <c r="O26" s="1"/>
      <c r="P26" s="1"/>
    </row>
    <row r="27" spans="1:19" s="396" customFormat="1">
      <c r="A27" s="421" t="s">
        <v>28</v>
      </c>
      <c r="B27" s="421"/>
      <c r="C27" s="421"/>
      <c r="D27" s="52" t="s">
        <v>28</v>
      </c>
      <c r="E27" s="421" t="s">
        <v>28</v>
      </c>
      <c r="F27" s="421"/>
      <c r="G27" s="55"/>
      <c r="H27" s="6"/>
      <c r="I27" s="6"/>
      <c r="J27" s="184"/>
      <c r="K27" s="184"/>
      <c r="L27" s="6"/>
      <c r="M27" s="6"/>
      <c r="N27" s="5"/>
      <c r="O27" s="5"/>
      <c r="P27" s="5"/>
    </row>
    <row r="28" spans="1:19" s="8" customFormat="1">
      <c r="A28" s="1"/>
      <c r="B28" s="2"/>
      <c r="C28" s="2"/>
      <c r="D28" s="396"/>
      <c r="E28" s="396"/>
      <c r="F28" s="2"/>
      <c r="G28" s="5"/>
      <c r="H28" s="6"/>
      <c r="I28" s="6"/>
      <c r="J28" s="184"/>
      <c r="K28" s="184"/>
      <c r="L28" s="6"/>
      <c r="M28" s="6"/>
      <c r="N28" s="33"/>
      <c r="O28" s="33"/>
      <c r="P28" s="33"/>
    </row>
    <row r="29" spans="1:19" s="8" customFormat="1">
      <c r="A29" s="1"/>
      <c r="B29" s="2"/>
      <c r="C29" s="2"/>
      <c r="D29" s="396"/>
      <c r="E29" s="396"/>
      <c r="F29" s="2"/>
      <c r="G29" s="5"/>
      <c r="H29" s="6"/>
      <c r="I29" s="6"/>
      <c r="J29" s="184"/>
      <c r="K29" s="184"/>
      <c r="L29" s="6"/>
      <c r="M29" s="6"/>
      <c r="N29" s="33"/>
      <c r="O29" s="33"/>
      <c r="P29" s="33"/>
    </row>
    <row r="30" spans="1:19" s="8" customFormat="1">
      <c r="A30" s="1"/>
      <c r="B30" s="2"/>
      <c r="C30" s="2"/>
      <c r="D30" s="396"/>
      <c r="E30" s="396"/>
      <c r="F30" s="2"/>
      <c r="G30" s="5"/>
      <c r="H30" s="6"/>
      <c r="I30" s="6"/>
      <c r="J30" s="184"/>
      <c r="K30" s="184"/>
      <c r="L30" s="6"/>
      <c r="M30" s="6"/>
      <c r="N30" s="33"/>
      <c r="O30" s="33"/>
      <c r="P30" s="33"/>
    </row>
    <row r="31" spans="1:19" s="8" customFormat="1">
      <c r="A31" s="1"/>
      <c r="B31" s="2"/>
      <c r="C31" s="2"/>
      <c r="D31" s="396"/>
      <c r="E31" s="396"/>
      <c r="F31" s="2"/>
      <c r="G31" s="5"/>
      <c r="H31" s="6"/>
      <c r="I31" s="6"/>
      <c r="J31" s="184"/>
      <c r="K31" s="184"/>
      <c r="L31" s="6"/>
      <c r="M31" s="6"/>
      <c r="N31" s="33"/>
      <c r="O31" s="33"/>
      <c r="P31" s="33"/>
    </row>
    <row r="32" spans="1:19" s="57" customFormat="1">
      <c r="A32" s="422" t="s">
        <v>74</v>
      </c>
      <c r="B32" s="422"/>
      <c r="C32" s="422"/>
      <c r="D32" s="396" t="s">
        <v>87</v>
      </c>
      <c r="E32" s="2" t="s">
        <v>29</v>
      </c>
      <c r="F32" s="2"/>
      <c r="G32" s="5"/>
      <c r="H32" s="6"/>
      <c r="I32" s="6"/>
      <c r="J32" s="184"/>
      <c r="K32" s="184"/>
      <c r="L32" s="6"/>
      <c r="M32" s="6"/>
      <c r="N32" s="5"/>
      <c r="O32" s="5"/>
      <c r="P32" s="5"/>
    </row>
    <row r="33" spans="1:16">
      <c r="A33" s="2"/>
      <c r="F33" s="2"/>
      <c r="G33" s="2"/>
      <c r="H33" s="2"/>
      <c r="I33" s="2"/>
      <c r="J33" s="19"/>
      <c r="K33" s="19"/>
      <c r="L33" s="2"/>
      <c r="M33" s="1"/>
      <c r="N33" s="1"/>
      <c r="O33" s="1"/>
      <c r="P33" s="1"/>
    </row>
  </sheetData>
  <mergeCells count="13">
    <mergeCell ref="A32:C32"/>
    <mergeCell ref="E25:G25"/>
    <mergeCell ref="A26:C26"/>
    <mergeCell ref="E26:F26"/>
    <mergeCell ref="G26:H26"/>
    <mergeCell ref="A27:C27"/>
    <mergeCell ref="E27:F27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4" workbookViewId="0">
      <selection activeCell="D21" sqref="D21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6"/>
      <c r="G3" s="5"/>
      <c r="H3" s="6"/>
      <c r="I3" s="6"/>
      <c r="J3" s="6"/>
      <c r="K3" s="184"/>
      <c r="L3" s="184"/>
      <c r="M3" s="6"/>
      <c r="N3" s="7"/>
    </row>
    <row r="4" spans="1:14" s="8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6361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6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6362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6" customFormat="1">
      <c r="A14" s="23" t="s">
        <v>11</v>
      </c>
      <c r="B14" s="397" t="s">
        <v>12</v>
      </c>
      <c r="C14" s="3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0" customHeight="1">
      <c r="A15" s="27"/>
      <c r="B15" s="3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15">
      <c r="A16" s="27">
        <v>1</v>
      </c>
      <c r="B16" s="398"/>
      <c r="C16" s="170" t="s">
        <v>2520</v>
      </c>
      <c r="D16" s="35" t="str">
        <f>VLOOKUP($C16,'[2]Tài khoản'!A$2:D$2746,2,FALSE)</f>
        <v>PCBA 12V1250</v>
      </c>
      <c r="E16" s="36" t="s">
        <v>55</v>
      </c>
      <c r="F16" s="37">
        <f>500+600</f>
        <v>1100</v>
      </c>
      <c r="G16" s="38">
        <f>300+824</f>
        <v>1124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5">
      <c r="A17" s="27">
        <v>2</v>
      </c>
      <c r="B17" s="398"/>
      <c r="C17" s="170" t="s">
        <v>2540</v>
      </c>
      <c r="D17" s="35" t="str">
        <f>VLOOKUP($C17,'[2]Tài khoản'!A$2:D$2746,2,FALSE)</f>
        <v>PCBA BCM68380</v>
      </c>
      <c r="E17" s="36" t="s">
        <v>55</v>
      </c>
      <c r="F17" s="37">
        <v>80</v>
      </c>
      <c r="G17" s="38">
        <f t="shared" ref="G17" si="0">F17</f>
        <v>80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 ht="15">
      <c r="A18" s="27"/>
      <c r="B18" s="398"/>
      <c r="C18" s="156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5">
      <c r="A19" s="27"/>
      <c r="B19" s="398"/>
      <c r="C19" s="170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6"/>
      <c r="N20" s="7"/>
    </row>
    <row r="21" spans="1:19">
      <c r="A21" s="14" t="s">
        <v>22</v>
      </c>
      <c r="B21" s="18"/>
      <c r="D21" s="11" t="s">
        <v>6363</v>
      </c>
      <c r="E21" s="46"/>
      <c r="F21" s="46"/>
      <c r="G21" s="47"/>
      <c r="N21" s="48"/>
      <c r="O21" s="2"/>
      <c r="P21" s="2"/>
    </row>
    <row r="22" spans="1:19">
      <c r="E22" s="429" t="s">
        <v>6316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96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96"/>
      <c r="E25" s="396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96"/>
      <c r="E26" s="396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6"/>
      <c r="E27" s="39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96"/>
      <c r="E28" s="396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396" t="s">
        <v>87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A29:C29"/>
    <mergeCell ref="E22:G22"/>
    <mergeCell ref="A23:C23"/>
    <mergeCell ref="E23:F23"/>
    <mergeCell ref="G23:H23"/>
    <mergeCell ref="A24:C24"/>
    <mergeCell ref="E24:F24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activeCell="H23" sqref="H23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6"/>
      <c r="G3" s="5"/>
      <c r="H3" s="6"/>
      <c r="I3" s="6"/>
      <c r="J3" s="6"/>
      <c r="K3" s="184"/>
      <c r="L3" s="184"/>
      <c r="M3" s="6"/>
      <c r="N3" s="7"/>
    </row>
    <row r="4" spans="1:14" s="8" customFormat="1" ht="24.2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6314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6364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85</v>
      </c>
      <c r="E10" s="11" t="s">
        <v>6</v>
      </c>
      <c r="F10" s="396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6365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6" customFormat="1">
      <c r="A14" s="23" t="s">
        <v>11</v>
      </c>
      <c r="B14" s="397" t="s">
        <v>12</v>
      </c>
      <c r="C14" s="3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1.5" customHeight="1">
      <c r="A15" s="27"/>
      <c r="B15" s="3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2.25" customHeight="1">
      <c r="A16" s="27">
        <v>1</v>
      </c>
      <c r="B16" s="398"/>
      <c r="C16" s="306" t="s">
        <v>752</v>
      </c>
      <c r="D16" s="35" t="str">
        <f>VLOOKUP($C16,'[2]Tài khoản'!A$2:D$2746,2,FALSE)</f>
        <v>CAP CER 470 pF 50V 5%, SMD, 0805, NPO or C0G</v>
      </c>
      <c r="E16" s="36" t="s">
        <v>55</v>
      </c>
      <c r="F16" s="37">
        <v>100</v>
      </c>
      <c r="G16" s="38">
        <v>268</v>
      </c>
      <c r="H16" s="58"/>
      <c r="I16" s="159" t="str">
        <f>VLOOKUP(C16,'Danh mục VT'!A$2:E$2898,5,FALSE)</f>
        <v>NVL</v>
      </c>
      <c r="J16" s="159" t="s">
        <v>5956</v>
      </c>
      <c r="K16" s="185" t="s">
        <v>5913</v>
      </c>
      <c r="L16" s="181" t="str">
        <f>VLOOKUP(C16,'Danh mục VT'!A$2:D$2898,4,FALSE)</f>
        <v>15216E</v>
      </c>
      <c r="M16" s="58"/>
      <c r="N16" s="145"/>
    </row>
    <row r="17" spans="1:19" s="8" customFormat="1" ht="30" customHeight="1">
      <c r="A17" s="27">
        <v>2</v>
      </c>
      <c r="B17" s="398"/>
      <c r="C17" s="306" t="s">
        <v>1675</v>
      </c>
      <c r="D17" s="35" t="str">
        <f>VLOOKUP($C17,'[2]Tài khoản'!A$2:D$2746,2,FALSE)</f>
        <v>RES 0 OHM, 5%,SMD, 1206</v>
      </c>
      <c r="E17" s="36" t="s">
        <v>55</v>
      </c>
      <c r="F17" s="37">
        <v>100</v>
      </c>
      <c r="G17" s="37">
        <v>100</v>
      </c>
      <c r="H17" s="58"/>
      <c r="I17" s="159" t="str">
        <f>VLOOKUP(C17,'Danh mục VT'!A$2:E$2898,5,FALSE)</f>
        <v>NVL</v>
      </c>
      <c r="J17" s="159" t="s">
        <v>5956</v>
      </c>
      <c r="K17" s="185" t="s">
        <v>5913</v>
      </c>
      <c r="L17" s="181"/>
      <c r="M17" s="58"/>
      <c r="N17" s="145"/>
    </row>
    <row r="18" spans="1:19" s="8" customFormat="1" ht="30" customHeight="1">
      <c r="A18" s="27">
        <v>3</v>
      </c>
      <c r="B18" s="398"/>
      <c r="C18" s="306" t="s">
        <v>147</v>
      </c>
      <c r="D18" s="35" t="str">
        <f>VLOOKUP($C18,'[2]Tài khoản'!A$2:D$2746,2,FALSE)</f>
        <v>RES 1.5 OHM, 1%,SMD, 1206</v>
      </c>
      <c r="E18" s="36" t="s">
        <v>55</v>
      </c>
      <c r="F18" s="37">
        <v>200</v>
      </c>
      <c r="G18" s="38">
        <v>798</v>
      </c>
      <c r="H18" s="58"/>
      <c r="I18" s="159" t="str">
        <f>VLOOKUP(C18,'Danh mục VT'!A$2:E$2898,5,FALSE)</f>
        <v>NVL</v>
      </c>
      <c r="J18" s="159" t="s">
        <v>5956</v>
      </c>
      <c r="K18" s="185" t="s">
        <v>5913</v>
      </c>
      <c r="L18" s="181"/>
      <c r="M18" s="58"/>
      <c r="N18" s="145"/>
    </row>
    <row r="19" spans="1:19" s="8" customFormat="1" ht="47.25" customHeight="1">
      <c r="A19" s="27">
        <v>4</v>
      </c>
      <c r="B19" s="398"/>
      <c r="C19" s="306" t="s">
        <v>171</v>
      </c>
      <c r="D19" s="35" t="str">
        <f>VLOOKUP($C19,'[2]Tài khoản'!A$2:D$2746,2,FALSE)</f>
        <v>SURFACE MOUNT GLASS PASSIVATED BRIDGE RECTIFIER  600V, 0.8A</v>
      </c>
      <c r="E19" s="36" t="s">
        <v>55</v>
      </c>
      <c r="F19" s="37">
        <v>100</v>
      </c>
      <c r="G19" s="37">
        <v>100</v>
      </c>
      <c r="H19" s="58"/>
      <c r="I19" s="159" t="str">
        <f>VLOOKUP(C19,'Danh mục VT'!A$2:E$2898,5,FALSE)</f>
        <v>NVL</v>
      </c>
      <c r="J19" s="159" t="s">
        <v>5956</v>
      </c>
      <c r="K19" s="185" t="s">
        <v>5913</v>
      </c>
      <c r="L19" s="181"/>
      <c r="M19" s="58"/>
      <c r="N19" s="145"/>
    </row>
    <row r="20" spans="1:19" s="8" customFormat="1" ht="32.25" customHeight="1">
      <c r="A20" s="27">
        <v>5</v>
      </c>
      <c r="B20" s="398"/>
      <c r="C20" s="306" t="s">
        <v>164</v>
      </c>
      <c r="D20" s="35" t="str">
        <f>VLOOKUP($C20,'[2]Tài khoản'!A$2:D$2746,2,FALSE)</f>
        <v>IND, 10uH, 2.4A, SMD, 6x6, NRS6045T100MMGK</v>
      </c>
      <c r="E20" s="36" t="s">
        <v>55</v>
      </c>
      <c r="F20" s="37">
        <v>200</v>
      </c>
      <c r="G20" s="37">
        <v>200</v>
      </c>
      <c r="H20" s="58"/>
      <c r="I20" s="159" t="str">
        <f>VLOOKUP(C20,'Danh mục VT'!A$2:E$2898,5,FALSE)</f>
        <v>NVL</v>
      </c>
      <c r="J20" s="159" t="s">
        <v>5956</v>
      </c>
      <c r="K20" s="185" t="s">
        <v>5913</v>
      </c>
      <c r="L20" s="181"/>
      <c r="M20" s="58"/>
      <c r="N20" s="145"/>
    </row>
    <row r="21" spans="1:19" s="8" customFormat="1" ht="32.25" customHeight="1">
      <c r="A21" s="27">
        <v>6</v>
      </c>
      <c r="B21" s="398"/>
      <c r="C21" s="306" t="s">
        <v>165</v>
      </c>
      <c r="D21" s="35" t="str">
        <f>VLOOKUP($C21,'[2]Tài khoản'!A$2:D$2746,2,FALSE)</f>
        <v>MOSFET N-CH 600V 2.4A TO-251</v>
      </c>
      <c r="E21" s="36" t="s">
        <v>55</v>
      </c>
      <c r="F21" s="37">
        <v>200</v>
      </c>
      <c r="G21" s="38">
        <v>225</v>
      </c>
      <c r="H21" s="58"/>
      <c r="I21" s="159" t="str">
        <f>VLOOKUP(C21,'Danh mục VT'!A$2:E$2898,5,FALSE)</f>
        <v>NVL</v>
      </c>
      <c r="J21" s="159" t="s">
        <v>5956</v>
      </c>
      <c r="K21" s="185" t="s">
        <v>5913</v>
      </c>
      <c r="L21" s="181"/>
      <c r="M21" s="58"/>
      <c r="N21" s="148"/>
      <c r="O21" s="42"/>
      <c r="P21" s="42"/>
      <c r="Q21" s="42"/>
      <c r="R21" s="42"/>
      <c r="S21" s="42"/>
    </row>
    <row r="22" spans="1:19" s="8" customFormat="1" ht="12" customHeight="1">
      <c r="A22" s="43"/>
      <c r="B22" s="44"/>
      <c r="C22" s="45"/>
      <c r="D22" s="45"/>
      <c r="E22" s="44"/>
      <c r="F22" s="44"/>
      <c r="G22" s="43"/>
      <c r="H22" s="6"/>
      <c r="I22" s="6"/>
      <c r="J22" s="6"/>
      <c r="K22" s="184"/>
      <c r="L22" s="184"/>
      <c r="M22" s="6"/>
      <c r="N22" s="7"/>
    </row>
    <row r="23" spans="1:19">
      <c r="A23" s="14" t="s">
        <v>22</v>
      </c>
      <c r="B23" s="18"/>
      <c r="D23" s="11" t="s">
        <v>6366</v>
      </c>
      <c r="E23" s="46"/>
      <c r="F23" s="46"/>
      <c r="G23" s="47"/>
      <c r="N23" s="48"/>
      <c r="O23" s="2"/>
      <c r="P23" s="2"/>
    </row>
    <row r="24" spans="1:19">
      <c r="E24" s="429" t="s">
        <v>6316</v>
      </c>
      <c r="F24" s="429"/>
      <c r="G24" s="429"/>
      <c r="N24" s="48"/>
      <c r="O24" s="2"/>
      <c r="P24" s="2"/>
    </row>
    <row r="25" spans="1:19">
      <c r="A25" s="420" t="s">
        <v>24</v>
      </c>
      <c r="B25" s="420"/>
      <c r="C25" s="420"/>
      <c r="D25" s="50" t="s">
        <v>25</v>
      </c>
      <c r="E25" s="420" t="s">
        <v>26</v>
      </c>
      <c r="F25" s="420"/>
      <c r="G25" s="436" t="s">
        <v>27</v>
      </c>
      <c r="H25" s="436"/>
      <c r="N25" s="48"/>
      <c r="O25" s="2"/>
      <c r="P25" s="2"/>
    </row>
    <row r="26" spans="1:19" s="396" customFormat="1">
      <c r="A26" s="421" t="s">
        <v>28</v>
      </c>
      <c r="B26" s="421"/>
      <c r="C26" s="421"/>
      <c r="D26" s="52" t="s">
        <v>28</v>
      </c>
      <c r="E26" s="421" t="s">
        <v>28</v>
      </c>
      <c r="F26" s="421"/>
      <c r="G26" s="55"/>
      <c r="H26" s="6"/>
      <c r="I26" s="6"/>
      <c r="J26" s="6"/>
      <c r="K26" s="184"/>
      <c r="L26" s="184"/>
      <c r="M26" s="6"/>
      <c r="N26" s="26"/>
    </row>
    <row r="27" spans="1:19" s="8" customFormat="1">
      <c r="A27" s="1"/>
      <c r="B27" s="2"/>
      <c r="C27" s="2"/>
      <c r="D27" s="396"/>
      <c r="E27" s="39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96"/>
      <c r="E28" s="396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396"/>
      <c r="E29" s="396"/>
      <c r="F29" s="2"/>
      <c r="G29" s="5"/>
      <c r="H29" s="6"/>
      <c r="I29" s="6"/>
      <c r="J29" s="6"/>
      <c r="K29" s="184"/>
      <c r="L29" s="184"/>
      <c r="M29" s="6"/>
      <c r="N29" s="7"/>
    </row>
    <row r="30" spans="1:19" s="8" customFormat="1">
      <c r="A30" s="1"/>
      <c r="B30" s="2"/>
      <c r="C30" s="2"/>
      <c r="D30" s="396"/>
      <c r="E30" s="396"/>
      <c r="F30" s="2"/>
      <c r="G30" s="5"/>
      <c r="H30" s="6"/>
      <c r="I30" s="6"/>
      <c r="J30" s="6"/>
      <c r="K30" s="184"/>
      <c r="L30" s="184"/>
      <c r="M30" s="6"/>
      <c r="N30" s="7"/>
    </row>
    <row r="31" spans="1:19" s="57" customFormat="1">
      <c r="A31" s="422" t="s">
        <v>74</v>
      </c>
      <c r="B31" s="422"/>
      <c r="C31" s="422"/>
      <c r="D31" s="396" t="s">
        <v>87</v>
      </c>
      <c r="E31" s="2" t="s">
        <v>29</v>
      </c>
      <c r="F31" s="2"/>
      <c r="G31" s="5"/>
      <c r="H31" s="6"/>
      <c r="I31" s="6"/>
      <c r="J31" s="6"/>
      <c r="K31" s="184"/>
      <c r="L31" s="184"/>
      <c r="M31" s="6"/>
      <c r="N31" s="26"/>
    </row>
    <row r="32" spans="1:19">
      <c r="A32" s="2"/>
      <c r="F32" s="2"/>
      <c r="G32" s="2"/>
      <c r="H32" s="2"/>
      <c r="I32" s="2"/>
      <c r="J32" s="2"/>
      <c r="K32" s="19"/>
      <c r="L32" s="19"/>
      <c r="M32" s="2"/>
      <c r="N32" s="2"/>
      <c r="O32" s="2"/>
      <c r="P32" s="2"/>
    </row>
  </sheetData>
  <mergeCells count="13">
    <mergeCell ref="A31:C31"/>
    <mergeCell ref="E24:G24"/>
    <mergeCell ref="A25:C25"/>
    <mergeCell ref="E25:F25"/>
    <mergeCell ref="G25:H25"/>
    <mergeCell ref="A26:C26"/>
    <mergeCell ref="E26:F26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"/>
  <sheetViews>
    <sheetView workbookViewId="0">
      <selection activeCell="H110" sqref="H110"/>
    </sheetView>
  </sheetViews>
  <sheetFormatPr defaultColWidth="9.140625" defaultRowHeight="12.75" outlineLevelCol="1"/>
  <cols>
    <col min="1" max="1" width="4.42578125" style="1" customWidth="1"/>
    <col min="2" max="2" width="5.5703125" style="2" hidden="1" customWidth="1" outlineLevel="1"/>
    <col min="3" max="3" width="20.7109375" style="2" customWidth="1" collapsed="1"/>
    <col min="4" max="4" width="27.42578125" style="2" customWidth="1"/>
    <col min="5" max="5" width="6.5703125" style="2" customWidth="1"/>
    <col min="6" max="6" width="9.42578125" style="408" customWidth="1"/>
    <col min="7" max="7" width="9.140625" style="408" customWidth="1"/>
    <col min="8" max="8" width="9.7109375" style="5" customWidth="1"/>
    <col min="9" max="9" width="15.42578125" style="63" customWidth="1"/>
    <col min="10" max="11" width="9.140625" style="178"/>
    <col min="12" max="12" width="14.85546875" style="178" customWidth="1"/>
    <col min="13" max="13" width="15" style="63" customWidth="1"/>
    <col min="14" max="14" width="11.140625" style="63" bestFit="1" customWidth="1"/>
    <col min="15" max="15" width="9.140625" style="64"/>
    <col min="16" max="16" width="16.7109375" style="65" customWidth="1"/>
    <col min="17" max="17" width="35.140625" style="65" customWidth="1"/>
    <col min="18" max="18" width="14.140625" style="2" customWidth="1"/>
    <col min="19" max="19" width="20" style="2" customWidth="1"/>
    <col min="20" max="228" width="9.140625" style="2"/>
    <col min="229" max="229" width="5.42578125" style="2" customWidth="1"/>
    <col min="230" max="230" width="18.140625" style="2" customWidth="1"/>
    <col min="231" max="231" width="28.42578125" style="2" customWidth="1"/>
    <col min="232" max="232" width="7.7109375" style="2" customWidth="1"/>
    <col min="233" max="233" width="9" style="2" customWidth="1"/>
    <col min="234" max="234" width="7.5703125" style="2" customWidth="1"/>
    <col min="235" max="235" width="10.140625" style="2" bestFit="1" customWidth="1"/>
    <col min="236" max="236" width="10.140625" style="2" customWidth="1"/>
    <col min="237" max="238" width="11.140625" style="2" bestFit="1" customWidth="1"/>
    <col min="239" max="16384" width="9.140625" style="2"/>
  </cols>
  <sheetData>
    <row r="1" spans="1:17" s="65" customFormat="1">
      <c r="A1" s="1" t="s">
        <v>103</v>
      </c>
      <c r="B1" s="2"/>
      <c r="C1" s="3"/>
      <c r="D1" s="3"/>
      <c r="E1" s="2"/>
      <c r="F1" s="408"/>
      <c r="G1" s="408"/>
      <c r="H1" s="5"/>
      <c r="I1" s="63"/>
      <c r="J1" s="178"/>
      <c r="K1" s="178"/>
      <c r="L1" s="178"/>
      <c r="M1" s="63"/>
      <c r="N1" s="63"/>
      <c r="O1" s="64"/>
    </row>
    <row r="2" spans="1:17" s="65" customFormat="1">
      <c r="A2" s="1" t="s">
        <v>83</v>
      </c>
      <c r="B2" s="2"/>
      <c r="C2" s="3"/>
      <c r="D2" s="3"/>
      <c r="E2" s="2"/>
      <c r="F2" s="408"/>
      <c r="G2" s="408"/>
      <c r="H2" s="5"/>
      <c r="I2" s="63"/>
      <c r="J2" s="178"/>
      <c r="K2" s="178"/>
      <c r="L2" s="178"/>
      <c r="M2" s="63"/>
      <c r="N2" s="63"/>
      <c r="O2" s="64"/>
    </row>
    <row r="3" spans="1:17" s="65" customFormat="1">
      <c r="A3" s="1"/>
      <c r="B3" s="2"/>
      <c r="C3" s="9"/>
      <c r="D3" s="2"/>
      <c r="E3" s="2"/>
      <c r="F3" s="408"/>
      <c r="G3" s="408"/>
      <c r="H3" s="5"/>
      <c r="I3" s="63"/>
      <c r="J3" s="178"/>
      <c r="K3" s="178"/>
      <c r="L3" s="178"/>
      <c r="M3" s="63"/>
      <c r="N3" s="63"/>
      <c r="O3" s="64"/>
    </row>
    <row r="4" spans="1:17" s="65" customFormat="1" ht="23.25" customHeight="1">
      <c r="A4" s="423" t="s">
        <v>2</v>
      </c>
      <c r="B4" s="423"/>
      <c r="C4" s="423"/>
      <c r="D4" s="423"/>
      <c r="E4" s="423"/>
      <c r="F4" s="423"/>
      <c r="G4" s="423"/>
      <c r="H4" s="423"/>
      <c r="I4" s="63"/>
      <c r="J4" s="178"/>
      <c r="K4" s="178"/>
      <c r="L4" s="178"/>
      <c r="M4" s="63"/>
      <c r="N4" s="63"/>
      <c r="O4" s="64"/>
    </row>
    <row r="5" spans="1:17" s="65" customFormat="1" ht="18.75" customHeight="1">
      <c r="A5" s="431" t="s">
        <v>53</v>
      </c>
      <c r="B5" s="431"/>
      <c r="C5" s="431"/>
      <c r="D5" s="431"/>
      <c r="E5" s="431"/>
      <c r="F5" s="431"/>
      <c r="G5" s="431"/>
      <c r="H5" s="431"/>
      <c r="I5" s="63" t="s">
        <v>5910</v>
      </c>
      <c r="J5" s="178"/>
      <c r="K5" s="178"/>
      <c r="L5" s="178"/>
      <c r="M5" s="63"/>
      <c r="N5" s="63"/>
      <c r="O5" s="64"/>
    </row>
    <row r="6" spans="1:17" s="65" customFormat="1">
      <c r="A6" s="1"/>
      <c r="B6" s="2"/>
      <c r="C6" s="3"/>
      <c r="D6" s="3"/>
      <c r="E6" s="3"/>
      <c r="F6" s="407"/>
      <c r="G6" s="407"/>
      <c r="H6" s="5"/>
      <c r="I6" s="63"/>
      <c r="J6" s="178"/>
      <c r="K6" s="178"/>
      <c r="L6" s="178"/>
      <c r="M6" s="63"/>
      <c r="N6" s="63"/>
      <c r="O6" s="64"/>
    </row>
    <row r="7" spans="1:17" s="65" customFormat="1">
      <c r="A7" s="1"/>
      <c r="B7" s="2"/>
      <c r="C7" s="2"/>
      <c r="D7" s="11"/>
      <c r="E7" s="100" t="s">
        <v>6314</v>
      </c>
      <c r="F7" s="12"/>
      <c r="G7" s="12"/>
      <c r="H7" s="5"/>
      <c r="I7" s="63"/>
      <c r="J7" s="178"/>
      <c r="K7" s="178"/>
      <c r="L7" s="178"/>
      <c r="M7" s="63"/>
      <c r="N7" s="63"/>
      <c r="O7" s="64"/>
    </row>
    <row r="8" spans="1:17" s="65" customFormat="1">
      <c r="A8" s="1"/>
      <c r="B8" s="2"/>
      <c r="C8" s="2"/>
      <c r="D8" s="11"/>
      <c r="E8" s="11" t="s">
        <v>4</v>
      </c>
      <c r="F8" s="93">
        <v>154538</v>
      </c>
      <c r="G8" s="13"/>
      <c r="H8" s="5"/>
      <c r="I8" s="63"/>
      <c r="J8" s="178"/>
      <c r="K8" s="178"/>
      <c r="L8" s="178"/>
      <c r="M8" s="63"/>
      <c r="N8" s="63"/>
      <c r="O8" s="64"/>
    </row>
    <row r="10" spans="1:17" s="65" customFormat="1">
      <c r="A10" s="14" t="s">
        <v>5</v>
      </c>
      <c r="B10" s="15"/>
      <c r="C10" s="2"/>
      <c r="D10" s="101" t="s">
        <v>85</v>
      </c>
      <c r="E10" s="11" t="s">
        <v>6</v>
      </c>
      <c r="F10" s="408"/>
      <c r="G10" s="66"/>
      <c r="H10" s="411"/>
      <c r="I10" s="63"/>
      <c r="J10" s="178"/>
      <c r="K10" s="178"/>
      <c r="L10" s="178"/>
      <c r="M10" s="63"/>
      <c r="N10" s="63"/>
      <c r="O10" s="64"/>
    </row>
    <row r="11" spans="1:17" s="65" customFormat="1">
      <c r="A11" s="14" t="s">
        <v>7</v>
      </c>
      <c r="B11" s="18"/>
      <c r="C11" s="2"/>
      <c r="D11" s="67" t="s">
        <v>6372</v>
      </c>
      <c r="E11" s="20"/>
      <c r="F11" s="2"/>
      <c r="G11" s="2"/>
      <c r="H11" s="5"/>
      <c r="I11" s="63"/>
      <c r="J11" s="178"/>
      <c r="K11" s="178"/>
      <c r="L11" s="178"/>
      <c r="M11" s="63"/>
      <c r="N11" s="63"/>
      <c r="O11" s="64"/>
    </row>
    <row r="12" spans="1:17" s="65" customFormat="1">
      <c r="A12" s="1" t="s">
        <v>8</v>
      </c>
      <c r="B12" s="19"/>
      <c r="C12" s="19"/>
      <c r="D12" s="67" t="s">
        <v>86</v>
      </c>
      <c r="E12" s="21" t="s">
        <v>10</v>
      </c>
      <c r="F12" s="22"/>
      <c r="G12" s="22"/>
      <c r="H12" s="5"/>
      <c r="I12" s="63"/>
      <c r="J12" s="178"/>
      <c r="K12" s="178"/>
      <c r="L12" s="178"/>
      <c r="M12" s="63"/>
      <c r="N12" s="63"/>
      <c r="O12" s="64" t="s">
        <v>5898</v>
      </c>
      <c r="P12" s="65" t="s">
        <v>5899</v>
      </c>
    </row>
    <row r="13" spans="1:17">
      <c r="P13" s="2"/>
      <c r="Q13" s="2"/>
    </row>
    <row r="14" spans="1:17" s="408" customFormat="1">
      <c r="A14" s="23" t="s">
        <v>11</v>
      </c>
      <c r="B14" s="409" t="s">
        <v>12</v>
      </c>
      <c r="C14" s="409" t="s">
        <v>13</v>
      </c>
      <c r="D14" s="425" t="s">
        <v>14</v>
      </c>
      <c r="E14" s="425" t="s">
        <v>15</v>
      </c>
      <c r="F14" s="427" t="s">
        <v>16</v>
      </c>
      <c r="G14" s="432"/>
      <c r="H14" s="428"/>
      <c r="I14" s="151" t="s">
        <v>5889</v>
      </c>
      <c r="J14" s="179" t="s">
        <v>183</v>
      </c>
      <c r="K14" s="179" t="s">
        <v>184</v>
      </c>
      <c r="L14" s="179" t="s">
        <v>5904</v>
      </c>
      <c r="M14" s="149" t="s">
        <v>186</v>
      </c>
      <c r="N14" s="153" t="s">
        <v>187</v>
      </c>
      <c r="O14" s="26"/>
    </row>
    <row r="15" spans="1:17" s="65" customFormat="1" ht="33" customHeight="1">
      <c r="A15" s="27"/>
      <c r="B15" s="410"/>
      <c r="C15" s="29"/>
      <c r="D15" s="426"/>
      <c r="E15" s="426"/>
      <c r="F15" s="31" t="s">
        <v>17</v>
      </c>
      <c r="G15" s="68" t="s">
        <v>18</v>
      </c>
      <c r="H15" s="68" t="s">
        <v>54</v>
      </c>
      <c r="I15" s="152"/>
      <c r="J15" s="180"/>
      <c r="K15" s="180"/>
      <c r="L15" s="180"/>
      <c r="M15" s="150"/>
      <c r="N15" s="154"/>
      <c r="O15" s="64"/>
    </row>
    <row r="16" spans="1:17" s="65" customFormat="1" ht="37.5" customHeight="1">
      <c r="A16" s="27">
        <v>1</v>
      </c>
      <c r="B16" s="410"/>
      <c r="C16" s="29" t="s">
        <v>273</v>
      </c>
      <c r="D16" s="35" t="str">
        <f>VLOOKUP($C16,'[2]Tài khoản'!A$2:D$2746,2,FALSE)</f>
        <v>IND,FB,0402,10,25%,1A,50mOHM</v>
      </c>
      <c r="E16" s="36" t="s">
        <v>119</v>
      </c>
      <c r="F16" s="70">
        <v>7018</v>
      </c>
      <c r="G16" s="167">
        <v>10000</v>
      </c>
      <c r="H16" s="68"/>
      <c r="I16" s="159" t="str">
        <f>VLOOKUP(C16,'Danh mục VT'!A$2:E$2898,5,FALSE)</f>
        <v>NVL</v>
      </c>
      <c r="J16" s="181">
        <f>VLOOKUP(C16,'Danh mục VT'!A$2:F$2898,6,FALSE)</f>
        <v>1548</v>
      </c>
      <c r="K16" s="181" t="str">
        <f>VLOOKUP(C16,'Danh mục VT'!A$2:D$2898,4,FALSE)</f>
        <v>15214</v>
      </c>
      <c r="L16" s="183" t="s">
        <v>5905</v>
      </c>
      <c r="M16" s="150"/>
      <c r="N16" s="154"/>
      <c r="O16" s="168">
        <v>1</v>
      </c>
      <c r="P16" s="72">
        <v>7982</v>
      </c>
    </row>
    <row r="17" spans="1:16" s="65" customFormat="1" ht="37.5" customHeight="1">
      <c r="A17" s="27">
        <v>2</v>
      </c>
      <c r="B17" s="410"/>
      <c r="C17" s="29" t="s">
        <v>275</v>
      </c>
      <c r="D17" s="35" t="str">
        <f>VLOOKUP($C17,'[2]Tài khoản'!A$2:D$2746,2,FALSE)</f>
        <v>IND,FB,0402,600,25%,300mA,600mohm</v>
      </c>
      <c r="E17" s="36" t="s">
        <v>119</v>
      </c>
      <c r="F17" s="70">
        <v>191234</v>
      </c>
      <c r="G17" s="167">
        <v>194800</v>
      </c>
      <c r="H17" s="68"/>
      <c r="I17" s="159" t="str">
        <f>VLOOKUP(C17,'Danh mục VT'!A$2:E$2898,5,FALSE)</f>
        <v>NVL</v>
      </c>
      <c r="J17" s="181">
        <f>VLOOKUP(C17,'Danh mục VT'!A$2:F$2898,6,FALSE)</f>
        <v>1548</v>
      </c>
      <c r="K17" s="181" t="s">
        <v>5870</v>
      </c>
      <c r="L17" s="183" t="s">
        <v>5905</v>
      </c>
      <c r="M17" s="150"/>
      <c r="N17" s="154"/>
      <c r="O17" s="169">
        <v>13</v>
      </c>
      <c r="P17" s="72">
        <v>3766</v>
      </c>
    </row>
    <row r="18" spans="1:16" s="65" customFormat="1" ht="37.5" customHeight="1">
      <c r="A18" s="27">
        <v>3</v>
      </c>
      <c r="B18" s="410"/>
      <c r="C18" s="29" t="s">
        <v>279</v>
      </c>
      <c r="D18" s="35" t="str">
        <f>VLOOKUP($C18,'[2]Tài khoản'!A$2:D$2746,2,FALSE)</f>
        <v>IND,FB,0402,220@100MHz,25%</v>
      </c>
      <c r="E18" s="36" t="s">
        <v>119</v>
      </c>
      <c r="F18" s="70">
        <v>12218</v>
      </c>
      <c r="G18" s="167">
        <v>20000</v>
      </c>
      <c r="H18" s="68"/>
      <c r="I18" s="159" t="str">
        <f>VLOOKUP(C18,'Danh mục VT'!A$2:E$2898,5,FALSE)</f>
        <v>NVL</v>
      </c>
      <c r="J18" s="181">
        <f>VLOOKUP(C18,'Danh mục VT'!A$2:F$2898,6,FALSE)</f>
        <v>1548</v>
      </c>
      <c r="K18" s="181" t="s">
        <v>5870</v>
      </c>
      <c r="L18" s="183" t="s">
        <v>5905</v>
      </c>
      <c r="M18" s="150"/>
      <c r="N18" s="154"/>
      <c r="O18" s="169">
        <v>1</v>
      </c>
      <c r="P18" s="72">
        <v>7982</v>
      </c>
    </row>
    <row r="19" spans="1:16" s="65" customFormat="1" ht="37.5" customHeight="1">
      <c r="A19" s="27">
        <v>4</v>
      </c>
      <c r="B19" s="410"/>
      <c r="C19" s="29" t="s">
        <v>305</v>
      </c>
      <c r="D19" s="35" t="str">
        <f>VLOOKUP($C19,'[2]Tài khoản'!A$2:D$2746,2,FALSE)</f>
        <v>IND,FB,0603,220@100MHz,25%,2A,50mohm</v>
      </c>
      <c r="E19" s="36" t="s">
        <v>119</v>
      </c>
      <c r="F19" s="70">
        <v>71190</v>
      </c>
      <c r="G19" s="167">
        <v>72000</v>
      </c>
      <c r="H19" s="68"/>
      <c r="I19" s="159" t="str">
        <f>VLOOKUP(C19,'Danh mục VT'!A$2:E$2898,5,FALSE)</f>
        <v>NVL</v>
      </c>
      <c r="J19" s="181">
        <f>VLOOKUP(C19,'Danh mục VT'!A$2:F$2898,6,FALSE)</f>
        <v>1548</v>
      </c>
      <c r="K19" s="181" t="s">
        <v>5870</v>
      </c>
      <c r="L19" s="183" t="s">
        <v>5905</v>
      </c>
      <c r="M19" s="150"/>
      <c r="N19" s="154"/>
      <c r="O19" s="169">
        <v>5</v>
      </c>
      <c r="P19" s="72">
        <v>1910</v>
      </c>
    </row>
    <row r="20" spans="1:16" s="65" customFormat="1" ht="37.5" customHeight="1">
      <c r="A20" s="27">
        <v>5</v>
      </c>
      <c r="B20" s="410"/>
      <c r="C20" s="29" t="s">
        <v>417</v>
      </c>
      <c r="D20" s="35" t="str">
        <f>VLOOKUP($C20,'[2]Tài khoản'!A$2:D$2746,2,FALSE)</f>
        <v>CAP,CER,0402,10pF,0.25pF,50V,NPO,LOW DISS</v>
      </c>
      <c r="E20" s="36" t="s">
        <v>119</v>
      </c>
      <c r="F20" s="70">
        <v>82018</v>
      </c>
      <c r="G20" s="167">
        <v>90000</v>
      </c>
      <c r="H20" s="68"/>
      <c r="I20" s="159" t="str">
        <f>VLOOKUP(C20,'Danh mục VT'!A$2:E$2898,5,FALSE)</f>
        <v>NVL</v>
      </c>
      <c r="J20" s="181">
        <f>VLOOKUP(C20,'Danh mục VT'!A$2:F$2898,6,FALSE)</f>
        <v>1548</v>
      </c>
      <c r="K20" s="181" t="s">
        <v>5870</v>
      </c>
      <c r="L20" s="183" t="s">
        <v>5905</v>
      </c>
      <c r="M20" s="150"/>
      <c r="N20" s="154"/>
      <c r="O20" s="169">
        <v>6</v>
      </c>
      <c r="P20" s="72">
        <v>7892</v>
      </c>
    </row>
    <row r="21" spans="1:16" s="65" customFormat="1" ht="37.5" customHeight="1">
      <c r="A21" s="27">
        <v>6</v>
      </c>
      <c r="B21" s="410"/>
      <c r="C21" s="29" t="s">
        <v>423</v>
      </c>
      <c r="D21" s="35" t="str">
        <f>VLOOKUP($C21,'[2]Tài khoản'!A$2:D$2746,2,FALSE)</f>
        <v>CAP,CER,0402,100pF,5%,50V,NPO</v>
      </c>
      <c r="E21" s="36" t="s">
        <v>119</v>
      </c>
      <c r="F21" s="70">
        <v>58084</v>
      </c>
      <c r="G21" s="167">
        <v>60000</v>
      </c>
      <c r="H21" s="68"/>
      <c r="I21" s="159" t="str">
        <f>VLOOKUP(C21,'Danh mục VT'!A$2:E$2898,5,FALSE)</f>
        <v>NVL</v>
      </c>
      <c r="J21" s="181">
        <f>VLOOKUP(C21,'Danh mục VT'!A$2:F$2898,6,FALSE)</f>
        <v>1548</v>
      </c>
      <c r="K21" s="181" t="s">
        <v>5870</v>
      </c>
      <c r="L21" s="183" t="s">
        <v>5905</v>
      </c>
      <c r="M21" s="150"/>
      <c r="N21" s="154"/>
      <c r="O21" s="169">
        <v>4</v>
      </c>
      <c r="P21" s="72">
        <v>1921</v>
      </c>
    </row>
    <row r="22" spans="1:16" s="65" customFormat="1" ht="37.5" customHeight="1">
      <c r="A22" s="27">
        <v>7</v>
      </c>
      <c r="B22" s="410"/>
      <c r="C22" s="29" t="s">
        <v>429</v>
      </c>
      <c r="D22" s="35" t="str">
        <f>VLOOKUP($C22,'[2]Tài khoản'!A$2:D$2746,2,FALSE)</f>
        <v>CAP,CER,0402,1000pF,10%,16V,X7R</v>
      </c>
      <c r="E22" s="36" t="s">
        <v>119</v>
      </c>
      <c r="F22" s="70">
        <v>176874</v>
      </c>
      <c r="G22" s="167">
        <v>180000</v>
      </c>
      <c r="H22" s="68"/>
      <c r="I22" s="159" t="str">
        <f>VLOOKUP(C22,'Danh mục VT'!A$2:E$2898,5,FALSE)</f>
        <v>NVL</v>
      </c>
      <c r="J22" s="181">
        <f>VLOOKUP(C22,'Danh mục VT'!A$2:F$2898,6,FALSE)</f>
        <v>1548</v>
      </c>
      <c r="K22" s="181" t="s">
        <v>5870</v>
      </c>
      <c r="L22" s="183" t="s">
        <v>5905</v>
      </c>
      <c r="M22" s="150"/>
      <c r="N22" s="154"/>
      <c r="O22" s="169">
        <v>12</v>
      </c>
      <c r="P22" s="72">
        <v>5782</v>
      </c>
    </row>
    <row r="23" spans="1:16" s="65" customFormat="1" ht="37.5" customHeight="1">
      <c r="A23" s="27">
        <v>8</v>
      </c>
      <c r="B23" s="410"/>
      <c r="C23" s="29" t="s">
        <v>439</v>
      </c>
      <c r="D23" s="35" t="str">
        <f>VLOOKUP($C23,'[2]Tài khoản'!A$2:D$2746,2,FALSE)</f>
        <v>CAP,CER,0402,0.01uF,10%,16V,X7R</v>
      </c>
      <c r="E23" s="36" t="s">
        <v>119</v>
      </c>
      <c r="F23" s="70">
        <v>58621</v>
      </c>
      <c r="G23" s="167">
        <v>60000</v>
      </c>
      <c r="H23" s="68"/>
      <c r="I23" s="159" t="str">
        <f>VLOOKUP(C23,'Danh mục VT'!A$2:E$2898,5,FALSE)</f>
        <v>NVL</v>
      </c>
      <c r="J23" s="181">
        <f>VLOOKUP(C23,'Danh mục VT'!A$2:F$2898,6,FALSE)</f>
        <v>1548</v>
      </c>
      <c r="K23" s="181" t="s">
        <v>5870</v>
      </c>
      <c r="L23" s="183" t="s">
        <v>5905</v>
      </c>
      <c r="M23" s="150"/>
      <c r="N23" s="154"/>
      <c r="O23" s="169">
        <v>4</v>
      </c>
      <c r="P23" s="72">
        <v>1925</v>
      </c>
    </row>
    <row r="24" spans="1:16" s="65" customFormat="1" ht="37.5" customHeight="1">
      <c r="A24" s="27">
        <v>9</v>
      </c>
      <c r="B24" s="410"/>
      <c r="C24" s="29" t="s">
        <v>453</v>
      </c>
      <c r="D24" s="35" t="str">
        <f>VLOOKUP($C24,'[2]Tài khoản'!A$2:D$2746,2,FALSE)</f>
        <v>CAP,CER,0402,0.1uF,10%,16V,X7R</v>
      </c>
      <c r="E24" s="36" t="s">
        <v>119</v>
      </c>
      <c r="F24" s="70">
        <v>1918310</v>
      </c>
      <c r="G24" s="167">
        <v>1920000</v>
      </c>
      <c r="H24" s="68"/>
      <c r="I24" s="159" t="str">
        <f>VLOOKUP(C24,'Danh mục VT'!A$2:E$2898,5,FALSE)</f>
        <v>NVL</v>
      </c>
      <c r="J24" s="181">
        <f>VLOOKUP(C24,'Danh mục VT'!A$2:F$2898,6,FALSE)</f>
        <v>1548</v>
      </c>
      <c r="K24" s="181" t="s">
        <v>5870</v>
      </c>
      <c r="L24" s="183" t="s">
        <v>5905</v>
      </c>
      <c r="M24" s="150"/>
      <c r="N24" s="154"/>
      <c r="O24" s="169">
        <v>128</v>
      </c>
      <c r="P24" s="72">
        <v>1696</v>
      </c>
    </row>
    <row r="25" spans="1:16" s="65" customFormat="1" ht="37.5" customHeight="1">
      <c r="A25" s="27">
        <v>10</v>
      </c>
      <c r="B25" s="410"/>
      <c r="C25" s="29" t="s">
        <v>455</v>
      </c>
      <c r="D25" s="35" t="str">
        <f>VLOOKUP($C25,'[2]Tài khoản'!A$2:D$2746,2,FALSE)</f>
        <v>CAP,CER,0402,0.1uF,10%,25V,X5R</v>
      </c>
      <c r="E25" s="36" t="s">
        <v>119</v>
      </c>
      <c r="F25" s="70">
        <v>29142</v>
      </c>
      <c r="G25" s="167">
        <v>30000</v>
      </c>
      <c r="H25" s="68"/>
      <c r="I25" s="159" t="str">
        <f>VLOOKUP(C25,'Danh mục VT'!A$2:E$2898,5,FALSE)</f>
        <v>NVL</v>
      </c>
      <c r="J25" s="181">
        <f>VLOOKUP(C25,'Danh mục VT'!A$2:F$2898,6,FALSE)</f>
        <v>1548</v>
      </c>
      <c r="K25" s="181" t="s">
        <v>5870</v>
      </c>
      <c r="L25" s="183" t="s">
        <v>5905</v>
      </c>
      <c r="M25" s="150"/>
      <c r="N25" s="154"/>
      <c r="O25" s="169">
        <v>2</v>
      </c>
      <c r="P25" s="72">
        <v>5964</v>
      </c>
    </row>
    <row r="26" spans="1:16" s="65" customFormat="1" ht="37.5" customHeight="1">
      <c r="A26" s="27">
        <v>11</v>
      </c>
      <c r="B26" s="410"/>
      <c r="C26" s="29" t="s">
        <v>465</v>
      </c>
      <c r="D26" s="35" t="str">
        <f>VLOOKUP($C26,'[2]Tài khoản'!A$2:D$2746,2,FALSE)</f>
        <v>CAP,CER,0402,1uF,10%,10V,X5R</v>
      </c>
      <c r="E26" s="36" t="s">
        <v>119</v>
      </c>
      <c r="F26" s="70">
        <v>70240</v>
      </c>
      <c r="G26" s="167">
        <v>79990</v>
      </c>
      <c r="H26" s="68"/>
      <c r="I26" s="159" t="str">
        <f>VLOOKUP(C26,'Danh mục VT'!A$2:E$2898,5,FALSE)</f>
        <v>NVL</v>
      </c>
      <c r="J26" s="181">
        <f>VLOOKUP(C26,'Danh mục VT'!A$2:F$2898,6,FALSE)</f>
        <v>1548</v>
      </c>
      <c r="K26" s="181" t="s">
        <v>5870</v>
      </c>
      <c r="L26" s="183" t="s">
        <v>5905</v>
      </c>
      <c r="M26" s="150"/>
      <c r="N26" s="154"/>
      <c r="O26" s="169">
        <v>5</v>
      </c>
      <c r="P26" s="72">
        <v>9910</v>
      </c>
    </row>
    <row r="27" spans="1:16" s="65" customFormat="1" ht="37.5" customHeight="1">
      <c r="A27" s="27">
        <v>12</v>
      </c>
      <c r="B27" s="410"/>
      <c r="C27" s="29" t="s">
        <v>467</v>
      </c>
      <c r="D27" s="35" t="str">
        <f>VLOOKUP($C27,'[2]Tài khoản'!A$2:D$2746,2,FALSE)</f>
        <v>CAP,CER,0402,1uF,10%,16V,X5R</v>
      </c>
      <c r="E27" s="36" t="s">
        <v>119</v>
      </c>
      <c r="F27" s="70">
        <v>13269</v>
      </c>
      <c r="G27" s="167">
        <v>16649</v>
      </c>
      <c r="H27" s="68"/>
      <c r="I27" s="159" t="str">
        <f>VLOOKUP(C27,'Danh mục VT'!A$2:E$2898,5,FALSE)</f>
        <v>NVL</v>
      </c>
      <c r="J27" s="181">
        <f>VLOOKUP(C27,'Danh mục VT'!A$2:F$2898,6,FALSE)</f>
        <v>1548</v>
      </c>
      <c r="K27" s="181" t="s">
        <v>5870</v>
      </c>
      <c r="L27" s="183" t="s">
        <v>5905</v>
      </c>
      <c r="M27" s="150"/>
      <c r="N27" s="154"/>
      <c r="O27" s="169">
        <v>1</v>
      </c>
      <c r="P27" s="72">
        <v>7982</v>
      </c>
    </row>
    <row r="28" spans="1:16" s="65" customFormat="1" ht="37.5" customHeight="1">
      <c r="A28" s="27">
        <v>13</v>
      </c>
      <c r="B28" s="410"/>
      <c r="C28" s="29" t="s">
        <v>471</v>
      </c>
      <c r="D28" s="35" t="str">
        <f>VLOOKUP($C28,'[2]Tài khoản'!A$2:D$2746,2,FALSE)</f>
        <v>Cap,1uF±20%,6.3V,X5R,0402,1.05*0.55*0.55mm</v>
      </c>
      <c r="E28" s="36" t="s">
        <v>119</v>
      </c>
      <c r="F28" s="70">
        <v>268324</v>
      </c>
      <c r="G28" s="167">
        <v>270000</v>
      </c>
      <c r="H28" s="68"/>
      <c r="I28" s="159" t="str">
        <f>VLOOKUP(C28,'Danh mục VT'!A$2:E$2898,5,FALSE)</f>
        <v>NVL</v>
      </c>
      <c r="J28" s="181">
        <f>VLOOKUP(C28,'Danh mục VT'!A$2:F$2898,6,FALSE)</f>
        <v>1548</v>
      </c>
      <c r="K28" s="181" t="s">
        <v>5870</v>
      </c>
      <c r="L28" s="183" t="s">
        <v>5905</v>
      </c>
      <c r="M28" s="150"/>
      <c r="N28" s="154"/>
      <c r="O28" s="169">
        <v>18</v>
      </c>
      <c r="P28" s="72">
        <v>3676</v>
      </c>
    </row>
    <row r="29" spans="1:16" s="65" customFormat="1" ht="37.5" customHeight="1">
      <c r="A29" s="27">
        <v>14</v>
      </c>
      <c r="B29" s="410"/>
      <c r="C29" s="29" t="s">
        <v>485</v>
      </c>
      <c r="D29" s="35" t="str">
        <f>VLOOKUP($C29,'[2]Tài khoản'!A$2:D$2746,2,FALSE)</f>
        <v>CAP,CER,0402,15pF,5%,50V,NPO,LOW DISS</v>
      </c>
      <c r="E29" s="36" t="s">
        <v>119</v>
      </c>
      <c r="F29" s="70">
        <v>24045</v>
      </c>
      <c r="G29" s="167">
        <v>29997</v>
      </c>
      <c r="H29" s="68"/>
      <c r="I29" s="159" t="str">
        <f>VLOOKUP(C29,'Danh mục VT'!A$2:E$2898,5,FALSE)</f>
        <v>NVL</v>
      </c>
      <c r="J29" s="181">
        <f>VLOOKUP(C29,'Danh mục VT'!A$2:F$2898,6,FALSE)</f>
        <v>1548</v>
      </c>
      <c r="K29" s="181" t="s">
        <v>5870</v>
      </c>
      <c r="L29" s="183" t="s">
        <v>5905</v>
      </c>
      <c r="M29" s="150"/>
      <c r="N29" s="154"/>
      <c r="O29" s="169">
        <v>2</v>
      </c>
      <c r="P29" s="72">
        <v>5961</v>
      </c>
    </row>
    <row r="30" spans="1:16" s="65" customFormat="1" ht="37.5" customHeight="1">
      <c r="A30" s="27">
        <v>15</v>
      </c>
      <c r="B30" s="410"/>
      <c r="C30" s="29" t="s">
        <v>491</v>
      </c>
      <c r="D30" s="35" t="str">
        <f>VLOOKUP($C30,'[2]Tài khoản'!A$2:D$2746,2,FALSE)</f>
        <v>CAP,CER,0402,18pF,2%,50V,NPO</v>
      </c>
      <c r="E30" s="36" t="s">
        <v>119</v>
      </c>
      <c r="F30" s="70">
        <v>7024</v>
      </c>
      <c r="G30" s="167">
        <v>10000</v>
      </c>
      <c r="H30" s="68"/>
      <c r="I30" s="159" t="str">
        <f>VLOOKUP(C30,'Danh mục VT'!A$2:E$2898,5,FALSE)</f>
        <v>NVL</v>
      </c>
      <c r="J30" s="181">
        <f>VLOOKUP(C30,'Danh mục VT'!A$2:F$2898,6,FALSE)</f>
        <v>1548</v>
      </c>
      <c r="K30" s="181" t="s">
        <v>5870</v>
      </c>
      <c r="L30" s="183" t="s">
        <v>5905</v>
      </c>
      <c r="M30" s="150"/>
      <c r="N30" s="154"/>
      <c r="O30" s="169">
        <v>1</v>
      </c>
      <c r="P30" s="72">
        <v>7979</v>
      </c>
    </row>
    <row r="31" spans="1:16" s="65" customFormat="1" ht="31.5" customHeight="1">
      <c r="A31" s="27">
        <v>16</v>
      </c>
      <c r="B31" s="410"/>
      <c r="C31" s="29" t="s">
        <v>517</v>
      </c>
      <c r="D31" s="35" t="str">
        <f>VLOOKUP($C31,'[2]Tài khoản'!A$2:D$2746,2,FALSE)</f>
        <v>CAP,CER,0402,0.22uF,10%,6.3V,X5R</v>
      </c>
      <c r="E31" s="36" t="s">
        <v>119</v>
      </c>
      <c r="F31" s="70">
        <v>7021</v>
      </c>
      <c r="G31" s="167">
        <v>10000</v>
      </c>
      <c r="H31" s="68"/>
      <c r="I31" s="159" t="str">
        <f>VLOOKUP(C31,'Danh mục VT'!A$2:E$2898,5,FALSE)</f>
        <v>NVL</v>
      </c>
      <c r="J31" s="181">
        <f>VLOOKUP(C31,'Danh mục VT'!A$2:F$2898,6,FALSE)</f>
        <v>1548</v>
      </c>
      <c r="K31" s="181" t="s">
        <v>5870</v>
      </c>
      <c r="L31" s="183" t="s">
        <v>5905</v>
      </c>
      <c r="M31" s="150"/>
      <c r="N31" s="154"/>
      <c r="O31" s="169">
        <v>1</v>
      </c>
      <c r="P31" s="72">
        <v>7982</v>
      </c>
    </row>
    <row r="32" spans="1:16" s="65" customFormat="1" ht="31.5" customHeight="1">
      <c r="A32" s="27">
        <v>17</v>
      </c>
      <c r="B32" s="410"/>
      <c r="C32" s="29" t="s">
        <v>519</v>
      </c>
      <c r="D32" s="35" t="str">
        <f>VLOOKUP($C32,'[2]Tài khoản'!A$2:D$2746,2,FALSE)</f>
        <v>CAP,CER,0402,0.22uF,10%,25V,X5R</v>
      </c>
      <c r="E32" s="36" t="s">
        <v>119</v>
      </c>
      <c r="F32" s="70">
        <v>24040</v>
      </c>
      <c r="G32" s="167">
        <v>29997</v>
      </c>
      <c r="H32" s="68"/>
      <c r="I32" s="159" t="str">
        <f>VLOOKUP(C32,'Danh mục VT'!A$2:E$2898,5,FALSE)</f>
        <v>NVL</v>
      </c>
      <c r="J32" s="181">
        <f>VLOOKUP(C32,'Danh mục VT'!A$2:F$2898,6,FALSE)</f>
        <v>1548</v>
      </c>
      <c r="K32" s="181" t="s">
        <v>5870</v>
      </c>
      <c r="L32" s="183" t="s">
        <v>5905</v>
      </c>
      <c r="M32" s="150"/>
      <c r="N32" s="154"/>
      <c r="O32" s="169">
        <v>2</v>
      </c>
      <c r="P32" s="72">
        <v>5964</v>
      </c>
    </row>
    <row r="33" spans="1:16" s="65" customFormat="1" ht="31.5" customHeight="1">
      <c r="A33" s="27">
        <v>18</v>
      </c>
      <c r="B33" s="410"/>
      <c r="C33" s="29" t="s">
        <v>525</v>
      </c>
      <c r="D33" s="35" t="str">
        <f>VLOOKUP($C33,'[2]Tài khoản'!A$2:D$2746,2,FALSE)</f>
        <v>CAP,CER,0402,2.2uF,10%,16V,X5R</v>
      </c>
      <c r="E33" s="36" t="s">
        <v>119</v>
      </c>
      <c r="F33" s="70">
        <v>23913</v>
      </c>
      <c r="G33" s="167">
        <v>29997</v>
      </c>
      <c r="H33" s="68"/>
      <c r="I33" s="159" t="str">
        <f>VLOOKUP(C33,'Danh mục VT'!A$2:E$2898,5,FALSE)</f>
        <v>NVL</v>
      </c>
      <c r="J33" s="181">
        <f>VLOOKUP(C33,'Danh mục VT'!A$2:F$2898,6,FALSE)</f>
        <v>1548</v>
      </c>
      <c r="K33" s="181" t="s">
        <v>5870</v>
      </c>
      <c r="L33" s="183" t="s">
        <v>5905</v>
      </c>
      <c r="M33" s="150"/>
      <c r="N33" s="154"/>
      <c r="O33" s="169">
        <v>2</v>
      </c>
      <c r="P33" s="72">
        <v>5964</v>
      </c>
    </row>
    <row r="34" spans="1:16" s="65" customFormat="1" ht="31.5" customHeight="1">
      <c r="A34" s="27">
        <v>19</v>
      </c>
      <c r="B34" s="410"/>
      <c r="C34" s="29" t="s">
        <v>581</v>
      </c>
      <c r="D34" s="35" t="str">
        <f>VLOOKUP($C34,'[2]Tài khoản'!A$2:D$2746,2,FALSE)</f>
        <v>CAP,CER,0402,470pF,10%,50V,X7R</v>
      </c>
      <c r="E34" s="36" t="s">
        <v>119</v>
      </c>
      <c r="F34" s="70">
        <v>41310</v>
      </c>
      <c r="G34" s="167">
        <v>44300</v>
      </c>
      <c r="H34" s="68"/>
      <c r="I34" s="159" t="str">
        <f>VLOOKUP(C34,'Danh mục VT'!A$2:E$2898,5,FALSE)</f>
        <v>NVL</v>
      </c>
      <c r="J34" s="181">
        <f>VLOOKUP(C34,'Danh mục VT'!A$2:F$2898,6,FALSE)</f>
        <v>1548</v>
      </c>
      <c r="K34" s="181" t="s">
        <v>5870</v>
      </c>
      <c r="L34" s="183" t="s">
        <v>5905</v>
      </c>
      <c r="M34" s="150"/>
      <c r="N34" s="154"/>
      <c r="O34" s="169">
        <v>3</v>
      </c>
      <c r="P34" s="72">
        <v>3946</v>
      </c>
    </row>
    <row r="35" spans="1:16" s="65" customFormat="1" ht="30" customHeight="1">
      <c r="A35" s="27">
        <v>20</v>
      </c>
      <c r="B35" s="410"/>
      <c r="C35" s="29" t="s">
        <v>603</v>
      </c>
      <c r="D35" s="35" t="str">
        <f>VLOOKUP($C35,'[2]Tài khoản'!A$2:D$2746,2,FALSE)</f>
        <v>CAP,CER,0402,5.6pF,0.5pF,50V,NP0</v>
      </c>
      <c r="E35" s="36" t="s">
        <v>119</v>
      </c>
      <c r="F35" s="70">
        <v>24042</v>
      </c>
      <c r="G35" s="167">
        <v>24200</v>
      </c>
      <c r="H35" s="68"/>
      <c r="I35" s="159" t="str">
        <f>VLOOKUP(C35,'Danh mục VT'!A$2:E$2898,5,FALSE)</f>
        <v>NVL</v>
      </c>
      <c r="J35" s="181">
        <f>VLOOKUP(C35,'Danh mục VT'!A$2:F$2898,6,FALSE)</f>
        <v>1548</v>
      </c>
      <c r="K35" s="181" t="s">
        <v>5870</v>
      </c>
      <c r="L35" s="183" t="s">
        <v>5905</v>
      </c>
      <c r="M35" s="150"/>
      <c r="N35" s="154"/>
      <c r="O35" s="169">
        <v>2</v>
      </c>
      <c r="P35" s="72">
        <v>5964</v>
      </c>
    </row>
    <row r="36" spans="1:16" s="65" customFormat="1" ht="30" customHeight="1">
      <c r="A36" s="27">
        <v>21</v>
      </c>
      <c r="B36" s="410"/>
      <c r="C36" s="29" t="s">
        <v>616</v>
      </c>
      <c r="D36" s="35" t="str">
        <f>VLOOKUP($C36,'[2]Tài khoản'!A$2:D$2746,2,FALSE)</f>
        <v>CAP,CER,0402,8pF,0.5pF,50V,C0G</v>
      </c>
      <c r="E36" s="36" t="s">
        <v>119</v>
      </c>
      <c r="F36" s="70">
        <v>7021</v>
      </c>
      <c r="G36" s="167">
        <v>9999</v>
      </c>
      <c r="H36" s="68"/>
      <c r="I36" s="159" t="str">
        <f>VLOOKUP(C36,'Danh mục VT'!A$2:E$2898,5,FALSE)</f>
        <v>NVL</v>
      </c>
      <c r="J36" s="181">
        <f>VLOOKUP(C36,'Danh mục VT'!A$2:F$2898,6,FALSE)</f>
        <v>1548</v>
      </c>
      <c r="K36" s="181" t="s">
        <v>5870</v>
      </c>
      <c r="L36" s="183" t="s">
        <v>5905</v>
      </c>
      <c r="M36" s="150"/>
      <c r="N36" s="154"/>
      <c r="O36" s="169">
        <v>1</v>
      </c>
      <c r="P36" s="72">
        <v>7982</v>
      </c>
    </row>
    <row r="37" spans="1:16" s="65" customFormat="1" ht="30" customHeight="1">
      <c r="A37" s="27">
        <v>22</v>
      </c>
      <c r="B37" s="410"/>
      <c r="C37" s="29" t="s">
        <v>663</v>
      </c>
      <c r="D37" s="35" t="str">
        <f>VLOOKUP($C37,'[2]Tài khoản'!A$2:D$2746,2,FALSE)</f>
        <v>CAP,CER,0603,10uF,20%,6.3V,X5R</v>
      </c>
      <c r="E37" s="36" t="s">
        <v>119</v>
      </c>
      <c r="F37" s="70">
        <v>11963</v>
      </c>
      <c r="G37" s="167">
        <v>12000</v>
      </c>
      <c r="H37" s="68"/>
      <c r="I37" s="159" t="str">
        <f>VLOOKUP(C37,'Danh mục VT'!A$2:E$2898,5,FALSE)</f>
        <v>NVL</v>
      </c>
      <c r="J37" s="181">
        <f>VLOOKUP(C37,'Danh mục VT'!A$2:F$2898,6,FALSE)</f>
        <v>1548</v>
      </c>
      <c r="K37" s="181" t="s">
        <v>5870</v>
      </c>
      <c r="L37" s="183" t="s">
        <v>5905</v>
      </c>
      <c r="M37" s="150"/>
      <c r="N37" s="154"/>
      <c r="O37" s="169">
        <v>1</v>
      </c>
      <c r="P37" s="72">
        <v>1982</v>
      </c>
    </row>
    <row r="38" spans="1:16" s="65" customFormat="1" ht="30" customHeight="1">
      <c r="A38" s="27">
        <v>23</v>
      </c>
      <c r="B38" s="410"/>
      <c r="C38" s="29" t="s">
        <v>677</v>
      </c>
      <c r="D38" s="35" t="str">
        <f>VLOOKUP($C38,'[2]Tài khoản'!A$2:D$2746,2,FALSE)</f>
        <v>CAP,CER,0603,2.2uF,10%,6.3V,X5R</v>
      </c>
      <c r="E38" s="36" t="s">
        <v>119</v>
      </c>
      <c r="F38" s="70">
        <v>28246</v>
      </c>
      <c r="G38" s="167">
        <v>32000</v>
      </c>
      <c r="H38" s="68"/>
      <c r="I38" s="159" t="str">
        <f>VLOOKUP(C38,'Danh mục VT'!A$2:E$2898,5,FALSE)</f>
        <v>NVL</v>
      </c>
      <c r="J38" s="181">
        <f>VLOOKUP(C38,'Danh mục VT'!A$2:F$2898,6,FALSE)</f>
        <v>1548</v>
      </c>
      <c r="K38" s="181" t="s">
        <v>5870</v>
      </c>
      <c r="L38" s="183" t="s">
        <v>5905</v>
      </c>
      <c r="M38" s="150"/>
      <c r="N38" s="154"/>
      <c r="O38" s="169">
        <v>2</v>
      </c>
      <c r="P38" s="72">
        <v>-42</v>
      </c>
    </row>
    <row r="39" spans="1:16" s="65" customFormat="1" ht="30" customHeight="1">
      <c r="A39" s="27">
        <v>24</v>
      </c>
      <c r="B39" s="410"/>
      <c r="C39" s="29" t="s">
        <v>685</v>
      </c>
      <c r="D39" s="35" t="str">
        <f>VLOOKUP($C39,'[2]Tài khoản'!A$2:D$2746,2,FALSE)</f>
        <v>CAP,CER,0603,22uF,20%,6.3V,X5R</v>
      </c>
      <c r="E39" s="36" t="s">
        <v>119</v>
      </c>
      <c r="F39" s="70">
        <v>56481</v>
      </c>
      <c r="G39" s="167">
        <v>59999</v>
      </c>
      <c r="H39" s="68"/>
      <c r="I39" s="159" t="str">
        <f>VLOOKUP(C39,'Danh mục VT'!A$2:E$2898,5,FALSE)</f>
        <v>NVL</v>
      </c>
      <c r="J39" s="181">
        <f>VLOOKUP(C39,'Danh mục VT'!A$2:F$2898,6,FALSE)</f>
        <v>1548</v>
      </c>
      <c r="K39" s="181" t="s">
        <v>5870</v>
      </c>
      <c r="L39" s="183" t="s">
        <v>5905</v>
      </c>
      <c r="M39" s="150"/>
      <c r="N39" s="154"/>
      <c r="O39" s="169">
        <v>4</v>
      </c>
      <c r="P39" s="72">
        <v>3928</v>
      </c>
    </row>
    <row r="40" spans="1:16" s="92" customFormat="1" ht="30" customHeight="1">
      <c r="A40" s="27">
        <v>25</v>
      </c>
      <c r="B40" s="410"/>
      <c r="C40" s="29" t="s">
        <v>697</v>
      </c>
      <c r="D40" s="35" t="str">
        <f>VLOOKUP($C40,'[2]Tài khoản'!A$2:D$2746,2,FALSE)</f>
        <v>CAP,CER,0603,4.7uF,20%,6.3V,X5R</v>
      </c>
      <c r="E40" s="36" t="s">
        <v>119</v>
      </c>
      <c r="F40" s="70">
        <v>131168</v>
      </c>
      <c r="G40" s="70">
        <v>132000</v>
      </c>
      <c r="H40" s="68"/>
      <c r="I40" s="159" t="str">
        <f>VLOOKUP(C40,'Danh mục VT'!A$2:E$2898,5,FALSE)</f>
        <v>NVL</v>
      </c>
      <c r="J40" s="181">
        <f>VLOOKUP(C40,'Danh mục VT'!A$2:F$2898,6,FALSE)</f>
        <v>1548</v>
      </c>
      <c r="K40" s="181" t="s">
        <v>5870</v>
      </c>
      <c r="L40" s="183" t="s">
        <v>5905</v>
      </c>
      <c r="M40" s="58"/>
      <c r="N40" s="145"/>
      <c r="O40" s="169">
        <v>9</v>
      </c>
      <c r="P40" s="72">
        <v>1836</v>
      </c>
    </row>
    <row r="41" spans="1:16" s="92" customFormat="1" ht="30" customHeight="1">
      <c r="A41" s="27">
        <v>26</v>
      </c>
      <c r="B41" s="410"/>
      <c r="C41" s="29" t="s">
        <v>733</v>
      </c>
      <c r="D41" s="35" t="str">
        <f>VLOOKUP($C41,'[2]Tài khoản'!A$2:D$2746,2,FALSE)</f>
        <v>CAP,CER,0805,10uF,10%,16V,X5R</v>
      </c>
      <c r="E41" s="36" t="s">
        <v>119</v>
      </c>
      <c r="F41" s="70">
        <v>57672</v>
      </c>
      <c r="G41" s="71">
        <v>60000</v>
      </c>
      <c r="H41" s="68"/>
      <c r="I41" s="159" t="str">
        <f>VLOOKUP(C41,'Danh mục VT'!A$2:E$2898,5,FALSE)</f>
        <v>NVL</v>
      </c>
      <c r="J41" s="181">
        <f>VLOOKUP(C41,'Danh mục VT'!A$2:F$2898,6,FALSE)</f>
        <v>1548</v>
      </c>
      <c r="K41" s="181" t="s">
        <v>5870</v>
      </c>
      <c r="L41" s="183" t="s">
        <v>5905</v>
      </c>
      <c r="M41" s="58"/>
      <c r="N41" s="145"/>
      <c r="O41" s="169">
        <v>4</v>
      </c>
      <c r="P41" s="72">
        <v>1828</v>
      </c>
    </row>
    <row r="42" spans="1:16" s="92" customFormat="1" ht="30" customHeight="1">
      <c r="A42" s="27">
        <v>27</v>
      </c>
      <c r="B42" s="410"/>
      <c r="C42" s="29" t="s">
        <v>737</v>
      </c>
      <c r="D42" s="35" t="str">
        <f>VLOOKUP($C42,'[2]Tài khoản'!A$2:D$2746,2,FALSE)</f>
        <v>CAP,CER,0805,10uF,20%,6.3V,X5R</v>
      </c>
      <c r="E42" s="36" t="s">
        <v>119</v>
      </c>
      <c r="F42" s="70">
        <v>56082</v>
      </c>
      <c r="G42" s="71">
        <v>57000</v>
      </c>
      <c r="H42" s="68"/>
      <c r="I42" s="159" t="str">
        <f>VLOOKUP(C42,'Danh mục VT'!A$2:E$2898,5,FALSE)</f>
        <v>NVL</v>
      </c>
      <c r="J42" s="181">
        <f>VLOOKUP(C42,'Danh mục VT'!A$2:F$2898,6,FALSE)</f>
        <v>1548</v>
      </c>
      <c r="K42" s="181" t="s">
        <v>5870</v>
      </c>
      <c r="L42" s="183" t="s">
        <v>5905</v>
      </c>
      <c r="M42" s="58"/>
      <c r="N42" s="145"/>
      <c r="O42" s="169">
        <v>4</v>
      </c>
      <c r="P42" s="72">
        <v>1928</v>
      </c>
    </row>
    <row r="43" spans="1:16" s="92" customFormat="1" ht="31.5" customHeight="1">
      <c r="A43" s="27">
        <v>28</v>
      </c>
      <c r="B43" s="410"/>
      <c r="C43" s="29" t="s">
        <v>746</v>
      </c>
      <c r="D43" s="35" t="str">
        <f>VLOOKUP($C43,'[2]Tài khoản'!A$2:D$2746,2,FALSE)</f>
        <v>CAP,CER,0805,22uF,20%,6.3V,X5R</v>
      </c>
      <c r="E43" s="36" t="s">
        <v>119</v>
      </c>
      <c r="F43" s="70">
        <v>104131</v>
      </c>
      <c r="G43" s="71">
        <v>105000</v>
      </c>
      <c r="H43" s="68"/>
      <c r="I43" s="159" t="str">
        <f>VLOOKUP(C43,'Danh mục VT'!A$2:E$2898,5,FALSE)</f>
        <v>NVL</v>
      </c>
      <c r="J43" s="181">
        <f>VLOOKUP(C43,'Danh mục VT'!A$2:F$2898,6,FALSE)</f>
        <v>1548</v>
      </c>
      <c r="K43" s="181" t="s">
        <v>5870</v>
      </c>
      <c r="L43" s="183" t="s">
        <v>5905</v>
      </c>
      <c r="M43" s="58"/>
      <c r="N43" s="145"/>
      <c r="O43" s="169">
        <v>7</v>
      </c>
      <c r="P43" s="72">
        <v>1874</v>
      </c>
    </row>
    <row r="44" spans="1:16" s="92" customFormat="1" ht="31.5" customHeight="1">
      <c r="A44" s="27">
        <v>29</v>
      </c>
      <c r="B44" s="410"/>
      <c r="C44" s="29" t="s">
        <v>773</v>
      </c>
      <c r="D44" s="35" t="str">
        <f>VLOOKUP($C44,'[2]Tài khoản'!A$2:D$2746,2,FALSE)</f>
        <v>CAP, CER, 1206,10uF,10%, 25V, X5R</v>
      </c>
      <c r="E44" s="36" t="s">
        <v>119</v>
      </c>
      <c r="F44" s="70">
        <v>58997</v>
      </c>
      <c r="G44" s="417">
        <v>60000</v>
      </c>
      <c r="H44" s="68"/>
      <c r="I44" s="159" t="str">
        <f>VLOOKUP(C44,'Danh mục VT'!A$2:E$2898,5,FALSE)</f>
        <v>NVL</v>
      </c>
      <c r="J44" s="181">
        <f>VLOOKUP(C44,'Danh mục VT'!A$2:F$2898,6,FALSE)</f>
        <v>1548</v>
      </c>
      <c r="K44" s="181" t="s">
        <v>5870</v>
      </c>
      <c r="L44" s="183" t="s">
        <v>5905</v>
      </c>
      <c r="M44" s="58"/>
      <c r="N44" s="145"/>
      <c r="O44" s="169">
        <v>4</v>
      </c>
      <c r="P44" s="72">
        <v>1928</v>
      </c>
    </row>
    <row r="45" spans="1:16" s="92" customFormat="1" ht="31.5" customHeight="1">
      <c r="A45" s="27">
        <v>30</v>
      </c>
      <c r="B45" s="410"/>
      <c r="C45" s="29" t="s">
        <v>779</v>
      </c>
      <c r="D45" s="35" t="str">
        <f>VLOOKUP($C45,'[2]Tài khoản'!A$2:D$2746,2,FALSE)</f>
        <v>CAP,CER,1206,100uF,20%,4V,X5R</v>
      </c>
      <c r="E45" s="36" t="s">
        <v>119</v>
      </c>
      <c r="F45" s="70">
        <v>11019</v>
      </c>
      <c r="G45" s="71">
        <v>12000</v>
      </c>
      <c r="H45" s="68"/>
      <c r="I45" s="159" t="str">
        <f>VLOOKUP(C45,'Danh mục VT'!A$2:E$2898,5,FALSE)</f>
        <v>NVL</v>
      </c>
      <c r="J45" s="181">
        <f>VLOOKUP(C45,'Danh mục VT'!A$2:F$2898,6,FALSE)</f>
        <v>1548</v>
      </c>
      <c r="K45" s="181" t="s">
        <v>5870</v>
      </c>
      <c r="L45" s="183" t="s">
        <v>5905</v>
      </c>
      <c r="M45" s="58"/>
      <c r="N45" s="145"/>
      <c r="O45" s="169">
        <v>1</v>
      </c>
      <c r="P45" s="72">
        <v>1982</v>
      </c>
    </row>
    <row r="46" spans="1:16" s="92" customFormat="1" ht="47.25" customHeight="1">
      <c r="A46" s="27">
        <v>31</v>
      </c>
      <c r="B46" s="410"/>
      <c r="C46" s="29" t="s">
        <v>785</v>
      </c>
      <c r="D46" s="35" t="str">
        <f>VLOOKUP($C46,'[2]Tài khoản'!A$2:D$2746,2,FALSE)</f>
        <v>CAP CER 22uF 6.3V 10% X5R 1206</v>
      </c>
      <c r="E46" s="36" t="s">
        <v>119</v>
      </c>
      <c r="F46" s="70">
        <v>58072</v>
      </c>
      <c r="G46" s="71">
        <v>60000</v>
      </c>
      <c r="H46" s="68"/>
      <c r="I46" s="159" t="str">
        <f>VLOOKUP(C46,'Danh mục VT'!A$2:E$2898,5,FALSE)</f>
        <v>NVL</v>
      </c>
      <c r="J46" s="181">
        <f>VLOOKUP(C46,'Danh mục VT'!A$2:F$2898,6,FALSE)</f>
        <v>1548</v>
      </c>
      <c r="K46" s="181" t="s">
        <v>5870</v>
      </c>
      <c r="L46" s="183" t="s">
        <v>5905</v>
      </c>
      <c r="M46" s="58"/>
      <c r="N46" s="145"/>
      <c r="O46" s="169">
        <v>4</v>
      </c>
      <c r="P46" s="72">
        <v>1928</v>
      </c>
    </row>
    <row r="47" spans="1:16" s="65" customFormat="1" ht="47.25" customHeight="1">
      <c r="A47" s="27">
        <v>32</v>
      </c>
      <c r="B47" s="410"/>
      <c r="C47" s="29" t="s">
        <v>875</v>
      </c>
      <c r="D47" s="35" t="str">
        <f>VLOOKUP($C47,'[2]Tài khoản'!A$2:D$2746,2,FALSE)</f>
        <v>Green-Red LED,SMD,2V,20mA</v>
      </c>
      <c r="E47" s="36" t="s">
        <v>119</v>
      </c>
      <c r="F47" s="70">
        <v>28086</v>
      </c>
      <c r="G47" s="71">
        <v>30000</v>
      </c>
      <c r="H47" s="68"/>
      <c r="I47" s="159" t="str">
        <f>VLOOKUP(C47,'Danh mục VT'!A$2:E$2898,5,FALSE)</f>
        <v>NVL</v>
      </c>
      <c r="J47" s="181">
        <f>VLOOKUP(C47,'Danh mục VT'!A$2:F$2898,6,FALSE)</f>
        <v>1548</v>
      </c>
      <c r="K47" s="181" t="s">
        <v>5870</v>
      </c>
      <c r="L47" s="183" t="s">
        <v>5905</v>
      </c>
      <c r="M47" s="58"/>
      <c r="N47" s="145"/>
      <c r="O47" s="169">
        <v>2</v>
      </c>
      <c r="P47" s="72">
        <v>-36</v>
      </c>
    </row>
    <row r="48" spans="1:16" s="65" customFormat="1" ht="47.25" customHeight="1">
      <c r="A48" s="27">
        <v>33</v>
      </c>
      <c r="B48" s="410"/>
      <c r="C48" s="29" t="s">
        <v>887</v>
      </c>
      <c r="D48" s="35" t="str">
        <f>VLOOKUP($C48,'[2]Tài khoản'!A$2:D$2746,2,FALSE)</f>
        <v>Green, 2.1V, 20mA, Surface Mount,3.20mm L x 1.60mm W</v>
      </c>
      <c r="E48" s="36" t="s">
        <v>119</v>
      </c>
      <c r="F48" s="70">
        <v>103726</v>
      </c>
      <c r="G48" s="417">
        <v>103800</v>
      </c>
      <c r="H48" s="68"/>
      <c r="I48" s="159" t="str">
        <f>VLOOKUP(C48,'Danh mục VT'!A$2:E$2898,5,FALSE)</f>
        <v>NVL</v>
      </c>
      <c r="J48" s="181">
        <f>VLOOKUP(C48,'Danh mục VT'!A$2:F$2898,6,FALSE)</f>
        <v>1548</v>
      </c>
      <c r="K48" s="181" t="s">
        <v>5870</v>
      </c>
      <c r="L48" s="183" t="s">
        <v>5905</v>
      </c>
      <c r="M48" s="58"/>
      <c r="N48" s="148"/>
      <c r="O48" s="169">
        <v>7</v>
      </c>
      <c r="P48" s="72">
        <v>1874</v>
      </c>
    </row>
    <row r="49" spans="1:16" s="65" customFormat="1" ht="47.25" customHeight="1">
      <c r="A49" s="27">
        <v>34</v>
      </c>
      <c r="B49" s="410"/>
      <c r="C49" s="29" t="s">
        <v>923</v>
      </c>
      <c r="D49" s="35" t="str">
        <f>VLOOKUP($C49,'[2]Tài khoản'!A$2:D$2746,2,FALSE)</f>
        <v>FLT,SMT,0402,2.45GHz,0.55dB,21dB ATT,50 OHM,3W,1x0.5x0.4mm</v>
      </c>
      <c r="E49" s="36" t="s">
        <v>119</v>
      </c>
      <c r="F49" s="70">
        <v>26036</v>
      </c>
      <c r="G49" s="71">
        <v>28000</v>
      </c>
      <c r="H49" s="68"/>
      <c r="I49" s="159" t="str">
        <f>VLOOKUP(C49,'Danh mục VT'!A$2:E$2898,5,FALSE)</f>
        <v>NVL</v>
      </c>
      <c r="J49" s="181">
        <f>VLOOKUP(C49,'Danh mục VT'!A$2:F$2898,6,FALSE)</f>
        <v>1548</v>
      </c>
      <c r="K49" s="181" t="s">
        <v>5870</v>
      </c>
      <c r="L49" s="183" t="s">
        <v>5905</v>
      </c>
      <c r="M49" s="58"/>
      <c r="N49" s="148"/>
      <c r="O49" s="169">
        <v>2</v>
      </c>
      <c r="P49" s="72">
        <v>-36</v>
      </c>
    </row>
    <row r="50" spans="1:16" s="65" customFormat="1" ht="47.25" customHeight="1">
      <c r="A50" s="27">
        <v>35</v>
      </c>
      <c r="B50" s="410"/>
      <c r="C50" s="29" t="s">
        <v>1018</v>
      </c>
      <c r="D50" s="35" t="str">
        <f>VLOOKUP($C50,'[2]Tài khoản'!A$2:D$2746,2,FALSE)</f>
        <v>IND,FXD,0402,22nH,5%,300mA,580mohm</v>
      </c>
      <c r="E50" s="36" t="s">
        <v>119</v>
      </c>
      <c r="F50" s="70">
        <v>13618</v>
      </c>
      <c r="G50" s="71">
        <v>20000</v>
      </c>
      <c r="H50" s="68"/>
      <c r="I50" s="159" t="str">
        <f>VLOOKUP(C50,'Danh mục VT'!A$2:E$2898,5,FALSE)</f>
        <v>NVL</v>
      </c>
      <c r="J50" s="181">
        <f>VLOOKUP(C50,'Danh mục VT'!A$2:F$2898,6,FALSE)</f>
        <v>1548</v>
      </c>
      <c r="K50" s="181" t="s">
        <v>5870</v>
      </c>
      <c r="L50" s="183" t="s">
        <v>5905</v>
      </c>
      <c r="M50" s="58"/>
      <c r="N50" s="148"/>
      <c r="O50" s="169">
        <v>1</v>
      </c>
      <c r="P50" s="72">
        <v>7982</v>
      </c>
    </row>
    <row r="51" spans="1:16" s="113" customFormat="1" ht="47.25" customHeight="1">
      <c r="A51" s="27">
        <v>36</v>
      </c>
      <c r="B51" s="105"/>
      <c r="C51" s="29" t="s">
        <v>1113</v>
      </c>
      <c r="D51" s="35" t="str">
        <f>VLOOKUP($C51,'[2]Tài khoản'!A$2:D$2746,2,FALSE)</f>
        <v>IND,PWR,1uH,20%,2.1A,82mOHM,2.5x2.0mm</v>
      </c>
      <c r="E51" s="36" t="s">
        <v>119</v>
      </c>
      <c r="F51" s="70">
        <v>13020</v>
      </c>
      <c r="G51" s="71">
        <v>14000</v>
      </c>
      <c r="H51" s="111"/>
      <c r="I51" s="159" t="str">
        <f>VLOOKUP(C51,'Danh mục VT'!A$2:E$2898,5,FALSE)</f>
        <v>NVL</v>
      </c>
      <c r="J51" s="181">
        <f>VLOOKUP(C51,'Danh mục VT'!A$2:F$2898,6,FALSE)</f>
        <v>1548</v>
      </c>
      <c r="K51" s="181" t="s">
        <v>5870</v>
      </c>
      <c r="L51" s="183" t="s">
        <v>5905</v>
      </c>
      <c r="M51" s="58"/>
      <c r="N51" s="148"/>
      <c r="O51" s="169">
        <v>1</v>
      </c>
      <c r="P51" s="72">
        <v>-18</v>
      </c>
    </row>
    <row r="52" spans="1:16" s="65" customFormat="1" ht="39.75" customHeight="1">
      <c r="A52" s="27">
        <v>37</v>
      </c>
      <c r="B52" s="410"/>
      <c r="C52" s="29" t="s">
        <v>1114</v>
      </c>
      <c r="D52" s="35" t="str">
        <f>VLOOKUP($C52,'[2]Tài khoản'!A$2:D$2746,2,FALSE)</f>
        <v>IND, PWR, 1.5uH, 2.2A ,72mOHM,2.5x2x1.2mm</v>
      </c>
      <c r="E52" s="36" t="s">
        <v>119</v>
      </c>
      <c r="F52" s="70">
        <v>13024</v>
      </c>
      <c r="G52" s="71">
        <v>13999</v>
      </c>
      <c r="H52" s="68"/>
      <c r="I52" s="159" t="str">
        <f>VLOOKUP(C52,'Danh mục VT'!A$2:E$2898,5,FALSE)</f>
        <v>NVL</v>
      </c>
      <c r="J52" s="181">
        <f>VLOOKUP(C52,'Danh mục VT'!A$2:F$2898,6,FALSE)</f>
        <v>1548</v>
      </c>
      <c r="K52" s="181" t="s">
        <v>5870</v>
      </c>
      <c r="L52" s="183" t="s">
        <v>5905</v>
      </c>
      <c r="M52" s="147"/>
      <c r="N52" s="160"/>
      <c r="O52" s="169">
        <v>1</v>
      </c>
      <c r="P52" s="72">
        <v>-18</v>
      </c>
    </row>
    <row r="53" spans="1:16" s="65" customFormat="1" ht="41.25" customHeight="1">
      <c r="A53" s="27">
        <v>38</v>
      </c>
      <c r="B53" s="410"/>
      <c r="C53" s="29" t="s">
        <v>1122</v>
      </c>
      <c r="D53" s="35" t="str">
        <f>VLOOKUP($C53,'[2]Tài khoản'!A$2:D$2746,2,FALSE)</f>
        <v>IND,PWR,SMT,4.7uH,3.5A,20%</v>
      </c>
      <c r="E53" s="36" t="s">
        <v>119</v>
      </c>
      <c r="F53" s="70">
        <v>15018</v>
      </c>
      <c r="G53" s="71">
        <v>16000</v>
      </c>
      <c r="H53" s="68"/>
      <c r="I53" s="159" t="str">
        <f>VLOOKUP(C53,'Danh mục VT'!A$2:E$2898,5,FALSE)</f>
        <v>NVL</v>
      </c>
      <c r="J53" s="181">
        <f>VLOOKUP(C53,'Danh mục VT'!A$2:F$2898,6,FALSE)</f>
        <v>1548</v>
      </c>
      <c r="K53" s="181" t="s">
        <v>5870</v>
      </c>
      <c r="L53" s="183" t="s">
        <v>5905</v>
      </c>
      <c r="M53" s="147"/>
      <c r="N53" s="160"/>
      <c r="O53" s="169">
        <v>1</v>
      </c>
      <c r="P53" s="72">
        <v>-18</v>
      </c>
    </row>
    <row r="54" spans="1:16" s="65" customFormat="1" ht="41.25" customHeight="1">
      <c r="A54" s="27">
        <v>39</v>
      </c>
      <c r="B54" s="410"/>
      <c r="C54" s="29" t="s">
        <v>1126</v>
      </c>
      <c r="D54" s="35" t="str">
        <f>VLOOKUP($C54,'[2]Tài khoản'!A$2:D$2746,2,FALSE)</f>
        <v>IND,PWR,SMT,3.3uH,20%,3.2x2.5x1.55mm</v>
      </c>
      <c r="E54" s="36" t="s">
        <v>119</v>
      </c>
      <c r="F54" s="70">
        <v>13028</v>
      </c>
      <c r="G54" s="71">
        <v>14000</v>
      </c>
      <c r="H54" s="68"/>
      <c r="I54" s="159" t="str">
        <f>VLOOKUP(C54,'Danh mục VT'!A$2:E$2898,5,FALSE)</f>
        <v>NVL</v>
      </c>
      <c r="J54" s="181">
        <f>VLOOKUP(C54,'Danh mục VT'!A$2:F$2898,6,FALSE)</f>
        <v>1548</v>
      </c>
      <c r="K54" s="181" t="s">
        <v>5870</v>
      </c>
      <c r="L54" s="183" t="s">
        <v>5905</v>
      </c>
      <c r="M54" s="147"/>
      <c r="N54" s="160"/>
      <c r="O54" s="169">
        <v>1</v>
      </c>
      <c r="P54" s="72">
        <v>-18</v>
      </c>
    </row>
    <row r="55" spans="1:16" s="65" customFormat="1" ht="41.25" customHeight="1">
      <c r="A55" s="27">
        <v>40</v>
      </c>
      <c r="B55" s="410"/>
      <c r="C55" s="29" t="s">
        <v>1158</v>
      </c>
      <c r="D55" s="35" t="str">
        <f>VLOOKUP($C55,'[2]Tài khoản'!A$2:D$2746,2,FALSE)</f>
        <v>IND,PWR,SMT,1.5uH,30%,4A,16mohm</v>
      </c>
      <c r="E55" s="36" t="s">
        <v>119</v>
      </c>
      <c r="F55" s="70">
        <v>15018</v>
      </c>
      <c r="G55" s="71">
        <v>15997</v>
      </c>
      <c r="H55" s="68"/>
      <c r="I55" s="159" t="str">
        <f>VLOOKUP(C55,'Danh mục VT'!A$2:E$2898,5,FALSE)</f>
        <v>NVL</v>
      </c>
      <c r="J55" s="181">
        <f>VLOOKUP(C55,'Danh mục VT'!A$2:F$2898,6,FALSE)</f>
        <v>1548</v>
      </c>
      <c r="K55" s="181" t="s">
        <v>5870</v>
      </c>
      <c r="L55" s="183" t="s">
        <v>5905</v>
      </c>
      <c r="M55" s="147"/>
      <c r="N55" s="160"/>
      <c r="O55" s="169">
        <v>1</v>
      </c>
      <c r="P55" s="72">
        <v>-18</v>
      </c>
    </row>
    <row r="56" spans="1:16" s="65" customFormat="1" ht="42.75" customHeight="1">
      <c r="A56" s="27">
        <v>41</v>
      </c>
      <c r="B56" s="410"/>
      <c r="C56" s="29" t="s">
        <v>1160</v>
      </c>
      <c r="D56" s="35" t="str">
        <f>VLOOKUP($C56,'[2]Tài khoản'!A$2:D$2746,2,FALSE)</f>
        <v>IND,PWR,2.2uH,20%,3.3A,27mOHM,6.3x6.3mm</v>
      </c>
      <c r="E56" s="36" t="s">
        <v>119</v>
      </c>
      <c r="F56" s="70">
        <v>14018</v>
      </c>
      <c r="G56" s="71">
        <v>15000</v>
      </c>
      <c r="H56" s="68"/>
      <c r="I56" s="159" t="str">
        <f>VLOOKUP(C56,'Danh mục VT'!A$2:E$2898,5,FALSE)</f>
        <v>NVL</v>
      </c>
      <c r="J56" s="181">
        <f>VLOOKUP(C56,'Danh mục VT'!A$2:F$2898,6,FALSE)</f>
        <v>1548</v>
      </c>
      <c r="K56" s="181" t="s">
        <v>5870</v>
      </c>
      <c r="L56" s="183" t="s">
        <v>5905</v>
      </c>
      <c r="M56" s="147"/>
      <c r="N56" s="160"/>
      <c r="O56" s="169">
        <v>1</v>
      </c>
      <c r="P56" s="72">
        <v>482</v>
      </c>
    </row>
    <row r="57" spans="1:16" s="65" customFormat="1" ht="32.25" customHeight="1">
      <c r="A57" s="27">
        <v>42</v>
      </c>
      <c r="B57" s="410"/>
      <c r="C57" s="29" t="s">
        <v>1291</v>
      </c>
      <c r="D57" s="35" t="str">
        <f>VLOOKUP($C57,'[2]Tài khoản'!A$2:D$2746,2,FALSE)</f>
        <v>RES,THK,0402,0,5%</v>
      </c>
      <c r="E57" s="36" t="s">
        <v>119</v>
      </c>
      <c r="F57" s="70">
        <v>266425</v>
      </c>
      <c r="G57" s="71">
        <v>270000</v>
      </c>
      <c r="H57" s="68"/>
      <c r="I57" s="159" t="str">
        <f>VLOOKUP(C57,'Danh mục VT'!A$2:E$2898,5,FALSE)</f>
        <v>NVL</v>
      </c>
      <c r="J57" s="181">
        <f>VLOOKUP(C57,'Danh mục VT'!A$2:F$2898,6,FALSE)</f>
        <v>1548</v>
      </c>
      <c r="K57" s="181" t="s">
        <v>5870</v>
      </c>
      <c r="L57" s="183" t="s">
        <v>5905</v>
      </c>
      <c r="M57" s="147"/>
      <c r="N57" s="160"/>
      <c r="O57" s="169">
        <v>18</v>
      </c>
      <c r="P57" s="72">
        <v>3675</v>
      </c>
    </row>
    <row r="58" spans="1:16" s="65" customFormat="1" ht="32.25" customHeight="1">
      <c r="A58" s="27">
        <v>43</v>
      </c>
      <c r="B58" s="410"/>
      <c r="C58" s="29" t="s">
        <v>1299</v>
      </c>
      <c r="D58" s="35" t="str">
        <f>VLOOKUP($C58,'[2]Tài khoản'!A$2:D$2746,2,FALSE)</f>
        <v>RES,THK,0402,100,5%</v>
      </c>
      <c r="E58" s="36" t="s">
        <v>119</v>
      </c>
      <c r="F58" s="70">
        <v>118304</v>
      </c>
      <c r="G58" s="71">
        <v>120000</v>
      </c>
      <c r="H58" s="68"/>
      <c r="I58" s="159" t="str">
        <f>VLOOKUP(C58,'Danh mục VT'!A$2:E$2898,5,FALSE)</f>
        <v>NVL</v>
      </c>
      <c r="J58" s="181">
        <f>VLOOKUP(C58,'Danh mục VT'!A$2:F$2898,6,FALSE)</f>
        <v>1548</v>
      </c>
      <c r="K58" s="181" t="s">
        <v>5870</v>
      </c>
      <c r="L58" s="183" t="s">
        <v>5905</v>
      </c>
      <c r="M58" s="147"/>
      <c r="N58" s="160"/>
      <c r="O58" s="169">
        <v>8</v>
      </c>
      <c r="P58" s="72">
        <v>3846</v>
      </c>
    </row>
    <row r="59" spans="1:16" s="65" customFormat="1" ht="32.25" customHeight="1">
      <c r="A59" s="27">
        <v>44</v>
      </c>
      <c r="B59" s="410"/>
      <c r="C59" s="29" t="s">
        <v>1301</v>
      </c>
      <c r="D59" s="35" t="str">
        <f>VLOOKUP($C59,'[2]Tài khoản'!A$2:D$2746,2,FALSE)</f>
        <v>RES,THK,0402,10.7K,1%,63mW</v>
      </c>
      <c r="E59" s="36" t="s">
        <v>119</v>
      </c>
      <c r="F59" s="70">
        <v>8725</v>
      </c>
      <c r="G59" s="71">
        <v>9999</v>
      </c>
      <c r="H59" s="68"/>
      <c r="I59" s="159" t="str">
        <f>VLOOKUP(C59,'Danh mục VT'!A$2:E$2898,5,FALSE)</f>
        <v>NVL</v>
      </c>
      <c r="J59" s="181">
        <f>VLOOKUP(C59,'Danh mục VT'!A$2:F$2898,6,FALSE)</f>
        <v>1548</v>
      </c>
      <c r="K59" s="181" t="s">
        <v>5870</v>
      </c>
      <c r="L59" s="183" t="s">
        <v>5905</v>
      </c>
      <c r="M59" s="147"/>
      <c r="N59" s="160"/>
      <c r="O59" s="169">
        <v>1</v>
      </c>
      <c r="P59" s="72">
        <v>7982</v>
      </c>
    </row>
    <row r="60" spans="1:16" s="65" customFormat="1" ht="32.25" customHeight="1">
      <c r="A60" s="27">
        <v>45</v>
      </c>
      <c r="B60" s="410"/>
      <c r="C60" s="29" t="s">
        <v>1303</v>
      </c>
      <c r="D60" s="35" t="str">
        <f>VLOOKUP($C60,'[2]Tài khoản'!A$2:D$2746,2,FALSE)</f>
        <v>RES,THK,0402,10k,1%</v>
      </c>
      <c r="E60" s="36" t="s">
        <v>119</v>
      </c>
      <c r="F60" s="70">
        <v>12492</v>
      </c>
      <c r="G60" s="71">
        <v>19998</v>
      </c>
      <c r="H60" s="68"/>
      <c r="I60" s="159" t="str">
        <f>VLOOKUP(C60,'Danh mục VT'!A$2:E$2898,5,FALSE)</f>
        <v>NVL</v>
      </c>
      <c r="J60" s="181">
        <f>VLOOKUP(C60,'Danh mục VT'!A$2:F$2898,6,FALSE)</f>
        <v>1548</v>
      </c>
      <c r="K60" s="181" t="s">
        <v>5870</v>
      </c>
      <c r="L60" s="183" t="s">
        <v>5905</v>
      </c>
      <c r="M60" s="147"/>
      <c r="N60" s="160"/>
      <c r="O60" s="169">
        <v>1</v>
      </c>
      <c r="P60" s="72">
        <v>7982</v>
      </c>
    </row>
    <row r="61" spans="1:16" s="65" customFormat="1" ht="32.25" customHeight="1">
      <c r="A61" s="27">
        <v>46</v>
      </c>
      <c r="B61" s="410"/>
      <c r="C61" s="29" t="s">
        <v>1305</v>
      </c>
      <c r="D61" s="35" t="str">
        <f>VLOOKUP($C61,'[2]Tài khoản'!A$2:D$2746,2,FALSE)</f>
        <v>RES,THK,0402,10K,5%</v>
      </c>
      <c r="E61" s="36" t="s">
        <v>119</v>
      </c>
      <c r="F61" s="70">
        <v>224850</v>
      </c>
      <c r="G61" s="71">
        <v>230000</v>
      </c>
      <c r="H61" s="68"/>
      <c r="I61" s="159" t="str">
        <f>VLOOKUP(C61,'Danh mục VT'!A$2:E$2898,5,FALSE)</f>
        <v>NVL</v>
      </c>
      <c r="J61" s="181">
        <f>VLOOKUP(C61,'Danh mục VT'!A$2:F$2898,6,FALSE)</f>
        <v>1548</v>
      </c>
      <c r="K61" s="181" t="s">
        <v>5870</v>
      </c>
      <c r="L61" s="183" t="s">
        <v>5905</v>
      </c>
      <c r="M61" s="147"/>
      <c r="N61" s="160"/>
      <c r="O61" s="169">
        <v>15</v>
      </c>
      <c r="P61" s="72">
        <v>1836</v>
      </c>
    </row>
    <row r="62" spans="1:16" s="65" customFormat="1" ht="32.25" customHeight="1">
      <c r="A62" s="27">
        <v>47</v>
      </c>
      <c r="B62" s="410"/>
      <c r="C62" s="29" t="s">
        <v>1309</v>
      </c>
      <c r="D62" s="35" t="str">
        <f>VLOOKUP($C62,'[2]Tài khoản'!A$2:D$2746,2,FALSE)</f>
        <v>RES,THK,0402,10,5%</v>
      </c>
      <c r="E62" s="36" t="s">
        <v>119</v>
      </c>
      <c r="F62" s="70">
        <v>26042</v>
      </c>
      <c r="G62" s="71">
        <v>29999</v>
      </c>
      <c r="H62" s="68"/>
      <c r="I62" s="159" t="str">
        <f>VLOOKUP(C62,'Danh mục VT'!A$2:E$2898,5,FALSE)</f>
        <v>NVL</v>
      </c>
      <c r="J62" s="181">
        <f>VLOOKUP(C62,'Danh mục VT'!A$2:F$2898,6,FALSE)</f>
        <v>1548</v>
      </c>
      <c r="K62" s="181" t="s">
        <v>5870</v>
      </c>
      <c r="L62" s="183" t="s">
        <v>5905</v>
      </c>
      <c r="M62" s="147"/>
      <c r="N62" s="160"/>
      <c r="O62" s="169">
        <v>2</v>
      </c>
      <c r="P62" s="72">
        <v>5962</v>
      </c>
    </row>
    <row r="63" spans="1:16" s="65" customFormat="1" ht="32.25" customHeight="1">
      <c r="A63" s="27">
        <v>48</v>
      </c>
      <c r="B63" s="410"/>
      <c r="C63" s="29" t="s">
        <v>1321</v>
      </c>
      <c r="D63" s="35" t="str">
        <f>VLOOKUP($C63,'[2]Tài khoản'!A$2:D$2746,2,FALSE)</f>
        <v>RES 124K OHM 1/16W 1% 0402 SMD</v>
      </c>
      <c r="E63" s="36" t="s">
        <v>119</v>
      </c>
      <c r="F63" s="70">
        <v>10421</v>
      </c>
      <c r="G63" s="71">
        <v>19998</v>
      </c>
      <c r="H63" s="68"/>
      <c r="I63" s="159" t="str">
        <f>VLOOKUP(C63,'Danh mục VT'!A$2:E$2898,5,FALSE)</f>
        <v>NVL</v>
      </c>
      <c r="J63" s="181">
        <f>VLOOKUP(C63,'Danh mục VT'!A$2:F$2898,6,FALSE)</f>
        <v>1548</v>
      </c>
      <c r="K63" s="181" t="s">
        <v>5870</v>
      </c>
      <c r="L63" s="183" t="s">
        <v>5905</v>
      </c>
      <c r="M63" s="147"/>
      <c r="N63" s="160"/>
      <c r="O63" s="169">
        <v>1</v>
      </c>
      <c r="P63" s="72">
        <v>7980</v>
      </c>
    </row>
    <row r="64" spans="1:16" s="65" customFormat="1" ht="32.25" customHeight="1">
      <c r="A64" s="27">
        <v>49</v>
      </c>
      <c r="B64" s="410"/>
      <c r="C64" s="29" t="s">
        <v>1325</v>
      </c>
      <c r="D64" s="35" t="str">
        <f>VLOOKUP($C64,'[2]Tài khoản'!A$2:D$2746,2,FALSE)</f>
        <v>RES,THK,0402,130R,2%</v>
      </c>
      <c r="E64" s="36" t="s">
        <v>119</v>
      </c>
      <c r="F64" s="70">
        <v>24038</v>
      </c>
      <c r="G64" s="71">
        <v>29997</v>
      </c>
      <c r="H64" s="68"/>
      <c r="I64" s="159" t="str">
        <f>VLOOKUP(C64,'Danh mục VT'!A$2:E$2898,5,FALSE)</f>
        <v>NVL</v>
      </c>
      <c r="J64" s="181">
        <f>VLOOKUP(C64,'Danh mục VT'!A$2:F$2898,6,FALSE)</f>
        <v>1548</v>
      </c>
      <c r="K64" s="181" t="s">
        <v>5870</v>
      </c>
      <c r="L64" s="183" t="s">
        <v>5905</v>
      </c>
      <c r="M64" s="147"/>
      <c r="N64" s="160"/>
      <c r="O64" s="169">
        <v>2</v>
      </c>
      <c r="P64" s="72">
        <v>5964</v>
      </c>
    </row>
    <row r="65" spans="1:16" s="65" customFormat="1" ht="32.25" customHeight="1">
      <c r="A65" s="27">
        <v>50</v>
      </c>
      <c r="B65" s="410"/>
      <c r="C65" s="29" t="s">
        <v>1327</v>
      </c>
      <c r="D65" s="35" t="str">
        <f>VLOOKUP($C65,'[2]Tài khoản'!A$2:D$2746,2,FALSE)</f>
        <v>RES,THK,0402,13K,1%,63mW</v>
      </c>
      <c r="E65" s="36" t="s">
        <v>119</v>
      </c>
      <c r="F65" s="70">
        <v>7023</v>
      </c>
      <c r="G65" s="71">
        <v>9999</v>
      </c>
      <c r="H65" s="68"/>
      <c r="I65" s="159" t="str">
        <f>VLOOKUP(C65,'Danh mục VT'!A$2:E$2898,5,FALSE)</f>
        <v>NVL</v>
      </c>
      <c r="J65" s="181">
        <f>VLOOKUP(C65,'Danh mục VT'!A$2:F$2898,6,FALSE)</f>
        <v>1548</v>
      </c>
      <c r="K65" s="181" t="s">
        <v>5870</v>
      </c>
      <c r="L65" s="183" t="s">
        <v>5905</v>
      </c>
      <c r="M65" s="147"/>
      <c r="N65" s="160"/>
      <c r="O65" s="169">
        <v>1</v>
      </c>
      <c r="P65" s="72">
        <v>7982</v>
      </c>
    </row>
    <row r="66" spans="1:16" s="65" customFormat="1" ht="32.25" customHeight="1">
      <c r="A66" s="27">
        <v>51</v>
      </c>
      <c r="B66" s="410"/>
      <c r="C66" s="29" t="s">
        <v>1335</v>
      </c>
      <c r="D66" s="35" t="str">
        <f>VLOOKUP($C66,'[2]Tài khoản'!A$2:D$2746,2,FALSE)</f>
        <v>RES,THK,0402,15K,1%</v>
      </c>
      <c r="E66" s="36" t="s">
        <v>119</v>
      </c>
      <c r="F66" s="70">
        <v>7026</v>
      </c>
      <c r="G66" s="71">
        <v>9999</v>
      </c>
      <c r="H66" s="68"/>
      <c r="I66" s="159" t="str">
        <f>VLOOKUP(C66,'Danh mục VT'!A$2:E$2898,5,FALSE)</f>
        <v>NVL</v>
      </c>
      <c r="J66" s="181">
        <f>VLOOKUP(C66,'Danh mục VT'!A$2:F$2898,6,FALSE)</f>
        <v>1548</v>
      </c>
      <c r="K66" s="181" t="s">
        <v>5870</v>
      </c>
      <c r="L66" s="183" t="s">
        <v>5905</v>
      </c>
      <c r="M66" s="147"/>
      <c r="N66" s="160"/>
      <c r="O66" s="169">
        <v>1</v>
      </c>
      <c r="P66" s="72">
        <v>7982</v>
      </c>
    </row>
    <row r="67" spans="1:16" s="65" customFormat="1" ht="32.25" customHeight="1">
      <c r="A67" s="27">
        <v>52</v>
      </c>
      <c r="B67" s="410"/>
      <c r="C67" s="29" t="s">
        <v>1357</v>
      </c>
      <c r="D67" s="35" t="str">
        <f>VLOOKUP($C67,'[2]Tài khoản'!A$2:D$2746,2,FALSE)</f>
        <v>RES,THK,0402,1.78K,1%,63mW</v>
      </c>
      <c r="E67" s="36" t="s">
        <v>119</v>
      </c>
      <c r="F67" s="70">
        <v>8573</v>
      </c>
      <c r="G67" s="71">
        <v>9999</v>
      </c>
      <c r="H67" s="68"/>
      <c r="I67" s="159" t="str">
        <f>VLOOKUP(C67,'Danh mục VT'!A$2:E$2898,5,FALSE)</f>
        <v>NVL</v>
      </c>
      <c r="J67" s="181">
        <f>VLOOKUP(C67,'Danh mục VT'!A$2:F$2898,6,FALSE)</f>
        <v>1548</v>
      </c>
      <c r="K67" s="181" t="s">
        <v>5870</v>
      </c>
      <c r="L67" s="183" t="s">
        <v>5905</v>
      </c>
      <c r="M67" s="147"/>
      <c r="N67" s="160"/>
      <c r="O67" s="169">
        <v>1</v>
      </c>
      <c r="P67" s="72">
        <v>7982</v>
      </c>
    </row>
    <row r="68" spans="1:16" s="65" customFormat="1" ht="32.25" customHeight="1">
      <c r="A68" s="27">
        <v>53</v>
      </c>
      <c r="B68" s="410"/>
      <c r="C68" s="29" t="s">
        <v>1359</v>
      </c>
      <c r="D68" s="35" t="str">
        <f>VLOOKUP($C68,'[2]Tài khoản'!A$2:D$2746,2,FALSE)</f>
        <v>RES,THK,0402,1K,1%</v>
      </c>
      <c r="E68" s="36" t="s">
        <v>119</v>
      </c>
      <c r="F68" s="70">
        <v>26295</v>
      </c>
      <c r="G68" s="71">
        <v>29999</v>
      </c>
      <c r="H68" s="68"/>
      <c r="I68" s="159" t="str">
        <f>VLOOKUP(C68,'Danh mục VT'!A$2:E$2898,5,FALSE)</f>
        <v>NVL</v>
      </c>
      <c r="J68" s="181">
        <f>VLOOKUP(C68,'Danh mục VT'!A$2:F$2898,6,FALSE)</f>
        <v>1548</v>
      </c>
      <c r="K68" s="181" t="s">
        <v>5870</v>
      </c>
      <c r="L68" s="183" t="s">
        <v>5905</v>
      </c>
      <c r="M68" s="147"/>
      <c r="N68" s="160"/>
      <c r="O68" s="169">
        <v>2</v>
      </c>
      <c r="P68" s="72">
        <v>5961</v>
      </c>
    </row>
    <row r="69" spans="1:16" s="65" customFormat="1" ht="32.25" customHeight="1">
      <c r="A69" s="27">
        <v>54</v>
      </c>
      <c r="B69" s="410"/>
      <c r="C69" s="29" t="s">
        <v>1361</v>
      </c>
      <c r="D69" s="35" t="str">
        <f>VLOOKUP($C69,'[2]Tài khoản'!A$2:D$2746,2,FALSE)</f>
        <v>RES,THK,0402,1K,5%</v>
      </c>
      <c r="E69" s="36" t="s">
        <v>119</v>
      </c>
      <c r="F69" s="70">
        <v>83768</v>
      </c>
      <c r="G69" s="71">
        <v>90000</v>
      </c>
      <c r="H69" s="68"/>
      <c r="I69" s="159" t="str">
        <f>VLOOKUP(C69,'Danh mục VT'!A$2:E$2898,5,FALSE)</f>
        <v>NVL</v>
      </c>
      <c r="J69" s="181">
        <f>VLOOKUP(C69,'Danh mục VT'!A$2:F$2898,6,FALSE)</f>
        <v>1548</v>
      </c>
      <c r="K69" s="181" t="s">
        <v>5870</v>
      </c>
      <c r="L69" s="183" t="s">
        <v>5905</v>
      </c>
      <c r="M69" s="147"/>
      <c r="N69" s="160"/>
      <c r="O69" s="169">
        <v>6</v>
      </c>
      <c r="P69" s="72">
        <v>7892</v>
      </c>
    </row>
    <row r="70" spans="1:16" s="65" customFormat="1" ht="32.25" customHeight="1">
      <c r="A70" s="27">
        <v>55</v>
      </c>
      <c r="B70" s="410"/>
      <c r="C70" s="29" t="s">
        <v>1367</v>
      </c>
      <c r="D70" s="35" t="str">
        <f>VLOOKUP($C70,'[2]Tài khoản'!A$2:D$2746,2,FALSE)</f>
        <v>RES,THK,0402,20K,1%,63mW</v>
      </c>
      <c r="E70" s="36" t="s">
        <v>119</v>
      </c>
      <c r="F70" s="70">
        <v>13275</v>
      </c>
      <c r="G70" s="71">
        <v>13400</v>
      </c>
      <c r="H70" s="68"/>
      <c r="I70" s="159" t="str">
        <f>VLOOKUP(C70,'Danh mục VT'!A$2:E$2898,5,FALSE)</f>
        <v>NVL</v>
      </c>
      <c r="J70" s="181">
        <f>VLOOKUP(C70,'Danh mục VT'!A$2:F$2898,6,FALSE)</f>
        <v>1548</v>
      </c>
      <c r="K70" s="181" t="s">
        <v>5870</v>
      </c>
      <c r="L70" s="183" t="s">
        <v>5905</v>
      </c>
      <c r="M70" s="147"/>
      <c r="N70" s="160"/>
      <c r="O70" s="169">
        <v>1</v>
      </c>
      <c r="P70" s="72">
        <v>7980</v>
      </c>
    </row>
    <row r="71" spans="1:16" s="65" customFormat="1" ht="32.25" customHeight="1">
      <c r="A71" s="27">
        <v>56</v>
      </c>
      <c r="B71" s="410"/>
      <c r="C71" s="29" t="s">
        <v>1371</v>
      </c>
      <c r="D71" s="35" t="str">
        <f>VLOOKUP($C71,'[2]Tài khoản'!A$2:D$2746,2,FALSE)</f>
        <v>RES,THK,0402,21.5K,1%,63mW</v>
      </c>
      <c r="E71" s="36" t="s">
        <v>119</v>
      </c>
      <c r="F71" s="70">
        <v>7977</v>
      </c>
      <c r="G71" s="71">
        <v>9999</v>
      </c>
      <c r="H71" s="68"/>
      <c r="I71" s="159" t="str">
        <f>VLOOKUP(C71,'Danh mục VT'!A$2:E$2898,5,FALSE)</f>
        <v>NVL</v>
      </c>
      <c r="J71" s="181">
        <f>VLOOKUP(C71,'Danh mục VT'!A$2:F$2898,6,FALSE)</f>
        <v>1548</v>
      </c>
      <c r="K71" s="181" t="s">
        <v>5870</v>
      </c>
      <c r="L71" s="183" t="s">
        <v>5905</v>
      </c>
      <c r="M71" s="147"/>
      <c r="N71" s="160"/>
      <c r="O71" s="169">
        <v>1</v>
      </c>
      <c r="P71" s="72">
        <v>7982</v>
      </c>
    </row>
    <row r="72" spans="1:16" s="65" customFormat="1" ht="32.25" customHeight="1">
      <c r="A72" s="27">
        <v>57</v>
      </c>
      <c r="B72" s="410"/>
      <c r="C72" s="29" t="s">
        <v>1375</v>
      </c>
      <c r="D72" s="35" t="str">
        <f>VLOOKUP($C72,'[2]Tài khoản'!A$2:D$2746,2,FALSE)</f>
        <v>RES 22.1K OHM 1/16W 1% 0402 SMD</v>
      </c>
      <c r="E72" s="36" t="s">
        <v>119</v>
      </c>
      <c r="F72" s="70">
        <v>27552</v>
      </c>
      <c r="G72" s="71">
        <v>29997</v>
      </c>
      <c r="H72" s="68"/>
      <c r="I72" s="159" t="str">
        <f>VLOOKUP(C72,'Danh mục VT'!A$2:E$2898,5,FALSE)</f>
        <v>NVL</v>
      </c>
      <c r="J72" s="181">
        <f>VLOOKUP(C72,'Danh mục VT'!A$2:F$2898,6,FALSE)</f>
        <v>1548</v>
      </c>
      <c r="K72" s="181" t="s">
        <v>5870</v>
      </c>
      <c r="L72" s="183" t="s">
        <v>5905</v>
      </c>
      <c r="M72" s="147"/>
      <c r="N72" s="160"/>
      <c r="O72" s="169">
        <v>2</v>
      </c>
      <c r="P72" s="72">
        <v>5961</v>
      </c>
    </row>
    <row r="73" spans="1:16" s="65" customFormat="1" ht="32.25" customHeight="1">
      <c r="A73" s="27">
        <v>58</v>
      </c>
      <c r="B73" s="410"/>
      <c r="C73" s="29" t="s">
        <v>1383</v>
      </c>
      <c r="D73" s="35" t="str">
        <f>VLOOKUP($C73,'[2]Tài khoản'!A$2:D$2746,2,FALSE)</f>
        <v>Res,240ohm±1%,1/16W,0402,1.05*0.55*0.4mm</v>
      </c>
      <c r="E73" s="36" t="s">
        <v>119</v>
      </c>
      <c r="F73" s="70">
        <v>23243</v>
      </c>
      <c r="G73" s="71">
        <v>29997</v>
      </c>
      <c r="H73" s="68"/>
      <c r="I73" s="159" t="str">
        <f>VLOOKUP(C73,'Danh mục VT'!A$2:E$2898,5,FALSE)</f>
        <v>NVL</v>
      </c>
      <c r="J73" s="181">
        <f>VLOOKUP(C73,'Danh mục VT'!A$2:F$2898,6,FALSE)</f>
        <v>1548</v>
      </c>
      <c r="K73" s="181" t="s">
        <v>5870</v>
      </c>
      <c r="L73" s="183" t="s">
        <v>5905</v>
      </c>
      <c r="M73" s="147"/>
      <c r="N73" s="160"/>
      <c r="O73" s="169">
        <v>2</v>
      </c>
      <c r="P73" s="72">
        <v>5964</v>
      </c>
    </row>
    <row r="74" spans="1:16" s="65" customFormat="1" ht="32.25" customHeight="1">
      <c r="A74" s="27">
        <v>59</v>
      </c>
      <c r="B74" s="410"/>
      <c r="C74" s="29" t="s">
        <v>1417</v>
      </c>
      <c r="D74" s="35" t="str">
        <f>VLOOKUP($C74,'[2]Tài khoản'!A$2:D$2746,2,FALSE)</f>
        <v>RES,THK,0402,300,5%</v>
      </c>
      <c r="E74" s="36" t="s">
        <v>119</v>
      </c>
      <c r="F74" s="70">
        <v>58078</v>
      </c>
      <c r="G74" s="71">
        <v>60000</v>
      </c>
      <c r="H74" s="68"/>
      <c r="I74" s="159" t="str">
        <f>VLOOKUP(C74,'Danh mục VT'!A$2:E$2898,5,FALSE)</f>
        <v>NVL</v>
      </c>
      <c r="J74" s="181">
        <f>VLOOKUP(C74,'Danh mục VT'!A$2:F$2898,6,FALSE)</f>
        <v>1548</v>
      </c>
      <c r="K74" s="181" t="s">
        <v>5870</v>
      </c>
      <c r="L74" s="183" t="s">
        <v>5905</v>
      </c>
      <c r="M74" s="147"/>
      <c r="N74" s="160"/>
      <c r="O74" s="169">
        <v>4</v>
      </c>
      <c r="P74" s="72">
        <v>1928</v>
      </c>
    </row>
    <row r="75" spans="1:16" s="65" customFormat="1" ht="26.25" customHeight="1">
      <c r="A75" s="27">
        <v>60</v>
      </c>
      <c r="B75" s="410"/>
      <c r="C75" s="29" t="s">
        <v>1429</v>
      </c>
      <c r="D75" s="35" t="str">
        <f>VLOOKUP($C75,'[2]Tài khoản'!A$2:D$2746,2,FALSE)</f>
        <v>RES,THK,0402,33,5%</v>
      </c>
      <c r="E75" s="36" t="s">
        <v>119</v>
      </c>
      <c r="F75" s="70">
        <v>7029</v>
      </c>
      <c r="G75" s="71">
        <v>9999</v>
      </c>
      <c r="H75" s="68"/>
      <c r="I75" s="159" t="str">
        <f>VLOOKUP(C75,'Danh mục VT'!A$2:E$2898,5,FALSE)</f>
        <v>NVL</v>
      </c>
      <c r="J75" s="181">
        <f>VLOOKUP(C75,'Danh mục VT'!A$2:F$2898,6,FALSE)</f>
        <v>1548</v>
      </c>
      <c r="K75" s="181" t="s">
        <v>5870</v>
      </c>
      <c r="L75" s="183" t="s">
        <v>5905</v>
      </c>
      <c r="M75" s="147"/>
      <c r="N75" s="160"/>
      <c r="O75" s="169">
        <v>1</v>
      </c>
      <c r="P75" s="72">
        <v>7979</v>
      </c>
    </row>
    <row r="76" spans="1:16" s="65" customFormat="1" ht="26.25" customHeight="1">
      <c r="A76" s="27">
        <v>61</v>
      </c>
      <c r="B76" s="410"/>
      <c r="C76" s="29" t="s">
        <v>1435</v>
      </c>
      <c r="D76" s="35" t="str">
        <f>VLOOKUP($C76,'[2]Tài khoản'!A$2:D$2746,2,FALSE)</f>
        <v>RES,THK,0402,390,5%</v>
      </c>
      <c r="E76" s="36" t="s">
        <v>119</v>
      </c>
      <c r="F76" s="70">
        <v>27392</v>
      </c>
      <c r="G76" s="71">
        <v>30000</v>
      </c>
      <c r="H76" s="68"/>
      <c r="I76" s="159" t="str">
        <f>VLOOKUP(C76,'Danh mục VT'!A$2:E$2898,5,FALSE)</f>
        <v>NVL</v>
      </c>
      <c r="J76" s="181">
        <f>VLOOKUP(C76,'Danh mục VT'!A$2:F$2898,6,FALSE)</f>
        <v>1548</v>
      </c>
      <c r="K76" s="181" t="s">
        <v>5870</v>
      </c>
      <c r="L76" s="183" t="s">
        <v>5905</v>
      </c>
      <c r="M76" s="147"/>
      <c r="N76" s="160"/>
      <c r="O76" s="169">
        <v>2</v>
      </c>
      <c r="P76" s="72">
        <v>5963</v>
      </c>
    </row>
    <row r="77" spans="1:16" s="65" customFormat="1" ht="26.25" customHeight="1">
      <c r="A77" s="27">
        <v>62</v>
      </c>
      <c r="B77" s="410"/>
      <c r="C77" s="29" t="s">
        <v>1437</v>
      </c>
      <c r="D77" s="35" t="str">
        <f>VLOOKUP($C77,'[2]Tài khoản'!A$2:D$2746,2,FALSE)</f>
        <v>RES,THK,0402,39.2K,1%</v>
      </c>
      <c r="E77" s="36" t="s">
        <v>119</v>
      </c>
      <c r="F77" s="70">
        <v>11172</v>
      </c>
      <c r="G77" s="71">
        <v>19998</v>
      </c>
      <c r="H77" s="68"/>
      <c r="I77" s="159" t="str">
        <f>VLOOKUP(C77,'Danh mục VT'!A$2:E$2898,5,FALSE)</f>
        <v>NVL</v>
      </c>
      <c r="J77" s="181">
        <f>VLOOKUP(C77,'Danh mục VT'!A$2:F$2898,6,FALSE)</f>
        <v>1548</v>
      </c>
      <c r="K77" s="181" t="s">
        <v>5870</v>
      </c>
      <c r="L77" s="183" t="s">
        <v>5905</v>
      </c>
      <c r="M77" s="147"/>
      <c r="N77" s="160"/>
      <c r="O77" s="169">
        <v>1</v>
      </c>
      <c r="P77" s="72">
        <v>7979</v>
      </c>
    </row>
    <row r="78" spans="1:16" s="65" customFormat="1" ht="26.25" customHeight="1">
      <c r="A78" s="27">
        <v>63</v>
      </c>
      <c r="B78" s="410"/>
      <c r="C78" s="29" t="s">
        <v>1449</v>
      </c>
      <c r="D78" s="35" t="str">
        <f>VLOOKUP($C78,'[2]Tài khoản'!A$2:D$2746,2,FALSE)</f>
        <v>RES,THK,0402,3K,5%</v>
      </c>
      <c r="E78" s="36" t="s">
        <v>119</v>
      </c>
      <c r="F78" s="70">
        <v>41017</v>
      </c>
      <c r="G78" s="71">
        <v>50000</v>
      </c>
      <c r="H78" s="68"/>
      <c r="I78" s="159" t="str">
        <f>VLOOKUP(C78,'Danh mục VT'!A$2:E$2898,5,FALSE)</f>
        <v>NVL</v>
      </c>
      <c r="J78" s="181">
        <f>VLOOKUP(C78,'Danh mục VT'!A$2:F$2898,6,FALSE)</f>
        <v>1548</v>
      </c>
      <c r="K78" s="181" t="s">
        <v>5870</v>
      </c>
      <c r="L78" s="183" t="s">
        <v>5905</v>
      </c>
      <c r="M78" s="147"/>
      <c r="N78" s="160"/>
      <c r="O78" s="169">
        <v>3</v>
      </c>
      <c r="P78" s="72">
        <v>3939</v>
      </c>
    </row>
    <row r="79" spans="1:16" s="65" customFormat="1" ht="26.25" customHeight="1">
      <c r="A79" s="27">
        <v>64</v>
      </c>
      <c r="B79" s="410"/>
      <c r="C79" s="29" t="s">
        <v>1451</v>
      </c>
      <c r="D79" s="35" t="str">
        <f>VLOOKUP($C79,'[2]Tài khoản'!A$2:D$2746,2,FALSE)</f>
        <v>RES,THK,0402,402,1%,63mW</v>
      </c>
      <c r="E79" s="36" t="s">
        <v>119</v>
      </c>
      <c r="F79" s="70">
        <v>12173</v>
      </c>
      <c r="G79" s="71">
        <v>19998</v>
      </c>
      <c r="H79" s="68"/>
      <c r="I79" s="159" t="str">
        <f>VLOOKUP(C79,'Danh mục VT'!A$2:E$2898,5,FALSE)</f>
        <v>NVL</v>
      </c>
      <c r="J79" s="181">
        <f>VLOOKUP(C79,'Danh mục VT'!A$2:F$2898,6,FALSE)</f>
        <v>1548</v>
      </c>
      <c r="K79" s="181" t="s">
        <v>5870</v>
      </c>
      <c r="L79" s="183" t="s">
        <v>5905</v>
      </c>
      <c r="M79" s="147"/>
      <c r="N79" s="160"/>
      <c r="O79" s="169">
        <v>1</v>
      </c>
      <c r="P79" s="72">
        <v>7982</v>
      </c>
    </row>
    <row r="80" spans="1:16" s="65" customFormat="1" ht="26.25" customHeight="1">
      <c r="A80" s="27">
        <v>65</v>
      </c>
      <c r="B80" s="410"/>
      <c r="C80" s="29" t="s">
        <v>1453</v>
      </c>
      <c r="D80" s="35" t="str">
        <f>VLOOKUP($C80,'[2]Tài khoản'!A$2:D$2746,2,FALSE)</f>
        <v>RES,THK,0402,40.2K,1%</v>
      </c>
      <c r="E80" s="36" t="s">
        <v>119</v>
      </c>
      <c r="F80" s="70">
        <v>10872</v>
      </c>
      <c r="G80" s="71">
        <v>19998</v>
      </c>
      <c r="H80" s="68"/>
      <c r="I80" s="159" t="str">
        <f>VLOOKUP(C80,'Danh mục VT'!A$2:E$2898,5,FALSE)</f>
        <v>NVL</v>
      </c>
      <c r="J80" s="181">
        <f>VLOOKUP(C80,'Danh mục VT'!A$2:F$2898,6,FALSE)</f>
        <v>1548</v>
      </c>
      <c r="K80" s="181" t="s">
        <v>5870</v>
      </c>
      <c r="L80" s="183" t="s">
        <v>5905</v>
      </c>
      <c r="M80" s="147"/>
      <c r="N80" s="160"/>
      <c r="O80" s="169">
        <v>1</v>
      </c>
      <c r="P80" s="72">
        <v>7980</v>
      </c>
    </row>
    <row r="81" spans="1:16" s="65" customFormat="1" ht="26.25" customHeight="1">
      <c r="A81" s="27">
        <v>66</v>
      </c>
      <c r="B81" s="410"/>
      <c r="C81" s="29" t="s">
        <v>1457</v>
      </c>
      <c r="D81" s="35" t="str">
        <f>VLOOKUP($C81,'[2]Tài khoản'!A$2:D$2746,2,FALSE)</f>
        <v>RES,THK,0402,422,1%</v>
      </c>
      <c r="E81" s="36" t="s">
        <v>119</v>
      </c>
      <c r="F81" s="70">
        <v>7027</v>
      </c>
      <c r="G81" s="71">
        <v>9999</v>
      </c>
      <c r="H81" s="68"/>
      <c r="I81" s="159" t="str">
        <f>VLOOKUP(C81,'Danh mục VT'!A$2:E$2898,5,FALSE)</f>
        <v>NVL</v>
      </c>
      <c r="J81" s="181">
        <f>VLOOKUP(C81,'Danh mục VT'!A$2:F$2898,6,FALSE)</f>
        <v>1548</v>
      </c>
      <c r="K81" s="181" t="s">
        <v>5870</v>
      </c>
      <c r="L81" s="183" t="s">
        <v>5905</v>
      </c>
      <c r="M81" s="147"/>
      <c r="N81" s="160"/>
      <c r="O81" s="169">
        <v>1</v>
      </c>
      <c r="P81" s="72">
        <v>7979</v>
      </c>
    </row>
    <row r="82" spans="1:16" s="65" customFormat="1" ht="26.25" customHeight="1">
      <c r="A82" s="27">
        <v>67</v>
      </c>
      <c r="B82" s="410"/>
      <c r="C82" s="29" t="s">
        <v>1459</v>
      </c>
      <c r="D82" s="35" t="str">
        <f>VLOOKUP($C82,'[2]Tài khoản'!A$2:D$2746,2,FALSE)</f>
        <v>RES,THK,0402,43.2K,1%</v>
      </c>
      <c r="E82" s="36" t="s">
        <v>119</v>
      </c>
      <c r="F82" s="70">
        <v>13622</v>
      </c>
      <c r="G82" s="71">
        <v>19998</v>
      </c>
      <c r="H82" s="68"/>
      <c r="I82" s="159" t="str">
        <f>VLOOKUP(C82,'Danh mục VT'!A$2:E$2898,5,FALSE)</f>
        <v>NVL</v>
      </c>
      <c r="J82" s="181">
        <f>VLOOKUP(C82,'Danh mục VT'!A$2:F$2898,6,FALSE)</f>
        <v>1548</v>
      </c>
      <c r="K82" s="181" t="s">
        <v>5870</v>
      </c>
      <c r="L82" s="183" t="s">
        <v>5905</v>
      </c>
      <c r="M82" s="147"/>
      <c r="N82" s="160"/>
      <c r="O82" s="169">
        <v>1</v>
      </c>
      <c r="P82" s="72">
        <v>7982</v>
      </c>
    </row>
    <row r="83" spans="1:16" s="65" customFormat="1" ht="26.25" customHeight="1">
      <c r="A83" s="27">
        <v>68</v>
      </c>
      <c r="B83" s="410"/>
      <c r="C83" s="29" t="s">
        <v>1471</v>
      </c>
      <c r="D83" s="35" t="str">
        <f>VLOOKUP($C83,'[2]Tài khoản'!A$2:D$2746,2,FALSE)</f>
        <v>RES,THK,0402,49.9R,1%,63mW</v>
      </c>
      <c r="E83" s="36" t="s">
        <v>119</v>
      </c>
      <c r="F83" s="70">
        <v>27496</v>
      </c>
      <c r="G83" s="71">
        <v>30000</v>
      </c>
      <c r="H83" s="68"/>
      <c r="I83" s="159" t="str">
        <f>VLOOKUP(C83,'Danh mục VT'!A$2:E$2898,5,FALSE)</f>
        <v>NVL</v>
      </c>
      <c r="J83" s="181">
        <f>VLOOKUP(C83,'Danh mục VT'!A$2:F$2898,6,FALSE)</f>
        <v>1548</v>
      </c>
      <c r="K83" s="181" t="s">
        <v>5870</v>
      </c>
      <c r="L83" s="183" t="s">
        <v>5905</v>
      </c>
      <c r="M83" s="147"/>
      <c r="N83" s="160"/>
      <c r="O83" s="169">
        <v>2</v>
      </c>
      <c r="P83" s="72">
        <v>5961</v>
      </c>
    </row>
    <row r="84" spans="1:16" s="65" customFormat="1" ht="26.25" customHeight="1">
      <c r="A84" s="27">
        <v>69</v>
      </c>
      <c r="B84" s="410"/>
      <c r="C84" s="29" t="s">
        <v>1475</v>
      </c>
      <c r="D84" s="35" t="str">
        <f>VLOOKUP($C84,'[2]Tài khoản'!A$2:D$2746,2,FALSE)</f>
        <v>RES,THK,0402,4.32K,1%</v>
      </c>
      <c r="E84" s="36" t="s">
        <v>119</v>
      </c>
      <c r="F84" s="70">
        <v>9374</v>
      </c>
      <c r="G84" s="71">
        <v>9999</v>
      </c>
      <c r="H84" s="68"/>
      <c r="I84" s="159" t="str">
        <f>VLOOKUP(C84,'Danh mục VT'!A$2:E$2898,5,FALSE)</f>
        <v>NVL</v>
      </c>
      <c r="J84" s="181">
        <f>VLOOKUP(C84,'Danh mục VT'!A$2:F$2898,6,FALSE)</f>
        <v>1548</v>
      </c>
      <c r="K84" s="181" t="s">
        <v>5870</v>
      </c>
      <c r="L84" s="183" t="s">
        <v>5905</v>
      </c>
      <c r="M84" s="147"/>
      <c r="N84" s="160"/>
      <c r="O84" s="169">
        <v>1</v>
      </c>
      <c r="P84" s="72">
        <v>7982</v>
      </c>
    </row>
    <row r="85" spans="1:16" s="65" customFormat="1" ht="26.25" customHeight="1">
      <c r="A85" s="27">
        <v>70</v>
      </c>
      <c r="B85" s="410"/>
      <c r="C85" s="29" t="s">
        <v>1479</v>
      </c>
      <c r="D85" s="35" t="str">
        <f>VLOOKUP($C85,'[2]Tài khoản'!A$2:D$2746,2,FALSE)</f>
        <v>RES,THK,0402,4.7K,5%</v>
      </c>
      <c r="E85" s="36" t="s">
        <v>119</v>
      </c>
      <c r="F85" s="70">
        <v>174216</v>
      </c>
      <c r="G85" s="71">
        <v>180000</v>
      </c>
      <c r="H85" s="68"/>
      <c r="I85" s="159" t="str">
        <f>VLOOKUP(C85,'Danh mục VT'!A$2:E$2898,5,FALSE)</f>
        <v>NVL</v>
      </c>
      <c r="J85" s="181">
        <f>VLOOKUP(C85,'Danh mục VT'!A$2:F$2898,6,FALSE)</f>
        <v>1548</v>
      </c>
      <c r="K85" s="181" t="s">
        <v>5870</v>
      </c>
      <c r="L85" s="183" t="s">
        <v>5905</v>
      </c>
      <c r="M85" s="147"/>
      <c r="N85" s="160"/>
      <c r="O85" s="169">
        <v>12</v>
      </c>
      <c r="P85" s="72">
        <v>5784</v>
      </c>
    </row>
    <row r="86" spans="1:16" s="65" customFormat="1" ht="26.25" customHeight="1">
      <c r="A86" s="27">
        <v>71</v>
      </c>
      <c r="B86" s="410"/>
      <c r="C86" s="29" t="s">
        <v>1481</v>
      </c>
      <c r="D86" s="35" t="str">
        <f>VLOOKUP($C86,'[2]Tài khoản'!A$2:D$2746,2,FALSE)</f>
        <v>RES,THK,0402,4.99K,1%,63mW</v>
      </c>
      <c r="E86" s="36" t="s">
        <v>119</v>
      </c>
      <c r="F86" s="70">
        <v>24737</v>
      </c>
      <c r="G86" s="71">
        <v>30000</v>
      </c>
      <c r="H86" s="68"/>
      <c r="I86" s="159" t="str">
        <f>VLOOKUP(C86,'Danh mục VT'!A$2:E$2898,5,FALSE)</f>
        <v>NVL</v>
      </c>
      <c r="J86" s="181">
        <f>VLOOKUP(C86,'Danh mục VT'!A$2:F$2898,6,FALSE)</f>
        <v>1548</v>
      </c>
      <c r="K86" s="181" t="s">
        <v>5870</v>
      </c>
      <c r="L86" s="183" t="s">
        <v>5905</v>
      </c>
      <c r="M86" s="147"/>
      <c r="N86" s="160"/>
      <c r="O86" s="169">
        <v>2</v>
      </c>
      <c r="P86" s="72">
        <v>5964</v>
      </c>
    </row>
    <row r="87" spans="1:16" s="65" customFormat="1" ht="26.25" customHeight="1">
      <c r="A87" s="27">
        <v>72</v>
      </c>
      <c r="B87" s="410"/>
      <c r="C87" s="29" t="s">
        <v>1511</v>
      </c>
      <c r="D87" s="35" t="str">
        <f>VLOOKUP($C87,'[2]Tài khoản'!A$2:D$2746,2,FALSE)</f>
        <v>RES,THK,0402,64.9K,1%</v>
      </c>
      <c r="E87" s="36" t="s">
        <v>119</v>
      </c>
      <c r="F87" s="70">
        <v>7027</v>
      </c>
      <c r="G87" s="71">
        <v>9999</v>
      </c>
      <c r="H87" s="68"/>
      <c r="I87" s="159" t="str">
        <f>VLOOKUP(C87,'Danh mục VT'!A$2:E$2898,5,FALSE)</f>
        <v>NVL</v>
      </c>
      <c r="J87" s="181">
        <f>VLOOKUP(C87,'Danh mục VT'!A$2:F$2898,6,FALSE)</f>
        <v>1548</v>
      </c>
      <c r="K87" s="181" t="s">
        <v>5870</v>
      </c>
      <c r="L87" s="183" t="s">
        <v>5905</v>
      </c>
      <c r="M87" s="147"/>
      <c r="N87" s="160"/>
      <c r="O87" s="169">
        <v>1</v>
      </c>
      <c r="P87" s="72">
        <v>7979</v>
      </c>
    </row>
    <row r="88" spans="1:16" s="65" customFormat="1" ht="26.25" customHeight="1">
      <c r="A88" s="27">
        <v>73</v>
      </c>
      <c r="B88" s="410"/>
      <c r="C88" s="29" t="s">
        <v>1515</v>
      </c>
      <c r="D88" s="35" t="str">
        <f>VLOOKUP($C88,'[2]Tài khoản'!A$2:D$2746,2,FALSE)</f>
        <v>RES,THK,0402,6.04K,1%</v>
      </c>
      <c r="E88" s="36" t="s">
        <v>119</v>
      </c>
      <c r="F88" s="70">
        <v>12274</v>
      </c>
      <c r="G88" s="71">
        <v>19998</v>
      </c>
      <c r="H88" s="68"/>
      <c r="I88" s="159" t="str">
        <f>VLOOKUP(C88,'Danh mục VT'!A$2:E$2898,5,FALSE)</f>
        <v>NVL</v>
      </c>
      <c r="J88" s="181">
        <f>VLOOKUP(C88,'Danh mục VT'!A$2:F$2898,6,FALSE)</f>
        <v>1548</v>
      </c>
      <c r="K88" s="181" t="s">
        <v>5870</v>
      </c>
      <c r="L88" s="183" t="s">
        <v>5905</v>
      </c>
      <c r="M88" s="147"/>
      <c r="N88" s="160"/>
      <c r="O88" s="169">
        <v>1</v>
      </c>
      <c r="P88" s="72">
        <v>7981</v>
      </c>
    </row>
    <row r="89" spans="1:16" s="65" customFormat="1" ht="26.25" customHeight="1">
      <c r="A89" s="27">
        <v>74</v>
      </c>
      <c r="B89" s="410"/>
      <c r="C89" s="29" t="s">
        <v>1523</v>
      </c>
      <c r="D89" s="35" t="str">
        <f>VLOOKUP($C89,'[2]Tài khoản'!A$2:D$2746,2,FALSE)</f>
        <v>RES,THK,0402,73.2K,1%,63mW</v>
      </c>
      <c r="E89" s="36" t="s">
        <v>119</v>
      </c>
      <c r="F89" s="70">
        <v>13770</v>
      </c>
      <c r="G89" s="71">
        <v>19998</v>
      </c>
      <c r="H89" s="68"/>
      <c r="I89" s="159" t="str">
        <f>VLOOKUP(C89,'Danh mục VT'!A$2:E$2898,5,FALSE)</f>
        <v>NVL</v>
      </c>
      <c r="J89" s="181">
        <f>VLOOKUP(C89,'Danh mục VT'!A$2:F$2898,6,FALSE)</f>
        <v>1548</v>
      </c>
      <c r="K89" s="181" t="s">
        <v>5870</v>
      </c>
      <c r="L89" s="183" t="s">
        <v>5905</v>
      </c>
      <c r="M89" s="147"/>
      <c r="N89" s="160"/>
      <c r="O89" s="169">
        <v>1</v>
      </c>
      <c r="P89" s="72">
        <v>7981</v>
      </c>
    </row>
    <row r="90" spans="1:16" s="65" customFormat="1" ht="26.25" customHeight="1">
      <c r="A90" s="27">
        <v>75</v>
      </c>
      <c r="B90" s="410"/>
      <c r="C90" s="29" t="s">
        <v>1539</v>
      </c>
      <c r="D90" s="35" t="str">
        <f>VLOOKUP($C90,'[2]Tài khoản'!A$2:D$2746,2,FALSE)</f>
        <v>RES,THK,0402,82R,2%</v>
      </c>
      <c r="E90" s="36" t="s">
        <v>119</v>
      </c>
      <c r="F90" s="70">
        <v>24043</v>
      </c>
      <c r="G90" s="71">
        <v>30000</v>
      </c>
      <c r="H90" s="68"/>
      <c r="I90" s="159" t="str">
        <f>VLOOKUP(C90,'Danh mục VT'!A$2:E$2898,5,FALSE)</f>
        <v>NVL</v>
      </c>
      <c r="J90" s="181">
        <f>VLOOKUP(C90,'Danh mục VT'!A$2:F$2898,6,FALSE)</f>
        <v>1548</v>
      </c>
      <c r="K90" s="181" t="s">
        <v>5870</v>
      </c>
      <c r="L90" s="183" t="s">
        <v>5905</v>
      </c>
      <c r="M90" s="147"/>
      <c r="N90" s="160"/>
      <c r="O90" s="169">
        <v>2</v>
      </c>
      <c r="P90" s="72">
        <v>5964</v>
      </c>
    </row>
    <row r="91" spans="1:16" s="65" customFormat="1" ht="26.25" customHeight="1">
      <c r="A91" s="27">
        <v>76</v>
      </c>
      <c r="B91" s="410"/>
      <c r="C91" s="29" t="s">
        <v>1681</v>
      </c>
      <c r="D91" s="35" t="str">
        <f>VLOOKUP($C91,'[2]Tài khoản'!A$2:D$2746,2,FALSE)</f>
        <v>RES,THK,1206,0,5%</v>
      </c>
      <c r="E91" s="36" t="s">
        <v>119</v>
      </c>
      <c r="F91" s="70">
        <v>29037</v>
      </c>
      <c r="G91" s="71">
        <v>30000</v>
      </c>
      <c r="H91" s="68"/>
      <c r="I91" s="159" t="str">
        <f>VLOOKUP(C91,'Danh mục VT'!A$2:E$2898,5,FALSE)</f>
        <v>NVL</v>
      </c>
      <c r="J91" s="181">
        <f>VLOOKUP(C91,'Danh mục VT'!A$2:F$2898,6,FALSE)</f>
        <v>1548</v>
      </c>
      <c r="K91" s="181" t="s">
        <v>5870</v>
      </c>
      <c r="L91" s="183" t="s">
        <v>5905</v>
      </c>
      <c r="M91" s="147"/>
      <c r="N91" s="160"/>
      <c r="O91" s="169">
        <v>2</v>
      </c>
      <c r="P91" s="72">
        <v>964</v>
      </c>
    </row>
    <row r="92" spans="1:16" s="65" customFormat="1" ht="48" customHeight="1">
      <c r="A92" s="27">
        <v>77</v>
      </c>
      <c r="B92" s="410"/>
      <c r="C92" s="29" t="s">
        <v>1729</v>
      </c>
      <c r="D92" s="35" t="str">
        <f>VLOOKUP($C92,'[2]Tài khoản'!A$2:D$2746,2,FALSE)</f>
        <v>XFMR,LAN,SMT,1CT:1CT,1500V,27.75x10.70x8.65mm</v>
      </c>
      <c r="E92" s="36" t="s">
        <v>119</v>
      </c>
      <c r="F92" s="70">
        <v>29636</v>
      </c>
      <c r="G92" s="71">
        <v>29700</v>
      </c>
      <c r="H92" s="68"/>
      <c r="I92" s="159" t="str">
        <f>VLOOKUP(C92,'Danh mục VT'!A$2:E$2898,5,FALSE)</f>
        <v>NVL</v>
      </c>
      <c r="J92" s="181">
        <f>VLOOKUP(C92,'Danh mục VT'!A$2:F$2898,6,FALSE)</f>
        <v>1548</v>
      </c>
      <c r="K92" s="181" t="s">
        <v>5870</v>
      </c>
      <c r="L92" s="183" t="s">
        <v>5905</v>
      </c>
      <c r="M92" s="147"/>
      <c r="N92" s="160"/>
      <c r="O92" s="169">
        <v>2</v>
      </c>
      <c r="P92" s="72">
        <v>64</v>
      </c>
    </row>
    <row r="93" spans="1:16" s="65" customFormat="1" ht="48" customHeight="1">
      <c r="A93" s="27">
        <v>78</v>
      </c>
      <c r="B93" s="410"/>
      <c r="C93" s="29" t="s">
        <v>1773</v>
      </c>
      <c r="D93" s="35" t="str">
        <f>VLOOKUP($C93,'[2]Tài khoản'!A$2:D$2746,2,FALSE)</f>
        <v>XTL,FXD,SMT,20.000MHz,7/10PPM,8pF,2.5x2x0.55mm,-20/70c</v>
      </c>
      <c r="E93" s="36" t="s">
        <v>119</v>
      </c>
      <c r="F93" s="70">
        <v>14368</v>
      </c>
      <c r="G93" s="71">
        <v>15000</v>
      </c>
      <c r="H93" s="68"/>
      <c r="I93" s="159" t="str">
        <f>VLOOKUP(C93,'Danh mục VT'!A$2:E$2898,5,FALSE)</f>
        <v>NVL</v>
      </c>
      <c r="J93" s="181">
        <f>VLOOKUP(C93,'Danh mục VT'!A$2:F$2898,6,FALSE)</f>
        <v>1548</v>
      </c>
      <c r="K93" s="181" t="s">
        <v>5870</v>
      </c>
      <c r="L93" s="183" t="s">
        <v>5905</v>
      </c>
      <c r="M93" s="147"/>
      <c r="N93" s="160"/>
      <c r="O93" s="169">
        <v>1</v>
      </c>
      <c r="P93" s="72">
        <v>-18</v>
      </c>
    </row>
    <row r="94" spans="1:16" s="65" customFormat="1" ht="36.75" customHeight="1">
      <c r="A94" s="27">
        <v>79</v>
      </c>
      <c r="B94" s="410"/>
      <c r="C94" s="29" t="s">
        <v>1782</v>
      </c>
      <c r="D94" s="35" t="str">
        <f>VLOOKUP($C94,'[2]Tài khoản'!A$2:D$2746,2,FALSE)</f>
        <v>XTL,FXD,SMT,25.000MHz,18pF,2-SMD</v>
      </c>
      <c r="E94" s="36" t="s">
        <v>119</v>
      </c>
      <c r="F94" s="70">
        <v>14991</v>
      </c>
      <c r="G94" s="71">
        <v>15000</v>
      </c>
      <c r="H94" s="68"/>
      <c r="I94" s="159" t="str">
        <f>VLOOKUP(C94,'Danh mục VT'!A$2:E$2898,5,FALSE)</f>
        <v>NVL</v>
      </c>
      <c r="J94" s="181">
        <f>VLOOKUP(C94,'Danh mục VT'!A$2:F$2898,6,FALSE)</f>
        <v>1548</v>
      </c>
      <c r="K94" s="181" t="s">
        <v>5870</v>
      </c>
      <c r="L94" s="183" t="s">
        <v>5905</v>
      </c>
      <c r="M94" s="147"/>
      <c r="N94" s="160"/>
      <c r="O94" s="169">
        <v>1</v>
      </c>
      <c r="P94" s="72">
        <v>-18</v>
      </c>
    </row>
    <row r="95" spans="1:16" s="65" customFormat="1" ht="39" customHeight="1">
      <c r="A95" s="27">
        <v>80</v>
      </c>
      <c r="B95" s="410"/>
      <c r="C95" s="29" t="s">
        <v>1845</v>
      </c>
      <c r="D95" s="35" t="str">
        <f>VLOOKUP($C95,'[2]Tài khoản'!A$2:D$2746,2,FALSE)</f>
        <v>RED, 2.1V, 20mA, Surface Mount,3.20mm L x 1.60mm W</v>
      </c>
      <c r="E95" s="36" t="s">
        <v>119</v>
      </c>
      <c r="F95" s="70">
        <v>13118</v>
      </c>
      <c r="G95" s="71">
        <v>13700</v>
      </c>
      <c r="H95" s="68"/>
      <c r="I95" s="159" t="str">
        <f>VLOOKUP(C95,'Danh mục VT'!A$2:E$2898,5,FALSE)</f>
        <v>NVL</v>
      </c>
      <c r="J95" s="181">
        <f>VLOOKUP(C95,'Danh mục VT'!A$2:F$2898,6,FALSE)</f>
        <v>1548</v>
      </c>
      <c r="K95" s="181" t="s">
        <v>5870</v>
      </c>
      <c r="L95" s="183" t="s">
        <v>5905</v>
      </c>
      <c r="M95" s="147"/>
      <c r="N95" s="160"/>
      <c r="O95" s="169">
        <v>1</v>
      </c>
      <c r="P95" s="72">
        <v>-18</v>
      </c>
    </row>
    <row r="96" spans="1:16" s="65" customFormat="1" ht="29.25" customHeight="1">
      <c r="A96" s="27">
        <v>81</v>
      </c>
      <c r="B96" s="410"/>
      <c r="C96" s="29" t="s">
        <v>1872</v>
      </c>
      <c r="D96" s="35" t="str">
        <f>VLOOKUP($C96,'[2]Tài khoản'!A$2:D$2746,2,FALSE)</f>
        <v>DIO,TVS,SOT23/6,20V,25A</v>
      </c>
      <c r="E96" s="36" t="s">
        <v>119</v>
      </c>
      <c r="F96" s="70">
        <v>12993</v>
      </c>
      <c r="G96" s="71">
        <v>15000</v>
      </c>
      <c r="H96" s="68"/>
      <c r="I96" s="159" t="str">
        <f>VLOOKUP(C96,'Danh mục VT'!A$2:E$2898,5,FALSE)</f>
        <v>NVL</v>
      </c>
      <c r="J96" s="181">
        <f>VLOOKUP(C96,'Danh mục VT'!A$2:F$2898,6,FALSE)</f>
        <v>1548</v>
      </c>
      <c r="K96" s="181" t="s">
        <v>5870</v>
      </c>
      <c r="L96" s="183" t="s">
        <v>5905</v>
      </c>
      <c r="M96" s="147"/>
      <c r="N96" s="160"/>
      <c r="O96" s="169">
        <v>1</v>
      </c>
      <c r="P96" s="72">
        <v>1982</v>
      </c>
    </row>
    <row r="97" spans="1:16" s="65" customFormat="1" ht="38.450000000000003" customHeight="1">
      <c r="A97" s="27">
        <v>82</v>
      </c>
      <c r="B97" s="410"/>
      <c r="C97" s="29" t="s">
        <v>1910</v>
      </c>
      <c r="D97" s="35" t="str">
        <f>VLOOKUP($C97,'[2]Tài khoản'!A$2:D$2746,2,FALSE)</f>
        <v>2.4/5 GHz IEEE 802.11n MAC/PHY/Radio Chip</v>
      </c>
      <c r="E97" s="36" t="s">
        <v>119</v>
      </c>
      <c r="F97" s="70">
        <v>15000</v>
      </c>
      <c r="G97" s="71">
        <v>15352</v>
      </c>
      <c r="H97" s="68"/>
      <c r="I97" s="159" t="str">
        <f>VLOOKUP(C97,'Danh mục VT'!A$2:E$2898,5,FALSE)</f>
        <v>NVL</v>
      </c>
      <c r="J97" s="181">
        <f>VLOOKUP(C97,'Danh mục VT'!A$2:F$2898,6,FALSE)</f>
        <v>1548</v>
      </c>
      <c r="K97" s="181" t="s">
        <v>5870</v>
      </c>
      <c r="L97" s="183" t="s">
        <v>5905</v>
      </c>
      <c r="M97" s="147"/>
      <c r="N97" s="160"/>
      <c r="O97" s="169">
        <v>1</v>
      </c>
      <c r="P97" s="72">
        <v>-1</v>
      </c>
    </row>
    <row r="98" spans="1:16" s="65" customFormat="1" ht="33.75" customHeight="1">
      <c r="A98" s="27">
        <v>83</v>
      </c>
      <c r="B98" s="410"/>
      <c r="C98" s="29" t="s">
        <v>1920</v>
      </c>
      <c r="D98" s="35" t="str">
        <f>VLOOKUP($C98,'[2]Tài khoản'!A$2:D$2746,2,FALSE)</f>
        <v>GPON/EPON VoIP SFU/Gateway Processor</v>
      </c>
      <c r="E98" s="36" t="s">
        <v>119</v>
      </c>
      <c r="F98" s="70">
        <v>14823</v>
      </c>
      <c r="G98" s="110">
        <v>9542</v>
      </c>
      <c r="H98" s="68"/>
      <c r="I98" s="159" t="str">
        <f>VLOOKUP(C98,'Danh mục VT'!A$2:E$2898,5,FALSE)</f>
        <v>NVL</v>
      </c>
      <c r="J98" s="181">
        <f>VLOOKUP(C98,'Danh mục VT'!A$2:F$2898,6,FALSE)</f>
        <v>1548</v>
      </c>
      <c r="K98" s="181" t="s">
        <v>5870</v>
      </c>
      <c r="L98" s="183" t="s">
        <v>5905</v>
      </c>
      <c r="M98" s="147"/>
      <c r="N98" s="160"/>
      <c r="O98" s="169">
        <v>1</v>
      </c>
      <c r="P98" s="72">
        <v>5</v>
      </c>
    </row>
    <row r="99" spans="1:16" s="65" customFormat="1" ht="32.25" customHeight="1">
      <c r="A99" s="27">
        <v>84</v>
      </c>
      <c r="B99" s="410"/>
      <c r="C99" s="29" t="s">
        <v>1977</v>
      </c>
      <c r="D99" s="35" t="str">
        <f>VLOOKUP($C99,'[2]Tài khoản'!A$2:D$2746,2,FALSE)</f>
        <v>IC,SDRAM,FBGA96,1Gb,800MHz</v>
      </c>
      <c r="E99" s="36" t="s">
        <v>119</v>
      </c>
      <c r="F99" s="70">
        <v>13018</v>
      </c>
      <c r="G99" s="71">
        <v>14000</v>
      </c>
      <c r="H99" s="68"/>
      <c r="I99" s="159" t="str">
        <f>VLOOKUP(C99,'Danh mục VT'!A$2:E$2898,5,FALSE)</f>
        <v>NVL</v>
      </c>
      <c r="J99" s="181">
        <f>VLOOKUP(C99,'Danh mục VT'!A$2:F$2898,6,FALSE)</f>
        <v>1548</v>
      </c>
      <c r="K99" s="181" t="s">
        <v>5870</v>
      </c>
      <c r="L99" s="183" t="s">
        <v>5905</v>
      </c>
      <c r="M99" s="147"/>
      <c r="N99" s="160"/>
      <c r="O99" s="169">
        <v>1</v>
      </c>
      <c r="P99" s="72">
        <v>-18</v>
      </c>
    </row>
    <row r="100" spans="1:16" s="65" customFormat="1" ht="43.5" customHeight="1">
      <c r="A100" s="27">
        <v>85</v>
      </c>
      <c r="B100" s="410"/>
      <c r="C100" s="29" t="s">
        <v>2021</v>
      </c>
      <c r="D100" s="35" t="str">
        <f>VLOOKUP($C100,'[2]Tài khoản'!A$2:D$2746,2,FALSE)</f>
        <v>IC,FLASH,TSOP48,1Gb,30nS</v>
      </c>
      <c r="E100" s="36" t="s">
        <v>119</v>
      </c>
      <c r="F100" s="70">
        <v>14858</v>
      </c>
      <c r="G100" s="71">
        <v>15350</v>
      </c>
      <c r="H100" s="68"/>
      <c r="I100" s="159" t="str">
        <f>VLOOKUP(C100,'Danh mục VT'!A$2:E$2898,5,FALSE)</f>
        <v>NVL</v>
      </c>
      <c r="J100" s="181">
        <f>VLOOKUP(C100,'Danh mục VT'!A$2:F$2898,6,FALSE)</f>
        <v>1548</v>
      </c>
      <c r="K100" s="181" t="s">
        <v>5870</v>
      </c>
      <c r="L100" s="183" t="s">
        <v>5905</v>
      </c>
      <c r="M100" s="147"/>
      <c r="N100" s="160"/>
      <c r="O100" s="169">
        <v>1</v>
      </c>
      <c r="P100" s="72">
        <v>62</v>
      </c>
    </row>
    <row r="101" spans="1:16" s="65" customFormat="1" ht="48.95" customHeight="1">
      <c r="A101" s="27">
        <v>86</v>
      </c>
      <c r="B101" s="410"/>
      <c r="C101" s="29" t="s">
        <v>5900</v>
      </c>
      <c r="D101" s="35" t="str">
        <f>VLOOKUP($C101,'[2]Tài khoản'!A$2:D$2746,2,FALSE)</f>
        <v>1.2A High Efficiency Step Down Converter in 2x2mm SON Package</v>
      </c>
      <c r="E101" s="36" t="s">
        <v>119</v>
      </c>
      <c r="F101" s="70">
        <v>14068</v>
      </c>
      <c r="G101" s="71">
        <v>15000</v>
      </c>
      <c r="H101" s="68"/>
      <c r="I101" s="159" t="e">
        <f>VLOOKUP(C101,'Danh mục VT'!A$2:E$2898,5,FALSE)</f>
        <v>#N/A</v>
      </c>
      <c r="J101" s="181">
        <v>1548</v>
      </c>
      <c r="K101" s="181" t="s">
        <v>5870</v>
      </c>
      <c r="L101" s="183" t="s">
        <v>5905</v>
      </c>
      <c r="M101" s="147"/>
      <c r="N101" s="160"/>
      <c r="O101" s="169">
        <v>1</v>
      </c>
      <c r="P101" s="72">
        <v>1982</v>
      </c>
    </row>
    <row r="102" spans="1:16" s="65" customFormat="1" ht="31.5" customHeight="1">
      <c r="A102" s="27">
        <v>87</v>
      </c>
      <c r="B102" s="410"/>
      <c r="C102" s="29" t="s">
        <v>2076</v>
      </c>
      <c r="D102" s="35" t="str">
        <f>VLOOKUP($C102,'[2]Tài khoản'!A$2:D$2746,2,FALSE)</f>
        <v>LDO,220mV,5SOT-23</v>
      </c>
      <c r="E102" s="36" t="s">
        <v>119</v>
      </c>
      <c r="F102" s="70">
        <v>14068</v>
      </c>
      <c r="G102" s="71">
        <v>15000</v>
      </c>
      <c r="H102" s="68"/>
      <c r="I102" s="159" t="str">
        <f>VLOOKUP(C102,'Danh mục VT'!A$2:E$2898,5,FALSE)</f>
        <v>NVL</v>
      </c>
      <c r="J102" s="181">
        <f>VLOOKUP(C102,'Danh mục VT'!A$2:F$2898,6,FALSE)</f>
        <v>1548</v>
      </c>
      <c r="K102" s="181" t="s">
        <v>5870</v>
      </c>
      <c r="L102" s="183" t="s">
        <v>5905</v>
      </c>
      <c r="M102" s="147"/>
      <c r="N102" s="160"/>
      <c r="O102" s="169">
        <v>1</v>
      </c>
      <c r="P102" s="72">
        <v>1982</v>
      </c>
    </row>
    <row r="103" spans="1:16" s="65" customFormat="1" ht="38.450000000000003" customHeight="1">
      <c r="A103" s="27">
        <v>88</v>
      </c>
      <c r="B103" s="410"/>
      <c r="C103" s="29" t="s">
        <v>2099</v>
      </c>
      <c r="D103" s="35" t="str">
        <f>VLOOKUP($C103,'[2]Tài khoản'!A$2:D$2746,2,FALSE)</f>
        <v>Dual channel sync buck, 4A/2A ouput, max 18V input</v>
      </c>
      <c r="E103" s="36" t="s">
        <v>119</v>
      </c>
      <c r="F103" s="70">
        <v>15018</v>
      </c>
      <c r="G103" s="71">
        <v>16000</v>
      </c>
      <c r="H103" s="68"/>
      <c r="I103" s="159" t="str">
        <f>VLOOKUP(C103,'Danh mục VT'!A$2:E$2898,5,FALSE)</f>
        <v>NVL</v>
      </c>
      <c r="J103" s="181">
        <f>VLOOKUP(C103,'Danh mục VT'!A$2:F$2898,6,FALSE)</f>
        <v>1548</v>
      </c>
      <c r="K103" s="181" t="s">
        <v>5870</v>
      </c>
      <c r="L103" s="183" t="s">
        <v>5905</v>
      </c>
      <c r="M103" s="147"/>
      <c r="N103" s="160"/>
      <c r="O103" s="169">
        <v>1</v>
      </c>
      <c r="P103" s="72">
        <v>-18</v>
      </c>
    </row>
    <row r="104" spans="1:16" s="65" customFormat="1" ht="38.450000000000003" customHeight="1">
      <c r="A104" s="27">
        <v>89</v>
      </c>
      <c r="B104" s="410"/>
      <c r="C104" s="29" t="s">
        <v>2160</v>
      </c>
      <c r="D104" s="35" t="str">
        <f>VLOOKUP($C104,'[2]Tài khoản'!A$2:D$2746,2,FALSE)</f>
        <v>XSTR,MOS,TSOP6,-20/20V,3.4/2.5A</v>
      </c>
      <c r="E104" s="36" t="s">
        <v>119</v>
      </c>
      <c r="F104" s="70">
        <v>27011</v>
      </c>
      <c r="G104" s="71">
        <v>27000</v>
      </c>
      <c r="H104" s="68"/>
      <c r="I104" s="159" t="str">
        <f>VLOOKUP(C104,'Danh mục VT'!A$2:E$2898,5,FALSE)</f>
        <v>NVL</v>
      </c>
      <c r="J104" s="181">
        <f>VLOOKUP(C104,'Danh mục VT'!A$2:F$2898,6,FALSE)</f>
        <v>1548</v>
      </c>
      <c r="K104" s="181" t="s">
        <v>5870</v>
      </c>
      <c r="L104" s="183" t="s">
        <v>5905</v>
      </c>
      <c r="M104" s="147"/>
      <c r="N104" s="160"/>
      <c r="O104" s="169">
        <v>2</v>
      </c>
      <c r="P104" s="72">
        <v>964</v>
      </c>
    </row>
    <row r="105" spans="1:16" s="65" customFormat="1" ht="38.450000000000003" customHeight="1">
      <c r="A105" s="27">
        <v>90</v>
      </c>
      <c r="B105" s="410"/>
      <c r="C105" s="29" t="s">
        <v>2138</v>
      </c>
      <c r="D105" s="35" t="str">
        <f>VLOOKUP($C105,'[2]Tài khoản'!A$2:D$2746,2,FALSE)</f>
        <v>XSTR,SIG,SOT23,40V,200mA,NPN,100HFE</v>
      </c>
      <c r="E105" s="36" t="s">
        <v>119</v>
      </c>
      <c r="F105" s="70">
        <v>12068</v>
      </c>
      <c r="G105" s="71">
        <v>12000</v>
      </c>
      <c r="H105" s="68"/>
      <c r="I105" s="159" t="str">
        <f>VLOOKUP(C105,'Danh mục VT'!A$2:E$2898,5,FALSE)</f>
        <v>NVL</v>
      </c>
      <c r="J105" s="181">
        <f>VLOOKUP(C105,'Danh mục VT'!A$2:F$2898,6,FALSE)</f>
        <v>1548</v>
      </c>
      <c r="K105" s="181" t="s">
        <v>5870</v>
      </c>
      <c r="L105" s="183" t="s">
        <v>5905</v>
      </c>
      <c r="M105" s="147"/>
      <c r="N105" s="160"/>
      <c r="O105" s="169">
        <v>1</v>
      </c>
      <c r="P105" s="72">
        <v>1682</v>
      </c>
    </row>
    <row r="106" spans="1:16" s="65" customFormat="1" ht="38.450000000000003" customHeight="1">
      <c r="A106" s="27">
        <v>91</v>
      </c>
      <c r="B106" s="410"/>
      <c r="C106" s="29" t="s">
        <v>2177</v>
      </c>
      <c r="D106" s="35" t="str">
        <f>VLOOKUP($C106,'[2]Tài khoản'!A$2:D$2746,2,FALSE)</f>
        <v>XSTR,MOS,SOT23,-20V,2.9A</v>
      </c>
      <c r="E106" s="36" t="s">
        <v>119</v>
      </c>
      <c r="F106" s="70">
        <v>14018</v>
      </c>
      <c r="G106" s="71">
        <v>15000</v>
      </c>
      <c r="H106" s="68"/>
      <c r="I106" s="159" t="str">
        <f>VLOOKUP(C106,'Danh mục VT'!A$2:E$2898,5,FALSE)</f>
        <v>NVL</v>
      </c>
      <c r="J106" s="181">
        <f>VLOOKUP(C106,'Danh mục VT'!A$2:F$2898,6,FALSE)</f>
        <v>1548</v>
      </c>
      <c r="K106" s="181" t="s">
        <v>5870</v>
      </c>
      <c r="L106" s="183" t="s">
        <v>5905</v>
      </c>
      <c r="M106" s="147"/>
      <c r="N106" s="160"/>
      <c r="O106" s="169">
        <v>1</v>
      </c>
      <c r="P106" s="72">
        <v>1982</v>
      </c>
    </row>
    <row r="107" spans="1:16" s="65" customFormat="1" ht="38.450000000000003" customHeight="1">
      <c r="A107" s="27">
        <v>92</v>
      </c>
      <c r="B107" s="410"/>
      <c r="C107" s="29" t="s">
        <v>2187</v>
      </c>
      <c r="D107" s="35" t="str">
        <f>VLOOKUP($C107,'[2]Tài khoản'!A$2:D$2746,2,FALSE)</f>
        <v>XSTR,MOS,PWRPAKSC70/6,-12/12V,4.5/4.5A</v>
      </c>
      <c r="E107" s="36" t="s">
        <v>119</v>
      </c>
      <c r="F107" s="70">
        <v>28036</v>
      </c>
      <c r="G107" s="71">
        <v>30000</v>
      </c>
      <c r="H107" s="68"/>
      <c r="I107" s="159" t="str">
        <f>VLOOKUP(C107,'Danh mục VT'!A$2:E$2898,5,FALSE)</f>
        <v>NVL</v>
      </c>
      <c r="J107" s="181">
        <f>VLOOKUP(C107,'Danh mục VT'!A$2:F$2898,6,FALSE)</f>
        <v>1548</v>
      </c>
      <c r="K107" s="181" t="s">
        <v>5870</v>
      </c>
      <c r="L107" s="183" t="s">
        <v>5905</v>
      </c>
      <c r="M107" s="147"/>
      <c r="N107" s="160"/>
      <c r="O107" s="169">
        <v>2</v>
      </c>
      <c r="P107" s="72">
        <v>964</v>
      </c>
    </row>
    <row r="108" spans="1:16" s="65" customFormat="1" ht="38.450000000000003" customHeight="1">
      <c r="A108" s="27">
        <v>93</v>
      </c>
      <c r="B108" s="410"/>
      <c r="C108" s="29" t="s">
        <v>6057</v>
      </c>
      <c r="D108" s="35" t="str">
        <f>VLOOKUP($C108,'[3]Tài khoản'!$A$2:$B$3359,2,FALSE)</f>
        <v>Mạch in PCB 4 lớp, mạ bạc</v>
      </c>
      <c r="E108" s="36" t="s">
        <v>119</v>
      </c>
      <c r="F108" s="70">
        <v>15000</v>
      </c>
      <c r="G108" s="110">
        <v>8000</v>
      </c>
      <c r="H108" s="68"/>
      <c r="I108" s="159" t="e">
        <f>VLOOKUP(C108,'Danh mục VT'!A$2:E$2898,5,FALSE)</f>
        <v>#N/A</v>
      </c>
      <c r="J108" s="181">
        <v>1548</v>
      </c>
      <c r="K108" s="181" t="s">
        <v>5870</v>
      </c>
      <c r="L108" s="183" t="s">
        <v>5905</v>
      </c>
      <c r="M108" s="147"/>
      <c r="N108" s="160"/>
      <c r="O108" s="169">
        <v>1</v>
      </c>
      <c r="P108" s="72">
        <v>0</v>
      </c>
    </row>
    <row r="109" spans="1:16" s="65" customFormat="1" ht="38.450000000000003" customHeight="1">
      <c r="A109" s="27">
        <v>94</v>
      </c>
      <c r="B109" s="410"/>
      <c r="C109" s="29" t="s">
        <v>1092</v>
      </c>
      <c r="D109" s="35" t="str">
        <f>VLOOKUP($C109,'[3]Tài khoản'!$A$2:$B$3359,2,FALSE)</f>
        <v>FIXED,IND,1.5uH,±20%,700MA,260mOhm</v>
      </c>
      <c r="E109" s="36" t="s">
        <v>119</v>
      </c>
      <c r="F109" s="70">
        <v>30000</v>
      </c>
      <c r="G109" s="71">
        <v>32000</v>
      </c>
      <c r="H109" s="68"/>
      <c r="I109" s="159" t="str">
        <f>VLOOKUP(C109,'Danh mục VT'!A$2:E$2898,5,FALSE)</f>
        <v>NVL</v>
      </c>
      <c r="J109" s="181">
        <f>VLOOKUP(C109,'Danh mục VT'!A$2:F$2898,6,FALSE)</f>
        <v>1548</v>
      </c>
      <c r="K109" s="181" t="s">
        <v>5870</v>
      </c>
      <c r="L109" s="183" t="s">
        <v>5905</v>
      </c>
      <c r="M109" s="147"/>
      <c r="N109" s="160"/>
      <c r="O109" s="169">
        <v>2</v>
      </c>
      <c r="P109" s="72">
        <v>1459</v>
      </c>
    </row>
    <row r="110" spans="1:16" s="173" customFormat="1" ht="23.25" customHeight="1">
      <c r="A110" s="171" t="s">
        <v>22</v>
      </c>
      <c r="B110" s="172"/>
      <c r="D110" s="174" t="s">
        <v>6371</v>
      </c>
      <c r="E110" s="175"/>
      <c r="F110" s="175"/>
      <c r="G110" s="175"/>
      <c r="H110" s="176"/>
      <c r="I110" s="90"/>
      <c r="J110" s="182"/>
      <c r="K110" s="182"/>
      <c r="L110" s="182"/>
      <c r="M110" s="90"/>
      <c r="N110" s="90"/>
      <c r="O110" s="177"/>
    </row>
    <row r="111" spans="1:16" s="77" customFormat="1" ht="21" customHeight="1">
      <c r="A111" s="82"/>
      <c r="E111" s="430" t="s">
        <v>6316</v>
      </c>
      <c r="F111" s="430"/>
      <c r="G111" s="430"/>
      <c r="H111" s="430"/>
      <c r="I111" s="63"/>
      <c r="J111" s="178"/>
      <c r="K111" s="178"/>
      <c r="L111" s="178"/>
      <c r="M111" s="63"/>
      <c r="N111" s="63"/>
      <c r="O111" s="81"/>
    </row>
    <row r="112" spans="1:16" s="77" customFormat="1">
      <c r="A112" s="433" t="s">
        <v>24</v>
      </c>
      <c r="B112" s="433"/>
      <c r="C112" s="433"/>
      <c r="D112" s="83" t="s">
        <v>25</v>
      </c>
      <c r="E112" s="433" t="s">
        <v>26</v>
      </c>
      <c r="F112" s="433"/>
      <c r="G112" s="435" t="s">
        <v>27</v>
      </c>
      <c r="H112" s="435"/>
      <c r="I112" s="63"/>
      <c r="J112" s="178"/>
      <c r="K112" s="178"/>
      <c r="L112" s="178"/>
      <c r="M112" s="63"/>
      <c r="N112" s="63"/>
      <c r="O112" s="81"/>
    </row>
    <row r="113" spans="1:17" s="89" customFormat="1">
      <c r="A113" s="434" t="s">
        <v>28</v>
      </c>
      <c r="B113" s="434"/>
      <c r="C113" s="434"/>
      <c r="D113" s="84" t="s">
        <v>28</v>
      </c>
      <c r="E113" s="434" t="s">
        <v>28</v>
      </c>
      <c r="F113" s="434"/>
      <c r="G113" s="86"/>
      <c r="H113" s="87"/>
      <c r="I113" s="63"/>
      <c r="J113" s="178"/>
      <c r="K113" s="178"/>
      <c r="L113" s="178"/>
      <c r="M113" s="63"/>
      <c r="N113" s="63"/>
      <c r="O113" s="88"/>
    </row>
    <row r="114" spans="1:17" s="65" customFormat="1">
      <c r="A114" s="1"/>
      <c r="B114" s="2"/>
      <c r="C114" s="2"/>
      <c r="D114" s="408"/>
      <c r="E114" s="408"/>
      <c r="F114" s="2"/>
      <c r="G114" s="2"/>
      <c r="H114" s="5"/>
      <c r="I114" s="63"/>
      <c r="J114" s="178"/>
      <c r="K114" s="178"/>
      <c r="L114" s="178"/>
      <c r="M114" s="63"/>
      <c r="N114" s="63"/>
      <c r="O114" s="64"/>
    </row>
    <row r="115" spans="1:17" s="65" customFormat="1">
      <c r="A115" s="1"/>
      <c r="B115" s="2"/>
      <c r="C115" s="2"/>
      <c r="D115" s="408"/>
      <c r="E115" s="408"/>
      <c r="F115" s="2"/>
      <c r="G115" s="2"/>
      <c r="H115" s="5"/>
      <c r="I115" s="63"/>
      <c r="J115" s="178"/>
      <c r="K115" s="178"/>
      <c r="L115" s="178"/>
      <c r="M115" s="63"/>
      <c r="N115" s="63"/>
      <c r="O115" s="64"/>
    </row>
    <row r="116" spans="1:17" s="65" customFormat="1">
      <c r="A116" s="1"/>
      <c r="B116" s="2"/>
      <c r="C116" s="2"/>
      <c r="D116" s="408"/>
      <c r="E116" s="408"/>
      <c r="F116" s="2"/>
      <c r="G116" s="2"/>
      <c r="H116" s="5"/>
      <c r="I116" s="63"/>
      <c r="J116" s="178"/>
      <c r="K116" s="178"/>
      <c r="L116" s="178"/>
      <c r="M116" s="63"/>
      <c r="N116" s="63"/>
      <c r="O116" s="64"/>
    </row>
    <row r="117" spans="1:17" s="65" customFormat="1">
      <c r="A117" s="1"/>
      <c r="B117" s="2"/>
      <c r="C117" s="2"/>
      <c r="D117" s="408"/>
      <c r="E117" s="408"/>
      <c r="F117" s="2"/>
      <c r="G117" s="2"/>
      <c r="H117" s="5"/>
      <c r="I117" s="63"/>
      <c r="J117" s="178"/>
      <c r="K117" s="178"/>
      <c r="L117" s="178"/>
      <c r="M117" s="63"/>
      <c r="N117" s="63"/>
      <c r="O117" s="64"/>
    </row>
    <row r="118" spans="1:17" s="57" customFormat="1">
      <c r="A118" s="422" t="s">
        <v>74</v>
      </c>
      <c r="B118" s="422"/>
      <c r="C118" s="422"/>
      <c r="D118" s="66" t="s">
        <v>87</v>
      </c>
      <c r="E118" s="2" t="s">
        <v>29</v>
      </c>
      <c r="F118" s="2"/>
      <c r="G118" s="2"/>
      <c r="H118" s="5"/>
      <c r="I118" s="63"/>
      <c r="J118" s="178"/>
      <c r="K118" s="178"/>
      <c r="L118" s="178"/>
      <c r="M118" s="63"/>
      <c r="N118" s="63"/>
      <c r="O118" s="26"/>
    </row>
    <row r="119" spans="1:17">
      <c r="P119" s="2"/>
      <c r="Q119" s="2"/>
    </row>
    <row r="120" spans="1:17">
      <c r="P120" s="2"/>
      <c r="Q120" s="2"/>
    </row>
    <row r="121" spans="1:17">
      <c r="P121" s="2"/>
      <c r="Q121" s="2"/>
    </row>
    <row r="122" spans="1:17">
      <c r="P122" s="2"/>
      <c r="Q122" s="2"/>
    </row>
    <row r="123" spans="1:17">
      <c r="P123" s="2"/>
      <c r="Q123" s="2"/>
    </row>
    <row r="124" spans="1:17">
      <c r="P124" s="2"/>
      <c r="Q124" s="2"/>
    </row>
    <row r="125" spans="1:17">
      <c r="P125" s="2"/>
      <c r="Q125" s="2"/>
    </row>
    <row r="126" spans="1:17">
      <c r="P126" s="2"/>
      <c r="Q126" s="2"/>
    </row>
    <row r="127" spans="1:17">
      <c r="P127" s="2"/>
      <c r="Q127" s="2"/>
    </row>
    <row r="128" spans="1:17">
      <c r="P128" s="2"/>
      <c r="Q128" s="2"/>
    </row>
    <row r="129" spans="1:17">
      <c r="A129" s="2"/>
      <c r="F129" s="2"/>
      <c r="G129" s="2"/>
      <c r="H129" s="2"/>
      <c r="I129" s="2"/>
      <c r="J129" s="19"/>
      <c r="K129" s="19"/>
      <c r="L129" s="19"/>
      <c r="M129" s="2"/>
      <c r="N129" s="2"/>
      <c r="O129" s="2"/>
      <c r="P129" s="2"/>
      <c r="Q129" s="2"/>
    </row>
    <row r="130" spans="1:17">
      <c r="A130" s="2"/>
      <c r="F130" s="2"/>
      <c r="G130" s="2"/>
      <c r="H130" s="2"/>
      <c r="I130" s="2"/>
      <c r="J130" s="19"/>
      <c r="K130" s="19"/>
      <c r="L130" s="19"/>
      <c r="M130" s="2"/>
      <c r="N130" s="2"/>
      <c r="O130" s="2"/>
      <c r="P130" s="2"/>
      <c r="Q130" s="2"/>
    </row>
    <row r="131" spans="1:17">
      <c r="A131" s="2"/>
      <c r="F131" s="2"/>
      <c r="G131" s="2"/>
      <c r="H131" s="2"/>
      <c r="I131" s="2"/>
      <c r="J131" s="19"/>
      <c r="K131" s="19"/>
      <c r="L131" s="19"/>
      <c r="M131" s="2"/>
      <c r="N131" s="2"/>
      <c r="O131" s="2"/>
      <c r="P131" s="2"/>
      <c r="Q131" s="2"/>
    </row>
    <row r="132" spans="1:17">
      <c r="A132" s="2"/>
      <c r="F132" s="2"/>
      <c r="G132" s="2"/>
      <c r="H132" s="2"/>
      <c r="I132" s="2"/>
      <c r="J132" s="19"/>
      <c r="K132" s="19"/>
      <c r="L132" s="19"/>
      <c r="M132" s="2"/>
      <c r="N132" s="2"/>
      <c r="O132" s="2"/>
      <c r="P132" s="2"/>
      <c r="Q132" s="2"/>
    </row>
    <row r="133" spans="1:17">
      <c r="A133" s="2"/>
      <c r="F133" s="2"/>
      <c r="G133" s="2"/>
      <c r="H133" s="2"/>
      <c r="I133" s="2"/>
      <c r="J133" s="19"/>
      <c r="K133" s="19"/>
      <c r="L133" s="19"/>
      <c r="M133" s="2"/>
      <c r="N133" s="2"/>
      <c r="O133" s="2"/>
      <c r="P133" s="2"/>
      <c r="Q133" s="2"/>
    </row>
    <row r="134" spans="1:17">
      <c r="A134" s="2"/>
      <c r="F134" s="2"/>
      <c r="G134" s="2"/>
      <c r="H134" s="2"/>
      <c r="I134" s="2"/>
      <c r="J134" s="19"/>
      <c r="K134" s="19"/>
      <c r="L134" s="19"/>
      <c r="M134" s="2"/>
      <c r="N134" s="2"/>
      <c r="O134" s="2"/>
      <c r="P134" s="2"/>
      <c r="Q134" s="2"/>
    </row>
    <row r="135" spans="1:17">
      <c r="A135" s="2"/>
      <c r="F135" s="2"/>
      <c r="G135" s="2"/>
      <c r="H135" s="2"/>
      <c r="I135" s="2"/>
      <c r="J135" s="19"/>
      <c r="K135" s="19"/>
      <c r="L135" s="19"/>
      <c r="M135" s="2"/>
      <c r="N135" s="2"/>
      <c r="O135" s="2"/>
      <c r="P135" s="2"/>
      <c r="Q135" s="2"/>
    </row>
    <row r="136" spans="1:17">
      <c r="A136" s="2"/>
      <c r="F136" s="2"/>
      <c r="G136" s="2"/>
      <c r="H136" s="2"/>
      <c r="I136" s="2"/>
      <c r="J136" s="19"/>
      <c r="K136" s="19"/>
      <c r="L136" s="19"/>
      <c r="M136" s="2"/>
      <c r="N136" s="2"/>
      <c r="O136" s="2"/>
      <c r="P136" s="2"/>
      <c r="Q136" s="2"/>
    </row>
    <row r="137" spans="1:17">
      <c r="A137" s="2"/>
      <c r="F137" s="2"/>
      <c r="G137" s="2"/>
      <c r="H137" s="2"/>
      <c r="I137" s="2"/>
      <c r="J137" s="19"/>
      <c r="K137" s="19"/>
      <c r="L137" s="19"/>
      <c r="M137" s="2"/>
      <c r="N137" s="2"/>
      <c r="O137" s="2"/>
      <c r="P137" s="2"/>
      <c r="Q137" s="2"/>
    </row>
    <row r="138" spans="1:17">
      <c r="A138" s="2"/>
      <c r="F138" s="2"/>
      <c r="G138" s="2"/>
      <c r="H138" s="2"/>
      <c r="I138" s="2"/>
      <c r="J138" s="19"/>
      <c r="K138" s="19"/>
      <c r="L138" s="19"/>
      <c r="M138" s="2"/>
      <c r="N138" s="2"/>
      <c r="O138" s="2"/>
      <c r="P138" s="2"/>
      <c r="Q138" s="2"/>
    </row>
    <row r="139" spans="1:17">
      <c r="A139" s="2"/>
      <c r="F139" s="2"/>
      <c r="G139" s="2"/>
      <c r="H139" s="2"/>
      <c r="I139" s="2"/>
      <c r="J139" s="19"/>
      <c r="K139" s="19"/>
      <c r="L139" s="19"/>
      <c r="M139" s="2"/>
      <c r="N139" s="2"/>
      <c r="O139" s="2"/>
      <c r="P139" s="2"/>
      <c r="Q139" s="2"/>
    </row>
    <row r="140" spans="1:17">
      <c r="A140" s="2"/>
      <c r="F140" s="2"/>
      <c r="G140" s="2"/>
      <c r="H140" s="2"/>
      <c r="I140" s="2"/>
      <c r="J140" s="19"/>
      <c r="K140" s="19"/>
      <c r="L140" s="19"/>
      <c r="M140" s="2"/>
      <c r="N140" s="2"/>
      <c r="O140" s="2"/>
      <c r="P140" s="2"/>
      <c r="Q140" s="2"/>
    </row>
    <row r="141" spans="1:17">
      <c r="A141" s="2"/>
      <c r="F141" s="2"/>
      <c r="G141" s="2"/>
      <c r="H141" s="2"/>
      <c r="I141" s="2"/>
      <c r="J141" s="19"/>
      <c r="K141" s="19"/>
      <c r="L141" s="19"/>
      <c r="M141" s="2"/>
      <c r="N141" s="2"/>
      <c r="O141" s="2"/>
      <c r="P141" s="2"/>
      <c r="Q141" s="2"/>
    </row>
    <row r="142" spans="1:17">
      <c r="A142" s="2"/>
      <c r="F142" s="2"/>
      <c r="G142" s="2"/>
      <c r="H142" s="2"/>
      <c r="I142" s="2"/>
      <c r="J142" s="19"/>
      <c r="K142" s="19"/>
      <c r="L142" s="19"/>
      <c r="M142" s="2"/>
      <c r="N142" s="2"/>
      <c r="O142" s="2"/>
      <c r="P142" s="2"/>
      <c r="Q142" s="2"/>
    </row>
    <row r="143" spans="1:17">
      <c r="A143" s="2"/>
      <c r="F143" s="2"/>
      <c r="G143" s="2"/>
      <c r="H143" s="2"/>
      <c r="I143" s="2"/>
      <c r="J143" s="19"/>
      <c r="K143" s="19"/>
      <c r="L143" s="19"/>
      <c r="M143" s="2"/>
      <c r="N143" s="2"/>
      <c r="O143" s="2"/>
      <c r="P143" s="2"/>
      <c r="Q143" s="2"/>
    </row>
    <row r="144" spans="1:17">
      <c r="A144" s="2"/>
      <c r="F144" s="2"/>
      <c r="G144" s="2"/>
      <c r="H144" s="2"/>
      <c r="I144" s="2"/>
      <c r="J144" s="19"/>
      <c r="K144" s="19"/>
      <c r="L144" s="19"/>
      <c r="M144" s="2"/>
      <c r="N144" s="2"/>
      <c r="O144" s="2"/>
      <c r="P144" s="2"/>
      <c r="Q144" s="2"/>
    </row>
    <row r="145" spans="1:17">
      <c r="A145" s="2"/>
      <c r="F145" s="2"/>
      <c r="G145" s="2"/>
      <c r="H145" s="2"/>
      <c r="I145" s="2"/>
      <c r="J145" s="19"/>
      <c r="K145" s="19"/>
      <c r="L145" s="19"/>
      <c r="M145" s="2"/>
      <c r="N145" s="2"/>
      <c r="O145" s="2"/>
      <c r="P145" s="2"/>
      <c r="Q145" s="2"/>
    </row>
    <row r="146" spans="1:17">
      <c r="A146" s="2"/>
      <c r="F146" s="2"/>
      <c r="G146" s="2"/>
      <c r="H146" s="2"/>
      <c r="I146" s="2"/>
      <c r="J146" s="19"/>
      <c r="K146" s="19"/>
      <c r="L146" s="19"/>
      <c r="M146" s="2"/>
      <c r="N146" s="2"/>
      <c r="O146" s="2"/>
      <c r="P146" s="2"/>
      <c r="Q146" s="2"/>
    </row>
    <row r="151" spans="1:17">
      <c r="A151" s="2"/>
      <c r="F151" s="2"/>
      <c r="G151" s="2"/>
      <c r="H151" s="2"/>
      <c r="I151" s="2"/>
      <c r="J151" s="19"/>
      <c r="K151" s="19"/>
      <c r="L151" s="19"/>
      <c r="M151" s="2"/>
      <c r="N151" s="2"/>
      <c r="O151" s="2"/>
      <c r="P151" s="2"/>
      <c r="Q151" s="2"/>
    </row>
    <row r="152" spans="1:17">
      <c r="A152" s="2"/>
      <c r="F152" s="2"/>
      <c r="G152" s="2"/>
      <c r="H152" s="2"/>
      <c r="I152" s="2"/>
      <c r="J152" s="19"/>
      <c r="K152" s="19"/>
      <c r="L152" s="19"/>
      <c r="M152" s="2"/>
      <c r="N152" s="2"/>
      <c r="O152" s="2"/>
      <c r="P152" s="2"/>
      <c r="Q152" s="2"/>
    </row>
    <row r="153" spans="1:17">
      <c r="A153" s="2"/>
      <c r="F153" s="2"/>
      <c r="G153" s="2"/>
      <c r="H153" s="2"/>
      <c r="I153" s="2"/>
      <c r="J153" s="19"/>
      <c r="K153" s="19"/>
      <c r="L153" s="19"/>
      <c r="M153" s="2"/>
      <c r="N153" s="2"/>
      <c r="O153" s="2"/>
      <c r="P153" s="2"/>
      <c r="Q153" s="2"/>
    </row>
    <row r="154" spans="1:17">
      <c r="A154" s="2"/>
      <c r="F154" s="2"/>
      <c r="G154" s="2"/>
      <c r="H154" s="2"/>
      <c r="I154" s="2"/>
      <c r="J154" s="19"/>
      <c r="K154" s="19"/>
      <c r="L154" s="19"/>
      <c r="M154" s="2"/>
      <c r="N154" s="2"/>
      <c r="O154" s="2"/>
      <c r="P154" s="2"/>
      <c r="Q154" s="2"/>
    </row>
    <row r="155" spans="1:17">
      <c r="A155" s="2"/>
      <c r="F155" s="2"/>
      <c r="G155" s="2"/>
      <c r="H155" s="2"/>
      <c r="I155" s="2"/>
      <c r="J155" s="19"/>
      <c r="K155" s="19"/>
      <c r="L155" s="19"/>
      <c r="M155" s="2"/>
      <c r="N155" s="2"/>
      <c r="O155" s="2"/>
      <c r="P155" s="2"/>
      <c r="Q155" s="2"/>
    </row>
    <row r="156" spans="1:17">
      <c r="A156" s="2"/>
      <c r="F156" s="2"/>
      <c r="G156" s="2"/>
      <c r="H156" s="2"/>
      <c r="I156" s="2"/>
      <c r="J156" s="19"/>
      <c r="K156" s="19"/>
      <c r="L156" s="19"/>
      <c r="M156" s="2"/>
      <c r="N156" s="2"/>
      <c r="O156" s="2"/>
      <c r="P156" s="2"/>
      <c r="Q156" s="2"/>
    </row>
    <row r="157" spans="1:17">
      <c r="A157" s="2"/>
      <c r="F157" s="2"/>
      <c r="G157" s="2"/>
      <c r="H157" s="2"/>
      <c r="I157" s="2"/>
      <c r="J157" s="19"/>
      <c r="K157" s="19"/>
      <c r="L157" s="19"/>
      <c r="M157" s="2"/>
      <c r="N157" s="2"/>
      <c r="O157" s="2"/>
      <c r="P157" s="2"/>
      <c r="Q157" s="2"/>
    </row>
    <row r="158" spans="1:17">
      <c r="A158" s="2"/>
      <c r="F158" s="2"/>
      <c r="G158" s="2"/>
      <c r="H158" s="2"/>
      <c r="I158" s="2"/>
      <c r="J158" s="19"/>
      <c r="K158" s="19"/>
      <c r="L158" s="19"/>
      <c r="M158" s="2"/>
      <c r="N158" s="2"/>
      <c r="O158" s="2"/>
      <c r="P158" s="2"/>
      <c r="Q158" s="2"/>
    </row>
  </sheetData>
  <mergeCells count="12">
    <mergeCell ref="A118:C118"/>
    <mergeCell ref="A4:H4"/>
    <mergeCell ref="A5:H5"/>
    <mergeCell ref="D14:D15"/>
    <mergeCell ref="E14:E15"/>
    <mergeCell ref="F14:H14"/>
    <mergeCell ref="E111:H111"/>
    <mergeCell ref="A112:C112"/>
    <mergeCell ref="E112:F112"/>
    <mergeCell ref="G112:H112"/>
    <mergeCell ref="A113:C113"/>
    <mergeCell ref="E113:F113"/>
  </mergeCells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opLeftCell="A4" workbookViewId="0">
      <selection activeCell="F16" sqref="F16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5.28515625" style="2" customWidth="1"/>
    <col min="5" max="5" width="7.7109375" style="2" customWidth="1"/>
    <col min="6" max="6" width="8.85546875" style="408" customWidth="1"/>
    <col min="7" max="7" width="10.2851562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408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408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408"/>
      <c r="G3" s="5"/>
      <c r="H3" s="6"/>
      <c r="I3" s="6"/>
      <c r="J3" s="6"/>
      <c r="K3" s="184"/>
      <c r="L3" s="184"/>
      <c r="M3" s="6"/>
      <c r="N3" s="7"/>
    </row>
    <row r="4" spans="1:14" s="8" customFormat="1" ht="24.7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.7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407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6341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6373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51</v>
      </c>
      <c r="E10" s="11" t="s">
        <v>6</v>
      </c>
      <c r="F10" s="408"/>
      <c r="G10" s="5" t="s">
        <v>50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6191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408" customFormat="1">
      <c r="A14" s="23" t="s">
        <v>11</v>
      </c>
      <c r="B14" s="409" t="s">
        <v>12</v>
      </c>
      <c r="C14" s="409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33" customHeight="1">
      <c r="A15" s="27"/>
      <c r="B15" s="410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0" customHeight="1">
      <c r="A16" s="27">
        <v>1</v>
      </c>
      <c r="B16" s="410"/>
      <c r="C16" s="106" t="s">
        <v>4769</v>
      </c>
      <c r="D16" s="35" t="str">
        <f>VLOOKUP($C16,'[2]Tài khoản'!A$2:D$2746,2,FALSE)</f>
        <v>Modem ONT iGate GW040-2</v>
      </c>
      <c r="E16" s="36" t="s">
        <v>5967</v>
      </c>
      <c r="F16" s="37">
        <v>5500</v>
      </c>
      <c r="G16" s="38">
        <f>F16</f>
        <v>5500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>
      <c r="A17" s="27"/>
      <c r="B17" s="410"/>
      <c r="C17" s="29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>
      <c r="A18" s="27"/>
      <c r="B18" s="410"/>
      <c r="C18" s="29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>
      <c r="A19" s="27"/>
      <c r="B19" s="410"/>
      <c r="C19" s="29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27"/>
      <c r="B20" s="410"/>
      <c r="C20" s="29"/>
      <c r="D20" s="35"/>
      <c r="E20" s="36"/>
      <c r="F20" s="37"/>
      <c r="G20" s="38"/>
      <c r="H20" s="58"/>
      <c r="I20" s="159"/>
      <c r="J20" s="159"/>
      <c r="K20" s="185"/>
      <c r="L20" s="181"/>
      <c r="M20" s="58"/>
      <c r="N20" s="148"/>
      <c r="O20" s="42"/>
      <c r="P20" s="42"/>
      <c r="Q20" s="42"/>
      <c r="R20" s="42"/>
      <c r="S20" s="42"/>
    </row>
    <row r="21" spans="1:19" s="8" customFormat="1">
      <c r="A21" s="43"/>
      <c r="B21" s="44"/>
      <c r="C21" s="45"/>
      <c r="D21" s="45"/>
      <c r="E21" s="44"/>
      <c r="F21" s="44"/>
      <c r="G21" s="43"/>
      <c r="H21" s="6"/>
      <c r="I21" s="6"/>
      <c r="J21" s="6"/>
      <c r="K21" s="184"/>
      <c r="L21" s="184"/>
      <c r="M21" s="6"/>
      <c r="N21" s="7"/>
    </row>
    <row r="22" spans="1:19">
      <c r="A22" s="14" t="s">
        <v>22</v>
      </c>
      <c r="B22" s="18"/>
      <c r="D22" s="11"/>
      <c r="E22" s="46"/>
      <c r="F22" s="46"/>
      <c r="G22" s="47"/>
      <c r="N22" s="48"/>
      <c r="O22" s="2"/>
      <c r="P22" s="2"/>
    </row>
    <row r="23" spans="1:19">
      <c r="E23" s="429" t="s">
        <v>6346</v>
      </c>
      <c r="F23" s="429"/>
      <c r="G23" s="429"/>
      <c r="N23" s="48"/>
      <c r="O23" s="2"/>
      <c r="P23" s="2"/>
    </row>
    <row r="24" spans="1:19">
      <c r="A24" s="420" t="s">
        <v>24</v>
      </c>
      <c r="B24" s="420"/>
      <c r="C24" s="420"/>
      <c r="D24" s="50" t="s">
        <v>25</v>
      </c>
      <c r="E24" s="420" t="s">
        <v>26</v>
      </c>
      <c r="F24" s="420"/>
      <c r="G24" s="436" t="s">
        <v>27</v>
      </c>
      <c r="H24" s="436"/>
      <c r="N24" s="48"/>
      <c r="O24" s="2"/>
      <c r="P24" s="2"/>
    </row>
    <row r="25" spans="1:19" s="408" customFormat="1">
      <c r="A25" s="421" t="s">
        <v>28</v>
      </c>
      <c r="B25" s="421"/>
      <c r="C25" s="421"/>
      <c r="D25" s="52" t="s">
        <v>28</v>
      </c>
      <c r="E25" s="421" t="s">
        <v>28</v>
      </c>
      <c r="F25" s="421"/>
      <c r="G25" s="55"/>
      <c r="H25" s="6"/>
      <c r="I25" s="6"/>
      <c r="J25" s="6"/>
      <c r="K25" s="184"/>
      <c r="L25" s="184"/>
      <c r="M25" s="6"/>
      <c r="N25" s="26"/>
    </row>
    <row r="26" spans="1:19" s="8" customFormat="1">
      <c r="A26" s="1"/>
      <c r="B26" s="2"/>
      <c r="C26" s="2"/>
      <c r="D26" s="408"/>
      <c r="E26" s="408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408"/>
      <c r="E27" s="408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408"/>
      <c r="E28" s="408"/>
      <c r="F28" s="2"/>
      <c r="G28" s="5"/>
      <c r="H28" s="6"/>
      <c r="I28" s="6"/>
      <c r="J28" s="6"/>
      <c r="K28" s="184"/>
      <c r="L28" s="184"/>
      <c r="M28" s="6"/>
      <c r="N28" s="7"/>
    </row>
    <row r="29" spans="1:19" s="8" customFormat="1">
      <c r="A29" s="1"/>
      <c r="B29" s="2"/>
      <c r="C29" s="2"/>
      <c r="D29" s="408"/>
      <c r="E29" s="408"/>
      <c r="F29" s="2"/>
      <c r="G29" s="5"/>
      <c r="H29" s="6"/>
      <c r="I29" s="6"/>
      <c r="J29" s="6"/>
      <c r="K29" s="184"/>
      <c r="L29" s="184"/>
      <c r="M29" s="6"/>
      <c r="N29" s="7"/>
    </row>
    <row r="30" spans="1:19" s="57" customFormat="1">
      <c r="A30" s="422" t="s">
        <v>74</v>
      </c>
      <c r="B30" s="422"/>
      <c r="C30" s="422"/>
      <c r="D30" s="408" t="s">
        <v>5968</v>
      </c>
      <c r="E30" s="2" t="s">
        <v>29</v>
      </c>
      <c r="F30" s="2"/>
      <c r="G30" s="5"/>
      <c r="H30" s="6"/>
      <c r="I30" s="6"/>
      <c r="J30" s="6"/>
      <c r="K30" s="184"/>
      <c r="L30" s="184"/>
      <c r="M30" s="6"/>
      <c r="N30" s="26"/>
    </row>
    <row r="31" spans="1:19">
      <c r="A31" s="2"/>
      <c r="F31" s="2"/>
      <c r="G31" s="2"/>
      <c r="H31" s="2"/>
      <c r="I31" s="2"/>
      <c r="J31" s="2"/>
      <c r="K31" s="19"/>
      <c r="L31" s="19"/>
      <c r="M31" s="2"/>
      <c r="N31" s="2"/>
      <c r="O31" s="2"/>
      <c r="P31" s="2"/>
    </row>
  </sheetData>
  <mergeCells count="13">
    <mergeCell ref="A30:C30"/>
    <mergeCell ref="E23:G23"/>
    <mergeCell ref="A24:C24"/>
    <mergeCell ref="E24:F24"/>
    <mergeCell ref="G24:H24"/>
    <mergeCell ref="A25:C25"/>
    <mergeCell ref="E25:F25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abSelected="1" topLeftCell="A4" workbookViewId="0">
      <selection activeCell="F19" sqref="F19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1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1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1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1"/>
      <c r="G3" s="5"/>
      <c r="H3" s="6"/>
      <c r="I3" s="6"/>
      <c r="J3" s="6"/>
      <c r="K3" s="184"/>
      <c r="L3" s="184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0.45" customHeight="1">
      <c r="A5" s="424" t="s">
        <v>5934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0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6341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6342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6343</v>
      </c>
      <c r="E10" s="11" t="s">
        <v>6</v>
      </c>
      <c r="F10" s="391"/>
      <c r="G10" s="5" t="s">
        <v>84</v>
      </c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6344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5935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1" customFormat="1">
      <c r="A14" s="23" t="s">
        <v>11</v>
      </c>
      <c r="B14" s="392" t="s">
        <v>12</v>
      </c>
      <c r="C14" s="392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93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27.2" customHeight="1">
      <c r="A16" s="27">
        <v>1</v>
      </c>
      <c r="B16" s="393"/>
      <c r="C16" s="156" t="s">
        <v>2641</v>
      </c>
      <c r="D16" s="35" t="str">
        <f>VLOOKUP($C16,'[2]Tài khoản'!A$2:D$2746,2,FALSE)</f>
        <v>Tem chống mở 25.0x35.0mm</v>
      </c>
      <c r="E16" s="36" t="s">
        <v>55</v>
      </c>
      <c r="F16" s="37">
        <v>100</v>
      </c>
      <c r="G16" s="38">
        <v>100</v>
      </c>
      <c r="H16" s="58"/>
      <c r="I16" s="159" t="str">
        <f>VLOOKUP(C16,'Danh mục VT'!A$2:E$2898,5,FALSE)</f>
        <v>NVL</v>
      </c>
      <c r="J16" s="159"/>
      <c r="K16" s="185">
        <f>VLOOKUP(C16,'Danh mục VT'!A$2:F$2898,6,FALSE)</f>
        <v>1548</v>
      </c>
      <c r="L16" s="181" t="str">
        <f>VLOOKUP(C16,'Danh mục VT'!A$2:D$2898,4,FALSE)</f>
        <v>15214</v>
      </c>
      <c r="M16" s="58"/>
      <c r="N16" s="145"/>
    </row>
    <row r="17" spans="1:19" s="8" customFormat="1" ht="15">
      <c r="A17" s="27"/>
      <c r="B17" s="393"/>
      <c r="C17" s="170"/>
      <c r="D17" s="35"/>
      <c r="E17" s="36"/>
      <c r="F17" s="37"/>
      <c r="G17" s="38"/>
      <c r="H17" s="58"/>
      <c r="I17" s="159"/>
      <c r="J17" s="159"/>
      <c r="K17" s="185"/>
      <c r="L17" s="181"/>
      <c r="M17" s="58"/>
      <c r="N17" s="145"/>
    </row>
    <row r="18" spans="1:19" s="8" customFormat="1" ht="15">
      <c r="A18" s="27"/>
      <c r="B18" s="393"/>
      <c r="C18" s="156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5">
      <c r="A19" s="27"/>
      <c r="B19" s="393"/>
      <c r="C19" s="170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6"/>
      <c r="N20" s="7"/>
    </row>
    <row r="21" spans="1:19" ht="19.5" customHeight="1">
      <c r="A21" s="14" t="s">
        <v>22</v>
      </c>
      <c r="B21" s="18"/>
      <c r="D21" s="11" t="s">
        <v>6345</v>
      </c>
      <c r="E21" s="46"/>
      <c r="F21" s="46"/>
      <c r="G21" s="47"/>
      <c r="N21" s="48"/>
      <c r="O21" s="2"/>
      <c r="P21" s="2"/>
    </row>
    <row r="22" spans="1:19">
      <c r="E22" s="429" t="s">
        <v>6346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91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91"/>
      <c r="E25" s="391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91"/>
      <c r="E26" s="391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1"/>
      <c r="E27" s="391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>
      <c r="A28" s="1"/>
      <c r="B28" s="2"/>
      <c r="C28" s="2"/>
      <c r="D28" s="391"/>
      <c r="E28" s="391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391" t="s">
        <v>6343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H14:H15"/>
    <mergeCell ref="A4:G4"/>
    <mergeCell ref="A5:G5"/>
    <mergeCell ref="D14:D15"/>
    <mergeCell ref="E14:E15"/>
    <mergeCell ref="F14:G14"/>
    <mergeCell ref="A29:C29"/>
    <mergeCell ref="E22:G22"/>
    <mergeCell ref="A23:C23"/>
    <mergeCell ref="E23:F23"/>
    <mergeCell ref="G23:H23"/>
    <mergeCell ref="A24:C24"/>
    <mergeCell ref="E24:F24"/>
  </mergeCells>
  <pageMargins left="0.7" right="0.7" top="0.75" bottom="0.75" header="0.3" footer="0.3"/>
  <pageSetup paperSize="9"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topLeftCell="A7" workbookViewId="0">
      <selection activeCell="G16" sqref="G16:G17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6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2.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6341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6367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32</v>
      </c>
      <c r="E10" s="11" t="s">
        <v>6</v>
      </c>
      <c r="F10" s="396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6368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6" customFormat="1">
      <c r="A14" s="23" t="s">
        <v>11</v>
      </c>
      <c r="B14" s="397" t="s">
        <v>12</v>
      </c>
      <c r="C14" s="3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7.25" customHeight="1">
      <c r="A16" s="27">
        <v>1</v>
      </c>
      <c r="B16" s="398"/>
      <c r="C16" s="156" t="s">
        <v>35</v>
      </c>
      <c r="D16" s="35" t="str">
        <f>VLOOKUP($C16,'[2]Tài khoản'!A$2:D$2746,2,FALSE)</f>
        <v>Smartphone Lotus S2 PRO 3G900 không có logo VNPT màu đen</v>
      </c>
      <c r="E16" s="36" t="s">
        <v>55</v>
      </c>
      <c r="F16" s="37">
        <v>200</v>
      </c>
      <c r="G16" s="38">
        <v>200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45.75" customHeight="1">
      <c r="A17" s="27">
        <v>2</v>
      </c>
      <c r="B17" s="398"/>
      <c r="C17" s="170" t="s">
        <v>36</v>
      </c>
      <c r="D17" s="35" t="str">
        <f>VLOOKUP($C17,'[2]Tài khoản'!A$2:D$2746,2,FALSE)</f>
        <v>Smartphone Lotus S2 PRO 3G900 không có logo VNPT màu trắng</v>
      </c>
      <c r="E17" s="36" t="s">
        <v>55</v>
      </c>
      <c r="F17" s="37">
        <v>50</v>
      </c>
      <c r="G17" s="38">
        <v>50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 ht="15">
      <c r="A18" s="27"/>
      <c r="B18" s="398"/>
      <c r="C18" s="156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5">
      <c r="A19" s="27"/>
      <c r="B19" s="398"/>
      <c r="C19" s="170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6"/>
      <c r="N20" s="7"/>
    </row>
    <row r="21" spans="1:19" ht="20.45" customHeight="1">
      <c r="A21" s="14" t="s">
        <v>22</v>
      </c>
      <c r="B21" s="18"/>
      <c r="D21" s="11" t="s">
        <v>6369</v>
      </c>
      <c r="E21" s="46"/>
      <c r="F21" s="46"/>
      <c r="G21" s="47"/>
      <c r="N21" s="48"/>
      <c r="O21" s="2"/>
      <c r="P21" s="2"/>
    </row>
    <row r="22" spans="1:19">
      <c r="E22" s="429" t="s">
        <v>6346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96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96"/>
      <c r="E25" s="396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96"/>
      <c r="E26" s="396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6"/>
      <c r="E27" s="39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t="18.75" customHeight="1">
      <c r="A28" s="1"/>
      <c r="B28" s="2"/>
      <c r="C28" s="2"/>
      <c r="D28" s="396"/>
      <c r="E28" s="396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404" t="s">
        <v>32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A29:C29"/>
    <mergeCell ref="E22:G22"/>
    <mergeCell ref="A23:C23"/>
    <mergeCell ref="E23:F23"/>
    <mergeCell ref="G23:H23"/>
    <mergeCell ref="A24:C24"/>
    <mergeCell ref="E24:F24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F8" sqref="F8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396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396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396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396"/>
      <c r="G3" s="5"/>
      <c r="H3" s="6"/>
      <c r="I3" s="6"/>
      <c r="J3" s="6"/>
      <c r="K3" s="184"/>
      <c r="L3" s="184"/>
      <c r="M3" s="6"/>
      <c r="N3" s="7"/>
    </row>
    <row r="4" spans="1:14" s="8" customFormat="1" ht="26.2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1.7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395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6341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6370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2" t="s">
        <v>5968</v>
      </c>
      <c r="E10" s="11" t="s">
        <v>6</v>
      </c>
      <c r="F10" s="396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5981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396" customFormat="1">
      <c r="A14" s="23" t="s">
        <v>11</v>
      </c>
      <c r="B14" s="397" t="s">
        <v>12</v>
      </c>
      <c r="C14" s="397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398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48.95" customHeight="1">
      <c r="A16" s="27">
        <v>1</v>
      </c>
      <c r="B16" s="398"/>
      <c r="C16" s="406" t="s">
        <v>47</v>
      </c>
      <c r="D16" s="35" t="str">
        <f>VLOOKUP($C16,'[2]Tài khoản'!A$2:D$2746,2,FALSE)</f>
        <v>Smartphone Lotus S2 ULC 3G900 không có logo VNPT màu đen</v>
      </c>
      <c r="E16" s="36" t="s">
        <v>55</v>
      </c>
      <c r="F16" s="37">
        <v>30</v>
      </c>
      <c r="G16" s="38">
        <v>30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47.25" customHeight="1">
      <c r="A17" s="27">
        <v>2</v>
      </c>
      <c r="B17" s="398"/>
      <c r="C17" s="406" t="s">
        <v>48</v>
      </c>
      <c r="D17" s="35" t="str">
        <f>VLOOKUP($C17,'[2]Tài khoản'!A$2:D$2746,2,FALSE)</f>
        <v>Smartphone Lotus S2 ULC 3G900 không có logo VNPT màu trắng</v>
      </c>
      <c r="E17" s="36" t="s">
        <v>55</v>
      </c>
      <c r="F17" s="37">
        <v>30</v>
      </c>
      <c r="G17" s="38">
        <v>30</v>
      </c>
      <c r="H17" s="58"/>
      <c r="I17" s="159" t="str">
        <f>VLOOKUP(C17,'Danh mục VT'!A$2:E$2898,5,FALSE)</f>
        <v>TP</v>
      </c>
      <c r="J17" s="159"/>
      <c r="K17" s="185"/>
      <c r="L17" s="181"/>
      <c r="M17" s="58"/>
      <c r="N17" s="145"/>
    </row>
    <row r="18" spans="1:19" s="8" customFormat="1" ht="15">
      <c r="A18" s="27"/>
      <c r="B18" s="398"/>
      <c r="C18" s="156"/>
      <c r="D18" s="35"/>
      <c r="E18" s="36"/>
      <c r="F18" s="37"/>
      <c r="G18" s="38"/>
      <c r="H18" s="58"/>
      <c r="I18" s="159"/>
      <c r="J18" s="159"/>
      <c r="K18" s="185"/>
      <c r="L18" s="181"/>
      <c r="M18" s="58"/>
      <c r="N18" s="145"/>
    </row>
    <row r="19" spans="1:19" s="8" customFormat="1" ht="15">
      <c r="A19" s="27"/>
      <c r="B19" s="398"/>
      <c r="C19" s="170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 ht="10.5" customHeigh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6"/>
      <c r="N20" s="7"/>
    </row>
    <row r="21" spans="1:19">
      <c r="A21" s="14" t="s">
        <v>22</v>
      </c>
      <c r="B21" s="18"/>
      <c r="D21" s="11"/>
      <c r="E21" s="46"/>
      <c r="F21" s="46"/>
      <c r="G21" s="47"/>
      <c r="N21" s="48"/>
      <c r="O21" s="2"/>
      <c r="P21" s="2"/>
    </row>
    <row r="22" spans="1:19">
      <c r="E22" s="429" t="s">
        <v>6346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396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396"/>
      <c r="E25" s="396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396"/>
      <c r="E26" s="396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396"/>
      <c r="E27" s="396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t="15.75" customHeight="1">
      <c r="A28" s="1"/>
      <c r="B28" s="2"/>
      <c r="C28" s="2"/>
      <c r="D28" s="396"/>
      <c r="E28" s="396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404" t="s">
        <v>5968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A29:C29"/>
    <mergeCell ref="E22:G22"/>
    <mergeCell ref="A23:C23"/>
    <mergeCell ref="E23:F23"/>
    <mergeCell ref="G23:H23"/>
    <mergeCell ref="A24:C24"/>
    <mergeCell ref="E24:F24"/>
    <mergeCell ref="H14:H15"/>
    <mergeCell ref="A4:G4"/>
    <mergeCell ref="A5:G5"/>
    <mergeCell ref="D14:D15"/>
    <mergeCell ref="E14:E15"/>
    <mergeCell ref="F14:G14"/>
  </mergeCells>
  <pageMargins left="0.7" right="0.7" top="0.75" bottom="0.75" header="0.3" footer="0.3"/>
  <pageSetup paperSize="9"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"/>
  <sheetViews>
    <sheetView workbookViewId="0">
      <selection activeCell="I18" sqref="I18"/>
    </sheetView>
  </sheetViews>
  <sheetFormatPr defaultColWidth="9.140625" defaultRowHeight="12.75" outlineLevelCol="1"/>
  <cols>
    <col min="1" max="1" width="4.85546875" style="1" customWidth="1"/>
    <col min="2" max="2" width="5.5703125" style="2" hidden="1" customWidth="1" outlineLevel="1"/>
    <col min="3" max="3" width="20.140625" style="2" customWidth="1" collapsed="1"/>
    <col min="4" max="4" width="27.140625" style="2" customWidth="1"/>
    <col min="5" max="5" width="7.7109375" style="2" customWidth="1"/>
    <col min="6" max="6" width="8.85546875" style="413" customWidth="1"/>
    <col min="7" max="7" width="8.7109375" style="5" customWidth="1"/>
    <col min="8" max="8" width="8" style="6" customWidth="1"/>
    <col min="9" max="10" width="13" style="6" customWidth="1"/>
    <col min="11" max="12" width="9.140625" style="184"/>
    <col min="13" max="13" width="12.140625" style="6" customWidth="1"/>
    <col min="14" max="14" width="13.5703125" style="7" customWidth="1"/>
    <col min="15" max="15" width="22.42578125" style="8" customWidth="1"/>
    <col min="16" max="16" width="35.140625" style="8" customWidth="1"/>
    <col min="17" max="17" width="14.140625" style="2" customWidth="1"/>
    <col min="18" max="18" width="20" style="2" customWidth="1"/>
    <col min="19" max="227" width="9.140625" style="2"/>
    <col min="228" max="228" width="5.42578125" style="2" customWidth="1"/>
    <col min="229" max="229" width="18.140625" style="2" customWidth="1"/>
    <col min="230" max="230" width="28.42578125" style="2" customWidth="1"/>
    <col min="231" max="231" width="7.7109375" style="2" customWidth="1"/>
    <col min="232" max="232" width="9" style="2" customWidth="1"/>
    <col min="233" max="233" width="7.5703125" style="2" customWidth="1"/>
    <col min="234" max="234" width="10.140625" style="2" bestFit="1" customWidth="1"/>
    <col min="235" max="235" width="10.140625" style="2" customWidth="1"/>
    <col min="236" max="237" width="11.140625" style="2" bestFit="1" customWidth="1"/>
    <col min="238" max="16384" width="9.140625" style="2"/>
  </cols>
  <sheetData>
    <row r="1" spans="1:14" s="8" customFormat="1">
      <c r="A1" s="1" t="s">
        <v>103</v>
      </c>
      <c r="B1" s="2"/>
      <c r="C1" s="3"/>
      <c r="D1" s="3"/>
      <c r="E1" s="2"/>
      <c r="F1" s="413"/>
      <c r="G1" s="5"/>
      <c r="H1" s="6"/>
      <c r="I1" s="6"/>
      <c r="J1" s="6"/>
      <c r="K1" s="184"/>
      <c r="L1" s="184"/>
      <c r="M1" s="6"/>
      <c r="N1" s="7"/>
    </row>
    <row r="2" spans="1:14" s="8" customFormat="1">
      <c r="A2" s="1" t="s">
        <v>83</v>
      </c>
      <c r="B2" s="2"/>
      <c r="C2" s="3"/>
      <c r="D2" s="3"/>
      <c r="E2" s="2"/>
      <c r="F2" s="413"/>
      <c r="G2" s="5"/>
      <c r="H2" s="6"/>
      <c r="I2" s="6"/>
      <c r="J2" s="6"/>
      <c r="K2" s="184"/>
      <c r="L2" s="184"/>
      <c r="M2" s="6"/>
      <c r="N2" s="7"/>
    </row>
    <row r="3" spans="1:14" s="8" customFormat="1">
      <c r="A3" s="1"/>
      <c r="B3" s="2"/>
      <c r="C3" s="9"/>
      <c r="D3" s="2"/>
      <c r="E3" s="2"/>
      <c r="F3" s="413"/>
      <c r="G3" s="5"/>
      <c r="H3" s="6"/>
      <c r="I3" s="6"/>
      <c r="J3" s="6"/>
      <c r="K3" s="184"/>
      <c r="L3" s="184"/>
      <c r="M3" s="6"/>
      <c r="N3" s="7"/>
    </row>
    <row r="4" spans="1:14" s="8" customFormat="1" ht="22.5" customHeight="1">
      <c r="A4" s="423" t="s">
        <v>2</v>
      </c>
      <c r="B4" s="423"/>
      <c r="C4" s="423"/>
      <c r="D4" s="423"/>
      <c r="E4" s="423"/>
      <c r="F4" s="423"/>
      <c r="G4" s="423"/>
      <c r="H4" s="6"/>
      <c r="I4" s="6"/>
      <c r="J4" s="6"/>
      <c r="K4" s="184"/>
      <c r="L4" s="184"/>
      <c r="M4" s="6"/>
      <c r="N4" s="7"/>
    </row>
    <row r="5" spans="1:14" s="8" customFormat="1" ht="22.5" customHeight="1">
      <c r="A5" s="424" t="s">
        <v>3</v>
      </c>
      <c r="B5" s="424"/>
      <c r="C5" s="424"/>
      <c r="D5" s="424"/>
      <c r="E5" s="424"/>
      <c r="F5" s="424"/>
      <c r="G5" s="424"/>
      <c r="H5" s="6"/>
      <c r="I5" s="6" t="s">
        <v>5910</v>
      </c>
      <c r="J5" s="6"/>
      <c r="K5" s="184"/>
      <c r="L5" s="184"/>
      <c r="M5" s="6"/>
      <c r="N5" s="7"/>
    </row>
    <row r="6" spans="1:14" s="8" customFormat="1">
      <c r="A6" s="1"/>
      <c r="B6" s="2"/>
      <c r="C6" s="3"/>
      <c r="D6" s="3"/>
      <c r="E6" s="3"/>
      <c r="F6" s="412"/>
      <c r="G6" s="5"/>
      <c r="H6" s="6"/>
      <c r="I6" s="6"/>
      <c r="J6" s="6"/>
      <c r="K6" s="184"/>
      <c r="L6" s="184"/>
      <c r="M6" s="6"/>
      <c r="N6" s="7"/>
    </row>
    <row r="7" spans="1:14" s="8" customFormat="1">
      <c r="A7" s="1"/>
      <c r="B7" s="2"/>
      <c r="C7" s="2"/>
      <c r="D7" s="11"/>
      <c r="E7" s="11" t="s">
        <v>6341</v>
      </c>
      <c r="F7" s="12"/>
      <c r="G7" s="5"/>
      <c r="H7" s="6"/>
      <c r="I7" s="6"/>
      <c r="J7" s="6"/>
      <c r="K7" s="184"/>
      <c r="L7" s="184"/>
      <c r="M7" s="6"/>
      <c r="N7" s="7"/>
    </row>
    <row r="8" spans="1:14" s="8" customFormat="1">
      <c r="A8" s="1"/>
      <c r="B8" s="2"/>
      <c r="C8" s="2"/>
      <c r="D8" s="11"/>
      <c r="E8" s="11" t="s">
        <v>4</v>
      </c>
      <c r="F8" s="93" t="s">
        <v>6374</v>
      </c>
      <c r="G8" s="5"/>
      <c r="H8" s="6"/>
      <c r="I8" s="6"/>
      <c r="J8" s="6"/>
      <c r="K8" s="184"/>
      <c r="L8" s="184"/>
      <c r="M8" s="6"/>
      <c r="N8" s="7"/>
    </row>
    <row r="10" spans="1:14" s="8" customFormat="1">
      <c r="A10" s="14" t="s">
        <v>5</v>
      </c>
      <c r="B10" s="15"/>
      <c r="C10" s="2"/>
      <c r="D10" s="19" t="s">
        <v>32</v>
      </c>
      <c r="E10" s="11" t="s">
        <v>6</v>
      </c>
      <c r="F10" s="413"/>
      <c r="G10" s="5"/>
      <c r="H10" s="6"/>
      <c r="I10" s="6"/>
      <c r="J10" s="6"/>
      <c r="K10" s="184"/>
      <c r="L10" s="184"/>
      <c r="M10" s="6"/>
      <c r="N10" s="7"/>
    </row>
    <row r="11" spans="1:14" s="8" customFormat="1">
      <c r="A11" s="14" t="s">
        <v>7</v>
      </c>
      <c r="B11" s="18"/>
      <c r="C11" s="2"/>
      <c r="D11" s="19" t="s">
        <v>6375</v>
      </c>
      <c r="E11" s="20"/>
      <c r="F11" s="2"/>
      <c r="G11" s="5"/>
      <c r="H11" s="6"/>
      <c r="I11" s="6"/>
      <c r="J11" s="6"/>
      <c r="K11" s="184"/>
      <c r="L11" s="184"/>
      <c r="M11" s="6"/>
      <c r="N11" s="7"/>
    </row>
    <row r="12" spans="1:14" s="8" customFormat="1">
      <c r="A12" s="1" t="s">
        <v>8</v>
      </c>
      <c r="B12" s="19"/>
      <c r="C12" s="19"/>
      <c r="D12" s="19" t="s">
        <v>9</v>
      </c>
      <c r="E12" s="21" t="s">
        <v>10</v>
      </c>
      <c r="F12" s="22"/>
      <c r="G12" s="5"/>
      <c r="H12" s="6"/>
      <c r="I12" s="6"/>
      <c r="J12" s="6"/>
      <c r="K12" s="184"/>
      <c r="L12" s="184"/>
      <c r="M12" s="6"/>
      <c r="N12" s="7"/>
    </row>
    <row r="14" spans="1:14" s="413" customFormat="1">
      <c r="A14" s="23" t="s">
        <v>11</v>
      </c>
      <c r="B14" s="414" t="s">
        <v>12</v>
      </c>
      <c r="C14" s="414" t="s">
        <v>13</v>
      </c>
      <c r="D14" s="425" t="s">
        <v>14</v>
      </c>
      <c r="E14" s="425" t="s">
        <v>15</v>
      </c>
      <c r="F14" s="427" t="s">
        <v>16</v>
      </c>
      <c r="G14" s="428"/>
      <c r="H14" s="418" t="s">
        <v>12</v>
      </c>
      <c r="I14" s="151" t="s">
        <v>5889</v>
      </c>
      <c r="J14" s="151" t="s">
        <v>5906</v>
      </c>
      <c r="K14" s="179" t="s">
        <v>183</v>
      </c>
      <c r="L14" s="179" t="s">
        <v>184</v>
      </c>
      <c r="M14" s="149" t="s">
        <v>186</v>
      </c>
      <c r="N14" s="153" t="s">
        <v>187</v>
      </c>
    </row>
    <row r="15" spans="1:14" s="8" customFormat="1" ht="29.25" customHeight="1">
      <c r="A15" s="27"/>
      <c r="B15" s="415"/>
      <c r="C15" s="29"/>
      <c r="D15" s="426"/>
      <c r="E15" s="426"/>
      <c r="F15" s="31" t="s">
        <v>17</v>
      </c>
      <c r="G15" s="32" t="s">
        <v>18</v>
      </c>
      <c r="H15" s="419"/>
      <c r="I15" s="152"/>
      <c r="J15" s="152"/>
      <c r="K15" s="180"/>
      <c r="L15" s="180"/>
      <c r="M15" s="150"/>
      <c r="N15" s="154"/>
    </row>
    <row r="16" spans="1:14" s="8" customFormat="1" ht="38.25">
      <c r="A16" s="27">
        <v>1</v>
      </c>
      <c r="B16" s="415"/>
      <c r="C16" s="156" t="s">
        <v>35</v>
      </c>
      <c r="D16" s="35" t="str">
        <f>VLOOKUP($C16,'Danh mục VT'!A:B,2,FALSE)</f>
        <v>Smartphone Lotus S2 PRO 3G900 không có logo VNPT màu đen</v>
      </c>
      <c r="E16" s="36" t="s">
        <v>37</v>
      </c>
      <c r="F16" s="37">
        <v>10</v>
      </c>
      <c r="G16" s="37">
        <v>10</v>
      </c>
      <c r="H16" s="58"/>
      <c r="I16" s="159" t="str">
        <f>VLOOKUP(C16,'Danh mục VT'!A$2:E$2898,5,FALSE)</f>
        <v>TP</v>
      </c>
      <c r="J16" s="159"/>
      <c r="K16" s="185">
        <f>VLOOKUP(C16,'Danh mục VT'!A$2:F$2898,6,FALSE)</f>
        <v>0</v>
      </c>
      <c r="L16" s="181" t="str">
        <f>VLOOKUP(C16,'Danh mục VT'!A$2:D$2898,4,FALSE)</f>
        <v>15511</v>
      </c>
      <c r="M16" s="58"/>
      <c r="N16" s="145"/>
    </row>
    <row r="17" spans="1:19" s="8" customFormat="1" ht="15">
      <c r="A17" s="27">
        <v>2</v>
      </c>
      <c r="B17" s="415"/>
      <c r="C17" s="170" t="s">
        <v>41</v>
      </c>
      <c r="D17" s="35" t="str">
        <f>VLOOKUP($C17,'Danh mục VT'!A:B,2,FALSE)</f>
        <v>Flip cover black</v>
      </c>
      <c r="E17" s="36" t="s">
        <v>21</v>
      </c>
      <c r="F17" s="37">
        <v>20</v>
      </c>
      <c r="G17" s="37">
        <v>20</v>
      </c>
      <c r="H17" s="58"/>
      <c r="I17" s="159" t="str">
        <f>VLOOKUP(C17,'Danh mục VT'!A$2:E$2898,5,FALSE)</f>
        <v>NVL</v>
      </c>
      <c r="J17" s="159"/>
      <c r="K17" s="185"/>
      <c r="L17" s="181"/>
      <c r="M17" s="58"/>
      <c r="N17" s="145"/>
    </row>
    <row r="18" spans="1:19" s="8" customFormat="1" ht="15">
      <c r="A18" s="27">
        <v>3</v>
      </c>
      <c r="B18" s="415"/>
      <c r="C18" s="170" t="s">
        <v>43</v>
      </c>
      <c r="D18" s="35" t="str">
        <f>VLOOKUP($C18,'Danh mục VT'!A:B,2,FALSE)</f>
        <v>Flip cover white</v>
      </c>
      <c r="E18" s="36" t="s">
        <v>21</v>
      </c>
      <c r="F18" s="37">
        <v>20</v>
      </c>
      <c r="G18" s="37">
        <v>20</v>
      </c>
      <c r="H18" s="58"/>
      <c r="I18" s="159" t="str">
        <f>VLOOKUP(C18,'Danh mục VT'!A$2:E$2898,5,FALSE)</f>
        <v>NVL</v>
      </c>
      <c r="J18" s="159"/>
      <c r="K18" s="185"/>
      <c r="L18" s="181"/>
      <c r="M18" s="58"/>
      <c r="N18" s="145"/>
    </row>
    <row r="19" spans="1:19" s="8" customFormat="1" ht="15">
      <c r="A19" s="27"/>
      <c r="B19" s="415"/>
      <c r="C19" s="170"/>
      <c r="D19" s="35"/>
      <c r="E19" s="36"/>
      <c r="F19" s="37"/>
      <c r="G19" s="38"/>
      <c r="H19" s="58"/>
      <c r="I19" s="159"/>
      <c r="J19" s="159"/>
      <c r="K19" s="185"/>
      <c r="L19" s="181"/>
      <c r="M19" s="58"/>
      <c r="N19" s="148"/>
      <c r="O19" s="42"/>
      <c r="P19" s="42"/>
      <c r="Q19" s="42"/>
      <c r="R19" s="42"/>
      <c r="S19" s="42"/>
    </row>
    <row r="20" spans="1:19" s="8" customFormat="1">
      <c r="A20" s="43"/>
      <c r="B20" s="44"/>
      <c r="C20" s="45"/>
      <c r="D20" s="45"/>
      <c r="E20" s="44"/>
      <c r="F20" s="44"/>
      <c r="G20" s="43"/>
      <c r="H20" s="6"/>
      <c r="I20" s="6"/>
      <c r="J20" s="6"/>
      <c r="K20" s="184"/>
      <c r="L20" s="184"/>
      <c r="M20" s="6"/>
      <c r="N20" s="7"/>
    </row>
    <row r="21" spans="1:19" ht="20.45" customHeight="1">
      <c r="A21" s="14" t="s">
        <v>22</v>
      </c>
      <c r="B21" s="18"/>
      <c r="D21" s="11" t="s">
        <v>6376</v>
      </c>
      <c r="E21" s="46"/>
      <c r="F21" s="46"/>
      <c r="G21" s="47"/>
      <c r="N21" s="48"/>
      <c r="O21" s="2"/>
      <c r="P21" s="2"/>
    </row>
    <row r="22" spans="1:19">
      <c r="E22" s="429" t="s">
        <v>6346</v>
      </c>
      <c r="F22" s="429"/>
      <c r="G22" s="429"/>
      <c r="N22" s="48"/>
      <c r="O22" s="2"/>
      <c r="P22" s="2"/>
    </row>
    <row r="23" spans="1:19">
      <c r="A23" s="420" t="s">
        <v>24</v>
      </c>
      <c r="B23" s="420"/>
      <c r="C23" s="420"/>
      <c r="D23" s="50" t="s">
        <v>25</v>
      </c>
      <c r="E23" s="420" t="s">
        <v>26</v>
      </c>
      <c r="F23" s="420"/>
      <c r="G23" s="436" t="s">
        <v>27</v>
      </c>
      <c r="H23" s="436"/>
      <c r="N23" s="48"/>
      <c r="O23" s="2"/>
      <c r="P23" s="2"/>
    </row>
    <row r="24" spans="1:19" s="413" customFormat="1">
      <c r="A24" s="421" t="s">
        <v>28</v>
      </c>
      <c r="B24" s="421"/>
      <c r="C24" s="421"/>
      <c r="D24" s="52" t="s">
        <v>28</v>
      </c>
      <c r="E24" s="421" t="s">
        <v>28</v>
      </c>
      <c r="F24" s="421"/>
      <c r="G24" s="55"/>
      <c r="H24" s="6"/>
      <c r="I24" s="6"/>
      <c r="J24" s="6"/>
      <c r="K24" s="184"/>
      <c r="L24" s="184"/>
      <c r="M24" s="6"/>
      <c r="N24" s="26"/>
    </row>
    <row r="25" spans="1:19" s="8" customFormat="1">
      <c r="A25" s="1"/>
      <c r="B25" s="2"/>
      <c r="C25" s="2"/>
      <c r="D25" s="413"/>
      <c r="E25" s="413"/>
      <c r="F25" s="2"/>
      <c r="G25" s="5"/>
      <c r="H25" s="6"/>
      <c r="I25" s="6"/>
      <c r="J25" s="6"/>
      <c r="K25" s="184"/>
      <c r="L25" s="184"/>
      <c r="M25" s="6"/>
      <c r="N25" s="7"/>
    </row>
    <row r="26" spans="1:19" s="8" customFormat="1">
      <c r="A26" s="1"/>
      <c r="B26" s="2"/>
      <c r="C26" s="2"/>
      <c r="D26" s="413"/>
      <c r="E26" s="413"/>
      <c r="F26" s="2"/>
      <c r="G26" s="5"/>
      <c r="H26" s="6"/>
      <c r="I26" s="6"/>
      <c r="J26" s="6"/>
      <c r="K26" s="184"/>
      <c r="L26" s="184"/>
      <c r="M26" s="6"/>
      <c r="N26" s="7"/>
    </row>
    <row r="27" spans="1:19" s="8" customFormat="1">
      <c r="A27" s="1"/>
      <c r="B27" s="2"/>
      <c r="C27" s="2"/>
      <c r="D27" s="413"/>
      <c r="E27" s="413"/>
      <c r="F27" s="2"/>
      <c r="G27" s="5"/>
      <c r="H27" s="6"/>
      <c r="I27" s="6"/>
      <c r="J27" s="6"/>
      <c r="K27" s="184"/>
      <c r="L27" s="184"/>
      <c r="M27" s="6"/>
      <c r="N27" s="7"/>
    </row>
    <row r="28" spans="1:19" s="8" customFormat="1" ht="18.75" customHeight="1">
      <c r="A28" s="1"/>
      <c r="B28" s="2"/>
      <c r="C28" s="2"/>
      <c r="D28" s="413"/>
      <c r="E28" s="413"/>
      <c r="F28" s="2"/>
      <c r="G28" s="5"/>
      <c r="H28" s="6"/>
      <c r="I28" s="6"/>
      <c r="J28" s="6"/>
      <c r="K28" s="184"/>
      <c r="L28" s="184"/>
      <c r="M28" s="6"/>
      <c r="N28" s="7"/>
    </row>
    <row r="29" spans="1:19" s="57" customFormat="1">
      <c r="A29" s="422" t="s">
        <v>74</v>
      </c>
      <c r="B29" s="422"/>
      <c r="C29" s="422"/>
      <c r="D29" s="416" t="s">
        <v>32</v>
      </c>
      <c r="E29" s="2" t="s">
        <v>29</v>
      </c>
      <c r="F29" s="2"/>
      <c r="G29" s="5"/>
      <c r="H29" s="6"/>
      <c r="I29" s="6"/>
      <c r="J29" s="6"/>
      <c r="K29" s="184"/>
      <c r="L29" s="184"/>
      <c r="M29" s="6"/>
      <c r="N29" s="26"/>
    </row>
    <row r="30" spans="1:19">
      <c r="A30" s="2"/>
      <c r="F30" s="2"/>
      <c r="G30" s="2"/>
      <c r="H30" s="2"/>
      <c r="I30" s="2"/>
      <c r="J30" s="2"/>
      <c r="K30" s="19"/>
      <c r="L30" s="19"/>
      <c r="M30" s="2"/>
      <c r="N30" s="2"/>
      <c r="O30" s="2"/>
      <c r="P30" s="2"/>
    </row>
  </sheetData>
  <mergeCells count="13">
    <mergeCell ref="H14:H15"/>
    <mergeCell ref="A4:G4"/>
    <mergeCell ref="A5:G5"/>
    <mergeCell ref="D14:D15"/>
    <mergeCell ref="E14:E15"/>
    <mergeCell ref="F14:G14"/>
    <mergeCell ref="A29:C29"/>
    <mergeCell ref="E22:G22"/>
    <mergeCell ref="A23:C23"/>
    <mergeCell ref="E23:F23"/>
    <mergeCell ref="G23:H23"/>
    <mergeCell ref="A24:C24"/>
    <mergeCell ref="E24:F24"/>
  </mergeCells>
  <pageMargins left="0.7" right="0.7" top="0.75" bottom="0.75" header="0.3" footer="0.3"/>
  <pageSetup paperSize="9"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182</vt:i4>
      </vt:variant>
      <vt:variant>
        <vt:lpstr>Named Ranges</vt:lpstr>
      </vt:variant>
      <vt:variant>
        <vt:i4>7</vt:i4>
      </vt:variant>
    </vt:vector>
  </HeadingPairs>
  <TitlesOfParts>
    <vt:vector size="189" baseType="lpstr">
      <vt:lpstr>Danh mục VT</vt:lpstr>
      <vt:lpstr>350B</vt:lpstr>
      <vt:lpstr>362</vt:lpstr>
      <vt:lpstr>361</vt:lpstr>
      <vt:lpstr>154364A</vt:lpstr>
      <vt:lpstr>154364B</vt:lpstr>
      <vt:lpstr>154364C</vt:lpstr>
      <vt:lpstr>154365</vt:lpstr>
      <vt:lpstr>154366</vt:lpstr>
      <vt:lpstr>154367 (a.Toàn làm)</vt:lpstr>
      <vt:lpstr>154368</vt:lpstr>
      <vt:lpstr>154369</vt:lpstr>
      <vt:lpstr>4371</vt:lpstr>
      <vt:lpstr>154372</vt:lpstr>
      <vt:lpstr>4373</vt:lpstr>
      <vt:lpstr>4374</vt:lpstr>
      <vt:lpstr>4375A</vt:lpstr>
      <vt:lpstr>4376</vt:lpstr>
      <vt:lpstr>4377</vt:lpstr>
      <vt:lpstr>4378</vt:lpstr>
      <vt:lpstr>4379</vt:lpstr>
      <vt:lpstr>4380</vt:lpstr>
      <vt:lpstr>4381</vt:lpstr>
      <vt:lpstr>4383</vt:lpstr>
      <vt:lpstr>4384</vt:lpstr>
      <vt:lpstr>4385A</vt:lpstr>
      <vt:lpstr>4385B</vt:lpstr>
      <vt:lpstr>4386</vt:lpstr>
      <vt:lpstr>4387</vt:lpstr>
      <vt:lpstr>4388A</vt:lpstr>
      <vt:lpstr>4388B</vt:lpstr>
      <vt:lpstr>4389</vt:lpstr>
      <vt:lpstr>4390</vt:lpstr>
      <vt:lpstr>4391</vt:lpstr>
      <vt:lpstr>4392</vt:lpstr>
      <vt:lpstr>4394</vt:lpstr>
      <vt:lpstr>4395</vt:lpstr>
      <vt:lpstr>4396</vt:lpstr>
      <vt:lpstr>4397</vt:lpstr>
      <vt:lpstr>4398</vt:lpstr>
      <vt:lpstr>4399</vt:lpstr>
      <vt:lpstr>4400</vt:lpstr>
      <vt:lpstr>4401A</vt:lpstr>
      <vt:lpstr>4401B</vt:lpstr>
      <vt:lpstr>4402</vt:lpstr>
      <vt:lpstr>4403</vt:lpstr>
      <vt:lpstr>4404</vt:lpstr>
      <vt:lpstr>4405</vt:lpstr>
      <vt:lpstr>4406</vt:lpstr>
      <vt:lpstr>4407</vt:lpstr>
      <vt:lpstr>4408</vt:lpstr>
      <vt:lpstr>4409</vt:lpstr>
      <vt:lpstr>4410</vt:lpstr>
      <vt:lpstr>4411</vt:lpstr>
      <vt:lpstr>4412</vt:lpstr>
      <vt:lpstr>4413</vt:lpstr>
      <vt:lpstr>4414</vt:lpstr>
      <vt:lpstr>4415</vt:lpstr>
      <vt:lpstr>4416</vt:lpstr>
      <vt:lpstr>4417</vt:lpstr>
      <vt:lpstr>4418</vt:lpstr>
      <vt:lpstr>4419(chờ thực xuất)</vt:lpstr>
      <vt:lpstr>4420</vt:lpstr>
      <vt:lpstr>4421</vt:lpstr>
      <vt:lpstr>4423</vt:lpstr>
      <vt:lpstr>4424</vt:lpstr>
      <vt:lpstr>4425(đã sửa sau vkx)</vt:lpstr>
      <vt:lpstr>4426</vt:lpstr>
      <vt:lpstr>4427</vt:lpstr>
      <vt:lpstr>4428</vt:lpstr>
      <vt:lpstr>4429</vt:lpstr>
      <vt:lpstr>4430</vt:lpstr>
      <vt:lpstr>4431</vt:lpstr>
      <vt:lpstr>4432</vt:lpstr>
      <vt:lpstr>4433</vt:lpstr>
      <vt:lpstr>4435</vt:lpstr>
      <vt:lpstr>4436</vt:lpstr>
      <vt:lpstr>4437</vt:lpstr>
      <vt:lpstr>4438</vt:lpstr>
      <vt:lpstr>4439</vt:lpstr>
      <vt:lpstr>4442</vt:lpstr>
      <vt:lpstr>4443</vt:lpstr>
      <vt:lpstr>4444</vt:lpstr>
      <vt:lpstr>4445</vt:lpstr>
      <vt:lpstr>4446</vt:lpstr>
      <vt:lpstr>4447</vt:lpstr>
      <vt:lpstr>4449(Đã sửa sau VKX)</vt:lpstr>
      <vt:lpstr>4450</vt:lpstr>
      <vt:lpstr>4451</vt:lpstr>
      <vt:lpstr>4452</vt:lpstr>
      <vt:lpstr>4453</vt:lpstr>
      <vt:lpstr>4454</vt:lpstr>
      <vt:lpstr>4455</vt:lpstr>
      <vt:lpstr>4456</vt:lpstr>
      <vt:lpstr>4457</vt:lpstr>
      <vt:lpstr>4458</vt:lpstr>
      <vt:lpstr>4459</vt:lpstr>
      <vt:lpstr>4460</vt:lpstr>
      <vt:lpstr>4461</vt:lpstr>
      <vt:lpstr>4462</vt:lpstr>
      <vt:lpstr>4463</vt:lpstr>
      <vt:lpstr>4464</vt:lpstr>
      <vt:lpstr>4465</vt:lpstr>
      <vt:lpstr>4466</vt:lpstr>
      <vt:lpstr>4467</vt:lpstr>
      <vt:lpstr>4468</vt:lpstr>
      <vt:lpstr>4469</vt:lpstr>
      <vt:lpstr>4470</vt:lpstr>
      <vt:lpstr>4471</vt:lpstr>
      <vt:lpstr>4472</vt:lpstr>
      <vt:lpstr>4473</vt:lpstr>
      <vt:lpstr>4474</vt:lpstr>
      <vt:lpstr>4476</vt:lpstr>
      <vt:lpstr>4477</vt:lpstr>
      <vt:lpstr>4478</vt:lpstr>
      <vt:lpstr>4479</vt:lpstr>
      <vt:lpstr>4480</vt:lpstr>
      <vt:lpstr>4481</vt:lpstr>
      <vt:lpstr>4482(YCX118)</vt:lpstr>
      <vt:lpstr>4483(a.toàn)</vt:lpstr>
      <vt:lpstr>4484</vt:lpstr>
      <vt:lpstr>4485</vt:lpstr>
      <vt:lpstr>4486</vt:lpstr>
      <vt:lpstr>4487</vt:lpstr>
      <vt:lpstr>4488</vt:lpstr>
      <vt:lpstr>4489</vt:lpstr>
      <vt:lpstr>4490</vt:lpstr>
      <vt:lpstr>4491</vt:lpstr>
      <vt:lpstr>4492</vt:lpstr>
      <vt:lpstr>4493</vt:lpstr>
      <vt:lpstr>4494</vt:lpstr>
      <vt:lpstr>4495</vt:lpstr>
      <vt:lpstr>4496</vt:lpstr>
      <vt:lpstr>4497</vt:lpstr>
      <vt:lpstr>4498</vt:lpstr>
      <vt:lpstr>4499</vt:lpstr>
      <vt:lpstr>4500</vt:lpstr>
      <vt:lpstr>4501</vt:lpstr>
      <vt:lpstr>4502</vt:lpstr>
      <vt:lpstr>4503</vt:lpstr>
      <vt:lpstr>4504</vt:lpstr>
      <vt:lpstr>4505</vt:lpstr>
      <vt:lpstr>4506</vt:lpstr>
      <vt:lpstr>4507</vt:lpstr>
      <vt:lpstr>4508</vt:lpstr>
      <vt:lpstr>4509</vt:lpstr>
      <vt:lpstr>4510</vt:lpstr>
      <vt:lpstr>4511</vt:lpstr>
      <vt:lpstr>4512</vt:lpstr>
      <vt:lpstr>4513</vt:lpstr>
      <vt:lpstr>4514B</vt:lpstr>
      <vt:lpstr>4515(a.toàn)</vt:lpstr>
      <vt:lpstr>4516</vt:lpstr>
      <vt:lpstr>4517</vt:lpstr>
      <vt:lpstr>4518</vt:lpstr>
      <vt:lpstr>4519</vt:lpstr>
      <vt:lpstr>4520(a.toàn)</vt:lpstr>
      <vt:lpstr>4521</vt:lpstr>
      <vt:lpstr>4522</vt:lpstr>
      <vt:lpstr>4523A</vt:lpstr>
      <vt:lpstr>4523B</vt:lpstr>
      <vt:lpstr>4524(đã sửa sau vkx)</vt:lpstr>
      <vt:lpstr>4525(a.toàn)</vt:lpstr>
      <vt:lpstr>4526</vt:lpstr>
      <vt:lpstr>4527</vt:lpstr>
      <vt:lpstr>4528</vt:lpstr>
      <vt:lpstr>4529</vt:lpstr>
      <vt:lpstr>4530</vt:lpstr>
      <vt:lpstr>4531</vt:lpstr>
      <vt:lpstr>4532</vt:lpstr>
      <vt:lpstr>4533</vt:lpstr>
      <vt:lpstr>4534</vt:lpstr>
      <vt:lpstr>4535</vt:lpstr>
      <vt:lpstr>4536</vt:lpstr>
      <vt:lpstr>4537</vt:lpstr>
      <vt:lpstr>4538</vt:lpstr>
      <vt:lpstr>4541(a.toàn)</vt:lpstr>
      <vt:lpstr>4542</vt:lpstr>
      <vt:lpstr>4543</vt:lpstr>
      <vt:lpstr>4544</vt:lpstr>
      <vt:lpstr>4546</vt:lpstr>
      <vt:lpstr>XUẤT BS 538</vt:lpstr>
      <vt:lpstr>'350B'!Print_Area</vt:lpstr>
      <vt:lpstr>'361'!Print_Area</vt:lpstr>
      <vt:lpstr>'362'!Print_Area</vt:lpstr>
      <vt:lpstr>'4546'!Print_Area</vt:lpstr>
      <vt:lpstr>'350B'!Print_Titles</vt:lpstr>
      <vt:lpstr>'361'!Print_Titles</vt:lpstr>
      <vt:lpstr>'362'!Print_Titles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7 Pro</dc:creator>
  <cp:lastModifiedBy>windows7</cp:lastModifiedBy>
  <cp:lastPrinted>2015-12-29T13:48:59Z</cp:lastPrinted>
  <dcterms:created xsi:type="dcterms:W3CDTF">2015-12-10T07:38:57Z</dcterms:created>
  <dcterms:modified xsi:type="dcterms:W3CDTF">2015-12-30T01:19:48Z</dcterms:modified>
</cp:coreProperties>
</file>