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F" sheetId="1" r:id="rId4"/>
    <sheet name="Worksheet" sheetId="2" r:id="rId5"/>
  </sheets>
  <definedNames>
    <definedName name="_xlnm.Print_Area" localSheetId="0">'BAF'!$A$1:$L$59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<sst xmlns="http://schemas.openxmlformats.org/spreadsheetml/2006/main" uniqueCount="139">
  <si>
    <t>2948 Barossa Valley Way, Tanunda SA 5352</t>
  </si>
  <si>
    <t>PO Box 1170, Tanunda SA 5352</t>
  </si>
  <si>
    <t>ABN:  34 166 991 171</t>
  </si>
  <si>
    <t>Ph: (08) 8563 3046  Fax: (08) 8563 3643  Email: admin@barossatrading.com</t>
  </si>
  <si>
    <t>BA132</t>
  </si>
  <si>
    <t>BOTTLING APPROVAL FORM    (BAF)</t>
  </si>
  <si>
    <t>Customer Name:</t>
  </si>
  <si>
    <t>Barossa Trading and Bottling Company Pty Ltd</t>
  </si>
  <si>
    <t>RUN:</t>
  </si>
  <si>
    <t>Team member</t>
  </si>
  <si>
    <t>Supervisor</t>
  </si>
  <si>
    <t>No. of Units per Case</t>
  </si>
  <si>
    <t>Unit Cost</t>
  </si>
  <si>
    <t>Case Cost</t>
  </si>
  <si>
    <t>Contact Person:</t>
  </si>
  <si>
    <t>Ethan Lin</t>
  </si>
  <si>
    <t>0426546592</t>
  </si>
  <si>
    <t>Bob Li</t>
  </si>
  <si>
    <t>0422983978</t>
  </si>
  <si>
    <t>Address:</t>
  </si>
  <si>
    <t>Phone:</t>
  </si>
  <si>
    <t>Email:</t>
  </si>
  <si>
    <t>production@barossatrading.com</t>
  </si>
  <si>
    <t>bob@barossatrading.com</t>
  </si>
  <si>
    <t>Fax:</t>
  </si>
  <si>
    <t>Product:</t>
  </si>
  <si>
    <t>pppp</t>
  </si>
  <si>
    <t>Order No.#</t>
  </si>
  <si>
    <t>eqeq1</t>
  </si>
  <si>
    <t>Req Cases</t>
  </si>
  <si>
    <t>Qty Run</t>
  </si>
  <si>
    <t>Cases Required</t>
  </si>
  <si>
    <t>Pack Size</t>
  </si>
  <si>
    <t>X 750ml</t>
  </si>
  <si>
    <t>Samples Required</t>
  </si>
  <si>
    <t>Run Length</t>
  </si>
  <si>
    <t>Run Out Wine</t>
  </si>
  <si>
    <t>Req'd by:</t>
  </si>
  <si>
    <t>Total Cases</t>
  </si>
  <si>
    <t>Quantity (litres)</t>
  </si>
  <si>
    <t>COA</t>
  </si>
  <si>
    <t>YES</t>
  </si>
  <si>
    <t>Samples</t>
  </si>
  <si>
    <t>Units</t>
  </si>
  <si>
    <t>Tank #</t>
  </si>
  <si>
    <t>LIP</t>
  </si>
  <si>
    <t>QA Holdback</t>
  </si>
  <si>
    <t>Bulk Vol in Tank</t>
  </si>
  <si>
    <t>Alc% on Label</t>
  </si>
  <si>
    <t>Lab Sample</t>
  </si>
  <si>
    <t>Wine Code:</t>
  </si>
  <si>
    <t>Alc % in Tank</t>
  </si>
  <si>
    <t>Wine Batch:</t>
  </si>
  <si>
    <t>Turbidity</t>
  </si>
  <si>
    <t>DO2 %:</t>
  </si>
  <si>
    <t>Additives</t>
  </si>
  <si>
    <t>Lot Number:</t>
  </si>
  <si>
    <t>Supervisor :</t>
  </si>
  <si>
    <t>Label operator:</t>
  </si>
  <si>
    <t>Bottling Date:</t>
  </si>
  <si>
    <t>Filtration please tick.</t>
  </si>
  <si>
    <t>Screen (all NTU)</t>
  </si>
  <si>
    <t>10's (&lt;35 NTU)</t>
  </si>
  <si>
    <t>30's (&lt;15 NTU)</t>
  </si>
  <si>
    <t>60's (&lt;1 NTU)</t>
  </si>
  <si>
    <t>Sterile (&lt;1 NTU, Filterability Pass)</t>
  </si>
  <si>
    <t>If wine needs in line filtration it must be delivered less than 1 NTU bottle ready</t>
  </si>
  <si>
    <t>Supply</t>
  </si>
  <si>
    <t>Dry Goods</t>
  </si>
  <si>
    <t>Code</t>
  </si>
  <si>
    <t>Description</t>
  </si>
  <si>
    <t>bottle plant</t>
  </si>
  <si>
    <t>BTBC</t>
  </si>
  <si>
    <t>Bottle</t>
  </si>
  <si>
    <t>330MM ANTIQUE GREEN RIESLING SCREW CAP</t>
  </si>
  <si>
    <t>750ml</t>
  </si>
  <si>
    <t>Cork</t>
  </si>
  <si>
    <t>1+1 PLAIN</t>
  </si>
  <si>
    <t>1+1 PTD VINOCOR LOGO</t>
  </si>
  <si>
    <t>44x24mm</t>
  </si>
  <si>
    <t>Capsule</t>
  </si>
  <si>
    <t>BRREDPOLY</t>
  </si>
  <si>
    <t>BRIGHT RED POLY 29.25MM</t>
  </si>
  <si>
    <t>30x60mm</t>
  </si>
  <si>
    <t>Screw Cap</t>
  </si>
  <si>
    <t>MAROON</t>
  </si>
  <si>
    <t>MAROON 290C SCREW CAP 30X60</t>
  </si>
  <si>
    <t>CUST</t>
  </si>
  <si>
    <t xml:space="preserve">Label </t>
  </si>
  <si>
    <t>Carton</t>
  </si>
  <si>
    <t>155906PKBR</t>
  </si>
  <si>
    <t>BROWN 6 PACK EXPORT</t>
  </si>
  <si>
    <t>12x750ml</t>
  </si>
  <si>
    <t>Divider</t>
  </si>
  <si>
    <t>6B275</t>
  </si>
  <si>
    <t>275MM 6PK DIVIDER</t>
  </si>
  <si>
    <t>160mm</t>
  </si>
  <si>
    <t>Wine</t>
  </si>
  <si>
    <t>Other</t>
  </si>
  <si>
    <t>OAK</t>
  </si>
  <si>
    <t>Exact Wording on Carton Inkjet</t>
  </si>
  <si>
    <t>Carton labels</t>
  </si>
  <si>
    <t xml:space="preserve">    No</t>
  </si>
  <si>
    <t>Bottle Print</t>
  </si>
  <si>
    <t>LOT/TIME YYYY/MM/DD</t>
  </si>
  <si>
    <t>Bottle Label Height</t>
  </si>
  <si>
    <t>Neck:</t>
  </si>
  <si>
    <t>N/A</t>
  </si>
  <si>
    <t>mm from base of cap center to front label</t>
  </si>
  <si>
    <t>Front:</t>
  </si>
  <si>
    <t>mm from Base of Bottle</t>
  </si>
  <si>
    <t>Back:</t>
  </si>
  <si>
    <t xml:space="preserve">or Top of Back label level with front </t>
  </si>
  <si>
    <t>Pallet only swap Chep on collection, or purchase our plain pallets @ $21 each, or supply your own pallets prior to bottling</t>
  </si>
  <si>
    <t>Pallet type</t>
  </si>
  <si>
    <t>CS SUPPLY</t>
  </si>
  <si>
    <t>CAN BE</t>
  </si>
  <si>
    <t>Bottles:</t>
  </si>
  <si>
    <t>Upright</t>
  </si>
  <si>
    <t>X</t>
  </si>
  <si>
    <t>Cartons/lLayer</t>
  </si>
  <si>
    <t>Inverted</t>
  </si>
  <si>
    <t>Layers/Pallet</t>
  </si>
  <si>
    <t>Laydown</t>
  </si>
  <si>
    <t>Cartons/Pallet</t>
  </si>
  <si>
    <t>Slip sheets</t>
  </si>
  <si>
    <t>Cartons:</t>
  </si>
  <si>
    <t>Cardboard</t>
  </si>
  <si>
    <t>NO</t>
  </si>
  <si>
    <t>Stretch Wrap</t>
  </si>
  <si>
    <t>Std</t>
  </si>
  <si>
    <t>CONT. SIZE</t>
  </si>
  <si>
    <t>40FT</t>
  </si>
  <si>
    <t>Once bottled dispatch to;</t>
  </si>
  <si>
    <t>Nominated Freight Co:</t>
  </si>
  <si>
    <t>Service Fee</t>
  </si>
  <si>
    <t>CUSTOMER SIGN:</t>
  </si>
  <si>
    <t>DATE:</t>
  </si>
  <si>
    <t>Total</t>
  </si>
</sst>
</file>

<file path=xl/styles.xml><?xml version="1.0" encoding="utf-8"?>
<styleSheet xmlns="http://schemas.openxmlformats.org/spreadsheetml/2006/main" xml:space="preserve">
  <numFmts count="2">
    <numFmt numFmtId="164" formatCode="d/mm/yyyy;@"/>
    <numFmt numFmtId="165" formatCode="0.000"/>
  </numFmts>
  <fonts count="4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70C0"/>
      <name val="Arial"/>
    </font>
    <font>
      <b val="0"/>
      <i val="0"/>
      <strike val="0"/>
      <u val="none"/>
      <sz val="14"/>
      <color rgb="FF000000"/>
      <name val="Arial Black"/>
    </font>
    <font>
      <b val="0"/>
      <i val="0"/>
      <strike val="0"/>
      <u val="none"/>
      <sz val="12"/>
      <color rgb="FF000000"/>
      <name val="Arial Black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Arial Black"/>
    </font>
    <font>
      <b val="0"/>
      <i val="0"/>
      <strike val="0"/>
      <u val="single"/>
      <sz val="11"/>
      <color rgb="FF0000FF"/>
      <name val="Arial"/>
    </font>
    <font>
      <b val="0"/>
      <i val="0"/>
      <strike val="0"/>
      <u val="single"/>
      <sz val="14"/>
      <color rgb="FF000000"/>
      <name val="Arial Black"/>
    </font>
    <font>
      <b val="1"/>
      <i val="0"/>
      <strike val="0"/>
      <u val="none"/>
      <sz val="10"/>
      <color rgb="FF000000"/>
      <name val="Arial Black"/>
    </font>
    <font>
      <b val="1"/>
      <i val="0"/>
      <strike val="0"/>
      <u val="none"/>
      <sz val="6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C00000"/>
      <name val="Arial"/>
    </font>
    <font>
      <b val="0"/>
      <i val="0"/>
      <strike val="0"/>
      <u val="none"/>
      <sz val="8"/>
      <color rgb="FF000000"/>
      <name val="Microsoft YaHei"/>
    </font>
    <font>
      <b val="0"/>
      <i val="0"/>
      <strike val="0"/>
      <u val="none"/>
      <sz val="10.5"/>
      <color rgb="FF000000"/>
      <name val="宋体"/>
    </font>
    <font>
      <b val="0"/>
      <i val="0"/>
      <strike val="0"/>
      <u val="single"/>
      <sz val="10"/>
      <color rgb="FF0000FF"/>
      <name val="Arial"/>
    </font>
    <font>
      <b val="1"/>
      <i val="1"/>
      <strike val="0"/>
      <u val="none"/>
      <sz val="10"/>
      <color rgb="FF0070C0"/>
      <name val="Calibri"/>
    </font>
    <font>
      <b val="1"/>
      <i val="1"/>
      <strike val="0"/>
      <u val="single"/>
      <sz val="10"/>
      <color rgb="FFFF0000"/>
      <name val="Arial"/>
    </font>
    <font>
      <b val="1"/>
      <i val="0"/>
      <strike val="0"/>
      <u val="none"/>
      <sz val="10"/>
      <color rgb="FF4BACC6"/>
      <name val="Arial"/>
    </font>
    <font>
      <b val="1"/>
      <i val="0"/>
      <strike val="0"/>
      <u val="none"/>
      <sz val="11"/>
      <color rgb="FFC00000"/>
      <name val="Calibri"/>
    </font>
    <font>
      <b val="0"/>
      <i val="0"/>
      <strike val="0"/>
      <u val="none"/>
      <sz val="11"/>
      <color rgb="FF7891B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3B608D"/>
      <name val="Arial"/>
    </font>
    <font>
      <b val="1"/>
      <i val="0"/>
      <strike val="0"/>
      <u val="none"/>
      <sz val="10"/>
      <color rgb="FFC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10"/>
      <color rgb="FFFF0000"/>
      <name val="Arial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singl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7891B0"/>
      <name val="Arial"/>
    </font>
    <font>
      <b val="0"/>
      <i val="0"/>
      <strike val="0"/>
      <u val="none"/>
      <sz val="10"/>
      <color rgb="FF7891B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7891B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7891B0"/>
      <name val="Arial"/>
    </font>
    <font>
      <b val="1"/>
      <i val="1"/>
      <strike val="0"/>
      <u val="none"/>
      <sz val="10"/>
      <color rgb="FFC00000"/>
      <name val="Arial"/>
    </font>
    <font>
      <b val="1"/>
      <i val="0"/>
      <strike val="0"/>
      <u val="none"/>
      <sz val="12"/>
      <color rgb="FF4BACC6"/>
      <name val="Calibri"/>
    </font>
    <font>
      <b val="0"/>
      <i val="0"/>
      <strike val="0"/>
      <u val="none"/>
      <sz val="28"/>
      <color rgb="FFFF0000"/>
      <name val="Calibri"/>
    </font>
    <font>
      <b val="0"/>
      <i val="0"/>
      <strike val="0"/>
      <u val="none"/>
      <sz val="36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6D4CA"/>
        <bgColor rgb="FFFFFFFF"/>
      </patternFill>
    </fill>
  </fills>
  <borders count="32">
    <border/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dotted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9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general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5" numFmtId="164" fillId="0" borderId="0" applyFont="1" applyNumberFormat="1" applyFill="0" applyBorder="0" applyAlignment="1">
      <alignment horizontal="general" vertical="center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5" numFmtId="1" fillId="0" borderId="3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8" numFmtId="0" fillId="0" borderId="5" applyFont="1" applyNumberFormat="0" applyFill="0" applyBorder="1" applyAlignment="0">
      <alignment horizontal="general" vertical="bottom" textRotation="0" wrapText="false" shrinkToFit="false"/>
    </xf>
    <xf xfId="0" fontId="13" numFmtId="0" fillId="0" borderId="5" applyFont="1" applyNumberFormat="0" applyFill="0" applyBorder="1" applyAlignment="0">
      <alignment horizontal="general" vertical="bottom" textRotation="0" wrapText="false" shrinkToFit="false"/>
    </xf>
    <xf xfId="0" fontId="14" numFmtId="0" fillId="2" borderId="3" applyFont="1" applyNumberFormat="0" applyFill="1" applyBorder="1" applyAlignment="1">
      <alignment horizontal="center" vertical="bottom" textRotation="0" wrapText="true" shrinkToFit="false"/>
    </xf>
    <xf xfId="0" fontId="15" numFmtId="0" fillId="3" borderId="3" applyFont="1" applyNumberFormat="0" applyFill="1" applyBorder="1" applyAlignment="1">
      <alignment horizontal="center" vertical="bottom" textRotation="0" wrapText="true" shrinkToFit="false"/>
    </xf>
    <xf xfId="0" fontId="16" numFmtId="0" fillId="3" borderId="3" applyFont="1" applyNumberFormat="0" applyFill="1" applyBorder="1" applyAlignment="1">
      <alignment horizontal="center" vertical="bottom" textRotation="0" wrapText="true" shrinkToFit="false"/>
    </xf>
    <xf xfId="0" fontId="8" quotePrefix="1" numFmtId="0" fillId="0" borderId="0" applyFont="1" applyNumberFormat="0" applyFill="0" applyBorder="0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1">
      <alignment horizontal="center" vertical="bottom" textRotation="0" wrapText="false" shrinkToFit="false"/>
    </xf>
    <xf xfId="0" fontId="18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>
      <alignment horizontal="general" vertical="bottom" textRotation="0" wrapText="false" shrinkToFit="false"/>
    </xf>
    <xf xfId="0" fontId="19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20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1" numFmtId="0" fillId="0" borderId="5" applyFont="1" applyNumberFormat="0" applyFill="0" applyBorder="1" applyAlignment="1">
      <alignment horizontal="general" vertical="center" textRotation="0" wrapText="false" shrinkToFit="false"/>
    </xf>
    <xf xfId="0" fontId="22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5" borderId="5" applyFont="1" applyNumberFormat="0" applyFill="1" applyBorder="1" applyAlignment="0">
      <alignment horizontal="general" vertical="bottom" textRotation="0" wrapText="false" shrinkToFit="false"/>
    </xf>
    <xf xfId="0" fontId="8" numFmtId="0" fillId="2" borderId="3" applyFont="1" applyNumberFormat="0" applyFill="1" applyBorder="1" applyAlignment="0">
      <alignment horizontal="general" vertical="bottom" textRotation="0" wrapText="false" shrinkToFit="false"/>
    </xf>
    <xf xfId="0" fontId="4" numFmtId="0" fillId="0" borderId="3" applyFont="1" applyNumberFormat="0" applyFill="0" applyBorder="1" applyAlignment="1">
      <alignment horizontal="center" vertical="bottom" textRotation="0" wrapText="false" shrinkToFit="false"/>
    </xf>
    <xf xfId="0" fontId="5" numFmtId="1" fillId="4" borderId="3" applyFont="1" applyNumberFormat="1" applyFill="1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23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8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16" fillId="0" borderId="8" applyFont="1" applyNumberFormat="1" applyFill="0" applyBorder="1" applyAlignment="0">
      <alignment horizontal="general" vertical="bottom" textRotation="0" wrapText="false" shrinkToFit="false"/>
    </xf>
    <xf xfId="0" fontId="5" numFmtId="1" fillId="0" borderId="9" applyFont="1" applyNumberFormat="1" applyFill="0" applyBorder="1" applyAlignment="1">
      <alignment horizontal="center" vertical="center" textRotation="0" wrapText="false" shrinkToFit="false"/>
    </xf>
    <xf xfId="0" fontId="8" numFmtId="0" fillId="0" borderId="9" applyFont="1" applyNumberFormat="0" applyFill="0" applyBorder="1" applyAlignment="0">
      <alignment horizontal="general" vertical="bottom" textRotation="0" wrapText="false" shrinkToFit="false"/>
    </xf>
    <xf xfId="0" fontId="4" numFmtId="0" fillId="6" borderId="3" applyFont="1" applyNumberFormat="0" applyFill="1" applyBorder="1" applyAlignment="1">
      <alignment horizontal="right" vertical="bottom" textRotation="0" wrapText="false" shrinkToFit="false"/>
    </xf>
    <xf xfId="0" fontId="4" numFmtId="14" fillId="6" borderId="3" applyFont="1" applyNumberFormat="1" applyFill="1" applyBorder="1" applyAlignment="1">
      <alignment horizontal="center" vertical="bottom" textRotation="0" wrapText="false" shrinkToFit="false"/>
    </xf>
    <xf xfId="0" fontId="5" numFmtId="1" fillId="0" borderId="10" applyFont="1" applyNumberFormat="1" applyFill="0" applyBorder="1" applyAlignment="1">
      <alignment horizontal="center" vertical="center" textRotation="0" wrapText="false" shrinkToFit="false"/>
    </xf>
    <xf xfId="0" fontId="8" numFmtId="0" fillId="0" borderId="10" applyFont="1" applyNumberFormat="0" applyFill="0" applyBorder="1" applyAlignment="0">
      <alignment horizontal="general" vertical="bottom" textRotation="0" wrapText="false" shrinkToFit="false"/>
    </xf>
    <xf xfId="0" fontId="16" numFmtId="0" fillId="0" borderId="3" applyFont="1" applyNumberFormat="0" applyFill="0" applyBorder="1" applyAlignment="1">
      <alignment horizontal="right" vertical="bottom" textRotation="0" wrapText="false" shrinkToFit="false"/>
    </xf>
    <xf xfId="0" fontId="24" numFmtId="0" fillId="0" borderId="3" applyFont="1" applyNumberFormat="0" applyFill="0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" fillId="0" borderId="10" applyFont="1" applyNumberFormat="1" applyFill="0" applyBorder="1" applyAlignment="1">
      <alignment horizontal="left" vertical="center" textRotation="0" wrapText="false" shrinkToFit="false"/>
    </xf>
    <xf xfId="0" fontId="8" numFmtId="0" fillId="2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1">
      <alignment horizontal="general" vertical="center" textRotation="0" wrapText="false" shrinkToFit="false"/>
    </xf>
    <xf xfId="0" fontId="25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13" applyFont="1" applyNumberFormat="0" applyFill="0" applyBorder="1" applyAlignment="0">
      <alignment horizontal="general" vertical="bottom" textRotation="0" wrapText="false" shrinkToFit="false"/>
    </xf>
    <xf xfId="0" fontId="8" numFmtId="0" fillId="0" borderId="14" applyFont="1" applyNumberFormat="0" applyFill="0" applyBorder="1" applyAlignment="0">
      <alignment horizontal="general" vertical="bottom" textRotation="0" wrapText="false" shrinkToFit="false"/>
    </xf>
    <xf xfId="0" fontId="26" numFmtId="0" fillId="0" borderId="15" applyFont="1" applyNumberFormat="0" applyFill="0" applyBorder="1" applyAlignment="0">
      <alignment horizontal="general" vertical="bottom" textRotation="0" wrapText="false" shrinkToFit="false"/>
    </xf>
    <xf xfId="0" fontId="8" numFmtId="0" fillId="2" borderId="7" applyFont="1" applyNumberFormat="0" applyFill="1" applyBorder="1" applyAlignment="0">
      <alignment horizontal="general" vertical="bottom" textRotation="0" wrapText="false" shrinkToFit="false"/>
    </xf>
    <xf xfId="0" fontId="8" numFmtId="0" fillId="3" borderId="3" applyFont="1" applyNumberFormat="0" applyFill="1" applyBorder="1" applyAlignment="1">
      <alignment horizontal="center" vertical="bottom" textRotation="0" wrapText="false" shrinkToFit="false"/>
    </xf>
    <xf xfId="0" fontId="26" numFmtId="0" fillId="0" borderId="16" applyFont="1" applyNumberFormat="0" applyFill="0" applyBorder="1" applyAlignment="0">
      <alignment horizontal="general" vertical="bottom" textRotation="0" wrapText="false" shrinkToFit="false"/>
    </xf>
    <xf xfId="0" fontId="15" numFmtId="0" fillId="0" borderId="16" applyFont="1" applyNumberFormat="0" applyFill="0" applyBorder="1" applyAlignment="1">
      <alignment horizontal="left" vertical="bottom" textRotation="0" wrapText="false" shrinkToFit="false"/>
    </xf>
    <xf xfId="0" fontId="15" numFmtId="0" fillId="0" borderId="17" applyFont="1" applyNumberFormat="0" applyFill="0" applyBorder="1" applyAlignment="1">
      <alignment horizontal="left" vertical="bottom" textRotation="0" wrapText="false" shrinkToFit="false"/>
    </xf>
    <xf xfId="0" fontId="8" numFmtId="0" fillId="0" borderId="18" applyFont="1" applyNumberFormat="0" applyFill="0" applyBorder="1" applyAlignment="0">
      <alignment horizontal="general" vertical="bottom" textRotation="0" wrapText="false" shrinkToFit="false"/>
    </xf>
    <xf xfId="0" fontId="27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6" borderId="19" applyFont="1" applyNumberFormat="0" applyFill="1" applyBorder="1" applyAlignment="1">
      <alignment horizontal="center" vertical="bottom" textRotation="0" wrapText="false" shrinkToFit="false"/>
    </xf>
    <xf xfId="0" fontId="4" numFmtId="0" fillId="6" borderId="20" applyFont="1" applyNumberFormat="0" applyFill="1" applyBorder="1" applyAlignment="1">
      <alignment horizontal="center" vertical="bottom" textRotation="0" wrapText="false" shrinkToFit="false"/>
    </xf>
    <xf xfId="0" fontId="4" numFmtId="0" fillId="6" borderId="21" applyFont="1" applyNumberFormat="0" applyFill="1" applyBorder="1" applyAlignment="1">
      <alignment horizontal="center" vertical="bottom" textRotation="0" wrapText="false" shrinkToFit="false"/>
    </xf>
    <xf xfId="0" fontId="4" numFmtId="0" fillId="6" borderId="22" applyFont="1" applyNumberFormat="0" applyFill="1" applyBorder="1" applyAlignment="1">
      <alignment horizontal="center" vertical="bottom" textRotation="0" wrapText="false" shrinkToFit="false"/>
    </xf>
    <xf xfId="0" fontId="4" numFmtId="0" fillId="6" borderId="23" applyFont="1" applyNumberFormat="0" applyFill="1" applyBorder="1" applyAlignment="1">
      <alignment horizontal="center" vertical="bottom" textRotation="0" wrapText="false" shrinkToFit="false"/>
    </xf>
    <xf xfId="0" fontId="8" numFmtId="2" fillId="3" borderId="3" applyFont="1" applyNumberFormat="1" applyFill="1" applyBorder="1" applyAlignment="1">
      <alignment horizontal="center" vertical="bottom" textRotation="0" wrapText="false" shrinkToFit="false"/>
    </xf>
    <xf xfId="0" fontId="5" numFmtId="0" fillId="0" borderId="3" applyFont="1" applyNumberFormat="0" applyFill="0" applyBorder="1" applyAlignment="1">
      <alignment horizontal="left" vertical="bottom" textRotation="0" wrapText="false" shrinkToFit="false"/>
    </xf>
    <xf xfId="0" fontId="0" numFmtId="0" fillId="0" borderId="6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8" numFmtId="165" fillId="3" borderId="3" applyFont="1" applyNumberFormat="1" applyFill="1" applyBorder="1" applyAlignment="1">
      <alignment horizontal="center" vertical="bottom" textRotation="0" wrapText="false" shrinkToFit="false"/>
    </xf>
    <xf xfId="0" fontId="28" numFmtId="0" fillId="4" borderId="3" applyFont="1" applyNumberFormat="0" applyFill="1" applyBorder="1" applyAlignment="1">
      <alignment horizontal="center" vertical="bottom" textRotation="0" wrapText="false" shrinkToFit="false"/>
    </xf>
    <xf xfId="0" fontId="28" numFmtId="1" fillId="4" borderId="3" applyFont="1" applyNumberFormat="1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14" fillId="0" borderId="5" applyFont="1" applyNumberFormat="1" applyFill="0" applyBorder="1" applyAlignment="0">
      <alignment horizontal="general" vertical="bottom" textRotation="0" wrapText="false" shrinkToFit="false"/>
    </xf>
    <xf xfId="0" fontId="8" numFmtId="0" fillId="0" borderId="19" applyFont="1" applyNumberFormat="0" applyFill="0" applyBorder="1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29" numFmtId="0" fillId="0" borderId="6" applyFont="1" applyNumberFormat="0" applyFill="0" applyBorder="1" applyAlignment="1">
      <alignment horizontal="left" vertical="bottom" textRotation="0" wrapText="false" shrinkToFit="false"/>
    </xf>
    <xf xfId="0" fontId="29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5" borderId="6" applyFont="1" applyNumberFormat="0" applyFill="1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5" borderId="6" applyFont="1" applyNumberFormat="0" applyFill="1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31" numFmtId="0" fillId="0" borderId="0" applyFont="1" applyNumberFormat="0" applyFill="0" applyBorder="0" applyAlignment="1">
      <alignment horizontal="left" vertical="bottom" textRotation="0" wrapText="false" shrinkToFit="false"/>
    </xf>
    <xf xfId="0" fontId="32" numFmtId="0" fillId="5" borderId="0" applyFont="1" applyNumberFormat="0" applyFill="1" applyBorder="0" applyAlignment="0">
      <alignment horizontal="general" vertical="bottom" textRotation="0" wrapText="false" shrinkToFit="false"/>
    </xf>
    <xf xfId="0" fontId="33" numFmtId="0" fillId="0" borderId="0" applyFont="1" applyNumberFormat="0" applyFill="0" applyBorder="0" applyAlignment="1">
      <alignment horizontal="right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0" applyFont="1" applyNumberFormat="0" applyFill="0" applyBorder="0" applyAlignment="1">
      <alignment horizontal="center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bottom" textRotation="0" wrapText="false" shrinkToFit="false"/>
    </xf>
    <xf xfId="0" fontId="8" numFmtId="0" fillId="3" borderId="11" applyFont="1" applyNumberFormat="0" applyFill="1" applyBorder="1" applyAlignment="1">
      <alignment horizontal="left" vertical="bottom" textRotation="0" wrapText="false" shrinkToFit="false"/>
    </xf>
    <xf xfId="0" fontId="8" numFmtId="0" fillId="3" borderId="7" applyFont="1" applyNumberFormat="0" applyFill="1" applyBorder="1" applyAlignment="1">
      <alignment horizontal="left" vertical="bottom" textRotation="0" wrapText="false" shrinkToFit="false"/>
    </xf>
    <xf xfId="0" fontId="35" numFmtId="0" fillId="0" borderId="24" applyFont="1" applyNumberFormat="0" applyFill="0" applyBorder="1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7" numFmtId="0" fillId="0" borderId="0" applyFont="1" applyNumberFormat="0" applyFill="0" applyBorder="0" applyAlignment="1">
      <alignment horizontal="center" vertical="center" textRotation="0" wrapText="true" shrinkToFit="false"/>
    </xf>
    <xf xfId="0" fontId="3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2" fillId="0" borderId="0" applyFont="1" applyNumberFormat="1" applyFill="0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1">
      <alignment horizontal="center" vertical="bottom" textRotation="0" wrapText="false" shrinkToFit="false"/>
    </xf>
    <xf xfId="0" fontId="8" numFmtId="2" fillId="3" borderId="0" applyFont="1" applyNumberFormat="1" applyFill="1" applyBorder="0" applyAlignment="1">
      <alignment horizontal="center" vertical="bottom" textRotation="0" wrapText="false" shrinkToFit="false"/>
    </xf>
    <xf xfId="0" fontId="35" numFmtId="0" fillId="0" borderId="0" applyFont="1" applyNumberFormat="0" applyFill="0" applyBorder="0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9" numFmtId="0" fillId="4" borderId="0" applyFont="1" applyNumberFormat="0" applyFill="1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right" vertical="bottom" textRotation="0" wrapText="false" shrinkToFit="false"/>
    </xf>
    <xf xfId="0" fontId="30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40" numFmtId="0" fillId="0" borderId="0" applyFont="1" applyNumberFormat="0" applyFill="0" applyBorder="0" applyAlignment="0">
      <alignment horizontal="general" vertical="bottom" textRotation="0" wrapText="false" shrinkToFit="false"/>
    </xf>
    <xf xfId="0" fontId="41" numFmtId="0" fillId="4" borderId="0" applyFont="1" applyNumberFormat="0" applyFill="1" applyBorder="0" applyAlignment="1">
      <alignment horizontal="right" vertical="bottom" textRotation="0" wrapText="false" shrinkToFit="false"/>
    </xf>
    <xf xfId="0" fontId="42" numFmtId="0" fillId="4" borderId="0" applyFont="1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6" applyFont="1" applyNumberFormat="0" applyFill="0" applyBorder="1" applyAlignment="1">
      <alignment horizontal="center" vertical="bottom" textRotation="0" wrapText="false" shrinkToFit="false"/>
    </xf>
    <xf xfId="0" fontId="42" numFmtId="0" fillId="4" borderId="24" applyFont="1" applyNumberFormat="0" applyFill="1" applyBorder="1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29" numFmtId="0" fillId="0" borderId="6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4" borderId="5" applyFont="1" applyNumberFormat="0" applyFill="1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1">
      <alignment horizontal="right" vertical="bottom" textRotation="0" wrapText="false" shrinkToFit="false"/>
    </xf>
    <xf xfId="0" fontId="4" numFmtId="0" fillId="0" borderId="7" applyFont="1" applyNumberFormat="0" applyFill="0" applyBorder="1" applyAlignment="1">
      <alignment horizontal="right" vertical="bottom" textRotation="0" wrapText="false" shrinkToFit="false"/>
    </xf>
    <xf xfId="0" fontId="1" numFmtId="0" fillId="0" borderId="2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2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2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4" numFmtId="0" fillId="0" borderId="28" applyFont="1" applyNumberFormat="0" applyFill="0" applyBorder="1" applyAlignment="1">
      <alignment horizontal="right" vertical="bottom" textRotation="0" wrapText="false" shrinkToFit="false"/>
    </xf>
    <xf xfId="0" fontId="4" numFmtId="0" fillId="0" borderId="8" applyFont="1" applyNumberFormat="0" applyFill="0" applyBorder="1" applyAlignment="1">
      <alignment horizontal="right" vertical="bottom" textRotation="0" wrapText="false" shrinkToFit="false"/>
    </xf>
    <xf xfId="0" fontId="4" numFmtId="0" fillId="0" borderId="28" applyFont="1" applyNumberFormat="0" applyFill="0" applyBorder="1" applyAlignment="1">
      <alignment horizontal="left" vertical="bottom" textRotation="0" wrapText="false" shrinkToFit="false"/>
    </xf>
    <xf xfId="0" fontId="4" numFmtId="0" fillId="0" borderId="1" applyFont="1" applyNumberFormat="0" applyFill="0" applyBorder="1" applyAlignment="1">
      <alignment horizontal="left" vertical="bottom" textRotation="0" wrapText="false" shrinkToFit="false"/>
    </xf>
    <xf xfId="0" fontId="4" numFmtId="0" fillId="0" borderId="8" applyFont="1" applyNumberFormat="0" applyFill="0" applyBorder="1" applyAlignment="1">
      <alignment horizontal="left" vertical="bottom" textRotation="0" wrapText="false" shrinkToFit="false"/>
    </xf>
    <xf xfId="0" fontId="16" numFmtId="1" fillId="0" borderId="1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6" numFmtId="0" fillId="0" borderId="6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6" numFmtId="0" fillId="0" borderId="7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4" numFmtId="0" fillId="0" borderId="11" applyFont="1" applyNumberFormat="0" applyFill="0" applyBorder="1" applyAlignment="1">
      <alignment horizontal="left" vertical="bottom" textRotation="0" wrapText="false" shrinkToFit="false"/>
    </xf>
    <xf xfId="0" fontId="4" numFmtId="0" fillId="0" borderId="6" applyFont="1" applyNumberFormat="0" applyFill="0" applyBorder="1" applyAlignment="1">
      <alignment horizontal="left" vertical="bottom" textRotation="0" wrapText="false" shrinkToFit="false"/>
    </xf>
    <xf xfId="0" fontId="4" numFmtId="0" fillId="0" borderId="7" applyFont="1" applyNumberFormat="0" applyFill="0" applyBorder="1" applyAlignment="1">
      <alignment horizontal="left" vertical="bottom" textRotation="0" wrapText="false" shrinkToFit="false"/>
    </xf>
    <xf xfId="0" fontId="4" numFmtId="0" fillId="6" borderId="14" applyFont="1" applyNumberFormat="0" applyFill="1" applyBorder="1" applyAlignment="1">
      <alignment horizontal="center" vertical="bottom" textRotation="0" wrapText="false" shrinkToFit="false"/>
    </xf>
    <xf xfId="0" fontId="4" numFmtId="0" fillId="6" borderId="15" applyFont="1" applyNumberFormat="0" applyFill="1" applyBorder="1" applyAlignment="1">
      <alignment horizontal="center" vertical="bottom" textRotation="0" wrapText="false" shrinkToFit="false"/>
    </xf>
    <xf xfId="0" fontId="4" numFmtId="0" fillId="6" borderId="11" applyFont="1" applyNumberFormat="0" applyFill="1" applyBorder="1" applyAlignment="1">
      <alignment horizontal="center" vertical="bottom" textRotation="0" wrapText="false" shrinkToFit="false"/>
    </xf>
    <xf xfId="0" fontId="4" numFmtId="0" fillId="6" borderId="7" applyFont="1" applyNumberFormat="0" applyFill="1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11" applyFont="1" applyNumberFormat="0" applyFill="0" applyBorder="1" applyAlignment="1">
      <alignment horizontal="center" vertical="bottom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15" applyFont="1" applyNumberFormat="0" applyFill="0" applyBorder="1" applyAlignment="1">
      <alignment horizontal="center" vertical="center" textRotation="0" wrapText="false" shrinkToFit="false"/>
    </xf>
    <xf xfId="0" fontId="4" numFmtId="0" fillId="0" borderId="17" applyFont="1" applyNumberFormat="0" applyFill="0" applyBorder="1" applyAlignment="1">
      <alignment horizontal="center" vertical="center" textRotation="0" wrapText="false" shrinkToFit="false"/>
    </xf>
    <xf xfId="0" fontId="4" numFmtId="0" fillId="0" borderId="18" applyFont="1" applyNumberFormat="0" applyFill="0" applyBorder="1" applyAlignment="1">
      <alignment horizontal="center" vertical="center" textRotation="0" wrapText="false" shrinkToFit="false"/>
    </xf>
    <xf xfId="0" fontId="8" numFmtId="0" fillId="0" borderId="14" applyFont="1" applyNumberFormat="0" applyFill="0" applyBorder="1" applyAlignment="1">
      <alignment horizontal="center" vertical="bottom" textRotation="0" wrapText="false" shrinkToFit="false"/>
    </xf>
    <xf xfId="0" fontId="8" numFmtId="0" fillId="0" borderId="15" applyFont="1" applyNumberFormat="0" applyFill="0" applyBorder="1" applyAlignment="1">
      <alignment horizontal="center" vertical="bottom" textRotation="0" wrapText="false" shrinkToFit="false"/>
    </xf>
    <xf xfId="0" fontId="15" numFmtId="0" fillId="0" borderId="17" applyFont="1" applyNumberFormat="0" applyFill="0" applyBorder="1" applyAlignment="1">
      <alignment horizontal="center" vertical="bottom" textRotation="0" wrapText="false" shrinkToFit="false"/>
    </xf>
    <xf xfId="0" fontId="15" numFmtId="0" fillId="0" borderId="18" applyFont="1" applyNumberFormat="0" applyFill="0" applyBorder="1" applyAlignment="1">
      <alignment horizontal="center" vertical="bottom" textRotation="0" wrapText="false" shrinkToFit="false"/>
    </xf>
    <xf xfId="0" fontId="16" numFmtId="0" fillId="0" borderId="28" applyFont="1" applyNumberFormat="0" applyFill="0" applyBorder="1" applyAlignment="1">
      <alignment horizontal="center" vertical="center" textRotation="0" wrapText="true" shrinkToFit="false"/>
    </xf>
    <xf xfId="0" fontId="16" numFmtId="0" fillId="0" borderId="8" applyFont="1" applyNumberFormat="0" applyFill="0" applyBorder="1" applyAlignment="1">
      <alignment horizontal="center" vertical="center" textRotation="0" wrapText="true" shrinkToFit="false"/>
    </xf>
    <xf xfId="0" fontId="16" numFmtId="0" fillId="0" borderId="29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3" numFmtId="0" fillId="0" borderId="11" applyFont="1" applyNumberFormat="0" applyFill="0" applyBorder="1" applyAlignment="1">
      <alignment horizontal="center" vertical="bottom" textRotation="0" wrapText="false" shrinkToFit="false"/>
    </xf>
    <xf xfId="0" fontId="43" numFmtId="0" fillId="0" borderId="7" applyFont="1" applyNumberFormat="0" applyFill="0" applyBorder="1" applyAlignment="1">
      <alignment horizontal="center" vertical="bottom" textRotation="0" wrapText="false" shrinkToFit="false"/>
    </xf>
    <xf xfId="0" fontId="29" numFmtId="0" fillId="0" borderId="11" applyFont="1" applyNumberFormat="0" applyFill="0" applyBorder="1" applyAlignment="1">
      <alignment horizontal="center" vertical="bottom" textRotation="0" wrapText="false" shrinkToFit="false"/>
    </xf>
    <xf xfId="0" fontId="29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9" fillId="0" borderId="11" applyFont="1" applyNumberFormat="1" applyFill="0" applyBorder="1" applyAlignment="1">
      <alignment horizontal="center" vertical="bottom" textRotation="0" wrapText="false" shrinkToFit="false"/>
    </xf>
    <xf xfId="0" fontId="30" numFmtId="0" fillId="0" borderId="12" applyFont="1" applyNumberFormat="0" applyFill="0" applyBorder="1" applyAlignment="1">
      <alignment horizontal="center" vertical="center" textRotation="0" wrapText="false" shrinkToFit="false"/>
    </xf>
    <xf xfId="0" fontId="30" numFmtId="0" fillId="0" borderId="10" applyFont="1" applyNumberFormat="0" applyFill="0" applyBorder="1" applyAlignment="1">
      <alignment horizontal="center" vertical="center" textRotation="0" wrapText="false" shrinkToFit="false"/>
    </xf>
    <xf xfId="0" fontId="44" numFmtId="0" fillId="0" borderId="28" applyFont="1" applyNumberFormat="0" applyFill="0" applyBorder="1" applyAlignment="1">
      <alignment horizontal="center" vertical="center" textRotation="0" wrapText="false" shrinkToFit="false"/>
    </xf>
    <xf xfId="0" fontId="44" numFmtId="0" fillId="0" borderId="8" applyFont="1" applyNumberFormat="0" applyFill="0" applyBorder="1" applyAlignment="1">
      <alignment horizontal="center" vertical="center" textRotation="0" wrapText="false" shrinkToFit="false"/>
    </xf>
    <xf xfId="0" fontId="44" numFmtId="0" fillId="0" borderId="30" applyFont="1" applyNumberFormat="0" applyFill="0" applyBorder="1" applyAlignment="1">
      <alignment horizontal="center" vertical="center" textRotation="0" wrapText="false" shrinkToFit="false"/>
    </xf>
    <xf xfId="0" fontId="44" numFmtId="0" fillId="0" borderId="31" applyFont="1" applyNumberFormat="0" applyFill="0" applyBorder="1" applyAlignment="1">
      <alignment horizontal="center" vertical="center" textRotation="0" wrapText="false" shrinkToFit="false"/>
    </xf>
    <xf xfId="0" fontId="45" numFmtId="0" fillId="0" borderId="0" applyFont="1" applyNumberFormat="0" applyFill="0" applyBorder="0" applyAlignment="1">
      <alignment horizontal="left" vertical="bottom" textRotation="0" wrapText="false" shrinkToFit="false"/>
    </xf>
    <xf xfId="0" fontId="45" numFmtId="0" fillId="0" borderId="5" applyFont="1" applyNumberFormat="0" applyFill="0" applyBorder="1" applyAlignment="1">
      <alignment horizontal="left" vertical="bottom" textRotation="0" wrapText="false" shrinkToFit="false"/>
    </xf>
    <xf xfId="0" fontId="46" numFmtId="0" fillId="0" borderId="0" applyFont="1" applyNumberFormat="0" applyFill="0" applyBorder="0" applyAlignment="1">
      <alignment horizontal="left" vertical="bottom" textRotation="0" wrapText="false" shrinkToFit="false"/>
    </xf>
    <xf xfId="0" fontId="46" numFmtId="0" fillId="0" borderId="5" applyFont="1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2">
    <dxf>
      <font/>
      <numFmt numFmtId="164" formatCode=";;;"/>
      <alignment/>
      <border/>
    </dxf>
    <dxf>
      <font/>
      <numFmt numFmtId="164" formatCode=";;;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3495675" cy="3905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19050</xdr:rowOff>
    </xdr:from>
    <xdr:ext cx="3495675" cy="390525"/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5" Type="http://schemas.openxmlformats.org/officeDocument/2006/relationships/drawing" Target="../drawings/drawing1.xml"/><Relationship Id="rId_hyperlink_1" Type="http://schemas.openxmlformats.org/officeDocument/2006/relationships/hyperlink" Target="mailto:admin@barossatrading.com" TargetMode="External"/><Relationship Id="rId_hyperlink_2" Type="http://schemas.openxmlformats.org/officeDocument/2006/relationships/hyperlink" Target="mailto:production@barossatrading.com" TargetMode="External"/><Relationship Id="rId_hyperlink_3" Type="http://schemas.openxmlformats.org/officeDocument/2006/relationships/hyperlink" Target="mailto:bob@barossatrading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G123"/>
  <sheetViews>
    <sheetView tabSelected="1" workbookViewId="0" view="pageBreakPreview" showGridLines="true" showRowColHeaders="1">
      <selection activeCell="I35" sqref="I35"/>
    </sheetView>
  </sheetViews>
  <sheetFormatPr defaultRowHeight="14.4" defaultColWidth="8.81640625" outlineLevelRow="0" outlineLevelCol="0"/>
  <cols>
    <col min="1" max="1" width="12.453125" customWidth="true" style="13"/>
    <col min="2" max="2" width="11" customWidth="true" style="13"/>
    <col min="3" max="3" width="15" customWidth="true" style="13"/>
    <col min="4" max="4" width="12.26953125" customWidth="true" style="13"/>
    <col min="5" max="5" width="13.81640625" customWidth="true" style="13"/>
    <col min="6" max="6" width="7.453125" customWidth="true" style="13"/>
    <col min="7" max="7" width="7.54296875" customWidth="true" style="13"/>
    <col min="8" max="8" width="12.453125" customWidth="true" style="13"/>
    <col min="9" max="9" width="10.54296875" customWidth="true" style="13"/>
    <col min="10" max="10" width="7.453125" customWidth="true" style="13"/>
    <col min="11" max="11" width="8.26953125" customWidth="true" style="13"/>
    <col min="12" max="12" width="3.26953125" customWidth="true" style="13"/>
    <col min="13" max="13" width="8.81640625" style="13"/>
  </cols>
  <sheetData>
    <row r="1" spans="1:33" customHeight="1" ht="22">
      <c r="A1" s="11"/>
      <c r="B1" s="11"/>
      <c r="C1" s="12"/>
      <c r="D1" s="12"/>
      <c r="G1" s="14" t="s">
        <v>0</v>
      </c>
      <c r="H1" s="12"/>
      <c r="I1" s="15" t="s">
        <v>1</v>
      </c>
      <c r="J1" s="11"/>
      <c r="K1" s="11"/>
      <c r="L1" s="11"/>
      <c r="M1" s="16"/>
      <c r="N1" s="17"/>
      <c r="O1" s="17"/>
      <c r="P1" s="11"/>
    </row>
    <row r="2" spans="1:33" customHeight="1" ht="15">
      <c r="A2" s="18"/>
      <c r="B2" s="18"/>
      <c r="C2" s="19"/>
      <c r="D2" s="19"/>
      <c r="E2" s="19"/>
      <c r="F2" s="19"/>
      <c r="G2" s="19"/>
      <c r="H2" s="15" t="s">
        <v>2</v>
      </c>
      <c r="I2" s="19"/>
      <c r="J2" s="19"/>
      <c r="K2" s="19"/>
      <c r="L2" s="19"/>
      <c r="M2" s="17"/>
      <c r="N2" s="20"/>
      <c r="O2" s="20"/>
      <c r="P2" s="19"/>
    </row>
    <row r="3" spans="1:33" customHeight="1" ht="22">
      <c r="A3" s="18"/>
      <c r="B3" s="18"/>
      <c r="C3" s="21" t="s">
        <v>3</v>
      </c>
      <c r="G3" s="19"/>
      <c r="H3" s="19"/>
      <c r="I3" s="19"/>
      <c r="J3" s="19"/>
      <c r="K3" s="19"/>
      <c r="L3" s="19"/>
      <c r="M3" s="17"/>
      <c r="N3" s="20"/>
      <c r="O3" s="20"/>
      <c r="P3" s="19"/>
    </row>
    <row r="4" spans="1:33" customHeight="1" ht="10.5">
      <c r="D4" s="19"/>
      <c r="E4" s="19"/>
      <c r="F4" s="19"/>
      <c r="G4" s="19"/>
      <c r="I4" s="19"/>
      <c r="J4" s="187" t="s">
        <v>4</v>
      </c>
      <c r="K4" s="187"/>
      <c r="L4" s="19"/>
      <c r="M4" s="17"/>
      <c r="N4" s="20"/>
      <c r="O4" s="20"/>
      <c r="P4" s="19"/>
    </row>
    <row r="5" spans="1:33" customHeight="1" ht="21.75">
      <c r="A5" s="18"/>
      <c r="B5" s="18"/>
      <c r="C5" s="22" t="s">
        <v>5</v>
      </c>
      <c r="E5" s="19"/>
      <c r="F5" s="19"/>
      <c r="G5" s="19"/>
      <c r="H5" s="189">
        <v>1212</v>
      </c>
      <c r="I5" s="189"/>
      <c r="J5" s="188"/>
      <c r="K5" s="188"/>
      <c r="L5" s="19"/>
      <c r="M5" s="17"/>
      <c r="N5" s="20"/>
      <c r="O5" s="20"/>
      <c r="P5" s="19"/>
    </row>
    <row r="6" spans="1:33" customHeight="1" ht="14.25">
      <c r="A6" s="158" t="s">
        <v>6</v>
      </c>
      <c r="B6" s="158"/>
      <c r="C6" s="23" t="s">
        <v>7</v>
      </c>
      <c r="D6" s="24"/>
      <c r="E6" s="24"/>
      <c r="F6" s="24"/>
      <c r="G6" s="25" t="s">
        <v>8</v>
      </c>
      <c r="H6" s="190"/>
      <c r="I6" s="190"/>
      <c r="J6" s="26" t="s">
        <v>9</v>
      </c>
      <c r="K6" s="26" t="s">
        <v>10</v>
      </c>
      <c r="M6" s="27" t="s">
        <v>11</v>
      </c>
      <c r="N6" s="28" t="s">
        <v>12</v>
      </c>
      <c r="O6" s="28" t="s">
        <v>13</v>
      </c>
    </row>
    <row r="7" spans="1:33" customHeight="1" ht="14.5">
      <c r="A7" s="158" t="s">
        <v>14</v>
      </c>
      <c r="B7" s="158"/>
      <c r="C7" s="23" t="s">
        <v>15</v>
      </c>
      <c r="D7" s="29" t="s">
        <v>16</v>
      </c>
      <c r="E7" s="13" t="s">
        <v>17</v>
      </c>
      <c r="F7" s="29" t="s">
        <v>18</v>
      </c>
      <c r="H7" s="30"/>
      <c r="J7" s="31"/>
      <c r="K7" s="31"/>
      <c r="L7" s="31"/>
      <c r="M7" s="16"/>
      <c r="N7" s="32"/>
      <c r="O7" s="32"/>
    </row>
    <row r="8" spans="1:33" customHeight="1" ht="13.5">
      <c r="A8" s="158" t="s">
        <v>19</v>
      </c>
      <c r="B8" s="158"/>
      <c r="C8" s="33"/>
      <c r="D8" s="34"/>
      <c r="E8" s="34"/>
      <c r="F8" s="34"/>
      <c r="G8" s="34"/>
      <c r="H8" s="10" t="s">
        <v>20</v>
      </c>
      <c r="I8" s="35"/>
      <c r="J8" s="24"/>
      <c r="K8" s="24"/>
      <c r="L8" s="31"/>
      <c r="M8" s="32"/>
      <c r="N8" s="32"/>
      <c r="O8" s="32"/>
    </row>
    <row r="9" spans="1:33" customHeight="1" ht="13">
      <c r="A9" s="158" t="s">
        <v>21</v>
      </c>
      <c r="B9" s="158"/>
      <c r="C9" s="36" t="s">
        <v>22</v>
      </c>
      <c r="D9" s="24"/>
      <c r="E9" s="36" t="s">
        <v>23</v>
      </c>
      <c r="F9" s="24"/>
      <c r="G9" s="24"/>
      <c r="H9" s="10" t="s">
        <v>24</v>
      </c>
      <c r="I9" s="34"/>
      <c r="J9" s="34"/>
      <c r="K9" s="34"/>
      <c r="L9" s="31"/>
      <c r="M9" s="32"/>
      <c r="N9" s="32"/>
      <c r="O9" s="32"/>
    </row>
    <row r="10" spans="1:33" customHeight="1" ht="4.5">
      <c r="A10" s="37"/>
      <c r="B10" s="37"/>
      <c r="C10" s="38"/>
      <c r="L10" s="31"/>
      <c r="N10" s="32"/>
      <c r="O10" s="32"/>
    </row>
    <row r="11" spans="1:33" customHeight="1" ht="13.5">
      <c r="A11" s="158" t="s">
        <v>25</v>
      </c>
      <c r="B11" s="158"/>
      <c r="C11" s="39" t="s">
        <v>26</v>
      </c>
      <c r="D11" s="24"/>
      <c r="E11" s="40"/>
      <c r="F11" s="40"/>
      <c r="G11" s="24"/>
      <c r="H11" s="10" t="s">
        <v>27</v>
      </c>
      <c r="I11" s="41" t="s">
        <v>28</v>
      </c>
      <c r="J11" s="42"/>
      <c r="K11" s="42"/>
      <c r="L11" s="31"/>
      <c r="N11" s="32"/>
      <c r="O11" s="32"/>
    </row>
    <row r="12" spans="1:33" customHeight="1" ht="5.25">
      <c r="A12" s="37"/>
      <c r="B12" s="37"/>
      <c r="C12" s="38"/>
      <c r="L12" s="31"/>
      <c r="N12" s="32"/>
      <c r="O12" s="32"/>
    </row>
    <row r="13" spans="1:33" customHeight="1" ht="17.15">
      <c r="A13" s="37"/>
      <c r="B13" s="37"/>
      <c r="C13" s="43" t="s">
        <v>29</v>
      </c>
      <c r="D13" s="43" t="s">
        <v>30</v>
      </c>
      <c r="E13" s="40"/>
      <c r="F13" s="40"/>
      <c r="G13" s="24"/>
      <c r="M13" s="32"/>
      <c r="N13" s="32"/>
      <c r="O13" s="32"/>
    </row>
    <row r="14" spans="1:33" customHeight="1" ht="17.15">
      <c r="A14" s="158" t="s">
        <v>31</v>
      </c>
      <c r="B14" s="175"/>
      <c r="C14" s="44">
        <v>888</v>
      </c>
      <c r="D14" s="45"/>
      <c r="G14" s="10" t="s">
        <v>32</v>
      </c>
      <c r="H14" s="46">
        <v>12</v>
      </c>
      <c r="I14" s="47" t="s">
        <v>33</v>
      </c>
      <c r="J14" s="42"/>
      <c r="K14" s="42"/>
      <c r="M14" s="32"/>
      <c r="N14" s="32"/>
      <c r="O14" s="32"/>
    </row>
    <row r="15" spans="1:33" customHeight="1" ht="17.15">
      <c r="A15" s="158" t="s">
        <v>34</v>
      </c>
      <c r="B15" s="175"/>
      <c r="C15" s="48">
        <v>0</v>
      </c>
      <c r="D15" s="49"/>
      <c r="E15" s="181" t="s">
        <v>35</v>
      </c>
      <c r="F15" s="183" t="s">
        <v>36</v>
      </c>
      <c r="G15" s="184"/>
      <c r="H15" s="50" t="s">
        <v>37</v>
      </c>
      <c r="I15" s="1"/>
      <c r="J15" s="42"/>
      <c r="K15" s="42"/>
      <c r="M15" s="32"/>
      <c r="N15" s="32"/>
      <c r="O15" s="32"/>
    </row>
    <row r="16" spans="1:33" customHeight="1" ht="17.15">
      <c r="A16" s="158" t="s">
        <v>38</v>
      </c>
      <c r="B16" s="175"/>
      <c r="C16" s="48">
        <f>C14+C15</f>
        <v>888</v>
      </c>
      <c r="D16" s="49"/>
      <c r="E16" s="182"/>
      <c r="F16" s="185"/>
      <c r="G16" s="186"/>
      <c r="H16" s="51"/>
      <c r="I16" s="52"/>
      <c r="J16" s="42"/>
      <c r="K16" s="42"/>
      <c r="M16" s="32"/>
      <c r="N16" s="32"/>
      <c r="O16" s="32"/>
    </row>
    <row r="17" spans="1:33" customHeight="1" ht="17.15">
      <c r="A17" s="158" t="s">
        <v>39</v>
      </c>
      <c r="B17" s="175"/>
      <c r="C17" s="53">
        <f>C16*M37</f>
        <v>8080.8</v>
      </c>
      <c r="D17" s="54"/>
      <c r="E17" s="43" t="s">
        <v>40</v>
      </c>
      <c r="F17" s="176" t="s">
        <v>41</v>
      </c>
      <c r="G17" s="177"/>
      <c r="H17" s="55" t="s">
        <v>42</v>
      </c>
      <c r="I17" s="56" t="s">
        <v>43</v>
      </c>
      <c r="J17" s="42"/>
      <c r="K17" s="42"/>
      <c r="M17" s="32"/>
      <c r="N17" s="32"/>
      <c r="O17" s="32"/>
    </row>
    <row r="18" spans="1:33" customHeight="1" ht="17.15">
      <c r="A18" s="158" t="s">
        <v>44</v>
      </c>
      <c r="B18" s="175"/>
      <c r="C18" s="57"/>
      <c r="D18" s="58"/>
      <c r="E18" s="43" t="s">
        <v>45</v>
      </c>
      <c r="F18" s="178" t="s">
        <v>41</v>
      </c>
      <c r="G18" s="179"/>
      <c r="H18" s="59" t="s">
        <v>46</v>
      </c>
      <c r="I18" s="60">
        <v>2</v>
      </c>
      <c r="J18" s="42"/>
      <c r="K18" s="42"/>
      <c r="M18" s="32"/>
      <c r="N18" s="32"/>
      <c r="O18" s="32"/>
    </row>
    <row r="19" spans="1:33" customHeight="1" ht="17.15">
      <c r="A19" s="158" t="s">
        <v>47</v>
      </c>
      <c r="B19" s="175"/>
      <c r="C19" s="57"/>
      <c r="D19" s="49"/>
      <c r="E19" s="61" t="s">
        <v>48</v>
      </c>
      <c r="F19" s="180"/>
      <c r="G19" s="160"/>
      <c r="H19" s="59" t="s">
        <v>49</v>
      </c>
      <c r="I19" s="60">
        <v>1</v>
      </c>
      <c r="J19" s="42"/>
      <c r="K19" s="42"/>
      <c r="M19" s="32"/>
      <c r="N19" s="32"/>
      <c r="O19" s="32"/>
    </row>
    <row r="20" spans="1:33" customHeight="1" ht="17.15">
      <c r="A20" s="158" t="s">
        <v>50</v>
      </c>
      <c r="B20" s="158"/>
      <c r="C20" s="62"/>
      <c r="D20" s="49"/>
      <c r="E20" s="43" t="s">
        <v>51</v>
      </c>
      <c r="F20" s="159"/>
      <c r="G20" s="160"/>
      <c r="H20" s="171"/>
      <c r="I20" s="172"/>
      <c r="J20" s="63"/>
      <c r="K20" s="63"/>
      <c r="M20" s="32"/>
      <c r="N20" s="32"/>
      <c r="O20" s="32"/>
    </row>
    <row r="21" spans="1:33" customHeight="1" ht="17.15">
      <c r="A21" s="158" t="s">
        <v>52</v>
      </c>
      <c r="B21" s="158"/>
      <c r="C21" s="62"/>
      <c r="D21" s="58"/>
      <c r="E21" s="43" t="s">
        <v>53</v>
      </c>
      <c r="F21" s="159"/>
      <c r="G21" s="160"/>
      <c r="H21" s="173"/>
      <c r="I21" s="174"/>
      <c r="J21" s="63"/>
      <c r="K21" s="63"/>
      <c r="M21" s="32"/>
      <c r="N21" s="32"/>
      <c r="O21" s="32"/>
    </row>
    <row r="22" spans="1:33" customHeight="1" ht="18">
      <c r="A22" s="158" t="s">
        <v>54</v>
      </c>
      <c r="B22" s="158"/>
      <c r="C22" s="57"/>
      <c r="D22" s="49"/>
      <c r="E22" s="2"/>
      <c r="F22" s="159"/>
      <c r="G22" s="160"/>
      <c r="H22" s="3"/>
      <c r="I22" s="4"/>
      <c r="J22" s="42"/>
      <c r="K22" s="42"/>
      <c r="M22" s="16"/>
      <c r="N22" s="16"/>
      <c r="O22" s="16"/>
    </row>
    <row r="23" spans="1:33" customHeight="1" ht="18">
      <c r="A23" s="158" t="s">
        <v>55</v>
      </c>
      <c r="B23" s="158"/>
      <c r="C23" s="57"/>
      <c r="D23" s="49"/>
      <c r="E23" s="24"/>
      <c r="F23" s="159"/>
      <c r="G23" s="160"/>
      <c r="H23" s="64" t="s">
        <v>56</v>
      </c>
      <c r="I23" s="64"/>
      <c r="J23" s="42"/>
      <c r="K23" s="42"/>
      <c r="M23" s="16"/>
      <c r="N23" s="16"/>
      <c r="O23" s="16"/>
    </row>
    <row r="24" spans="1:33" customHeight="1" ht="24.75">
      <c r="A24" s="161" t="s">
        <v>57</v>
      </c>
      <c r="B24" s="161"/>
      <c r="C24" s="57"/>
      <c r="D24" s="162" t="s">
        <v>58</v>
      </c>
      <c r="E24" s="162"/>
      <c r="F24" s="159"/>
      <c r="G24" s="160"/>
      <c r="H24" s="5" t="s">
        <v>59</v>
      </c>
      <c r="I24" s="6"/>
      <c r="J24" s="65"/>
      <c r="M24" s="16"/>
      <c r="N24" s="16"/>
      <c r="O24" s="16"/>
    </row>
    <row r="25" spans="1:33">
      <c r="A25" s="163" t="s">
        <v>60</v>
      </c>
      <c r="B25" s="164"/>
      <c r="C25" s="66"/>
      <c r="D25" s="66"/>
      <c r="E25" s="66"/>
      <c r="F25" s="167"/>
      <c r="G25" s="168"/>
      <c r="H25" s="67"/>
      <c r="I25" s="68"/>
      <c r="J25" s="69"/>
      <c r="K25" s="42"/>
      <c r="M25" s="70"/>
      <c r="N25" s="70"/>
      <c r="O25" s="70"/>
    </row>
    <row r="26" spans="1:33" customHeight="1" ht="13">
      <c r="A26" s="165"/>
      <c r="B26" s="166"/>
      <c r="C26" s="71" t="s">
        <v>61</v>
      </c>
      <c r="D26" s="72" t="s">
        <v>62</v>
      </c>
      <c r="E26" s="72" t="s">
        <v>63</v>
      </c>
      <c r="F26" s="169" t="s">
        <v>64</v>
      </c>
      <c r="G26" s="170"/>
      <c r="H26" s="73" t="s">
        <v>65</v>
      </c>
      <c r="I26" s="74"/>
      <c r="J26" s="31"/>
      <c r="K26" s="31"/>
      <c r="M26" s="70"/>
      <c r="N26" s="70"/>
      <c r="O26" s="70"/>
    </row>
    <row r="27" spans="1:33" customHeight="1" ht="15">
      <c r="C27" s="75" t="s">
        <v>66</v>
      </c>
      <c r="D27" s="76"/>
      <c r="E27" s="76"/>
      <c r="F27" s="76"/>
      <c r="G27" s="76"/>
      <c r="H27" s="76"/>
    </row>
    <row r="28" spans="1:33" customHeight="1" ht="13.5">
      <c r="H28" s="154" t="s">
        <v>67</v>
      </c>
      <c r="I28" s="155"/>
    </row>
    <row r="29" spans="1:33" customHeight="1" ht="13">
      <c r="A29" s="156" t="s">
        <v>68</v>
      </c>
      <c r="B29" s="157"/>
      <c r="C29" s="77" t="s">
        <v>69</v>
      </c>
      <c r="D29" s="78"/>
      <c r="E29" s="79" t="s">
        <v>70</v>
      </c>
      <c r="F29" s="79"/>
      <c r="G29" s="79"/>
      <c r="H29" s="80" t="s">
        <v>71</v>
      </c>
      <c r="I29" s="81" t="s">
        <v>72</v>
      </c>
      <c r="M29" s="70"/>
      <c r="N29" s="82"/>
      <c r="O29" s="82"/>
      <c r="AE29" s="16"/>
      <c r="AF29" s="16"/>
      <c r="AG29" s="16"/>
    </row>
    <row r="30" spans="1:33" customHeight="1" ht="18">
      <c r="A30" s="137" t="s">
        <v>73</v>
      </c>
      <c r="B30" s="138"/>
      <c r="C30" s="83">
        <v>5403</v>
      </c>
      <c r="D30" s="151" t="s">
        <v>74</v>
      </c>
      <c r="E30" s="152"/>
      <c r="F30" s="152"/>
      <c r="G30" s="153"/>
      <c r="H30" s="7"/>
      <c r="I30" s="7">
        <f>$C$16*$H$14</f>
        <v>10656</v>
      </c>
      <c r="J30" s="69"/>
      <c r="K30" s="42"/>
      <c r="M30" s="70">
        <f>H14</f>
        <v>12</v>
      </c>
      <c r="N30" s="82">
        <v>0.3</v>
      </c>
      <c r="O30" s="82"/>
      <c r="Q30" s="13" t="s">
        <v>72</v>
      </c>
      <c r="R30" s="84" t="s">
        <v>75</v>
      </c>
      <c r="AE30" s="70"/>
      <c r="AF30" s="70"/>
      <c r="AG30" s="70"/>
    </row>
    <row r="31" spans="1:33" customHeight="1" ht="18">
      <c r="A31" s="137" t="s">
        <v>76</v>
      </c>
      <c r="B31" s="138"/>
      <c r="C31" s="83" t="s">
        <v>77</v>
      </c>
      <c r="D31" s="151" t="s">
        <v>78</v>
      </c>
      <c r="E31" s="152"/>
      <c r="F31" s="152"/>
      <c r="G31" s="153"/>
      <c r="H31" s="7"/>
      <c r="I31" s="7">
        <f>I30</f>
        <v>10656</v>
      </c>
      <c r="J31" s="69"/>
      <c r="K31" s="42"/>
      <c r="M31" s="70">
        <f>M30</f>
        <v>12</v>
      </c>
      <c r="N31" s="82"/>
      <c r="O31" s="82"/>
      <c r="Q31" s="13" t="s">
        <v>72</v>
      </c>
      <c r="R31" s="84" t="s">
        <v>79</v>
      </c>
      <c r="AE31" s="70"/>
      <c r="AF31" s="70"/>
      <c r="AG31" s="70"/>
    </row>
    <row r="32" spans="1:33" customHeight="1" ht="18">
      <c r="A32" s="137" t="s">
        <v>80</v>
      </c>
      <c r="B32" s="138"/>
      <c r="C32" s="85" t="s">
        <v>81</v>
      </c>
      <c r="D32" s="151" t="s">
        <v>82</v>
      </c>
      <c r="E32" s="152"/>
      <c r="F32" s="152"/>
      <c r="G32" s="153"/>
      <c r="H32" s="7"/>
      <c r="I32" s="7">
        <f>I30</f>
        <v>10656</v>
      </c>
      <c r="J32" s="69"/>
      <c r="K32" s="42"/>
      <c r="M32" s="70">
        <f>M31</f>
        <v>12</v>
      </c>
      <c r="N32" s="82"/>
      <c r="O32" s="82"/>
      <c r="Q32" s="13" t="s">
        <v>72</v>
      </c>
      <c r="R32" s="84" t="s">
        <v>83</v>
      </c>
      <c r="AE32" s="70">
        <f>H14</f>
        <v>12</v>
      </c>
      <c r="AF32" s="82">
        <v>0.48</v>
      </c>
      <c r="AG32" s="82">
        <f>SUM(AE32*AF32)</f>
        <v>5.76</v>
      </c>
    </row>
    <row r="33" spans="1:33" customHeight="1" ht="18">
      <c r="A33" s="137" t="s">
        <v>84</v>
      </c>
      <c r="B33" s="138"/>
      <c r="C33" s="85" t="s">
        <v>85</v>
      </c>
      <c r="D33" s="151" t="s">
        <v>86</v>
      </c>
      <c r="E33" s="152"/>
      <c r="F33" s="152"/>
      <c r="G33" s="153"/>
      <c r="H33" s="7"/>
      <c r="I33" s="7">
        <f>I30+300</f>
        <v>10956</v>
      </c>
      <c r="J33" s="69"/>
      <c r="K33" s="42"/>
      <c r="M33" s="70">
        <f>M32</f>
        <v>12</v>
      </c>
      <c r="N33" s="82">
        <v>0.1</v>
      </c>
      <c r="O33" s="82"/>
      <c r="Q33" s="13" t="s">
        <v>87</v>
      </c>
      <c r="R33" s="86"/>
      <c r="AE33" s="70">
        <f>AE32</f>
        <v>12</v>
      </c>
      <c r="AF33" s="82">
        <v>0.1</v>
      </c>
      <c r="AG33" s="82">
        <f>SUM(AE33*AF33)</f>
        <v>1.2</v>
      </c>
    </row>
    <row r="34" spans="1:33" customHeight="1" ht="18">
      <c r="A34" s="137" t="s">
        <v>88</v>
      </c>
      <c r="B34" s="138"/>
      <c r="C34" s="85"/>
      <c r="D34" s="151"/>
      <c r="E34" s="152"/>
      <c r="F34" s="152"/>
      <c r="G34" s="153"/>
      <c r="H34" s="7"/>
      <c r="I34" s="7">
        <f>$C$16*$H$14+300</f>
        <v>10956</v>
      </c>
      <c r="J34" s="69"/>
      <c r="K34" s="42"/>
      <c r="M34" s="70"/>
      <c r="N34" s="82"/>
      <c r="O34" s="82"/>
      <c r="Q34" s="13" t="s">
        <v>87</v>
      </c>
      <c r="R34" s="87" t="s">
        <v>75</v>
      </c>
      <c r="AA34" s="70">
        <v>6</v>
      </c>
      <c r="AB34" s="82">
        <v>0.48</v>
      </c>
      <c r="AC34" s="82">
        <f>SUM(AA34*AB34)</f>
        <v>2.88</v>
      </c>
      <c r="AE34" s="70">
        <f>AE33</f>
        <v>12</v>
      </c>
      <c r="AF34" s="82">
        <v>0.07</v>
      </c>
      <c r="AG34" s="82">
        <f>SUM(AE34*AF34)</f>
        <v>0.84</v>
      </c>
    </row>
    <row r="35" spans="1:33" customHeight="1" ht="18">
      <c r="A35" s="143" t="s">
        <v>89</v>
      </c>
      <c r="B35" s="144"/>
      <c r="C35" s="88" t="s">
        <v>90</v>
      </c>
      <c r="D35" s="145" t="s">
        <v>91</v>
      </c>
      <c r="E35" s="146"/>
      <c r="F35" s="146"/>
      <c r="G35" s="147"/>
      <c r="H35" s="7"/>
      <c r="I35" s="7">
        <f>C16</f>
        <v>888</v>
      </c>
      <c r="J35" s="69"/>
      <c r="K35" s="42"/>
      <c r="M35" s="70">
        <v>1</v>
      </c>
      <c r="N35" s="82"/>
      <c r="O35" s="82"/>
      <c r="Q35" s="13" t="s">
        <v>72</v>
      </c>
      <c r="R35" s="84" t="s">
        <v>92</v>
      </c>
      <c r="AA35" s="70">
        <f>AA34</f>
        <v>6</v>
      </c>
      <c r="AB35" s="82">
        <v>0.1</v>
      </c>
      <c r="AC35" s="82">
        <f>SUM(AA35*AB35)</f>
        <v>0.6</v>
      </c>
      <c r="AE35" s="70"/>
      <c r="AF35" s="89"/>
      <c r="AG35" s="82"/>
    </row>
    <row r="36" spans="1:33" customHeight="1" ht="18">
      <c r="A36" s="137" t="s">
        <v>93</v>
      </c>
      <c r="B36" s="138"/>
      <c r="C36" s="85" t="s">
        <v>94</v>
      </c>
      <c r="D36" s="145" t="s">
        <v>95</v>
      </c>
      <c r="E36" s="146"/>
      <c r="F36" s="146"/>
      <c r="G36" s="147"/>
      <c r="H36" s="7"/>
      <c r="I36" s="7">
        <f>C16</f>
        <v>888</v>
      </c>
      <c r="J36" s="69"/>
      <c r="K36" s="42"/>
      <c r="M36" s="70">
        <v>1</v>
      </c>
      <c r="N36" s="82"/>
      <c r="O36" s="82"/>
      <c r="Q36" s="13" t="s">
        <v>72</v>
      </c>
      <c r="R36" s="84" t="s">
        <v>96</v>
      </c>
      <c r="AA36" s="70">
        <v>6</v>
      </c>
      <c r="AB36" s="82">
        <v>0.07</v>
      </c>
      <c r="AC36" s="82">
        <f>SUM(AA36*AB36)</f>
        <v>0.42</v>
      </c>
      <c r="AE36" s="70"/>
      <c r="AF36" s="82"/>
      <c r="AG36" s="82"/>
    </row>
    <row r="37" spans="1:33" customHeight="1" ht="18">
      <c r="A37" s="137" t="s">
        <v>97</v>
      </c>
      <c r="B37" s="138"/>
      <c r="C37" s="8">
        <f>C20</f>
        <v/>
      </c>
      <c r="D37" s="148">
        <f>C21</f>
        <v/>
      </c>
      <c r="E37" s="149"/>
      <c r="F37" s="149"/>
      <c r="G37" s="150"/>
      <c r="H37" s="90"/>
      <c r="I37" s="91">
        <f>C17</f>
        <v>8080.8</v>
      </c>
      <c r="J37" s="69"/>
      <c r="K37" s="42"/>
      <c r="M37" s="70">
        <f>H14/6*4.55</f>
        <v>9.1</v>
      </c>
      <c r="N37" s="82">
        <v>0.6</v>
      </c>
      <c r="O37" s="82"/>
      <c r="Q37" s="13" t="s">
        <v>72</v>
      </c>
      <c r="R37" s="92"/>
      <c r="AA37" s="70"/>
      <c r="AB37" s="89"/>
      <c r="AC37" s="82"/>
      <c r="AE37" s="70">
        <v>1</v>
      </c>
      <c r="AF37" s="82">
        <v>0.7</v>
      </c>
      <c r="AG37" s="82">
        <f>SUM(AE37*AF37)</f>
        <v>0.7</v>
      </c>
    </row>
    <row r="38" spans="1:33" customHeight="1" ht="24.75">
      <c r="A38" s="137" t="s">
        <v>98</v>
      </c>
      <c r="B38" s="138"/>
      <c r="C38" s="9"/>
      <c r="D38" s="139"/>
      <c r="E38" s="140"/>
      <c r="F38" s="140"/>
      <c r="G38" s="141"/>
      <c r="H38" s="7"/>
      <c r="I38" s="7"/>
      <c r="J38" s="69"/>
      <c r="K38" s="42"/>
      <c r="M38" s="70"/>
      <c r="N38" s="70"/>
      <c r="O38" s="70"/>
      <c r="P38" s="13" t="s">
        <v>99</v>
      </c>
      <c r="Q38" s="13" t="s">
        <v>87</v>
      </c>
      <c r="AA38" s="70"/>
      <c r="AB38" s="82"/>
      <c r="AC38" s="82"/>
      <c r="AE38" s="70">
        <v>1</v>
      </c>
      <c r="AF38" s="70">
        <v>0.17</v>
      </c>
      <c r="AG38" s="82">
        <f>SUM(AE38*AF38)</f>
        <v>0.17</v>
      </c>
    </row>
    <row r="39" spans="1:33" customHeight="1" ht="14.9">
      <c r="A39" s="142" t="s">
        <v>100</v>
      </c>
      <c r="B39" s="142"/>
      <c r="C39" s="142"/>
      <c r="D39" s="93" t="str">
        <f>C11</f>
        <v>pppp</v>
      </c>
      <c r="E39" s="94"/>
      <c r="F39" s="94"/>
      <c r="G39" s="94"/>
      <c r="H39" s="24"/>
      <c r="J39" s="42"/>
      <c r="K39" s="42"/>
      <c r="M39" s="70"/>
      <c r="N39" s="70"/>
      <c r="O39" s="70"/>
      <c r="AA39" s="70">
        <v>1</v>
      </c>
      <c r="AB39" s="82">
        <v>0.7</v>
      </c>
      <c r="AC39" s="82">
        <f>SUM(AA39*AB39)</f>
        <v>0.7</v>
      </c>
      <c r="AE39" s="70">
        <v>9.1</v>
      </c>
      <c r="AF39" s="82">
        <v>1.1</v>
      </c>
      <c r="AG39" s="82">
        <f>AE39*AF39</f>
        <v>10.01</v>
      </c>
    </row>
    <row r="40" spans="1:33" customHeight="1" ht="13">
      <c r="A40" s="129" t="s">
        <v>101</v>
      </c>
      <c r="B40" s="129"/>
      <c r="C40" s="95" t="s">
        <v>102</v>
      </c>
      <c r="D40" s="24"/>
      <c r="J40" s="42"/>
      <c r="K40" s="42"/>
      <c r="M40" s="70"/>
      <c r="N40" s="70"/>
      <c r="O40" s="70"/>
      <c r="AA40" s="70">
        <v>1</v>
      </c>
      <c r="AB40" s="70">
        <v>0.17</v>
      </c>
      <c r="AC40" s="82">
        <f>SUM(AA40*AB40)</f>
        <v>0.17</v>
      </c>
      <c r="AE40" s="70"/>
      <c r="AF40" s="70"/>
      <c r="AG40" s="82"/>
    </row>
    <row r="41" spans="1:33" customHeight="1" ht="13">
      <c r="A41" s="129" t="s">
        <v>103</v>
      </c>
      <c r="B41" s="129"/>
      <c r="C41" s="93" t="s">
        <v>104</v>
      </c>
      <c r="D41" s="95"/>
      <c r="E41" s="31"/>
      <c r="F41" s="31"/>
      <c r="G41" s="31"/>
      <c r="H41" s="31"/>
      <c r="J41" s="42"/>
      <c r="K41" s="42"/>
      <c r="M41" s="70"/>
      <c r="N41" s="70"/>
      <c r="O41" s="70"/>
      <c r="AA41" s="70">
        <v>4.6</v>
      </c>
      <c r="AB41" s="82">
        <v>1.1</v>
      </c>
      <c r="AC41" s="82">
        <f>AA41*AB41</f>
        <v>5.06</v>
      </c>
      <c r="AE41" s="70"/>
      <c r="AF41" s="70"/>
      <c r="AG41" s="70"/>
    </row>
    <row r="42" spans="1:33" customHeight="1" ht="13">
      <c r="A42" s="129" t="s">
        <v>105</v>
      </c>
      <c r="B42" s="129"/>
      <c r="C42" s="10" t="s">
        <v>106</v>
      </c>
      <c r="D42" s="16" t="s">
        <v>107</v>
      </c>
      <c r="E42" s="96" t="s">
        <v>108</v>
      </c>
      <c r="F42" s="97"/>
      <c r="J42" s="42"/>
      <c r="K42" s="42"/>
      <c r="M42" s="70"/>
      <c r="N42" s="70"/>
      <c r="O42" s="70"/>
      <c r="AA42" s="70"/>
      <c r="AB42" s="70"/>
      <c r="AC42" s="82"/>
      <c r="AE42" s="70"/>
      <c r="AF42" s="70"/>
      <c r="AG42" s="70"/>
    </row>
    <row r="43" spans="1:33" customHeight="1" ht="13">
      <c r="A43" s="10"/>
      <c r="B43" s="10"/>
      <c r="C43" s="10" t="s">
        <v>109</v>
      </c>
      <c r="D43" s="98">
        <v>999</v>
      </c>
      <c r="E43" s="99" t="s">
        <v>110</v>
      </c>
      <c r="F43" s="99"/>
      <c r="J43" s="42"/>
      <c r="K43" s="42"/>
      <c r="M43" s="70"/>
      <c r="N43" s="70"/>
      <c r="O43" s="70"/>
      <c r="AA43" s="70"/>
      <c r="AB43" s="70"/>
      <c r="AC43" s="82"/>
      <c r="AE43" s="70"/>
      <c r="AF43" s="70"/>
      <c r="AG43" s="70"/>
    </row>
    <row r="44" spans="1:33" customHeight="1" ht="13">
      <c r="A44" s="10"/>
      <c r="B44" s="10"/>
      <c r="C44" s="10" t="s">
        <v>111</v>
      </c>
      <c r="D44" s="98">
        <v>999</v>
      </c>
      <c r="E44" s="99" t="s">
        <v>110</v>
      </c>
      <c r="F44" s="99"/>
      <c r="J44" s="42"/>
      <c r="K44" s="42"/>
      <c r="M44" s="70"/>
      <c r="N44" s="70"/>
      <c r="O44" s="70"/>
      <c r="AA44" s="70"/>
      <c r="AB44" s="70"/>
      <c r="AC44" s="70"/>
      <c r="AE44" s="70"/>
      <c r="AF44" s="70"/>
      <c r="AG44" s="70"/>
    </row>
    <row r="45" spans="1:33" customHeight="1" ht="14.5">
      <c r="A45" s="10"/>
      <c r="B45" s="10"/>
      <c r="C45" s="10" t="s">
        <v>112</v>
      </c>
      <c r="D45" s="100"/>
      <c r="E45" s="99"/>
      <c r="F45" s="99"/>
      <c r="H45" s="101"/>
      <c r="M45" s="70"/>
      <c r="N45" s="70"/>
      <c r="O45" s="70"/>
      <c r="AA45" s="70"/>
      <c r="AB45" s="70"/>
      <c r="AC45" s="70"/>
      <c r="AE45" s="70"/>
      <c r="AF45" s="70"/>
      <c r="AG45" s="70"/>
    </row>
    <row r="46" spans="1:33" customHeight="1" ht="13">
      <c r="A46" s="102" t="s">
        <v>113</v>
      </c>
      <c r="B46" s="102"/>
      <c r="C46" s="16"/>
      <c r="H46" s="16"/>
      <c r="M46" s="70"/>
      <c r="N46" s="70"/>
      <c r="O46" s="70"/>
      <c r="AA46" s="70"/>
      <c r="AB46" s="70"/>
      <c r="AC46" s="70"/>
      <c r="AE46" s="70"/>
      <c r="AF46" s="70"/>
      <c r="AG46" s="70"/>
    </row>
    <row r="47" spans="1:33" customHeight="1" ht="9">
      <c r="A47" s="102"/>
      <c r="B47" s="102"/>
      <c r="C47" s="16"/>
      <c r="D47" s="99"/>
      <c r="H47" s="16"/>
      <c r="M47" s="70"/>
      <c r="N47" s="70"/>
      <c r="O47" s="70"/>
      <c r="AA47" s="70"/>
      <c r="AB47" s="70"/>
      <c r="AC47" s="70"/>
      <c r="AE47" s="70"/>
      <c r="AF47" s="70"/>
      <c r="AG47" s="70"/>
    </row>
    <row r="48" spans="1:33" customHeight="1" ht="15.5">
      <c r="A48" s="129" t="s">
        <v>114</v>
      </c>
      <c r="B48" s="129"/>
      <c r="C48" s="135" t="s">
        <v>115</v>
      </c>
      <c r="D48" s="135"/>
      <c r="E48" s="103" t="s">
        <v>116</v>
      </c>
      <c r="G48" s="104" t="s">
        <v>117</v>
      </c>
      <c r="H48" s="10" t="s">
        <v>118</v>
      </c>
      <c r="I48" s="105" t="s">
        <v>119</v>
      </c>
      <c r="J48" s="42"/>
      <c r="K48" s="42"/>
      <c r="M48" s="70"/>
      <c r="N48" s="70"/>
      <c r="O48" s="70"/>
      <c r="AA48" s="70"/>
      <c r="AB48" s="70"/>
      <c r="AC48" s="70"/>
      <c r="AE48" s="70"/>
      <c r="AF48" s="70"/>
      <c r="AG48" s="70"/>
    </row>
    <row r="49" spans="1:33" customHeight="1" ht="15.5">
      <c r="A49" s="129" t="s">
        <v>120</v>
      </c>
      <c r="B49" s="129"/>
      <c r="C49" s="106">
        <v>14</v>
      </c>
      <c r="D49" s="106"/>
      <c r="E49" s="103"/>
      <c r="H49" s="10" t="s">
        <v>121</v>
      </c>
      <c r="I49" s="107"/>
      <c r="J49" s="42"/>
      <c r="K49" s="42"/>
      <c r="M49" s="70"/>
      <c r="N49" s="70"/>
      <c r="O49" s="70"/>
      <c r="AA49" s="70"/>
      <c r="AB49" s="70"/>
      <c r="AC49" s="70"/>
      <c r="AE49" s="70"/>
      <c r="AF49" s="70"/>
      <c r="AG49" s="70"/>
    </row>
    <row r="50" spans="1:33" customHeight="1" ht="15.5">
      <c r="A50" s="129" t="s">
        <v>122</v>
      </c>
      <c r="B50" s="129"/>
      <c r="C50" s="106">
        <v>5</v>
      </c>
      <c r="D50" s="106"/>
      <c r="E50" s="103"/>
      <c r="H50" s="10" t="s">
        <v>123</v>
      </c>
      <c r="I50" s="107"/>
      <c r="J50" s="42"/>
      <c r="K50" s="42"/>
      <c r="AA50" s="70"/>
      <c r="AB50" s="70"/>
      <c r="AC50" s="70"/>
      <c r="AE50" s="70"/>
      <c r="AF50" s="70"/>
      <c r="AG50" s="70"/>
    </row>
    <row r="51" spans="1:33" customHeight="1" ht="15.5">
      <c r="A51" s="129" t="s">
        <v>124</v>
      </c>
      <c r="B51" s="129"/>
      <c r="C51" s="106">
        <f>C50*C49</f>
        <v>70</v>
      </c>
      <c r="D51" s="106"/>
      <c r="E51" s="103"/>
      <c r="I51" s="108"/>
      <c r="J51" s="42"/>
      <c r="K51" s="42"/>
      <c r="M51" s="70"/>
      <c r="N51" s="82"/>
      <c r="O51" s="82"/>
      <c r="AA51" s="70"/>
      <c r="AB51" s="70"/>
      <c r="AC51" s="70"/>
      <c r="AE51" s="70"/>
      <c r="AF51" s="70"/>
      <c r="AG51" s="70"/>
    </row>
    <row r="52" spans="1:33" customHeight="1" ht="15.5">
      <c r="A52" s="129" t="s">
        <v>125</v>
      </c>
      <c r="B52" s="129"/>
      <c r="C52" s="136" t="s">
        <v>41</v>
      </c>
      <c r="D52" s="136"/>
      <c r="G52" s="104" t="s">
        <v>126</v>
      </c>
      <c r="H52" s="10" t="s">
        <v>118</v>
      </c>
      <c r="I52" s="109" t="s">
        <v>119</v>
      </c>
      <c r="J52" s="42"/>
      <c r="K52" s="42"/>
      <c r="M52" s="70">
        <f>C51</f>
        <v>70</v>
      </c>
      <c r="N52" s="70"/>
      <c r="O52" s="82"/>
      <c r="AA52" s="70"/>
      <c r="AB52" s="70"/>
      <c r="AC52" s="70"/>
      <c r="AE52" s="70"/>
      <c r="AF52" s="70"/>
      <c r="AG52" s="70"/>
    </row>
    <row r="53" spans="1:33" customHeight="1" ht="15.5">
      <c r="A53" s="132" t="s">
        <v>127</v>
      </c>
      <c r="B53" s="132"/>
      <c r="C53" s="133" t="s">
        <v>128</v>
      </c>
      <c r="D53" s="133"/>
      <c r="H53" s="10" t="s">
        <v>121</v>
      </c>
      <c r="I53" s="109"/>
      <c r="J53" s="42"/>
      <c r="K53" s="42"/>
      <c r="M53" s="70"/>
      <c r="N53" s="70"/>
      <c r="O53" s="70"/>
      <c r="AA53" s="70"/>
      <c r="AB53" s="70"/>
      <c r="AC53" s="70"/>
      <c r="AE53" s="70">
        <f>C51</f>
        <v>70</v>
      </c>
      <c r="AF53" s="70">
        <v>2.5</v>
      </c>
      <c r="AG53" s="70">
        <f>AF53/AE53</f>
        <v>0.035714285714286</v>
      </c>
    </row>
    <row r="54" spans="1:33" customHeight="1" ht="15.5">
      <c r="A54" s="129" t="s">
        <v>129</v>
      </c>
      <c r="B54" s="129"/>
      <c r="C54" s="133" t="s">
        <v>130</v>
      </c>
      <c r="D54" s="133"/>
      <c r="H54" s="10"/>
      <c r="I54" s="108"/>
      <c r="J54" s="42"/>
      <c r="K54" s="42"/>
      <c r="M54" s="70">
        <f>M52</f>
        <v>70</v>
      </c>
      <c r="N54" s="70"/>
      <c r="O54" s="82"/>
      <c r="AA54" s="70"/>
      <c r="AB54" s="70"/>
      <c r="AC54" s="70"/>
      <c r="AE54" s="70"/>
      <c r="AF54" s="70"/>
      <c r="AG54" s="70"/>
    </row>
    <row r="55" spans="1:33" customHeight="1" ht="15.5">
      <c r="A55" s="129" t="s">
        <v>131</v>
      </c>
      <c r="B55" s="129"/>
      <c r="C55" s="134" t="s">
        <v>132</v>
      </c>
      <c r="D55" s="134"/>
      <c r="H55" s="10"/>
      <c r="I55" s="108"/>
      <c r="J55" s="42"/>
      <c r="K55" s="42"/>
      <c r="M55" s="70"/>
      <c r="N55" s="70"/>
      <c r="O55" s="70"/>
      <c r="AA55" s="70"/>
      <c r="AB55" s="70"/>
      <c r="AC55" s="70"/>
      <c r="AE55" s="70"/>
      <c r="AF55" s="70"/>
      <c r="AG55" s="70"/>
    </row>
    <row r="56" spans="1:33" customHeight="1" ht="13">
      <c r="A56" s="129" t="s">
        <v>133</v>
      </c>
      <c r="B56" s="129"/>
      <c r="C56" s="130"/>
      <c r="D56" s="130"/>
      <c r="E56" s="24"/>
      <c r="F56" s="24"/>
      <c r="G56" s="24"/>
      <c r="H56" s="24"/>
      <c r="J56" s="42"/>
      <c r="K56" s="42"/>
      <c r="M56" s="70"/>
      <c r="N56" s="70"/>
      <c r="O56" s="70"/>
      <c r="AA56" s="70"/>
      <c r="AB56" s="70"/>
      <c r="AC56" s="70"/>
      <c r="AE56" s="70"/>
      <c r="AF56" s="82"/>
      <c r="AG56" s="82"/>
    </row>
    <row r="57" spans="1:33" customHeight="1" ht="13">
      <c r="A57" s="129" t="s">
        <v>134</v>
      </c>
      <c r="B57" s="129"/>
      <c r="C57" s="34"/>
      <c r="D57" s="34"/>
      <c r="E57" s="34"/>
      <c r="F57" s="34"/>
      <c r="G57" s="34"/>
      <c r="H57" s="34"/>
      <c r="M57" s="70"/>
      <c r="N57" s="70"/>
      <c r="O57" s="70"/>
      <c r="AA57" s="70">
        <v>84</v>
      </c>
      <c r="AB57" s="70">
        <v>2.5</v>
      </c>
      <c r="AC57" s="70">
        <f>AB57/AA57</f>
        <v>0.029761904761905</v>
      </c>
      <c r="AE57" s="70"/>
      <c r="AF57" s="82"/>
      <c r="AG57" s="82"/>
    </row>
    <row r="58" spans="1:33">
      <c r="K58" s="31"/>
      <c r="M58" s="110" t="s">
        <v>135</v>
      </c>
      <c r="N58" s="111"/>
      <c r="O58" s="82"/>
      <c r="AA58" s="70"/>
      <c r="AB58" s="82"/>
      <c r="AC58" s="82"/>
      <c r="AE58" s="70"/>
      <c r="AF58" s="70"/>
      <c r="AG58" s="70"/>
    </row>
    <row r="59" spans="1:33" customHeight="1" ht="15.75">
      <c r="A59" s="127" t="s">
        <v>136</v>
      </c>
      <c r="B59" s="127"/>
      <c r="C59" s="131"/>
      <c r="D59" s="131"/>
      <c r="E59" s="131"/>
      <c r="F59" s="127" t="s">
        <v>137</v>
      </c>
      <c r="G59" s="127"/>
      <c r="H59" s="112"/>
      <c r="I59" s="113"/>
      <c r="J59" s="113"/>
      <c r="K59" s="114"/>
      <c r="M59" s="70" t="s">
        <v>138</v>
      </c>
      <c r="N59" s="70"/>
      <c r="O59" s="82"/>
    </row>
    <row r="60" spans="1:33" customHeight="1" ht="15.5">
      <c r="A60" s="115"/>
      <c r="B60" s="115"/>
      <c r="Q60" s="116"/>
      <c r="AA60" s="117"/>
      <c r="AB60" s="118"/>
      <c r="AC60" s="118"/>
      <c r="AE60" s="117"/>
      <c r="AF60" s="117"/>
      <c r="AG60" s="117"/>
    </row>
    <row r="61" spans="1:33" customHeight="1" ht="21.75">
      <c r="A61" s="127"/>
      <c r="B61" s="127"/>
      <c r="C61" s="128"/>
      <c r="D61" s="128"/>
      <c r="E61" s="128"/>
      <c r="F61" s="127"/>
      <c r="G61" s="127"/>
      <c r="H61" s="119"/>
      <c r="I61" s="120"/>
      <c r="J61" s="120"/>
      <c r="K61" s="114"/>
      <c r="L61" s="114"/>
      <c r="M61" s="114"/>
      <c r="N61" s="114"/>
      <c r="O61" s="114"/>
      <c r="P61" s="114"/>
      <c r="AA61" s="117"/>
      <c r="AB61" s="117"/>
      <c r="AC61" s="117"/>
      <c r="AE61" s="117"/>
      <c r="AF61" s="117"/>
      <c r="AG61" s="117"/>
    </row>
    <row r="62" spans="1:33" customHeight="1" ht="3">
      <c r="A62" s="121"/>
      <c r="B62" s="121"/>
      <c r="C62" s="121"/>
      <c r="D62" s="122"/>
      <c r="E62" s="122"/>
      <c r="F62" s="122"/>
      <c r="G62" s="122"/>
      <c r="H62" s="123"/>
      <c r="I62" s="122"/>
      <c r="J62" s="122"/>
      <c r="K62" s="114"/>
      <c r="L62" s="114"/>
      <c r="M62" s="114"/>
      <c r="N62" s="114"/>
      <c r="O62" s="114"/>
      <c r="P62" s="114"/>
      <c r="AA62" s="117"/>
      <c r="AB62" s="117"/>
      <c r="AC62" s="117"/>
      <c r="AE62" s="117"/>
      <c r="AF62" s="117"/>
      <c r="AG62" s="117"/>
    </row>
    <row r="63" spans="1:33" customHeight="1" ht="14.5">
      <c r="A63" s="124"/>
      <c r="B63" s="124"/>
      <c r="C63" s="124"/>
      <c r="D63" s="124"/>
      <c r="E63" s="101"/>
      <c r="F63" s="101"/>
      <c r="G63" s="124"/>
      <c r="H63" s="124"/>
      <c r="I63" s="124"/>
      <c r="J63" s="125"/>
      <c r="K63" s="125"/>
    </row>
    <row r="64" spans="1:33" customHeight="1" ht="14.5">
      <c r="A64" s="124"/>
      <c r="B64" s="124"/>
      <c r="C64" s="124"/>
      <c r="D64" s="124"/>
      <c r="E64" s="101"/>
      <c r="F64" s="101"/>
      <c r="G64" s="124"/>
      <c r="H64" s="124"/>
      <c r="I64" s="124"/>
      <c r="J64" s="125"/>
      <c r="K64" s="125"/>
    </row>
    <row r="65" spans="1:33" customHeight="1" ht="14.5">
      <c r="A65" s="124"/>
      <c r="B65" s="124"/>
      <c r="C65" s="124"/>
      <c r="D65" s="124"/>
      <c r="E65" s="101"/>
      <c r="F65" s="101"/>
      <c r="G65" s="124"/>
      <c r="H65" s="124"/>
      <c r="I65" s="124"/>
      <c r="J65" s="125"/>
      <c r="K65" s="125"/>
    </row>
    <row r="66" spans="1:33" customHeight="1" ht="13">
      <c r="A66" s="10"/>
      <c r="B66" s="10"/>
    </row>
    <row r="123" spans="1:33" customHeight="1" ht="14.5" s="126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B9"/>
    <mergeCell ref="J4:K5"/>
    <mergeCell ref="H5:I6"/>
    <mergeCell ref="A6:B6"/>
    <mergeCell ref="A7:B7"/>
    <mergeCell ref="A8:B8"/>
    <mergeCell ref="A11:B11"/>
    <mergeCell ref="A14:B14"/>
    <mergeCell ref="A15:B15"/>
    <mergeCell ref="E15:E16"/>
    <mergeCell ref="F15:G16"/>
    <mergeCell ref="A16:B16"/>
    <mergeCell ref="A17:B17"/>
    <mergeCell ref="F17:G17"/>
    <mergeCell ref="A18:B18"/>
    <mergeCell ref="F18:G18"/>
    <mergeCell ref="A19:B19"/>
    <mergeCell ref="F19:G19"/>
    <mergeCell ref="H20:I21"/>
    <mergeCell ref="A21:B21"/>
    <mergeCell ref="F21:G21"/>
    <mergeCell ref="A22:B22"/>
    <mergeCell ref="F22:G22"/>
    <mergeCell ref="A25:B26"/>
    <mergeCell ref="F25:G25"/>
    <mergeCell ref="F26:G26"/>
    <mergeCell ref="A20:B20"/>
    <mergeCell ref="F20:G20"/>
    <mergeCell ref="A23:B23"/>
    <mergeCell ref="F23:G23"/>
    <mergeCell ref="A24:B24"/>
    <mergeCell ref="D24:E24"/>
    <mergeCell ref="F24:G24"/>
    <mergeCell ref="H28:I28"/>
    <mergeCell ref="A29:B29"/>
    <mergeCell ref="A30:B30"/>
    <mergeCell ref="D30:G30"/>
    <mergeCell ref="A31:B31"/>
    <mergeCell ref="D31:G31"/>
    <mergeCell ref="A32:B32"/>
    <mergeCell ref="D32:G32"/>
    <mergeCell ref="A33:B33"/>
    <mergeCell ref="D33:G33"/>
    <mergeCell ref="A34:B34"/>
    <mergeCell ref="D34:G34"/>
    <mergeCell ref="A35:B35"/>
    <mergeCell ref="D35:G35"/>
    <mergeCell ref="A36:B36"/>
    <mergeCell ref="D36:G36"/>
    <mergeCell ref="A37:B37"/>
    <mergeCell ref="D37:G37"/>
    <mergeCell ref="A52:B52"/>
    <mergeCell ref="C52:D52"/>
    <mergeCell ref="A38:B38"/>
    <mergeCell ref="D38:G38"/>
    <mergeCell ref="A39:C39"/>
    <mergeCell ref="A40:B40"/>
    <mergeCell ref="A41:B41"/>
    <mergeCell ref="A42:B42"/>
    <mergeCell ref="A48:B48"/>
    <mergeCell ref="C48:D48"/>
    <mergeCell ref="A49:B49"/>
    <mergeCell ref="A50:B50"/>
    <mergeCell ref="A51:B51"/>
    <mergeCell ref="A53:B53"/>
    <mergeCell ref="C53:D53"/>
    <mergeCell ref="A54:B54"/>
    <mergeCell ref="C54:D54"/>
    <mergeCell ref="A55:B55"/>
    <mergeCell ref="C55:D55"/>
    <mergeCell ref="A61:B61"/>
    <mergeCell ref="C61:E61"/>
    <mergeCell ref="F61:G61"/>
    <mergeCell ref="A56:B56"/>
    <mergeCell ref="C56:D56"/>
    <mergeCell ref="A57:B57"/>
    <mergeCell ref="A59:B59"/>
    <mergeCell ref="C59:E59"/>
    <mergeCell ref="F59:G59"/>
  </mergeCells>
  <conditionalFormatting sqref="I31">
    <cfRule type="cellIs" dxfId="0" priority="1" operator="equal">
      <formula>0</formula>
    </cfRule>
  </conditionalFormatting>
  <conditionalFormatting sqref="I34">
    <cfRule type="cellIs" dxfId="1" priority="2" operator="equal">
      <formula>300</formula>
    </cfRule>
  </conditionalFormatting>
  <conditionalFormatting sqref="D35:G35">
    <cfRule type="cellIs" dxfId="0" priority="3" operator="equal">
      <formula>0</formula>
    </cfRule>
  </conditionalFormatting>
  <conditionalFormatting sqref="C37">
    <cfRule type="cellIs" dxfId="0" priority="4" operator="equal">
      <formula>0</formula>
    </cfRule>
  </conditionalFormatting>
  <conditionalFormatting sqref="D30:G31">
    <cfRule type="cellIs" dxfId="0" priority="5" operator="equal">
      <formula>0</formula>
    </cfRule>
  </conditionalFormatting>
  <conditionalFormatting sqref="H31">
    <cfRule type="cellIs" dxfId="0" priority="6" operator="equal">
      <formula>0</formula>
    </cfRule>
  </conditionalFormatting>
  <conditionalFormatting sqref="H30:I30">
    <cfRule type="cellIs" dxfId="0" priority="7" operator="equal">
      <formula>0</formula>
    </cfRule>
  </conditionalFormatting>
  <conditionalFormatting sqref="H32:I34">
    <cfRule type="cellIs" dxfId="0" priority="8" operator="equal">
      <formula>0</formula>
    </cfRule>
  </conditionalFormatting>
  <conditionalFormatting sqref="D32:G34">
    <cfRule type="cellIs" dxfId="0" priority="9" operator="equal">
      <formula>0</formula>
    </cfRule>
  </conditionalFormatting>
  <conditionalFormatting sqref="H38:I38">
    <cfRule type="cellIs" dxfId="0" priority="10" operator="equal">
      <formula>0</formula>
    </cfRule>
  </conditionalFormatting>
  <conditionalFormatting sqref="H35">
    <cfRule type="cellIs" dxfId="0" priority="11" operator="equal">
      <formula>0</formula>
    </cfRule>
  </conditionalFormatting>
  <conditionalFormatting sqref="D36:I36">
    <cfRule type="cellIs" dxfId="0" priority="12" operator="equal">
      <formula>0</formula>
    </cfRule>
  </conditionalFormatting>
  <conditionalFormatting sqref="I35">
    <cfRule type="cellIs" dxfId="0" priority="13" operator="equal">
      <formula>0</formula>
    </cfRule>
  </conditionalFormatting>
  <hyperlinks>
    <hyperlink ref="C3" r:id="rId_hyperlink_1"/>
    <hyperlink ref="C9" r:id="rId_hyperlink_2"/>
    <hyperlink ref="E9" r:id="rId_hyperlink_3"/>
  </hyperlinks>
  <printOptions gridLines="false" gridLinesSet="true"/>
  <pageMargins left="0.23622047244094" right="0.23622047244094" top="0" bottom="0" header="0" footer="0"/>
  <pageSetup paperSize="9" orientation="portrait" scale="82" fitToHeight="2" fitToWidth="1" r:id="rId4"/>
  <headerFooter differentOddEven="false" differentFirst="false" scaleWithDoc="true" alignWithMargins="false">
    <oddHeader/>
    <oddFooter/>
    <evenHeader/>
    <evenFooter/>
    <firstHeader/>
    <first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3"/>
  <sheetViews>
    <sheetView tabSelected="0" workbookViewId="0" showGridLines="true" showRowColHeaders="1">
      <selection activeCell="A1" sqref="A1:I34"/>
    </sheetView>
  </sheetViews>
  <sheetFormatPr defaultRowHeight="14.4" outlineLevelRow="0" outlineLevelCol="0"/>
  <sheetData>
    <row r="3" spans="1:2" customHeight="1" ht="14.5">
      <c r="B3" t="s">
        <v>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BAF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Wenbo Xiao</cp:lastModifiedBy>
  <dcterms:created xsi:type="dcterms:W3CDTF">2020-07-22T14:52:27+09:30</dcterms:created>
  <dcterms:modified xsi:type="dcterms:W3CDTF">2020-07-22T15:51:18+09:30</dcterms:modified>
  <dc:title>Untitled Spreadsheet</dc:title>
  <dc:description/>
  <dc:subject/>
  <cp:keywords/>
  <cp:category/>
</cp:coreProperties>
</file>