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50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F2" i="2" l="1"/>
  <c r="E1" i="2"/>
  <c r="B1" i="2"/>
  <c r="C2" i="2" s="1"/>
  <c r="G32" i="1" l="1"/>
  <c r="E57" i="1" l="1"/>
  <c r="E26" i="1"/>
  <c r="F59" i="1"/>
  <c r="F60" i="1" s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F42" i="1"/>
  <c r="E42" i="1"/>
  <c r="F41" i="1"/>
  <c r="E41" i="1"/>
  <c r="F40" i="1"/>
  <c r="E40" i="1"/>
  <c r="C35" i="1"/>
  <c r="F35" i="1" s="1"/>
  <c r="F34" i="1"/>
  <c r="E34" i="1"/>
  <c r="F33" i="1"/>
  <c r="E33" i="1"/>
  <c r="F32" i="1"/>
  <c r="E32" i="1"/>
  <c r="F28" i="1"/>
  <c r="F29" i="1" s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F11" i="1"/>
  <c r="E11" i="1"/>
  <c r="F10" i="1"/>
  <c r="E10" i="1"/>
  <c r="F9" i="1"/>
  <c r="E9" i="1"/>
  <c r="C6" i="1"/>
  <c r="E6" i="1" s="1"/>
  <c r="F5" i="1"/>
  <c r="E5" i="1"/>
  <c r="F4" i="1"/>
  <c r="E4" i="1"/>
  <c r="F3" i="1"/>
  <c r="E3" i="1"/>
  <c r="E28" i="1" l="1"/>
  <c r="E59" i="1"/>
  <c r="C36" i="1"/>
  <c r="C37" i="1" s="1"/>
  <c r="C39" i="1" s="1"/>
  <c r="E35" i="1"/>
  <c r="C38" i="1"/>
  <c r="F6" i="1"/>
  <c r="C7" i="1"/>
  <c r="E7" i="1" s="1"/>
  <c r="F37" i="1" l="1"/>
  <c r="F36" i="1"/>
  <c r="E36" i="1"/>
  <c r="E37" i="1"/>
  <c r="E38" i="1"/>
  <c r="F38" i="1"/>
  <c r="F39" i="1"/>
  <c r="E39" i="1"/>
  <c r="F7" i="1"/>
  <c r="C8" i="1"/>
  <c r="E43" i="1" l="1"/>
  <c r="E60" i="1" s="1"/>
  <c r="F43" i="1"/>
  <c r="F8" i="1"/>
  <c r="E8" i="1"/>
  <c r="E12" i="1" s="1"/>
  <c r="E29" i="1" s="1"/>
  <c r="F12" i="1"/>
</calcChain>
</file>

<file path=xl/sharedStrings.xml><?xml version="1.0" encoding="utf-8"?>
<sst xmlns="http://schemas.openxmlformats.org/spreadsheetml/2006/main" count="96" uniqueCount="50">
  <si>
    <t>收入</t>
  </si>
  <si>
    <t>月度</t>
  </si>
  <si>
    <t>月数</t>
  </si>
  <si>
    <t>税后</t>
  </si>
  <si>
    <t>税前</t>
  </si>
  <si>
    <t>工资</t>
  </si>
  <si>
    <t>公积金</t>
  </si>
  <si>
    <t>TUP2014</t>
  </si>
  <si>
    <t>TUP2015</t>
  </si>
  <si>
    <t>TUP2016</t>
  </si>
  <si>
    <t>股票</t>
  </si>
  <si>
    <t>奖金</t>
  </si>
  <si>
    <t>年终加班工资</t>
  </si>
  <si>
    <t>房租</t>
  </si>
  <si>
    <t>汇总</t>
  </si>
  <si>
    <t>支出</t>
  </si>
  <si>
    <t>养老</t>
  </si>
  <si>
    <t>医疗</t>
  </si>
  <si>
    <t>失业</t>
  </si>
  <si>
    <t>住房</t>
  </si>
  <si>
    <t>税</t>
  </si>
  <si>
    <t>房贷</t>
  </si>
  <si>
    <t>上学</t>
  </si>
  <si>
    <t>课外</t>
  </si>
  <si>
    <t>保险-花妈</t>
  </si>
  <si>
    <t>保险-花</t>
  </si>
  <si>
    <t>日常开支</t>
  </si>
  <si>
    <t>旅游</t>
  </si>
  <si>
    <t>TUP2017</t>
    <phoneticPr fontId="1" type="noConversion"/>
  </si>
  <si>
    <t>花爸</t>
    <phoneticPr fontId="1" type="noConversion"/>
  </si>
  <si>
    <t>税</t>
    <phoneticPr fontId="1" type="noConversion"/>
  </si>
  <si>
    <t>盈余</t>
    <phoneticPr fontId="1" type="noConversion"/>
  </si>
  <si>
    <t>实际到手工资</t>
    <phoneticPr fontId="1" type="noConversion"/>
  </si>
  <si>
    <t>沙河出售</t>
    <phoneticPr fontId="1" type="noConversion"/>
  </si>
  <si>
    <t>定金</t>
    <phoneticPr fontId="1" type="noConversion"/>
  </si>
  <si>
    <t>理房通</t>
    <phoneticPr fontId="1" type="noConversion"/>
  </si>
  <si>
    <t>户口保证金</t>
    <phoneticPr fontId="1" type="noConversion"/>
  </si>
  <si>
    <t>物业</t>
    <phoneticPr fontId="1" type="noConversion"/>
  </si>
  <si>
    <t>理财金首付</t>
    <phoneticPr fontId="1" type="noConversion"/>
  </si>
  <si>
    <t>公积金</t>
    <phoneticPr fontId="1" type="noConversion"/>
  </si>
  <si>
    <t>流星花园买入</t>
    <phoneticPr fontId="1" type="noConversion"/>
  </si>
  <si>
    <t>首付</t>
    <phoneticPr fontId="1" type="noConversion"/>
  </si>
  <si>
    <t>中介费</t>
    <phoneticPr fontId="1" type="noConversion"/>
  </si>
  <si>
    <t>税</t>
    <phoneticPr fontId="1" type="noConversion"/>
  </si>
  <si>
    <t>房本费</t>
    <phoneticPr fontId="1" type="noConversion"/>
  </si>
  <si>
    <t>2018年物业费</t>
    <phoneticPr fontId="1" type="noConversion"/>
  </si>
  <si>
    <t>1月领契税原件</t>
    <phoneticPr fontId="1" type="noConversion"/>
  </si>
  <si>
    <t>6月领房本原件</t>
    <phoneticPr fontId="1" type="noConversion"/>
  </si>
  <si>
    <r>
      <t>还款建行卡4</t>
    </r>
    <r>
      <rPr>
        <sz val="11"/>
        <color theme="1"/>
        <rFont val="宋体"/>
        <family val="3"/>
        <charset val="134"/>
        <scheme val="minor"/>
      </rPr>
      <t>921~5800</t>
    </r>
    <phoneticPr fontId="1" type="noConversion"/>
  </si>
  <si>
    <t>均价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</si>
</sst>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_ 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177" fontId="0" fillId="2" borderId="1" xfId="0" applyNumberFormat="1" applyFill="1" applyBorder="1" applyAlignment="1">
      <alignment horizontal="right" vertical="center" wrapText="1"/>
    </xf>
    <xf numFmtId="177" fontId="0" fillId="6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H16" sqref="H16"/>
    </sheetView>
  </sheetViews>
  <sheetFormatPr defaultColWidth="9" defaultRowHeight="13.5" x14ac:dyDescent="0.15"/>
  <cols>
    <col min="1" max="1" width="12.875" style="1" customWidth="1"/>
    <col min="2" max="6" width="9" style="1"/>
    <col min="7" max="7" width="13" style="1" bestFit="1" customWidth="1"/>
    <col min="8" max="16384" width="9" style="1"/>
  </cols>
  <sheetData>
    <row r="1" spans="1:6" x14ac:dyDescent="0.15">
      <c r="A1" s="10">
        <v>2017</v>
      </c>
      <c r="B1" s="11"/>
      <c r="C1" s="11"/>
      <c r="D1" s="11"/>
      <c r="E1" s="11"/>
      <c r="F1" s="12"/>
    </row>
    <row r="2" spans="1:6" x14ac:dyDescent="0.15">
      <c r="A2" s="2" t="s">
        <v>0</v>
      </c>
      <c r="B2" s="2" t="s">
        <v>1</v>
      </c>
      <c r="C2" s="2" t="s">
        <v>2</v>
      </c>
      <c r="D2" s="2" t="s">
        <v>30</v>
      </c>
      <c r="E2" s="2" t="s">
        <v>3</v>
      </c>
      <c r="F2" s="2" t="s">
        <v>4</v>
      </c>
    </row>
    <row r="3" spans="1:6" x14ac:dyDescent="0.15">
      <c r="A3" s="3" t="s">
        <v>5</v>
      </c>
      <c r="B3" s="3">
        <v>23000</v>
      </c>
      <c r="C3" s="3">
        <v>12</v>
      </c>
      <c r="D3" s="4">
        <v>0</v>
      </c>
      <c r="E3" s="3">
        <f t="shared" ref="E3:E11" si="0">B3*C3*(1-D3)</f>
        <v>276000</v>
      </c>
      <c r="F3" s="3">
        <f>B3*C3</f>
        <v>276000</v>
      </c>
    </row>
    <row r="4" spans="1:6" x14ac:dyDescent="0.15">
      <c r="A4" s="3" t="s">
        <v>6</v>
      </c>
      <c r="B4" s="3">
        <v>5040</v>
      </c>
      <c r="C4" s="3">
        <v>12</v>
      </c>
      <c r="D4" s="4">
        <v>0</v>
      </c>
      <c r="E4" s="3">
        <f t="shared" si="0"/>
        <v>60480</v>
      </c>
      <c r="F4" s="3">
        <f t="shared" ref="F4:F11" si="1">B4*C4</f>
        <v>60480</v>
      </c>
    </row>
    <row r="5" spans="1:6" x14ac:dyDescent="0.15">
      <c r="A5" s="3" t="s">
        <v>7</v>
      </c>
      <c r="B5" s="3">
        <v>9000</v>
      </c>
      <c r="C5" s="3">
        <v>1.53</v>
      </c>
      <c r="D5" s="4">
        <v>0.2</v>
      </c>
      <c r="E5" s="3">
        <f t="shared" si="0"/>
        <v>11016</v>
      </c>
      <c r="F5" s="3">
        <f t="shared" si="1"/>
        <v>13770</v>
      </c>
    </row>
    <row r="6" spans="1:6" x14ac:dyDescent="0.15">
      <c r="A6" s="3" t="s">
        <v>8</v>
      </c>
      <c r="B6" s="3">
        <v>12000</v>
      </c>
      <c r="C6" s="3">
        <f t="shared" ref="C6:C7" si="2">C5</f>
        <v>1.53</v>
      </c>
      <c r="D6" s="4">
        <v>0.2</v>
      </c>
      <c r="E6" s="3">
        <f t="shared" si="0"/>
        <v>14688</v>
      </c>
      <c r="F6" s="3">
        <f t="shared" si="1"/>
        <v>18360</v>
      </c>
    </row>
    <row r="7" spans="1:6" x14ac:dyDescent="0.15">
      <c r="A7" s="3" t="s">
        <v>9</v>
      </c>
      <c r="B7" s="3">
        <v>30000</v>
      </c>
      <c r="C7" s="3">
        <f t="shared" si="2"/>
        <v>1.53</v>
      </c>
      <c r="D7" s="4">
        <v>0.2</v>
      </c>
      <c r="E7" s="3">
        <f t="shared" si="0"/>
        <v>36720</v>
      </c>
      <c r="F7" s="3">
        <f t="shared" si="1"/>
        <v>45900</v>
      </c>
    </row>
    <row r="8" spans="1:6" x14ac:dyDescent="0.15">
      <c r="A8" s="3" t="s">
        <v>10</v>
      </c>
      <c r="B8" s="3">
        <v>70000</v>
      </c>
      <c r="C8" s="3">
        <f>C7</f>
        <v>1.53</v>
      </c>
      <c r="D8" s="4">
        <v>0.2</v>
      </c>
      <c r="E8" s="3">
        <f t="shared" si="0"/>
        <v>85680</v>
      </c>
      <c r="F8" s="3">
        <f t="shared" si="1"/>
        <v>107100</v>
      </c>
    </row>
    <row r="9" spans="1:6" x14ac:dyDescent="0.15">
      <c r="A9" s="3" t="s">
        <v>11</v>
      </c>
      <c r="B9" s="3">
        <v>230000</v>
      </c>
      <c r="C9" s="3">
        <v>1</v>
      </c>
      <c r="D9" s="4">
        <v>0.2</v>
      </c>
      <c r="E9" s="3">
        <f t="shared" si="0"/>
        <v>184000</v>
      </c>
      <c r="F9" s="3">
        <f t="shared" si="1"/>
        <v>230000</v>
      </c>
    </row>
    <row r="10" spans="1:6" x14ac:dyDescent="0.15">
      <c r="A10" s="3" t="s">
        <v>12</v>
      </c>
      <c r="B10" s="3">
        <v>12000</v>
      </c>
      <c r="C10" s="3">
        <v>1</v>
      </c>
      <c r="D10" s="4">
        <v>0.2</v>
      </c>
      <c r="E10" s="3">
        <f t="shared" si="0"/>
        <v>9600</v>
      </c>
      <c r="F10" s="3">
        <f t="shared" si="1"/>
        <v>12000</v>
      </c>
    </row>
    <row r="11" spans="1:6" x14ac:dyDescent="0.15">
      <c r="A11" s="3" t="s">
        <v>13</v>
      </c>
      <c r="B11" s="3">
        <v>1200</v>
      </c>
      <c r="C11" s="3">
        <v>12</v>
      </c>
      <c r="D11" s="4">
        <v>0</v>
      </c>
      <c r="E11" s="3">
        <f t="shared" si="0"/>
        <v>14400</v>
      </c>
      <c r="F11" s="3">
        <f t="shared" si="1"/>
        <v>14400</v>
      </c>
    </row>
    <row r="12" spans="1:6" x14ac:dyDescent="0.15">
      <c r="A12" s="5" t="s">
        <v>14</v>
      </c>
      <c r="B12" s="5"/>
      <c r="C12" s="5"/>
      <c r="D12" s="6"/>
      <c r="E12" s="5">
        <f>SUM(E3:E11)</f>
        <v>692584</v>
      </c>
      <c r="F12" s="5">
        <f>SUM(F3:F11)</f>
        <v>778010</v>
      </c>
    </row>
    <row r="13" spans="1:6" x14ac:dyDescent="0.15">
      <c r="A13" s="2" t="s">
        <v>15</v>
      </c>
      <c r="B13" s="2" t="s">
        <v>1</v>
      </c>
      <c r="C13" s="2" t="s">
        <v>2</v>
      </c>
      <c r="D13" s="7"/>
      <c r="E13" s="2"/>
      <c r="F13" s="2"/>
    </row>
    <row r="14" spans="1:6" x14ac:dyDescent="0.15">
      <c r="A14" s="3" t="s">
        <v>16</v>
      </c>
      <c r="B14" s="3">
        <v>1680</v>
      </c>
      <c r="C14" s="3">
        <v>12</v>
      </c>
      <c r="D14" s="4">
        <v>0</v>
      </c>
      <c r="E14" s="3">
        <f t="shared" ref="E14:E27" si="3">B14*C14*(1-D14)</f>
        <v>20160</v>
      </c>
      <c r="F14" s="3"/>
    </row>
    <row r="15" spans="1:6" x14ac:dyDescent="0.15">
      <c r="A15" s="3" t="s">
        <v>17</v>
      </c>
      <c r="B15" s="3">
        <v>423</v>
      </c>
      <c r="C15" s="3">
        <v>12</v>
      </c>
      <c r="D15" s="4">
        <v>0</v>
      </c>
      <c r="E15" s="3">
        <f t="shared" si="3"/>
        <v>5076</v>
      </c>
      <c r="F15" s="3"/>
    </row>
    <row r="16" spans="1:6" x14ac:dyDescent="0.15">
      <c r="A16" s="3" t="s">
        <v>18</v>
      </c>
      <c r="B16" s="3">
        <v>42</v>
      </c>
      <c r="C16" s="3">
        <v>12</v>
      </c>
      <c r="D16" s="4">
        <v>0</v>
      </c>
      <c r="E16" s="3">
        <f t="shared" si="3"/>
        <v>504</v>
      </c>
      <c r="F16" s="3"/>
    </row>
    <row r="17" spans="1:7" x14ac:dyDescent="0.15">
      <c r="A17" s="3" t="s">
        <v>19</v>
      </c>
      <c r="B17" s="3">
        <v>2520</v>
      </c>
      <c r="C17" s="3">
        <v>12</v>
      </c>
      <c r="D17" s="4">
        <v>0</v>
      </c>
      <c r="E17" s="3">
        <f t="shared" si="3"/>
        <v>30240</v>
      </c>
      <c r="F17" s="3"/>
    </row>
    <row r="18" spans="1:7" x14ac:dyDescent="0.15">
      <c r="A18" s="3" t="s">
        <v>20</v>
      </c>
      <c r="B18" s="3">
        <v>2704</v>
      </c>
      <c r="C18" s="3">
        <v>12</v>
      </c>
      <c r="D18" s="4">
        <v>0</v>
      </c>
      <c r="E18" s="3">
        <f t="shared" si="3"/>
        <v>32448</v>
      </c>
      <c r="F18" s="3"/>
    </row>
    <row r="19" spans="1:7" x14ac:dyDescent="0.15">
      <c r="A19" s="3" t="s">
        <v>13</v>
      </c>
      <c r="B19" s="3">
        <v>3500</v>
      </c>
      <c r="C19" s="3">
        <v>12</v>
      </c>
      <c r="D19" s="4">
        <v>0</v>
      </c>
      <c r="E19" s="3">
        <f t="shared" si="3"/>
        <v>42000</v>
      </c>
      <c r="F19" s="3"/>
    </row>
    <row r="20" spans="1:7" x14ac:dyDescent="0.15">
      <c r="A20" s="3" t="s">
        <v>21</v>
      </c>
      <c r="B20" s="3">
        <v>2500</v>
      </c>
      <c r="C20" s="3">
        <v>12</v>
      </c>
      <c r="D20" s="4">
        <v>0</v>
      </c>
      <c r="E20" s="3">
        <f t="shared" si="3"/>
        <v>30000</v>
      </c>
      <c r="F20" s="3"/>
    </row>
    <row r="21" spans="1:7" x14ac:dyDescent="0.15">
      <c r="A21" s="3" t="s">
        <v>22</v>
      </c>
      <c r="B21" s="3">
        <v>86000</v>
      </c>
      <c r="C21" s="3">
        <v>1</v>
      </c>
      <c r="D21" s="4">
        <v>0</v>
      </c>
      <c r="E21" s="3">
        <f t="shared" si="3"/>
        <v>86000</v>
      </c>
      <c r="F21" s="3"/>
    </row>
    <row r="22" spans="1:7" x14ac:dyDescent="0.15">
      <c r="A22" s="3" t="s">
        <v>23</v>
      </c>
      <c r="B22" s="3">
        <v>36000</v>
      </c>
      <c r="C22" s="3">
        <v>1</v>
      </c>
      <c r="D22" s="4">
        <v>0</v>
      </c>
      <c r="E22" s="3">
        <f t="shared" si="3"/>
        <v>36000</v>
      </c>
      <c r="F22" s="3"/>
    </row>
    <row r="23" spans="1:7" x14ac:dyDescent="0.15">
      <c r="A23" s="3" t="s">
        <v>24</v>
      </c>
      <c r="B23" s="3">
        <v>1500</v>
      </c>
      <c r="C23" s="3">
        <v>12</v>
      </c>
      <c r="D23" s="4">
        <v>0</v>
      </c>
      <c r="E23" s="3">
        <f t="shared" si="3"/>
        <v>18000</v>
      </c>
      <c r="F23" s="3"/>
    </row>
    <row r="24" spans="1:7" x14ac:dyDescent="0.15">
      <c r="A24" s="3" t="s">
        <v>25</v>
      </c>
      <c r="B24" s="3">
        <v>6000</v>
      </c>
      <c r="C24" s="3">
        <v>1</v>
      </c>
      <c r="D24" s="4">
        <v>0</v>
      </c>
      <c r="E24" s="3">
        <f t="shared" si="3"/>
        <v>6000</v>
      </c>
      <c r="F24" s="3"/>
    </row>
    <row r="25" spans="1:7" x14ac:dyDescent="0.15">
      <c r="A25" s="3" t="s">
        <v>26</v>
      </c>
      <c r="B25" s="3">
        <v>4000</v>
      </c>
      <c r="C25" s="3">
        <v>12</v>
      </c>
      <c r="D25" s="4">
        <v>0</v>
      </c>
      <c r="E25" s="3">
        <f t="shared" si="3"/>
        <v>48000</v>
      </c>
      <c r="F25" s="3"/>
    </row>
    <row r="26" spans="1:7" x14ac:dyDescent="0.15">
      <c r="A26" s="3" t="s">
        <v>29</v>
      </c>
      <c r="B26" s="3">
        <v>2500</v>
      </c>
      <c r="C26" s="3">
        <v>12</v>
      </c>
      <c r="D26" s="4">
        <v>0</v>
      </c>
      <c r="E26" s="3">
        <f t="shared" si="3"/>
        <v>30000</v>
      </c>
      <c r="F26" s="3"/>
    </row>
    <row r="27" spans="1:7" x14ac:dyDescent="0.15">
      <c r="A27" s="3" t="s">
        <v>27</v>
      </c>
      <c r="B27" s="3">
        <v>10000</v>
      </c>
      <c r="C27" s="3">
        <v>1</v>
      </c>
      <c r="D27" s="4">
        <v>0</v>
      </c>
      <c r="E27" s="3">
        <f t="shared" si="3"/>
        <v>10000</v>
      </c>
      <c r="F27" s="3"/>
    </row>
    <row r="28" spans="1:7" x14ac:dyDescent="0.15">
      <c r="A28" s="5" t="s">
        <v>14</v>
      </c>
      <c r="B28" s="5"/>
      <c r="C28" s="5"/>
      <c r="D28" s="6"/>
      <c r="E28" s="5">
        <f>SUM(E14:E27)</f>
        <v>394428</v>
      </c>
      <c r="F28" s="5">
        <f>SUM(F14:F27)</f>
        <v>0</v>
      </c>
    </row>
    <row r="29" spans="1:7" x14ac:dyDescent="0.15">
      <c r="A29" s="8" t="s">
        <v>31</v>
      </c>
      <c r="B29" s="8"/>
      <c r="C29" s="8"/>
      <c r="D29" s="9"/>
      <c r="E29" s="8">
        <f>E12-E28</f>
        <v>298156</v>
      </c>
      <c r="F29" s="8">
        <f>SUM(F15:F28)</f>
        <v>0</v>
      </c>
    </row>
    <row r="30" spans="1:7" x14ac:dyDescent="0.15">
      <c r="A30" s="10">
        <v>2018</v>
      </c>
      <c r="B30" s="11"/>
      <c r="C30" s="11"/>
      <c r="D30" s="11"/>
      <c r="E30" s="11"/>
      <c r="F30" s="12"/>
    </row>
    <row r="31" spans="1:7" x14ac:dyDescent="0.15">
      <c r="A31" s="2" t="s">
        <v>0</v>
      </c>
      <c r="B31" s="2" t="s">
        <v>1</v>
      </c>
      <c r="C31" s="2" t="s">
        <v>2</v>
      </c>
      <c r="D31" s="2" t="s">
        <v>30</v>
      </c>
      <c r="E31" s="2" t="s">
        <v>3</v>
      </c>
      <c r="F31" s="2" t="s">
        <v>4</v>
      </c>
      <c r="G31" s="2" t="s">
        <v>32</v>
      </c>
    </row>
    <row r="32" spans="1:7" x14ac:dyDescent="0.15">
      <c r="A32" s="3" t="s">
        <v>5</v>
      </c>
      <c r="B32" s="3">
        <v>23000</v>
      </c>
      <c r="C32" s="3">
        <v>12</v>
      </c>
      <c r="D32" s="4">
        <v>0</v>
      </c>
      <c r="E32" s="3">
        <f t="shared" ref="E32:E42" si="4">B32*C32*(1-D32)</f>
        <v>276000</v>
      </c>
      <c r="F32" s="3">
        <f>B32*C32</f>
        <v>276000</v>
      </c>
      <c r="G32" s="3">
        <f>B32-SUM(B14:B18)</f>
        <v>15631</v>
      </c>
    </row>
    <row r="33" spans="1:6" x14ac:dyDescent="0.15">
      <c r="A33" s="3" t="s">
        <v>6</v>
      </c>
      <c r="B33" s="3">
        <v>5040</v>
      </c>
      <c r="C33" s="3">
        <v>12</v>
      </c>
      <c r="D33" s="4">
        <v>0</v>
      </c>
      <c r="E33" s="3">
        <f t="shared" si="4"/>
        <v>60480</v>
      </c>
      <c r="F33" s="3">
        <f t="shared" ref="F33:F42" si="5">B33*C33</f>
        <v>60480</v>
      </c>
    </row>
    <row r="34" spans="1:6" x14ac:dyDescent="0.15">
      <c r="A34" s="3" t="s">
        <v>7</v>
      </c>
      <c r="B34" s="3">
        <v>9000</v>
      </c>
      <c r="C34" s="3">
        <v>1.53</v>
      </c>
      <c r="D34" s="4">
        <v>0.2</v>
      </c>
      <c r="E34" s="3">
        <f t="shared" si="4"/>
        <v>11016</v>
      </c>
      <c r="F34" s="3">
        <f t="shared" si="5"/>
        <v>13770</v>
      </c>
    </row>
    <row r="35" spans="1:6" x14ac:dyDescent="0.15">
      <c r="A35" s="3" t="s">
        <v>8</v>
      </c>
      <c r="B35" s="3">
        <v>12000</v>
      </c>
      <c r="C35" s="3">
        <f t="shared" ref="C35:C37" si="6">C34</f>
        <v>1.53</v>
      </c>
      <c r="D35" s="4">
        <v>0.2</v>
      </c>
      <c r="E35" s="3">
        <f t="shared" si="4"/>
        <v>14688</v>
      </c>
      <c r="F35" s="3">
        <f t="shared" si="5"/>
        <v>18360</v>
      </c>
    </row>
    <row r="36" spans="1:6" x14ac:dyDescent="0.15">
      <c r="A36" s="3" t="s">
        <v>9</v>
      </c>
      <c r="B36" s="3">
        <v>30000</v>
      </c>
      <c r="C36" s="3">
        <f t="shared" si="6"/>
        <v>1.53</v>
      </c>
      <c r="D36" s="4">
        <v>0.2</v>
      </c>
      <c r="E36" s="3">
        <f t="shared" si="4"/>
        <v>36720</v>
      </c>
      <c r="F36" s="3">
        <f t="shared" si="5"/>
        <v>45900</v>
      </c>
    </row>
    <row r="37" spans="1:6" x14ac:dyDescent="0.15">
      <c r="A37" s="3" t="s">
        <v>28</v>
      </c>
      <c r="B37" s="3">
        <v>11000</v>
      </c>
      <c r="C37" s="3">
        <f t="shared" si="6"/>
        <v>1.53</v>
      </c>
      <c r="D37" s="4">
        <v>0.2</v>
      </c>
      <c r="E37" s="3">
        <f t="shared" si="4"/>
        <v>13464</v>
      </c>
      <c r="F37" s="3">
        <f t="shared" si="5"/>
        <v>16830</v>
      </c>
    </row>
    <row r="38" spans="1:6" x14ac:dyDescent="0.15">
      <c r="A38" s="3" t="s">
        <v>10</v>
      </c>
      <c r="B38" s="3">
        <v>70000</v>
      </c>
      <c r="C38" s="3">
        <f>C36</f>
        <v>1.53</v>
      </c>
      <c r="D38" s="4">
        <v>0.2</v>
      </c>
      <c r="E38" s="3">
        <f t="shared" si="4"/>
        <v>85680</v>
      </c>
      <c r="F38" s="3">
        <f t="shared" si="5"/>
        <v>107100</v>
      </c>
    </row>
    <row r="39" spans="1:6" x14ac:dyDescent="0.15">
      <c r="A39" s="3" t="s">
        <v>10</v>
      </c>
      <c r="B39" s="3">
        <v>24000</v>
      </c>
      <c r="C39" s="3">
        <f>C37</f>
        <v>1.53</v>
      </c>
      <c r="D39" s="4">
        <v>0.2</v>
      </c>
      <c r="E39" s="3">
        <f t="shared" si="4"/>
        <v>29376</v>
      </c>
      <c r="F39" s="3">
        <f t="shared" si="5"/>
        <v>36720</v>
      </c>
    </row>
    <row r="40" spans="1:6" x14ac:dyDescent="0.15">
      <c r="A40" s="3" t="s">
        <v>11</v>
      </c>
      <c r="B40" s="3">
        <v>230000</v>
      </c>
      <c r="C40" s="3">
        <v>1</v>
      </c>
      <c r="D40" s="4">
        <v>0.2</v>
      </c>
      <c r="E40" s="3">
        <f t="shared" si="4"/>
        <v>184000</v>
      </c>
      <c r="F40" s="3">
        <f t="shared" si="5"/>
        <v>230000</v>
      </c>
    </row>
    <row r="41" spans="1:6" x14ac:dyDescent="0.15">
      <c r="A41" s="3" t="s">
        <v>12</v>
      </c>
      <c r="B41" s="3">
        <v>12000</v>
      </c>
      <c r="C41" s="3">
        <v>1</v>
      </c>
      <c r="D41" s="4">
        <v>0.2</v>
      </c>
      <c r="E41" s="3">
        <f t="shared" si="4"/>
        <v>9600</v>
      </c>
      <c r="F41" s="3">
        <f t="shared" si="5"/>
        <v>12000</v>
      </c>
    </row>
    <row r="42" spans="1:6" x14ac:dyDescent="0.15">
      <c r="A42" s="3" t="s">
        <v>13</v>
      </c>
      <c r="B42" s="3">
        <v>3800</v>
      </c>
      <c r="C42" s="3">
        <v>12</v>
      </c>
      <c r="D42" s="4">
        <v>0</v>
      </c>
      <c r="E42" s="3">
        <f t="shared" si="4"/>
        <v>45600</v>
      </c>
      <c r="F42" s="3">
        <f t="shared" si="5"/>
        <v>45600</v>
      </c>
    </row>
    <row r="43" spans="1:6" x14ac:dyDescent="0.15">
      <c r="A43" s="5" t="s">
        <v>14</v>
      </c>
      <c r="B43" s="5"/>
      <c r="C43" s="5"/>
      <c r="D43" s="6"/>
      <c r="E43" s="5">
        <f>SUM(E32:E42)</f>
        <v>766624</v>
      </c>
      <c r="F43" s="5">
        <f>SUM(F32:F42)</f>
        <v>862760</v>
      </c>
    </row>
    <row r="44" spans="1:6" x14ac:dyDescent="0.15">
      <c r="A44" s="2" t="s">
        <v>15</v>
      </c>
      <c r="B44" s="2" t="s">
        <v>1</v>
      </c>
      <c r="C44" s="2" t="s">
        <v>2</v>
      </c>
      <c r="D44" s="7"/>
      <c r="E44" s="2"/>
      <c r="F44" s="2"/>
    </row>
    <row r="45" spans="1:6" x14ac:dyDescent="0.15">
      <c r="A45" s="3" t="s">
        <v>16</v>
      </c>
      <c r="B45" s="3">
        <v>1680</v>
      </c>
      <c r="C45" s="3">
        <v>12</v>
      </c>
      <c r="D45" s="4">
        <v>0</v>
      </c>
      <c r="E45" s="3">
        <f t="shared" ref="E45:E58" si="7">B45*C45*(1-D45)</f>
        <v>20160</v>
      </c>
      <c r="F45" s="3"/>
    </row>
    <row r="46" spans="1:6" x14ac:dyDescent="0.15">
      <c r="A46" s="3" t="s">
        <v>17</v>
      </c>
      <c r="B46" s="3">
        <v>423</v>
      </c>
      <c r="C46" s="3">
        <v>12</v>
      </c>
      <c r="D46" s="4">
        <v>0</v>
      </c>
      <c r="E46" s="3">
        <f t="shared" si="7"/>
        <v>5076</v>
      </c>
      <c r="F46" s="3"/>
    </row>
    <row r="47" spans="1:6" x14ac:dyDescent="0.15">
      <c r="A47" s="3" t="s">
        <v>18</v>
      </c>
      <c r="B47" s="3">
        <v>42</v>
      </c>
      <c r="C47" s="3">
        <v>12</v>
      </c>
      <c r="D47" s="4">
        <v>0</v>
      </c>
      <c r="E47" s="3">
        <f t="shared" si="7"/>
        <v>504</v>
      </c>
      <c r="F47" s="3"/>
    </row>
    <row r="48" spans="1:6" x14ac:dyDescent="0.15">
      <c r="A48" s="3" t="s">
        <v>19</v>
      </c>
      <c r="B48" s="3">
        <v>2520</v>
      </c>
      <c r="C48" s="3">
        <v>12</v>
      </c>
      <c r="D48" s="4">
        <v>0</v>
      </c>
      <c r="E48" s="3">
        <f t="shared" si="7"/>
        <v>30240</v>
      </c>
      <c r="F48" s="3"/>
    </row>
    <row r="49" spans="1:6" x14ac:dyDescent="0.15">
      <c r="A49" s="3" t="s">
        <v>20</v>
      </c>
      <c r="B49" s="3">
        <v>2704</v>
      </c>
      <c r="C49" s="3">
        <v>12</v>
      </c>
      <c r="D49" s="4">
        <v>0</v>
      </c>
      <c r="E49" s="3">
        <f t="shared" si="7"/>
        <v>32448</v>
      </c>
      <c r="F49" s="3"/>
    </row>
    <row r="50" spans="1:6" x14ac:dyDescent="0.15">
      <c r="A50" s="3" t="s">
        <v>13</v>
      </c>
      <c r="B50" s="3">
        <v>3500</v>
      </c>
      <c r="C50" s="3">
        <v>12</v>
      </c>
      <c r="D50" s="4">
        <v>0</v>
      </c>
      <c r="E50" s="3">
        <f t="shared" si="7"/>
        <v>42000</v>
      </c>
      <c r="F50" s="3"/>
    </row>
    <row r="51" spans="1:6" x14ac:dyDescent="0.15">
      <c r="A51" s="3" t="s">
        <v>21</v>
      </c>
      <c r="B51" s="3">
        <v>5800</v>
      </c>
      <c r="C51" s="3">
        <v>12</v>
      </c>
      <c r="D51" s="4">
        <v>0</v>
      </c>
      <c r="E51" s="3">
        <f t="shared" si="7"/>
        <v>69600</v>
      </c>
      <c r="F51" s="3"/>
    </row>
    <row r="52" spans="1:6" x14ac:dyDescent="0.15">
      <c r="A52" s="3" t="s">
        <v>22</v>
      </c>
      <c r="B52" s="3">
        <v>86000</v>
      </c>
      <c r="C52" s="3">
        <v>1</v>
      </c>
      <c r="D52" s="4">
        <v>0</v>
      </c>
      <c r="E52" s="3">
        <f t="shared" si="7"/>
        <v>86000</v>
      </c>
      <c r="F52" s="3"/>
    </row>
    <row r="53" spans="1:6" x14ac:dyDescent="0.15">
      <c r="A53" s="3" t="s">
        <v>23</v>
      </c>
      <c r="B53" s="3">
        <v>36000</v>
      </c>
      <c r="C53" s="3">
        <v>1</v>
      </c>
      <c r="D53" s="4">
        <v>0</v>
      </c>
      <c r="E53" s="3">
        <f t="shared" si="7"/>
        <v>36000</v>
      </c>
      <c r="F53" s="3"/>
    </row>
    <row r="54" spans="1:6" x14ac:dyDescent="0.15">
      <c r="A54" s="3" t="s">
        <v>24</v>
      </c>
      <c r="B54" s="3">
        <v>1500</v>
      </c>
      <c r="C54" s="3">
        <v>12</v>
      </c>
      <c r="D54" s="4">
        <v>0</v>
      </c>
      <c r="E54" s="3">
        <f t="shared" si="7"/>
        <v>18000</v>
      </c>
      <c r="F54" s="3"/>
    </row>
    <row r="55" spans="1:6" x14ac:dyDescent="0.15">
      <c r="A55" s="3" t="s">
        <v>25</v>
      </c>
      <c r="B55" s="3">
        <v>6000</v>
      </c>
      <c r="C55" s="3">
        <v>1</v>
      </c>
      <c r="D55" s="4">
        <v>0</v>
      </c>
      <c r="E55" s="3">
        <f t="shared" si="7"/>
        <v>6000</v>
      </c>
      <c r="F55" s="3"/>
    </row>
    <row r="56" spans="1:6" x14ac:dyDescent="0.15">
      <c r="A56" s="3" t="s">
        <v>26</v>
      </c>
      <c r="B56" s="3">
        <v>4000</v>
      </c>
      <c r="C56" s="3">
        <v>12</v>
      </c>
      <c r="D56" s="4">
        <v>0</v>
      </c>
      <c r="E56" s="3">
        <f t="shared" si="7"/>
        <v>48000</v>
      </c>
      <c r="F56" s="3"/>
    </row>
    <row r="57" spans="1:6" x14ac:dyDescent="0.15">
      <c r="A57" s="3" t="s">
        <v>29</v>
      </c>
      <c r="B57" s="3">
        <v>2500</v>
      </c>
      <c r="C57" s="3">
        <v>12</v>
      </c>
      <c r="D57" s="4">
        <v>0</v>
      </c>
      <c r="E57" s="3">
        <f t="shared" si="7"/>
        <v>30000</v>
      </c>
      <c r="F57" s="3"/>
    </row>
    <row r="58" spans="1:6" x14ac:dyDescent="0.15">
      <c r="A58" s="3" t="s">
        <v>27</v>
      </c>
      <c r="B58" s="3">
        <v>10000</v>
      </c>
      <c r="C58" s="3">
        <v>1</v>
      </c>
      <c r="D58" s="4">
        <v>0</v>
      </c>
      <c r="E58" s="3">
        <f t="shared" si="7"/>
        <v>10000</v>
      </c>
      <c r="F58" s="3"/>
    </row>
    <row r="59" spans="1:6" x14ac:dyDescent="0.15">
      <c r="A59" s="5" t="s">
        <v>14</v>
      </c>
      <c r="B59" s="5"/>
      <c r="C59" s="5"/>
      <c r="D59" s="6"/>
      <c r="E59" s="5">
        <f>SUM(E45:E58)</f>
        <v>434028</v>
      </c>
      <c r="F59" s="5">
        <f>SUM(F45:F58)</f>
        <v>0</v>
      </c>
    </row>
    <row r="60" spans="1:6" x14ac:dyDescent="0.15">
      <c r="A60" s="8" t="s">
        <v>31</v>
      </c>
      <c r="B60" s="8"/>
      <c r="C60" s="8"/>
      <c r="D60" s="9"/>
      <c r="E60" s="8">
        <f>E43-E59</f>
        <v>332596</v>
      </c>
      <c r="F60" s="8">
        <f>SUM(F46:F59)</f>
        <v>0</v>
      </c>
    </row>
  </sheetData>
  <mergeCells count="2">
    <mergeCell ref="A30:F30"/>
    <mergeCell ref="A1:F1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4" sqref="F24"/>
    </sheetView>
  </sheetViews>
  <sheetFormatPr defaultColWidth="9" defaultRowHeight="13.5" x14ac:dyDescent="0.15"/>
  <cols>
    <col min="1" max="1" width="13" style="1" customWidth="1"/>
    <col min="2" max="2" width="11.625" style="13" bestFit="1" customWidth="1"/>
    <col min="3" max="4" width="13" style="1" customWidth="1"/>
    <col min="5" max="5" width="11.625" style="13" bestFit="1" customWidth="1"/>
    <col min="6" max="6" width="13" style="1" customWidth="1"/>
    <col min="7" max="16384" width="9" style="1"/>
  </cols>
  <sheetData>
    <row r="1" spans="1:6" x14ac:dyDescent="0.15">
      <c r="A1" s="17" t="s">
        <v>33</v>
      </c>
      <c r="B1" s="15">
        <f>SUM(B2:B92 )</f>
        <v>1650000</v>
      </c>
      <c r="C1" s="17" t="s">
        <v>49</v>
      </c>
      <c r="D1" s="18" t="s">
        <v>40</v>
      </c>
      <c r="E1" s="16">
        <f>SUM(E2:E92 )</f>
        <v>2840995.9</v>
      </c>
      <c r="F1" s="18" t="s">
        <v>49</v>
      </c>
    </row>
    <row r="2" spans="1:6" x14ac:dyDescent="0.15">
      <c r="A2" s="19" t="s">
        <v>34</v>
      </c>
      <c r="B2" s="14">
        <v>100000</v>
      </c>
      <c r="C2" s="19">
        <f>B1/30</f>
        <v>55000</v>
      </c>
      <c r="D2" s="20" t="s">
        <v>34</v>
      </c>
      <c r="E2" s="14">
        <v>100000</v>
      </c>
      <c r="F2" s="19">
        <f>SUM(E2:E7)/47.3</f>
        <v>58350.951374207194</v>
      </c>
    </row>
    <row r="3" spans="1:6" x14ac:dyDescent="0.15">
      <c r="A3" s="19" t="s">
        <v>35</v>
      </c>
      <c r="B3" s="14">
        <v>810000</v>
      </c>
      <c r="C3" s="19"/>
      <c r="D3" s="19" t="s">
        <v>35</v>
      </c>
      <c r="E3" s="14">
        <v>850000</v>
      </c>
      <c r="F3" s="19"/>
    </row>
    <row r="4" spans="1:6" x14ac:dyDescent="0.15">
      <c r="A4" s="19" t="s">
        <v>38</v>
      </c>
      <c r="B4" s="14">
        <v>130000</v>
      </c>
      <c r="C4" s="19"/>
      <c r="D4" s="19" t="s">
        <v>41</v>
      </c>
      <c r="E4" s="14">
        <v>500000</v>
      </c>
      <c r="F4" s="19"/>
    </row>
    <row r="5" spans="1:6" x14ac:dyDescent="0.15">
      <c r="A5" s="19" t="s">
        <v>36</v>
      </c>
      <c r="B5" s="14">
        <v>100000</v>
      </c>
      <c r="C5" s="19"/>
      <c r="D5" s="19" t="s">
        <v>36</v>
      </c>
      <c r="E5" s="14">
        <v>100000</v>
      </c>
      <c r="F5" s="19"/>
    </row>
    <row r="6" spans="1:6" x14ac:dyDescent="0.15">
      <c r="A6" s="19" t="s">
        <v>37</v>
      </c>
      <c r="B6" s="14">
        <v>10000</v>
      </c>
      <c r="C6" s="19"/>
      <c r="D6" s="19" t="s">
        <v>37</v>
      </c>
      <c r="E6" s="14">
        <v>10000</v>
      </c>
      <c r="F6" s="19"/>
    </row>
    <row r="7" spans="1:6" x14ac:dyDescent="0.15">
      <c r="A7" s="19" t="s">
        <v>39</v>
      </c>
      <c r="B7" s="14">
        <v>500000</v>
      </c>
      <c r="C7" s="19"/>
      <c r="D7" s="19" t="s">
        <v>39</v>
      </c>
      <c r="E7" s="14">
        <v>1200000</v>
      </c>
      <c r="F7" s="19"/>
    </row>
    <row r="8" spans="1:6" x14ac:dyDescent="0.15">
      <c r="A8" s="19"/>
      <c r="B8" s="14"/>
      <c r="C8" s="19"/>
      <c r="D8" s="19" t="s">
        <v>42</v>
      </c>
      <c r="E8" s="14">
        <v>64080</v>
      </c>
      <c r="F8" s="19"/>
    </row>
    <row r="9" spans="1:6" x14ac:dyDescent="0.15">
      <c r="A9" s="19"/>
      <c r="B9" s="14"/>
      <c r="C9" s="19"/>
      <c r="D9" s="19" t="s">
        <v>43</v>
      </c>
      <c r="E9" s="14">
        <v>15805</v>
      </c>
      <c r="F9" s="19"/>
    </row>
    <row r="10" spans="1:6" x14ac:dyDescent="0.15">
      <c r="A10" s="19"/>
      <c r="B10" s="14"/>
      <c r="C10" s="19"/>
      <c r="D10" s="19" t="s">
        <v>44</v>
      </c>
      <c r="E10" s="14">
        <v>80</v>
      </c>
      <c r="F10" s="19"/>
    </row>
    <row r="11" spans="1:6" x14ac:dyDescent="0.15">
      <c r="A11" s="19"/>
      <c r="B11" s="14"/>
      <c r="C11" s="19"/>
      <c r="D11" s="19" t="s">
        <v>45</v>
      </c>
      <c r="E11" s="14">
        <v>1030.9000000000001</v>
      </c>
      <c r="F11" s="19"/>
    </row>
    <row r="12" spans="1:6" x14ac:dyDescent="0.15">
      <c r="A12" s="19"/>
      <c r="B12" s="14"/>
      <c r="C12" s="19"/>
      <c r="D12" s="19" t="s">
        <v>46</v>
      </c>
      <c r="E12" s="14"/>
      <c r="F12" s="19"/>
    </row>
    <row r="13" spans="1:6" x14ac:dyDescent="0.15">
      <c r="A13" s="19"/>
      <c r="B13" s="14"/>
      <c r="C13" s="19"/>
      <c r="D13" s="19" t="s">
        <v>47</v>
      </c>
      <c r="E13" s="14"/>
      <c r="F13" s="19"/>
    </row>
    <row r="14" spans="1:6" ht="27" x14ac:dyDescent="0.15">
      <c r="A14" s="19"/>
      <c r="B14" s="14"/>
      <c r="C14" s="19"/>
      <c r="D14" s="20" t="s">
        <v>48</v>
      </c>
      <c r="E14" s="14"/>
      <c r="F14" s="19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chunhong lan</cp:lastModifiedBy>
  <dcterms:created xsi:type="dcterms:W3CDTF">2017-06-18T10:40:24Z</dcterms:created>
  <dcterms:modified xsi:type="dcterms:W3CDTF">2018-01-02T12:28:08Z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