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MK\SKP\SKP Rino\"/>
    </mc:Choice>
  </mc:AlternateContent>
  <bookViews>
    <workbookView xWindow="240" yWindow="30" windowWidth="15150" windowHeight="7680" firstSheet="5" activeTab="15"/>
  </bookViews>
  <sheets>
    <sheet name="Cover" sheetId="22" r:id="rId1"/>
    <sheet name="Identitas" sheetId="20" r:id="rId2"/>
    <sheet name="1" sheetId="1" r:id="rId3"/>
    <sheet name="2" sheetId="4" r:id="rId4"/>
    <sheet name="3" sheetId="5" r:id="rId5"/>
    <sheet name="4" sheetId="6" r:id="rId6"/>
    <sheet name="5" sheetId="7" r:id="rId7"/>
    <sheet name="6" sheetId="8" r:id="rId8"/>
    <sheet name="7" sheetId="9" r:id="rId9"/>
    <sheet name="8" sheetId="10" r:id="rId10"/>
    <sheet name="9" sheetId="11" r:id="rId11"/>
    <sheet name="10" sheetId="12" r:id="rId12"/>
    <sheet name="11" sheetId="14" r:id="rId13"/>
    <sheet name="12" sheetId="13" r:id="rId14"/>
    <sheet name="13" sheetId="15" r:id="rId15"/>
    <sheet name="14" sheetId="16" r:id="rId16"/>
    <sheet name="Lamp 1 B" sheetId="21" r:id="rId17"/>
    <sheet name="Lamp 1 C" sheetId="3" r:id="rId18"/>
    <sheet name="Lamp 1 D" sheetId="17" r:id="rId19"/>
    <sheet name="Sheet2" sheetId="2" r:id="rId20"/>
  </sheets>
  <definedNames>
    <definedName name="_xlnm.Print_Area" localSheetId="18">'Lamp 1 D'!$A$1:$M$47</definedName>
  </definedNames>
  <calcPr calcId="152511"/>
</workbook>
</file>

<file path=xl/calcChain.xml><?xml version="1.0" encoding="utf-8"?>
<calcChain xmlns="http://schemas.openxmlformats.org/spreadsheetml/2006/main">
  <c r="E12" i="17" l="1"/>
  <c r="K45" i="17"/>
  <c r="J44" i="17"/>
  <c r="J39" i="17"/>
  <c r="F45" i="17"/>
  <c r="E44" i="17"/>
  <c r="C45" i="17"/>
  <c r="B44" i="17"/>
  <c r="K49" i="3"/>
  <c r="K23" i="3"/>
  <c r="D31" i="21"/>
  <c r="D55" i="3"/>
  <c r="E54" i="3"/>
  <c r="C54" i="3"/>
  <c r="G55" i="3"/>
  <c r="L55" i="3"/>
  <c r="K54" i="3"/>
  <c r="B23" i="3"/>
  <c r="J7" i="21"/>
  <c r="F12" i="3"/>
  <c r="L25" i="21"/>
  <c r="D25" i="21"/>
  <c r="F15" i="21"/>
  <c r="F13" i="21"/>
  <c r="F12" i="21"/>
  <c r="F11" i="21"/>
  <c r="F10" i="21"/>
  <c r="F9" i="21"/>
  <c r="F8" i="21"/>
  <c r="F7" i="21"/>
  <c r="F6" i="21"/>
  <c r="F20" i="3"/>
  <c r="F19" i="3"/>
  <c r="F18" i="3"/>
  <c r="F17" i="3"/>
  <c r="F16" i="3"/>
  <c r="F15" i="3"/>
  <c r="F13" i="3"/>
  <c r="F11" i="3"/>
  <c r="H10" i="3"/>
  <c r="F10" i="3"/>
  <c r="F9" i="3"/>
  <c r="F8" i="3"/>
  <c r="F7" i="3"/>
  <c r="F6" i="3"/>
  <c r="F5" i="3"/>
  <c r="E20" i="17"/>
  <c r="E19" i="17"/>
  <c r="E18" i="17"/>
  <c r="E17" i="17"/>
  <c r="E16" i="17"/>
  <c r="E15" i="17"/>
  <c r="E13" i="17"/>
  <c r="E11" i="17"/>
  <c r="G10" i="17"/>
  <c r="E10" i="17"/>
  <c r="E9" i="17"/>
  <c r="E8" i="17"/>
  <c r="E7" i="17"/>
  <c r="E6" i="17"/>
  <c r="E5" i="17"/>
  <c r="R32" i="17"/>
  <c r="X39" i="17"/>
  <c r="X38" i="17"/>
  <c r="Y38" i="17" s="1"/>
  <c r="Z38" i="17" s="1"/>
  <c r="X37" i="17"/>
  <c r="X36" i="17"/>
  <c r="X35" i="17"/>
  <c r="X34" i="17"/>
  <c r="Y34" i="17" s="1"/>
  <c r="Z34" i="17" s="1"/>
  <c r="X33" i="17"/>
  <c r="X32" i="17"/>
  <c r="W39" i="17"/>
  <c r="Y39" i="17"/>
  <c r="Z39" i="17" s="1"/>
  <c r="W38" i="17"/>
  <c r="W37" i="17"/>
  <c r="Y37" i="17" s="1"/>
  <c r="Z37" i="17" s="1"/>
  <c r="W36" i="17"/>
  <c r="Y36" i="17" s="1"/>
  <c r="Z36" i="17" s="1"/>
  <c r="W35" i="17"/>
  <c r="Y35" i="17"/>
  <c r="Z35" i="17" s="1"/>
  <c r="W34" i="17"/>
  <c r="W33" i="17"/>
  <c r="Y33" i="17"/>
  <c r="Z33" i="17"/>
  <c r="W32" i="17"/>
  <c r="Y32" i="17" s="1"/>
  <c r="Z32" i="17" s="1"/>
  <c r="R31" i="17" s="1"/>
  <c r="D12" i="16"/>
  <c r="D11" i="16"/>
  <c r="D9" i="15"/>
  <c r="D8" i="15"/>
  <c r="D10" i="15" s="1"/>
  <c r="D11" i="15" s="1"/>
  <c r="G11" i="15" s="1"/>
  <c r="M43" i="3" s="1"/>
  <c r="D9" i="14"/>
  <c r="D8" i="14"/>
  <c r="D14" i="12"/>
  <c r="D9" i="13"/>
  <c r="D8" i="13"/>
  <c r="D10" i="13" s="1"/>
  <c r="D11" i="13" s="1"/>
  <c r="G11" i="13" s="1"/>
  <c r="M41" i="3" s="1"/>
  <c r="D13" i="12"/>
  <c r="D15" i="12" s="1"/>
  <c r="D16" i="12" s="1"/>
  <c r="G16" i="12" s="1"/>
  <c r="M38" i="3" s="1"/>
  <c r="D11" i="11"/>
  <c r="D10" i="11"/>
  <c r="D12" i="11"/>
  <c r="D13" i="11" s="1"/>
  <c r="G13" i="11" s="1"/>
  <c r="M37" i="3" s="1"/>
  <c r="D11" i="10"/>
  <c r="D10" i="10"/>
  <c r="D12" i="10" s="1"/>
  <c r="D13" i="10" s="1"/>
  <c r="G13" i="10" s="1"/>
  <c r="M36" i="3" s="1"/>
  <c r="D11" i="9"/>
  <c r="D10" i="9"/>
  <c r="D12" i="9"/>
  <c r="D13" i="9" s="1"/>
  <c r="G13" i="9" s="1"/>
  <c r="M34" i="3" s="1"/>
  <c r="D12" i="8"/>
  <c r="D11" i="8"/>
  <c r="D13" i="7"/>
  <c r="D12" i="7"/>
  <c r="D14" i="7" s="1"/>
  <c r="D15" i="7" s="1"/>
  <c r="G15" i="7" s="1"/>
  <c r="M32" i="3" s="1"/>
  <c r="D17" i="6"/>
  <c r="D16" i="6"/>
  <c r="D10" i="5"/>
  <c r="D9" i="5"/>
  <c r="D11" i="5" s="1"/>
  <c r="D12" i="5" s="1"/>
  <c r="G12" i="5" s="1"/>
  <c r="M30" i="3" s="1"/>
  <c r="D12" i="4"/>
  <c r="D11" i="4"/>
  <c r="D12" i="1"/>
  <c r="D11" i="1"/>
  <c r="D13" i="1" s="1"/>
  <c r="D14" i="1" s="1"/>
  <c r="G15" i="1" s="1"/>
  <c r="M28" i="3" s="1"/>
  <c r="D13" i="4" l="1"/>
  <c r="D14" i="4" s="1"/>
  <c r="G14" i="4" s="1"/>
  <c r="M29" i="3" s="1"/>
  <c r="D18" i="6"/>
  <c r="D19" i="6" s="1"/>
  <c r="G19" i="6" s="1"/>
  <c r="M31" i="3" s="1"/>
  <c r="D13" i="8"/>
  <c r="D14" i="8" s="1"/>
  <c r="G14" i="8" s="1"/>
  <c r="M33" i="3" s="1"/>
  <c r="M45" i="3" s="1"/>
  <c r="K22" i="17" s="1"/>
  <c r="K26" i="17" s="1"/>
  <c r="K29" i="17" s="1"/>
  <c r="D10" i="14"/>
  <c r="D11" i="14" s="1"/>
  <c r="G11" i="14" s="1"/>
  <c r="M40" i="3" s="1"/>
  <c r="D13" i="16"/>
  <c r="D14" i="16" s="1"/>
  <c r="G14" i="16" s="1"/>
  <c r="M44" i="3" s="1"/>
  <c r="K30" i="17" l="1"/>
  <c r="K34" i="17" s="1"/>
</calcChain>
</file>

<file path=xl/sharedStrings.xml><?xml version="1.0" encoding="utf-8"?>
<sst xmlns="http://schemas.openxmlformats.org/spreadsheetml/2006/main" count="685" uniqueCount="403">
  <si>
    <t>Penilaian untuk Kompetensi 1: Mengenal karakteristik peserta didik</t>
  </si>
  <si>
    <t>Indikator</t>
  </si>
  <si>
    <t>Skor</t>
  </si>
  <si>
    <t>Terpenuhi sebagian</t>
  </si>
  <si>
    <t>Seluruhnya terpenuhi</t>
  </si>
  <si>
    <t>Total skor untuk kompetensi 1</t>
  </si>
  <si>
    <t>Skor maksimum kompetensi 1 = jumlah indikator × 2</t>
  </si>
  <si>
    <t>Persentase = (total skor/12) × 100%</t>
  </si>
  <si>
    <t>Tidak ada bukti (Tidak terpenuhi)</t>
  </si>
  <si>
    <t>Total skor untuk kompetensi 3</t>
  </si>
  <si>
    <t>Total skor untuk kompetensi 2</t>
  </si>
  <si>
    <t>Skor maksimum kompetensi 2 = jumlah indikator × 2</t>
  </si>
  <si>
    <t>Skor maksimum kompetensi 3 = jumlah indikator × 2</t>
  </si>
  <si>
    <t>Total skor untuk kompetensi 4</t>
  </si>
  <si>
    <t>Skor maksimum kompetensi 4 = jumlah indikator × 2</t>
  </si>
  <si>
    <t>Penilaian untuk Kompetensi 4: Kegiatan Pembelajaran yang Mendidik</t>
  </si>
  <si>
    <t>Total skor untuk kompetensi 5</t>
  </si>
  <si>
    <t>Skor maksimum kompetensi 5 = jumlah indikator × 2</t>
  </si>
  <si>
    <t>Penilaian untuk Kompetensi 5:  Memahami dan mengembangkan potensi</t>
  </si>
  <si>
    <t>Skor maksimum kompetensi 6 = jumlah indikator × 2</t>
  </si>
  <si>
    <t>Total skor untuk kompetensi 6</t>
  </si>
  <si>
    <t>Penilaian untuk Kompetensi 6:  Komunikasi dengan peserta didik</t>
  </si>
  <si>
    <t>Skor maksimum kompetensi 7 = jumlah indikator × 2</t>
  </si>
  <si>
    <t>Total skor untuk kompetensi 7</t>
  </si>
  <si>
    <t>Penilaian untuk Kompetensi 7: Penilaian dan evaluasi</t>
  </si>
  <si>
    <t>Total skor untuk kompetensi 8</t>
  </si>
  <si>
    <t>Skor maksimum kompetensi 8 = jumlah indikator × 2</t>
  </si>
  <si>
    <t>Skor maksimum kompetensi 9 = jumlah indikator × 2</t>
  </si>
  <si>
    <t>Total skor untuk kompetensi 9</t>
  </si>
  <si>
    <t>Total skor untuk kompetensi 10</t>
  </si>
  <si>
    <t>Skor maksimum kompetensi 10 = jumlah indikator × 2</t>
  </si>
  <si>
    <t>Total skor untuk kompetensi 11</t>
  </si>
  <si>
    <t>Skor maksimum kompetensi 11 = jumlah indikator × 2</t>
  </si>
  <si>
    <t>Total skor untuk kompetensi 12</t>
  </si>
  <si>
    <t>Skor maksimum kompetensi 12 = jumlah indikator × 2</t>
  </si>
  <si>
    <t>Skor maksimum kompetensi 13 = jumlah indikator × 2</t>
  </si>
  <si>
    <t>Total skor untuk kompetensi 13</t>
  </si>
  <si>
    <t>Total skor untuk kompetensi 14</t>
  </si>
  <si>
    <t>Skor maksimum kompetensi 14 = jumlah indikator × 2</t>
  </si>
  <si>
    <t>PETUNJUK PENGISIAN FORMAT 1B</t>
  </si>
  <si>
    <t>NO</t>
  </si>
  <si>
    <t>NOMOR</t>
  </si>
  <si>
    <t>KODE</t>
  </si>
  <si>
    <t>U R A I A N</t>
  </si>
  <si>
    <t>1.</t>
  </si>
  <si>
    <t>Tulislah nama Pegawai Negeri Sipil yang dinilai sesuai dengan yang tercantum</t>
  </si>
  <si>
    <t>dalam SK pengangkatan pertama sebagai CPNS.</t>
  </si>
  <si>
    <t>2.</t>
  </si>
  <si>
    <t>Tulislah Nomor Induk Pegawai dan Nomor Karpeg PNS yang bersangkutan.</t>
  </si>
  <si>
    <t>3.</t>
  </si>
  <si>
    <t>Tulislah  pangkat  dan  golongan  ruang  terakhir  PNS  tersebut  terhitung  mulai</t>
  </si>
  <si>
    <t>tanggal berlakunya SK.</t>
  </si>
  <si>
    <t>4.</t>
  </si>
  <si>
    <t>Tulislah   NUPTK   (Nomor   Unik   Pendidik   dan   Tenaga   Kependidikan)   yang</t>
  </si>
  <si>
    <t>merupakan Nomor Registrasi bagi Pendidik dan Tenaga Kependidikan pada jalur</t>
  </si>
  <si>
    <t>pendidikan    formal    maupun    non‐formal    jenjang    pendidikan    dasar    dan</t>
  </si>
  <si>
    <t>menengah,  mulai  TK/RA,  SD/MI,  SMP/MTs,  SMA/MA,  SMK  dan  PLB,  serta</t>
  </si>
  <si>
    <t>Nomor  Restgrasi  Guru  (NRG)  setelah  yang  bersangkutan  memiliki  sertifikat</t>
  </si>
  <si>
    <t>pendidik.</t>
  </si>
  <si>
    <t>5.</t>
  </si>
  <si>
    <t>Tulislah  dengan  jelas  Nama  Sekolah  tempat  guru  bekerja  berikut  alamatnya</t>
  </si>
  <si>
    <t>sebagai Satuan Administrasi Pangkal guru yang bersangkutan.</t>
  </si>
  <si>
    <t>6.</t>
  </si>
  <si>
    <t>Tulislah  sejak  kapan  guru  bekerja  pada  sekolah  sebagai  Satuan  Admimistrasi</t>
  </si>
  <si>
    <t>Pangkal yang bersangkutan.</t>
  </si>
  <si>
    <t>7.</t>
  </si>
  <si>
    <t>Tulislah waktu mulai dilakukan penilaian dan akhir pelaksanaan penilaian bagi</t>
  </si>
  <si>
    <t>guru tersebut pada tahun ajaran tertentu.</t>
  </si>
  <si>
    <t>8.</t>
  </si>
  <si>
    <t>Tulislah  nama  guru  yang  dinilai  dan  nama  penilai  yang  melakukan  penilaian</t>
  </si>
  <si>
    <t>kinerja   guru,   selanjutnya   tandatangani   secara   bersama   pada   ruang   yang</t>
  </si>
  <si>
    <t>tersedia sebagai tanda persetujuan bersama terhadap hasil penilaian, serta tulis</t>
  </si>
  <si>
    <t>tanggal bulan dan tahun saat menyatakan persetujuan terhadap hasil penilaian.</t>
  </si>
  <si>
    <t>9.</t>
  </si>
  <si>
    <t>Cukup Jelas.</t>
  </si>
  <si>
    <t>10.</t>
  </si>
  <si>
    <t>11.</t>
  </si>
  <si>
    <t>Tulislah tanggal saat melakukan pengamatan   awal terhadap guru yang dinilai</t>
  </si>
  <si>
    <t>dan terhadap dokumen‐dokumen yang diperlukan dalam penilaian.</t>
  </si>
  <si>
    <t>12.</t>
  </si>
  <si>
    <t>Tuliskan dokumen dan bahan apa saja yang diperiksa.</t>
  </si>
  <si>
    <t>13.</t>
  </si>
  <si>
    <t>Tulislah  tanggapan  penilai  terhadap  dokumen  dan  bahan  yang  telah  diperiksa</t>
  </si>
  <si>
    <t>serta tanggapan guru atas pertanyaan yang diajukan oleh penilai.</t>
  </si>
  <si>
    <t>14.</t>
  </si>
  <si>
    <t>Tulislah   hal‐hal   yang   perlu   ditindaklanjuti   oleh   penilai   setelah   memeriksa</t>
  </si>
  <si>
    <t>dokumen, bahan, dan berdiskusi dengan guru yang dinilai.</t>
  </si>
  <si>
    <t>15.</t>
  </si>
  <si>
    <t>Tulislah  tanggal  saat  melakukan  pengamatan  terhadap  kegiatan  guru  dalam</t>
  </si>
  <si>
    <t>pelaksanaan proses pembelajaran di kelas.</t>
  </si>
  <si>
    <t>16.</t>
  </si>
  <si>
    <t>Tulislah   dokumen   dan   bahan   lain   yang   juga   diamati   selama   melakukan</t>
  </si>
  <si>
    <t>pengamatan kegiatan guru dalam melaksanakan pembelajajaran di kelas.</t>
  </si>
  <si>
    <t>17.</t>
  </si>
  <si>
    <t>Tulislah  tanggapan  terhadap  aktivitas  guru  dan  peserta  didik  selama  masa</t>
  </si>
  <si>
    <t>pengamatan dalam proses pembelajaran di kelas.</t>
  </si>
  <si>
    <t>18.</t>
  </si>
  <si>
    <t>Tulislah   hal‐hal   yang   perlu   ditindaklanjuti   oleh   penilai   setelah   melakukan</t>
  </si>
  <si>
    <t>pengamatan proses pembelajaran di kelas.</t>
  </si>
  <si>
    <t>19.</t>
  </si>
  <si>
    <t>Tulislah   tanggal   saat   melakukan   diskusi   dengan   guru   setelah   melakukan</t>
  </si>
  <si>
    <t>pengamatan  terhadap  kegiatan  guru  dalam  melaksanakan  pembelajaran  di</t>
  </si>
  <si>
    <t>kelas.</t>
  </si>
  <si>
    <t>20.</t>
  </si>
  <si>
    <t>Tulislah  dokumen  dan  bahan  pendukung  yang  diperiksa  setelah  melakukan</t>
  </si>
  <si>
    <t>21.</t>
  </si>
  <si>
    <t>Tulislah  tanggapan  penilai  terhadap  dokumen  yang  diperiksa  dan  tanggapan</t>
  </si>
  <si>
    <t>guru   terhadap   pertanyaan‐pertanyaan   yang   diberikan   oleh   penilai   terkait</t>
  </si>
  <si>
    <t>dengan pelaksanaan kegiatan pembelajaran di kelas.</t>
  </si>
  <si>
    <t>22.</t>
  </si>
  <si>
    <t>Tulislah tindak lanjut yang diperlukan oleh penilai untuk meningkatkan kualitas</t>
  </si>
  <si>
    <t>guru dalam pelaksanaan pembelajaran di kelas.</t>
  </si>
  <si>
    <t>23.</t>
  </si>
  <si>
    <t>Tulislah tanggal saat melakukan pemantauan terhadap guru yang yang dinilai.</t>
  </si>
  <si>
    <t>24.</t>
  </si>
  <si>
    <t>Tullislah    dokumen    dan/atau    bahan    yang    diperiksa    selama    melakukan</t>
  </si>
  <si>
    <t>pemantauan terhadap guru yang dinilai.</t>
  </si>
  <si>
    <t>25.</t>
  </si>
  <si>
    <t>Tulislah  tanggapan  penilai  terhadap  hasil  pemantauan  kegiatan  guru  yang</t>
  </si>
  <si>
    <t>dinilai.</t>
  </si>
  <si>
    <t>26.</t>
  </si>
  <si>
    <t>Berikan  skor  0  atau  1  atau  2  terhadap  indikator‐indikator  yang  menunjukkan</t>
  </si>
  <si>
    <t>kompetensi  guru  yang  dinilai  sebagai  hasil  evaluasi  terhadap  dokumen  dan</t>
  </si>
  <si>
    <t>tanggapan guru sebelum pengamatan dan/atau selama pengamatan dan/atau</t>
  </si>
  <si>
    <t>setelah pengamatan dan/atau pemantauan.</t>
  </si>
  <si>
    <t>27.</t>
  </si>
  <si>
    <t>Tulislah total hasil skor setiap indikator pada kompetensi yang bersangkutan.</t>
  </si>
  <si>
    <t>28.</t>
  </si>
  <si>
    <t>Angka ini menunjukkan skor maksimum pada kompetensi tertentu</t>
  </si>
  <si>
    <t>29.</t>
  </si>
  <si>
    <t>Hitung dan tulislah   hasil penilaian kompetensi tertentu dengan cara membagi</t>
  </si>
  <si>
    <t>total  skor  yang  diperoleh  (nomor  kode  27)  dengan  skor  maksimum  pada</t>
  </si>
  <si>
    <t>kompetensi tertentu (nomor kode 28) di kalikan seratus persen (100%).</t>
  </si>
  <si>
    <t>30.</t>
  </si>
  <si>
    <t>Tulislah nilai kinerja guru dengan mengkonversi hasil persentase (nomor kode</t>
  </si>
  <si>
    <t>29)  ke  dalam  angka  1  atau  2  atau  3  atau  4  dengan  menggunakan  ketentuan</t>
  </si>
  <si>
    <t>perhitungan sebagai berikut:</t>
  </si>
  <si>
    <r>
      <t xml:space="preserve">Nilai 1 untuk    0% &lt; X  </t>
    </r>
    <r>
      <rPr>
        <u/>
        <sz val="12"/>
        <color indexed="8"/>
        <rFont val="Times New Roman"/>
        <family val="1"/>
      </rPr>
      <t>&lt;</t>
    </r>
    <r>
      <rPr>
        <sz val="12"/>
        <color indexed="8"/>
        <rFont val="Times New Roman"/>
        <family val="1"/>
      </rPr>
      <t xml:space="preserve">  25%</t>
    </r>
  </si>
  <si>
    <r>
      <t xml:space="preserve">Nilai 2 untuk  25% &lt; X  </t>
    </r>
    <r>
      <rPr>
        <u/>
        <sz val="12"/>
        <color indexed="8"/>
        <rFont val="Times New Roman"/>
        <family val="1"/>
      </rPr>
      <t>&lt;</t>
    </r>
    <r>
      <rPr>
        <sz val="12"/>
        <color indexed="8"/>
        <rFont val="Times New Roman"/>
        <family val="1"/>
      </rPr>
      <t xml:space="preserve">  50%</t>
    </r>
  </si>
  <si>
    <r>
      <t xml:space="preserve">Nilai 3 untuk  50% &lt; X  </t>
    </r>
    <r>
      <rPr>
        <u/>
        <sz val="12"/>
        <color indexed="8"/>
        <rFont val="Times New Roman"/>
        <family val="1"/>
      </rPr>
      <t>&lt;</t>
    </r>
    <r>
      <rPr>
        <sz val="12"/>
        <color indexed="8"/>
        <rFont val="Times New Roman"/>
        <family val="1"/>
      </rPr>
      <t xml:space="preserve">  75%</t>
    </r>
  </si>
  <si>
    <r>
      <t xml:space="preserve">Nilai 4 untuk  75% &lt; X  </t>
    </r>
    <r>
      <rPr>
        <u/>
        <sz val="12"/>
        <color indexed="8"/>
        <rFont val="Times New Roman"/>
        <family val="1"/>
      </rPr>
      <t>&lt;</t>
    </r>
    <r>
      <rPr>
        <sz val="12"/>
        <color indexed="8"/>
        <rFont val="Times New Roman"/>
        <family val="1"/>
      </rPr>
      <t xml:space="preserve">  100%</t>
    </r>
  </si>
  <si>
    <t>NO.</t>
  </si>
  <si>
    <t>No.</t>
  </si>
  <si>
    <t>Guru dapat mengidentifikasi karakteristik belajar setiap peserta didik di kelasnya.</t>
  </si>
  <si>
    <t>Guru memastikan bahwa semua peserta didik mendapatkan kesempatan yang sama untuk berpartisipasi aktif dalam kegiatan pembelajaran.</t>
  </si>
  <si>
    <t>Guru dapat mengatur kelas untuk memberikan kesempatan belajar yang sama pada semua peserta didik dengan kelainan fisik dan kemampuan belajar yang berbeda.</t>
  </si>
  <si>
    <t>Guru mencoba mengetahui penyebab penyimpangan perilaku peserta didik untuk mencegah agar perilaku tersebut tidak merugikan peserta didik lainnya.</t>
  </si>
  <si>
    <t>Guru membantu mengembangkan potensi dan mengatasi kekurangan peserta didik.</t>
  </si>
  <si>
    <t>Guru memperhatikan peserta didik dengan kelemahan fisik tertentu agar dapat mengikuti aktivitas pembelajaran, sehingga peserta didik tersebut tidak termarginalkan (tersisihkan, diolok‐ olok, minder, dsb.).</t>
  </si>
  <si>
    <t xml:space="preserve">Guru memberi kesempatan kepada peserta didik untuk menguasai materi pembelajaran sesuai usia dan kemampuan belajarnya melalui pengaturan proses pembelajaran dan aktivitas yang bervariasi.
</t>
  </si>
  <si>
    <t>Guru selalu memastikan tingkat pemahaman peserta didik terhadap materi pembelajaran tertentu dan menyesuaikan aktivitas pembelajaran berikutnya berdasarkan tingkat pemahaman tersebut.</t>
  </si>
  <si>
    <t xml:space="preserve">Guru dapat menjelaskan alasan pelaksanaan kegiatan/aktivitas yang dilakukannya, baik yang sesuai maupun yang berbeda dengan rencana, terkait keberhasilan pembelajaran.
</t>
  </si>
  <si>
    <t>Guru menggunakan berbagai teknik untuk memotiviasi kemauan belajar peserta didik.</t>
  </si>
  <si>
    <t>Guru merencanakan kegiatan pembelajaran yang saling terkait satu sama lain, dengan memperhatikan tujuan pembelajaran maupun proses belajar peserta didik.</t>
  </si>
  <si>
    <t xml:space="preserve">No. </t>
  </si>
  <si>
    <t>Penilaian untuk Kompetensi 2:  Menguasai teori belajar dan prinsip‐prinsip    pembelajaran yang mendidik</t>
  </si>
  <si>
    <t>Penilaian untuk Kompetensi 3: Pengembangan Kurikulum</t>
  </si>
  <si>
    <t xml:space="preserve">Guru dapat menyusun silabus yang sesuai dengan kurikulum
</t>
  </si>
  <si>
    <t xml:space="preserve">Guru merancang rencana pembelajaran yang sesuai dengan silabus untuk membahas materi ajar tertentu agar peserta didik dapat mencapai kompetensi dasar yang ditetapkan.
</t>
  </si>
  <si>
    <t xml:space="preserve">Guru mengikuti urutan materi pembelajaran dengan memperhatikan tujuan pembelajaran.
</t>
  </si>
  <si>
    <t xml:space="preserve">Guru melaksanakan aktivitas pembelajaran sesuai dengan rancangan yang telah disusun secara lengkap dan pelaksanaan aktivitas tersebut mengindikasikan bahwa guru mengerti tentang tujuannya.
</t>
  </si>
  <si>
    <t xml:space="preserve">Guru melaksanakan aktivitas pembelajaran yang bertujuan untuk membantu proses belajar peserta didik, bukan untuk menguji sehingga membuat peserta didik merasa tertekan.
</t>
  </si>
  <si>
    <t xml:space="preserve">Guru mengkomunikasikan informasi baru (misalnya materi tambahan) sesuai dengan usia dan tingkat kemampuan belajar peserta didik.
</t>
  </si>
  <si>
    <t xml:space="preserve">Guru menyikapi kesalahan yang dilakukan peserta didik sebagai tahapan proses pembelajaran, bukan semata‐mata kesalahan yang harus dikoreksi. Misalnya: dengan mengetahui terlebih dahulu peserta didik lain yang setuju atau tidak setuju dengan jawaban tersebut, sebelum memberikan penjelasan tentang jawaban yang benar.
</t>
  </si>
  <si>
    <t xml:space="preserve">Guru melaksanakan kegiatan pembelajaran sesuai isi kurikulum dan mengkaitkannya dengan konteks kehidupan sehari‐hari peserta didik.
</t>
  </si>
  <si>
    <t xml:space="preserve">Guru melakukan aktivitas pembelajaran secara bervariasi dengan waktu yang cukup untuk kegiatan pembelajaran yang sesuai dengan usia dan tingkat kemampuan belajar dan mempertahankan perhatian peserta didik
</t>
  </si>
  <si>
    <t>Guru mengelola kelas dengan efektif tanpa mendominasi atau sibuk dengan kegiatannya sendiri agar semua waktu peserta dapat termanfaatkan secara produktif.</t>
  </si>
  <si>
    <t>Guru mampu menyesuaikan aktivitas pembelajaran yang dirancang dengan kondisi kelas.</t>
  </si>
  <si>
    <t>Guru memberikan banyak kesempatan kepada peserta didik untuk bertanya, mempraktekkan dan berinteraksi dengan peserta didik lain</t>
  </si>
  <si>
    <t xml:space="preserve">Guru mengatur pelaksanaan aktivitas pembelajaran secara sistematis untuk membantu proses belajar peserta didik. Sebagai contoh: guru menambah informasi baru setelah mengevaluasi pemahaman peserta didik terhadap materi sebelumnya.
</t>
  </si>
  <si>
    <t>Guru menggunakan alat bantu mengajar, dan/atau audio‐ visual (termasuk TIK) untuk meningkatkan motivasi belajar peserta didik dalam mencapai tujuan pembelajaran.</t>
  </si>
  <si>
    <t xml:space="preserve">Guru menganalisis hasil belajar berdasarkan segala bentuk penilaian terhadap setiap peserta didik untuk mengetahui tingkat kemajuan masing‐ masing.
</t>
  </si>
  <si>
    <t xml:space="preserve">Guru merancang dan melaksanakan aktivitas pembelajaran yang mendorong peserta didik untuk belajar sesuai dengan kecakapan dan pola belajar masing‐masing.
</t>
  </si>
  <si>
    <t xml:space="preserve">Guru merancang dan melaksanakan aktivitas pembelajaran untuk memunculkan daya kreativitas dan kemampuan berfikir kritis peserta didik.
</t>
  </si>
  <si>
    <t xml:space="preserve">Guru secara aktif membantu peserta didik dalam proses pembelajaran dengan memberikan perhatian kepada setiap individu, sebagai tahapan proses pembelajaran, bukan semata‐mata kesalahan yang harus dikoreksi. Misalnya: dengan mengetahui terlebih dahulu peserta didik lain yang setuju atau tidak setuju dengan jawaban tersebut, sebelum memberikan penjelasan tentang jawaban yang benar.
</t>
  </si>
  <si>
    <t xml:space="preserve">Guru dapat mengidentifikasi dengan benar
tentang bakat, minat, potensi, dan kesulitan
belajar masing‐masing peserta didik.
</t>
  </si>
  <si>
    <t xml:space="preserve">Guru memberikan kesempatan belajar kepada peserta didik sesuai dengan cara belajarnya masing‐masing.
</t>
  </si>
  <si>
    <t xml:space="preserve">Guru menggunakan pertanyaan untuk mengetahui pemahaman dan menjaga partisipasi peserta didik, termasuk memberikan pertanyaan terbuka yang menuntut peserta didik untuk menjawab dengan ide dan pengetahuan mereka.
</t>
  </si>
  <si>
    <t xml:space="preserve">Guru memberikan perhatian dan mendengarkan semua pertanyaan dan tanggapan peserta didik, tanpa menginterupsi, kecuali jika diperlukan untuk membantu atau mengklarifikasi pertanyaan/tanggapan tersebut.
</t>
  </si>
  <si>
    <t xml:space="preserve">Guru menanggapinya pertanyaan peserta didik secara tepat, benar, dan mutakhir, sesuai tujuan pembelajaran dan isi kurikulum, tanpa mempermalukannya.
</t>
  </si>
  <si>
    <t xml:space="preserve">Guru menyajikan kegiatan pembelajaran yang dapat menumbuhkan kerja sama yang baik antar pesertadidik.
</t>
  </si>
  <si>
    <t xml:space="preserve">Guru mendengarkan dan memberikan perhatian terhadap semua jawaban peserta didik baik yang benar maupun yang dianggap salah untuk mengukur tingkat pemahaman peserta didik.
</t>
  </si>
  <si>
    <t xml:space="preserve">Guru memberikan perhatian terhadap pertanyaan peserta didik dan meresponnya secara lengkap dan relevan untuk menghilangkan kebingungan pada peserta didik.
</t>
  </si>
  <si>
    <t xml:space="preserve">Guru menyusun alat penilaian yang sesuai dengan tujuan pembelajaran untuk mencapai kompetensi tertentu seperti yang tertulis dalam RPP.
</t>
  </si>
  <si>
    <t xml:space="preserve">Guru melaksanakan penilaian dengan berbagai teknik dan jenis penilaian, selain penilaian formal yang dilaksanakan sekolah, dan mengumumkan hasil serta implikasinya kepada peserta didik, tentang tingkat pemahaman terhadap materi pembelajaran yang telah dan akan dipelajari.
</t>
  </si>
  <si>
    <t xml:space="preserve">Guru menganalisis hasil penilaian untuk mengidentifikasi topik/kompetensi dasar yang sulit sehingga diketahui kekuatan dan kelemahan masing‐masing peserta didik untuk keperluan remedial dan pengayaan.
</t>
  </si>
  <si>
    <t xml:space="preserve">Guru memanfaatkan masukan dari peserta didik dan merefleksikannya untuk meningkatkan pembelajaran selanjutnya, dan dapat membuktikannya melalui catatan, jurnal pembelajaran, rancangan pembelajaran, materi tambahan, dan sebagainya.
</t>
  </si>
  <si>
    <t xml:space="preserve">Guru memanfatkan hasil penilaian sebagai bahan penyusunan rancangan pembelajaran yang akan dilakukan selanjutnya.
</t>
  </si>
  <si>
    <t xml:space="preserve">Guru menghargai dan mempromosikan prinsip‐prinsip Pancasila sebagai dasar ideologi dan etika bagi semua warga Indonesia.
</t>
  </si>
  <si>
    <t xml:space="preserve">Guru mengembangkan kerjasama dan membina kebersamaan dengan teman sejawat tanpa memperhatikan perbedaan yang ada (misalnya: suku, agama, dan gender).
</t>
  </si>
  <si>
    <t xml:space="preserve">Guru saling menghormati dan menghargai teman sejawat sesuai dengan kondisi dan keberadaan masing‐masing.
</t>
  </si>
  <si>
    <t xml:space="preserve">Guru memiliki rasa persatuan dan kesatuan sebagai bangsa Indonesia.
</t>
  </si>
  <si>
    <t xml:space="preserve">Guru mempunyai pandangan yang luas tentang keberagaman bangsa Indonesia (misalnya: budaya, suku, agama).
</t>
  </si>
  <si>
    <t xml:space="preserve">Guru bertingkah laku sopan dalam berbicara, berpenampilan, dan berbuat terhadap semua peserta didik, orang tua, dan teman sejawat.
</t>
  </si>
  <si>
    <t xml:space="preserve">Guru mau membagi pengalamannya dengan teman sejawat, termasuk mengundang mereka untuk mengobservasi cara mengajarnya dan memberikan masukan.
</t>
  </si>
  <si>
    <t xml:space="preserve">Guru mampu mengelola pembelajaran yang membuktikan bahwa guru dihormati oleh peserta didik, sehingga semua peserta didik selalu memperhatikan guru dan berpartisipasi aktif dalam proses pembelajaran.
</t>
  </si>
  <si>
    <t xml:space="preserve">Guru bersikap dewasa dalam menerima masukan dari peserta didik dan memberikan kesempatan kepada peserta didik untuk berpartisipasi dalam proses pembelajaran.
</t>
  </si>
  <si>
    <t xml:space="preserve">Guru berperilaku baik untuk mencitrakan nama baik sekolah.
</t>
  </si>
  <si>
    <t xml:space="preserve">Guru mengawali dan mengakhiri pembelajaran dengan tepat waktu.
</t>
  </si>
  <si>
    <t xml:space="preserve">Jika guru harus meninggalkan kelas, guru mengaktifkan siswa dengan melakukan hal‐hal produktif terkait dengan mata pelajaran, dan meminta guru piket atau guru lain untuk mengawasi kelas.
</t>
  </si>
  <si>
    <t xml:space="preserve">Guru memenuhi jam mengajar dan dapat melakukan semua kegiatan lain di luar jam mengajar berdasarkan ijin dan persetujuan pengelola sekolah.
</t>
  </si>
  <si>
    <t xml:space="preserve">Guru meminta ijin dan memberitahu lebih awal, dengan memberikan alasan dan bukti yang sah jika tidak menghadiri kegiatan yang telah direncanakan, termasuk proses pembelajaran di kelas. sebagai tahapan proses pembelajaran, bukan semata‐mata kesalahan yang harus dikoreksi. Misalnya: dengan mengetahui terlebih dahulu peserta didik lain yang setuju atau tidak setuju dengan jawaban tersebut, sebelum memberikan penjelasan tentang jawaban yang benar.
</t>
  </si>
  <si>
    <t xml:space="preserve">Guru menyelesaikan semua tugas administratif dan non‐pembelajaran dengan tepat waktu sesuai standar yang ditetapkan.
</t>
  </si>
  <si>
    <t xml:space="preserve">Guru memanfaatkan waktu luang selain mengajar untuk kegiatan yang produktif terkait dengan tugasnya.
</t>
  </si>
  <si>
    <t xml:space="preserve">Guru memberikan kontribusi terhadap pengembangan sekolah dan mempunyai prestasi yang berdampak positif terhadap nama baik sekolah.
</t>
  </si>
  <si>
    <t xml:space="preserve">Guru merasa bangga dengan profesinya sebagai guru.
</t>
  </si>
  <si>
    <t xml:space="preserve">Guru memperlakukan semua peserta didik secara adil, memberikan perhatian dan bantuan sesuai kebutuhan masing‐masing, tanpa memperdulikan faktor personal.
</t>
  </si>
  <si>
    <t xml:space="preserve">Guru menjaga hubungan baik dan peduli dengan teman sejawat (bersifat inklusif), serta berkontribusi positif terhadap semua diskusi formal dan informal terkait dengan pekerjaannya.
</t>
  </si>
  <si>
    <t xml:space="preserve">Guru sering berinteraksi dengan peserta didik dan tidak membatasi perhatiannya hanya pada kelompok tertentu (misalnya: peserta didik yang pandai, kaya, berasal dari daerah yang sama dengan guru).
</t>
  </si>
  <si>
    <t xml:space="preserve">Guru menyampaikan informasi tentang kemajuan, kesulitan, dan potensi peserta didik kepada orang tuanya, baik dalam pertemuan formal maupun tidak formal antara guru dan orang tua, teman sejawat,dan dapat menunjukkan buktinya.
</t>
  </si>
  <si>
    <t xml:space="preserve">Guru ikut berperan aktif dalam kegiatan di luar pembelajaran yang diselenggarakan oleh sekolah dan masyarakat dan dapat memberikan bukti keikutsertaannya.
</t>
  </si>
  <si>
    <t xml:space="preserve">Guru memperhatikan sekolah sebagai bagian dari masyarakat, berkomunikasi dengan masyarakat sekitar, serta berperan dalam kegiatan sosial di masyarakat.
</t>
  </si>
  <si>
    <t xml:space="preserve">Guru melakukan pemetaan standar kompetensi dan kompetensi dasar untuk mata pelajaran yang diampunya, untuk mengidentifikasi materi pembelajaran yang dianggap sulit, melakukan perencanaan dan pelaksanaan pembelajaran, dan memperkirakan alokasi waktu yang diperlukan.
</t>
  </si>
  <si>
    <t xml:space="preserve">Guru menyertakan informasi yang tepat dan mutakhir di dalam perencanaan dan pelaksanaan pembelajaran.
</t>
  </si>
  <si>
    <t xml:space="preserve">Guru menyusun materi, perencanaan dan pelaksanaan pembelajaran yang berisi informasi yang tepat, mutakhir, dan yang membantu peserta didik untuk memahami konsep materi pembelajaran.
</t>
  </si>
  <si>
    <t>Guru melakukan evaluasi diri secara spesifik, lengkap, dan  didukung dengan contoh pengalaman diri sendiri.</t>
  </si>
  <si>
    <t>Guru memiliki jurnal pembelajaran, catatan masukan dari kolega atau hasil penilaian proses pembelajaran sebagai bukti yang menggambarkan kinerjanya.</t>
  </si>
  <si>
    <t>Guru memanfaatkan bukti gambaran kinerjanya untuk mengembangkan  perencanaan dan pelaksanaan pembelajaran selanjutnya dalam program Pengembangan Keprofesian Berkelanjutan (PKB).</t>
  </si>
  <si>
    <t>Guru dapat mengaplikasikan pengalaman PKB dalam perencanaan, pelaksanaan, penilaian pembelajaran dan tindak lanjutnya.</t>
  </si>
  <si>
    <t>Guru melakukan penelitian, mengembangkan karya inovasi, mengikuti kegiatan ilmiah (misalnya seminar, konferensi), dan aktif dalam melaksanakan PKB.</t>
  </si>
  <si>
    <t>Guru dapat memanfaatkan TIK dalam berkomunikasi dan pelaksanaan PKB.</t>
  </si>
  <si>
    <t>REKAP HASIL PENILAIAN KINERJA GURU KELAS/MATA PELAJARAN</t>
  </si>
  <si>
    <t>a.</t>
  </si>
  <si>
    <t xml:space="preserve">Nama </t>
  </si>
  <si>
    <t>N I P</t>
  </si>
  <si>
    <t>Tempat/Tanggal Lahir</t>
  </si>
  <si>
    <t>Pangkat/Jabatan/golongan</t>
  </si>
  <si>
    <t>TMT Sebagai Guru</t>
  </si>
  <si>
    <t>Masa Kerja</t>
  </si>
  <si>
    <t>Jenis Kelamin</t>
  </si>
  <si>
    <t>Program Keahlian yang diampu</t>
  </si>
  <si>
    <t>b.</t>
  </si>
  <si>
    <t>Nama Instansi/Sekolah</t>
  </si>
  <si>
    <t>Telp / Fax</t>
  </si>
  <si>
    <t>Kelurahan</t>
  </si>
  <si>
    <t>Kecamatan</t>
  </si>
  <si>
    <t>Kabupaten/Kota</t>
  </si>
  <si>
    <t>Provinsi</t>
  </si>
  <si>
    <t>Periode Penilaian</t>
  </si>
  <si>
    <t>:</t>
  </si>
  <si>
    <t>Formatif</t>
  </si>
  <si>
    <t>Sumatif</t>
  </si>
  <si>
    <t>Kemajuan</t>
  </si>
  <si>
    <t>Tahun</t>
  </si>
  <si>
    <t>A. Pedagogik</t>
  </si>
  <si>
    <t>Menguasai karakteristik peserta didik</t>
  </si>
  <si>
    <t>Menguasai teori belajar dan prinsip‐prinsip    pembelajaran yang mendidik</t>
  </si>
  <si>
    <t>Pengembangan Kurikulum</t>
  </si>
  <si>
    <t>Kegiatan Pembelajaran yang Mendidik</t>
  </si>
  <si>
    <t>Pengembangan potensi peserta didik</t>
  </si>
  <si>
    <t>Komunikasi dengan peserta didik</t>
  </si>
  <si>
    <t>Penilaian dan evaluasi</t>
  </si>
  <si>
    <t>B.  Kepribadian</t>
  </si>
  <si>
    <t>Penilaian untuk Kompetensi 8: Bertindak sesuai dengan norma agama, hukum, sosial dan kebudayaan nasional Indonesia</t>
  </si>
  <si>
    <t>Bertindak sesuai dengan norma agama, hukum, sosial dan kebudayaan nasional Indonesia</t>
  </si>
  <si>
    <t>Penilaian untuk Kompetensi 9: Menunjukkan pribadi yang dewasa dan teladan</t>
  </si>
  <si>
    <t>Menunjukkan pribadi yang dewasa dan teladan</t>
  </si>
  <si>
    <t>Penilaian  untuk  Kompetensi  10:  Etos  kerja,  tanggung  jawab  yang  tinggi, dan  rasa  bangga menjadi guru</t>
  </si>
  <si>
    <t>Etos  kerja,  tanggung  jawab  yang  tinggi, dan  rasa  bangga menjadi guru</t>
  </si>
  <si>
    <t>C. Sosial</t>
  </si>
  <si>
    <t>D. Profesional</t>
  </si>
  <si>
    <t>Penilaian untuk Kompetensi 11: Bersikap inklusif, bertindak objektif, serta tidak Diskriminatif</t>
  </si>
  <si>
    <t>Komunikasi  dengan  sesama  guru,  tenaga  kependidikan,  orang tua peserta didik, dan masyarakat</t>
  </si>
  <si>
    <t>Penguasaan materi, struktur,  konsep dan pola pikir keilmuan yang mendukung mata pelajaran yang diampu</t>
  </si>
  <si>
    <t>Mengembangkan keprofesionalan melalui tindakan reflektif</t>
  </si>
  <si>
    <t>Penilaian untuk Kompetensi 14: Mengembangkan keprofesionalan melalui tindakan reflektif</t>
  </si>
  <si>
    <t>Penilaian untuk Kompetensi 13: Penguasaan materi, struktur, konsep, dan pola pikir keilmuan yang mendukung mata pelajaran yang diampu</t>
  </si>
  <si>
    <t>Penilaian  untuk  Kompetensi  12:  Komunikasi  dengan  sesama  guru,  tenaga  kependidikan,  orang tua peserta didik, dan masyarakat</t>
  </si>
  <si>
    <t>K O M P E T E N S I</t>
  </si>
  <si>
    <t>Jumlah (Hasil penilaian kinerja guru)</t>
  </si>
  <si>
    <t>NILAI*)</t>
  </si>
  <si>
    <t>Kepala Sekolah</t>
  </si>
  <si>
    <t>Penilai</t>
  </si>
  <si>
    <t>Guru yang dinilai</t>
  </si>
  <si>
    <t>FORMAT PENGHITUNGAN ANGKA KREDIT PK GURU KELAS/MATA PELAJARAN</t>
  </si>
  <si>
    <t>tahun</t>
  </si>
  <si>
    <t>bulan</t>
  </si>
  <si>
    <t xml:space="preserve">NIP. </t>
  </si>
  <si>
    <t>Nilai PK Guru Kelas / Mata Pelajaran</t>
  </si>
  <si>
    <t>Konversi nilai PK Guru ke dalam skala 0 - 100 sesuai permenneg PAN dan RM</t>
  </si>
  <si>
    <t>No. 16 Tahun 2009 dengan rumus</t>
  </si>
  <si>
    <t>Nilai PKG (100) =</t>
  </si>
  <si>
    <t>Nilai PKG</t>
  </si>
  <si>
    <t>Nilai PKG tertinggi</t>
  </si>
  <si>
    <t>Berdasarkan hasil konversi ke dalam skala nilai sesuai dengan peraturan</t>
  </si>
  <si>
    <t>tersebbut, selanjutnya ditetapkan sebutan dan persentase angka kreditnya</t>
  </si>
  <si>
    <t>Perolehan angka kredit (untuk pembelajaran) yang dihitung bersarkan</t>
  </si>
  <si>
    <t>rumus berikut ini</t>
  </si>
  <si>
    <t>Angka kredit satu tahun =</t>
  </si>
  <si>
    <t>(AKK - AKPKB - AKP) x (JM/JWM) x NPK</t>
  </si>
  <si>
    <t>x 100</t>
  </si>
  <si>
    <t>-</t>
  </si>
  <si>
    <t xml:space="preserve"> -</t>
  </si>
  <si>
    <t>V</t>
  </si>
  <si>
    <t>Kurang</t>
  </si>
  <si>
    <t>Sedang</t>
  </si>
  <si>
    <t>Cukup</t>
  </si>
  <si>
    <t>Baik</t>
  </si>
  <si>
    <t>Amat Baik</t>
  </si>
  <si>
    <t>III/a</t>
  </si>
  <si>
    <t>III/b</t>
  </si>
  <si>
    <t>III/c</t>
  </si>
  <si>
    <t>III/d</t>
  </si>
  <si>
    <t>IV/a</t>
  </si>
  <si>
    <t>IV/b</t>
  </si>
  <si>
    <t>IV/c</t>
  </si>
  <si>
    <t>IV/d</t>
  </si>
  <si>
    <t>gol</t>
  </si>
  <si>
    <t>AKK</t>
  </si>
  <si>
    <t>AKPKB</t>
  </si>
  <si>
    <t>PD</t>
  </si>
  <si>
    <t>PI/KI</t>
  </si>
  <si>
    <t>AKP</t>
  </si>
  <si>
    <t>BAGI 4</t>
  </si>
  <si>
    <t>JM</t>
  </si>
  <si>
    <t>Gol</t>
  </si>
  <si>
    <t>Jam Mengajar</t>
  </si>
  <si>
    <t>ISIKAN DATA</t>
  </si>
  <si>
    <t>Guru memperhatikan respon peserta didik yang belum/kurang memahami materi pembelajaran yang diajarkan dan mengguna- kannya untuk memperbaiki rancangan pem-belajaran berikutnya.</t>
  </si>
  <si>
    <t>Nilai untuk kompetensi 1</t>
  </si>
  <si>
    <t>(0% &lt; X ≤ 25% = 1; 25% &lt; X ≤ 50% = 2;  50% &lt; X ≤ 75% = 3; 75% &lt; X ≤ 100% = 4)</t>
  </si>
  <si>
    <t>Nilai untuk kompetensi 2</t>
  </si>
  <si>
    <t>Nilai untuk kompetensi 3</t>
  </si>
  <si>
    <t>Nilai untuk kompetensi 4</t>
  </si>
  <si>
    <t>Nilai untuk kompetensi 5</t>
  </si>
  <si>
    <t>Nilai untuk kompetensi 6</t>
  </si>
  <si>
    <t>Nilai untuk kompetensi 7</t>
  </si>
  <si>
    <t>Nilai untuk kompetensi 8</t>
  </si>
  <si>
    <t>Nilai untuk kompetensi 9</t>
  </si>
  <si>
    <t>Nilai untuk kompetensi 10</t>
  </si>
  <si>
    <t>Nilai untuk kompetensi 11</t>
  </si>
  <si>
    <t>Nilai untuk kompetensi 12</t>
  </si>
  <si>
    <t>Nilai untuk kompetensi 13</t>
  </si>
  <si>
    <t>Nilai untuk kompetensi 14</t>
  </si>
  <si>
    <t>Guru memusatkan perhatian pada interaksi dengan peserta didik dan mendorongnya untuk memahami dan menggunakan informasi yang disampaikan.</t>
  </si>
  <si>
    <t>NIP.</t>
  </si>
  <si>
    <t>Bersikap inklusif, bertindak objektif, serta tidak diskriminatif</t>
  </si>
  <si>
    <t>LAPORAN DAN EVALUASI</t>
  </si>
  <si>
    <t>PENILAIAN KINERJA GURU KELAS / GURU MATA PELAJARAN</t>
  </si>
  <si>
    <t>Nama Guru</t>
  </si>
  <si>
    <t>NIP/Nomor Seri Karpeg</t>
  </si>
  <si>
    <t>Pangkat /Golongan Ruang</t>
  </si>
  <si>
    <t>Terhitung Mulai Tanggal</t>
  </si>
  <si>
    <t>Periode penilaian</t>
  </si>
  <si>
    <t>(tanggal, bulan, tahun)</t>
  </si>
  <si>
    <t>PERSETUJUAN</t>
  </si>
  <si>
    <r>
      <t>(</t>
    </r>
    <r>
      <rPr>
        <i/>
        <sz val="11"/>
        <color indexed="8"/>
        <rFont val="Calibri"/>
        <family val="2"/>
      </rPr>
      <t>Persetujuan ini harus ditandatangani oleh penilai dan guru yang dinilai</t>
    </r>
    <r>
      <rPr>
        <sz val="11"/>
        <color indexed="8"/>
        <rFont val="Calibri"/>
        <family val="2"/>
      </rPr>
      <t>)</t>
    </r>
  </si>
  <si>
    <t>Tanda tangan</t>
  </si>
  <si>
    <t xml:space="preserve">Tanggal mulai bekerja </t>
  </si>
  <si>
    <t>di sekolah ini</t>
  </si>
  <si>
    <t>Penilai  dan  guru  yang  dinilai  menyatakan  telah  membaca  dan mamahami  semua  aspek  yang ditulis/dilaporkan dalam format ini dan menyatakan setuju.</t>
  </si>
  <si>
    <t>/</t>
  </si>
  <si>
    <t>TMT</t>
  </si>
  <si>
    <t>Laki-laki</t>
  </si>
  <si>
    <t>Nomor Seri Karpeg</t>
  </si>
  <si>
    <t>NRG</t>
  </si>
  <si>
    <t>Nama sekolah dan alamat</t>
  </si>
  <si>
    <t>Alamat</t>
  </si>
  <si>
    <t>Tanggal mulai bekerja di sekolah ini</t>
  </si>
  <si>
    <t>Nama Penilai</t>
  </si>
  <si>
    <t>c.</t>
  </si>
  <si>
    <t>Tanggal</t>
  </si>
  <si>
    <t>d.</t>
  </si>
  <si>
    <t>Tanggal Penilaian</t>
  </si>
  <si>
    <t>Pendidikan terakhir/Spesialisasi</t>
  </si>
  <si>
    <t>Pendidikan Terakhir/Spesialisasi</t>
  </si>
  <si>
    <t>NUPTK / NRG</t>
  </si>
  <si>
    <t>Nama Kepala Sekolah</t>
  </si>
  <si>
    <t>Tempat, Tanggal Penilaian</t>
  </si>
  <si>
    <t>Rino Safrizal, S.Pd</t>
  </si>
  <si>
    <t>19850519 201503 1 003</t>
  </si>
  <si>
    <t>Tebas/ 19 Mei 1985</t>
  </si>
  <si>
    <t>Penata Muda/ Guru Kimia Pertama/ III/a</t>
  </si>
  <si>
    <t>S 1 / Pendidikan Kimia</t>
  </si>
  <si>
    <t>SMKN 1 Tumbang Titi</t>
  </si>
  <si>
    <t xml:space="preserve">Jl. Lintas Kalimantan 17 </t>
  </si>
  <si>
    <t>Tumbang Titi</t>
  </si>
  <si>
    <t>Titi Baru</t>
  </si>
  <si>
    <t>Ketapang</t>
  </si>
  <si>
    <t>Kalimantan Barat</t>
  </si>
  <si>
    <t>Robert GMT, S.Hut</t>
  </si>
  <si>
    <t>19801109 200903 1 002</t>
  </si>
  <si>
    <t xml:space="preserve"> 2 Januari 2017  s.d  30 Desember 2017</t>
  </si>
  <si>
    <t>1 Maret 2015</t>
  </si>
  <si>
    <t>B 05017903</t>
  </si>
  <si>
    <t>30 Desember 2017</t>
  </si>
  <si>
    <t xml:space="preserve">NUPTK </t>
  </si>
  <si>
    <t>7 Mei 2015</t>
  </si>
  <si>
    <t>Teknik Komputer dan Jaringan</t>
  </si>
  <si>
    <t>Guru memilih materi pembelajaran yang:           a) sesuai dengan tujuan pembelajaran, b) tepat dan mutakhir, c) sesuai dengan usia dan tingkat kemampuan belajar peserta didik, dan d) dapat dilaksanakan di kelas e) sesuai dengan konteks kehidupan sehari‐hari peserta didik.</t>
  </si>
  <si>
    <t>*)  Nilai diisi berdasarkan laporan dan evaluasi PK Guru. Nilai minimum per kompetensi = 1 dan nilai maksimum = 4</t>
  </si>
  <si>
    <t>Tumbang Titi, 30 Desember 2017</t>
  </si>
  <si>
    <t xml:space="preserve">INSTRUMEN </t>
  </si>
  <si>
    <t>NAMA</t>
  </si>
  <si>
    <t>: RINO SAFRIZAL, S.Pd</t>
  </si>
  <si>
    <t>NIP</t>
  </si>
  <si>
    <t>: 19850519 201503 1 003</t>
  </si>
  <si>
    <t>SMK NEGERI 1 TUMBANG TITI</t>
  </si>
  <si>
    <t>DINAS PENDIDIKAN DAN KEBUDAYAAN</t>
  </si>
  <si>
    <t>TAHUN 2017</t>
  </si>
  <si>
    <t>PROVINSI KALIMANTAN BARAT</t>
  </si>
  <si>
    <t>PENILAIAN KINERJA GURU (PKG)</t>
  </si>
  <si>
    <t>GURU KELAS / MATA PELAJARAN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</si>
</sst>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mmmm\ yyyy"/>
  </numFmts>
  <fonts count="21" x14ac:knownFonts="1">
    <font>
      <sz val="11"/>
      <color theme="1"/>
      <name val="Calibri"/>
      <family val="2"/>
      <charset val="1"/>
      <scheme val="minor"/>
    </font>
    <font>
      <sz val="11"/>
      <color theme="1"/>
      <name val="Calibri"/>
      <family val="2"/>
      <scheme val="minor"/>
    </font>
    <font>
      <sz val="12"/>
      <color indexed="8"/>
      <name val="Times New Roman"/>
      <family val="1"/>
    </font>
    <font>
      <u/>
      <sz val="12"/>
      <color indexed="8"/>
      <name val="Times New Roman"/>
      <family val="1"/>
    </font>
    <font>
      <sz val="11"/>
      <color indexed="8"/>
      <name val="Calibri"/>
      <family val="2"/>
    </font>
    <font>
      <i/>
      <sz val="11"/>
      <color indexed="8"/>
      <name val="Calibri"/>
      <family val="2"/>
    </font>
    <font>
      <sz val="11"/>
      <color theme="1"/>
      <name val="Calibri"/>
      <family val="2"/>
      <charset val="1"/>
      <scheme val="minor"/>
    </font>
    <font>
      <sz val="11"/>
      <color theme="1"/>
      <name val="Calibri"/>
      <family val="2"/>
      <scheme val="minor"/>
    </font>
    <font>
      <b/>
      <sz val="11"/>
      <color theme="1"/>
      <name val="Calibri"/>
      <family val="2"/>
      <scheme val="minor"/>
    </font>
    <font>
      <sz val="12"/>
      <color theme="1"/>
      <name val="Times New Roman"/>
      <family val="1"/>
    </font>
    <font>
      <sz val="11"/>
      <color theme="1"/>
      <name val="Times New Roman"/>
      <family val="1"/>
    </font>
    <font>
      <sz val="12"/>
      <color theme="1"/>
      <name val="Calibri"/>
      <family val="2"/>
      <charset val="1"/>
      <scheme val="minor"/>
    </font>
    <font>
      <b/>
      <sz val="12"/>
      <color theme="1"/>
      <name val="Times New Roman"/>
      <family val="1"/>
    </font>
    <font>
      <b/>
      <sz val="11"/>
      <color rgb="FFFF0000"/>
      <name val="Calibri"/>
      <family val="2"/>
      <scheme val="minor"/>
    </font>
    <font>
      <sz val="12"/>
      <color theme="1"/>
      <name val="Calibri"/>
      <family val="2"/>
      <scheme val="minor"/>
    </font>
    <font>
      <b/>
      <sz val="12"/>
      <color theme="1"/>
      <name val="Calibri"/>
      <family val="2"/>
      <scheme val="minor"/>
    </font>
    <font>
      <i/>
      <sz val="11"/>
      <color theme="1"/>
      <name val="Calibri"/>
      <family val="2"/>
      <scheme val="minor"/>
    </font>
    <font>
      <sz val="10"/>
      <color theme="1"/>
      <name val="Calibri"/>
      <family val="2"/>
      <charset val="1"/>
      <scheme val="minor"/>
    </font>
    <font>
      <b/>
      <sz val="12"/>
      <color theme="1"/>
      <name val="Cambria"/>
      <family val="1"/>
      <scheme val="major"/>
    </font>
    <font>
      <b/>
      <sz val="14"/>
      <color theme="1"/>
      <name val="Cambria"/>
      <family val="1"/>
      <scheme val="major"/>
    </font>
    <font>
      <b/>
      <sz val="16"/>
      <color theme="1"/>
      <name val="Cambria"/>
      <family val="1"/>
      <scheme val="maj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9999"/>
        <bgColor indexed="64"/>
      </patternFill>
    </fill>
    <fill>
      <patternFill patternType="solid">
        <fgColor rgb="FFFF0000"/>
        <bgColor indexed="64"/>
      </patternFill>
    </fill>
    <fill>
      <patternFill patternType="solid">
        <fgColor theme="3" tint="0.79998168889431442"/>
        <bgColor indexed="64"/>
      </patternFill>
    </fill>
    <fill>
      <patternFill patternType="solid">
        <fgColor rgb="FFFAFA98"/>
        <bgColor indexed="64"/>
      </patternFill>
    </fill>
    <fill>
      <patternFill patternType="solid">
        <fgColor rgb="FFFF6D4B"/>
        <bgColor indexed="64"/>
      </patternFill>
    </fill>
  </fills>
  <borders count="3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rgb="FF000000"/>
      </right>
      <top/>
      <bottom style="medium">
        <color indexed="64"/>
      </bottom>
      <diagonal/>
    </border>
  </borders>
  <cellStyleXfs count="2">
    <xf numFmtId="0" fontId="0" fillId="0" borderId="0"/>
    <xf numFmtId="9" fontId="6" fillId="0" borderId="0" applyFont="0" applyFill="0" applyBorder="0" applyAlignment="0" applyProtection="0"/>
  </cellStyleXfs>
  <cellXfs count="257">
    <xf numFmtId="0" fontId="0" fillId="0" borderId="0" xfId="0"/>
    <xf numFmtId="0" fontId="9" fillId="0" borderId="0" xfId="0" applyFont="1"/>
    <xf numFmtId="0" fontId="0" fillId="0" borderId="0" xfId="0" applyAlignment="1">
      <alignment horizontal="center" vertical="center"/>
    </xf>
    <xf numFmtId="0" fontId="8" fillId="0" borderId="0" xfId="0" applyFont="1"/>
    <xf numFmtId="0" fontId="10" fillId="0" borderId="0" xfId="0" applyFont="1"/>
    <xf numFmtId="0" fontId="11" fillId="0" borderId="0" xfId="0" applyFont="1"/>
    <xf numFmtId="0" fontId="12" fillId="0" borderId="0" xfId="0" applyFont="1" applyAlignment="1">
      <alignment horizontal="left" indent="1"/>
    </xf>
    <xf numFmtId="0" fontId="12" fillId="0" borderId="27" xfId="0" applyFont="1" applyBorder="1" applyAlignment="1">
      <alignment vertical="top" wrapText="1"/>
    </xf>
    <xf numFmtId="0" fontId="12" fillId="0" borderId="28" xfId="0" applyFont="1" applyBorder="1" applyAlignment="1">
      <alignment horizontal="left" vertical="top" wrapText="1" indent="1"/>
    </xf>
    <xf numFmtId="0" fontId="9" fillId="0" borderId="28" xfId="0" applyFont="1" applyBorder="1" applyAlignment="1">
      <alignment horizontal="center" vertical="top" wrapText="1"/>
    </xf>
    <xf numFmtId="0" fontId="9" fillId="0" borderId="29" xfId="0" applyFont="1" applyBorder="1" applyAlignment="1">
      <alignment vertical="top" wrapText="1"/>
    </xf>
    <xf numFmtId="0" fontId="9" fillId="0" borderId="28" xfId="0" applyFont="1" applyBorder="1" applyAlignment="1">
      <alignment vertical="top" wrapText="1"/>
    </xf>
    <xf numFmtId="0" fontId="9" fillId="0" borderId="30"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0" xfId="0" applyFont="1" applyBorder="1" applyAlignment="1">
      <alignment vertical="top" wrapText="1"/>
    </xf>
    <xf numFmtId="0" fontId="0" fillId="0" borderId="0" xfId="0" applyBorder="1"/>
    <xf numFmtId="0" fontId="9" fillId="0" borderId="1" xfId="0" applyFont="1" applyBorder="1" applyAlignment="1">
      <alignment vertical="top" wrapText="1"/>
    </xf>
    <xf numFmtId="0" fontId="9" fillId="0" borderId="2" xfId="0" applyFont="1" applyBorder="1" applyAlignment="1">
      <alignment vertical="top" wrapText="1"/>
    </xf>
    <xf numFmtId="0" fontId="9" fillId="0" borderId="0" xfId="0" applyFont="1" applyBorder="1" applyAlignment="1">
      <alignment horizontal="center" vertical="center" wrapText="1"/>
    </xf>
    <xf numFmtId="0" fontId="9" fillId="0" borderId="3" xfId="0" applyFont="1" applyBorder="1" applyAlignment="1">
      <alignment vertical="top" wrapText="1"/>
    </xf>
    <xf numFmtId="0" fontId="9" fillId="0" borderId="4" xfId="0" applyFont="1" applyBorder="1" applyAlignment="1">
      <alignment vertical="top" wrapText="1"/>
    </xf>
    <xf numFmtId="0" fontId="12" fillId="0" borderId="27" xfId="0" applyFont="1" applyBorder="1" applyAlignment="1">
      <alignment horizontal="center" vertical="top" wrapText="1"/>
    </xf>
    <xf numFmtId="0" fontId="12" fillId="0" borderId="28" xfId="0" applyFont="1" applyBorder="1" applyAlignment="1">
      <alignment horizontal="center" vertical="top" wrapText="1"/>
    </xf>
    <xf numFmtId="0" fontId="0" fillId="0" borderId="0" xfId="0" quotePrefix="1"/>
    <xf numFmtId="0" fontId="0" fillId="0" borderId="5" xfId="0" applyBorder="1" applyAlignment="1">
      <alignment horizontal="left" indent="1"/>
    </xf>
    <xf numFmtId="0" fontId="0" fillId="0" borderId="6" xfId="0" applyBorder="1" applyAlignment="1">
      <alignment horizontal="left" inden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Alignment="1">
      <alignment horizontal="center"/>
    </xf>
    <xf numFmtId="0" fontId="0" fillId="0" borderId="14" xfId="0" applyBorder="1"/>
    <xf numFmtId="0" fontId="0" fillId="0" borderId="15" xfId="0" applyBorder="1"/>
    <xf numFmtId="49" fontId="0" fillId="0" borderId="16" xfId="0" applyNumberFormat="1" applyBorder="1" applyAlignment="1">
      <alignment horizontal="center" vertical="center"/>
    </xf>
    <xf numFmtId="0" fontId="0" fillId="0" borderId="16"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5" xfId="0" applyBorder="1" applyAlignment="1">
      <alignment horizontal="center" vertical="center"/>
    </xf>
    <xf numFmtId="0" fontId="0" fillId="0" borderId="0" xfId="0" applyAlignment="1">
      <alignment horizontal="right"/>
    </xf>
    <xf numFmtId="49" fontId="8" fillId="0" borderId="16" xfId="0" applyNumberFormat="1" applyFont="1" applyBorder="1" applyAlignment="1">
      <alignment horizontal="left" vertical="center" indent="3"/>
    </xf>
    <xf numFmtId="0" fontId="0" fillId="0" borderId="16" xfId="0" applyBorder="1" applyAlignment="1">
      <alignment horizontal="left" indent="1"/>
    </xf>
    <xf numFmtId="0" fontId="0" fillId="0" borderId="9" xfId="0" applyBorder="1" applyAlignment="1">
      <alignment horizontal="left" indent="1"/>
    </xf>
    <xf numFmtId="0" fontId="0" fillId="0" borderId="16" xfId="0" applyBorder="1" applyAlignment="1">
      <alignment horizontal="left" vertical="center" indent="1"/>
    </xf>
    <xf numFmtId="0" fontId="0" fillId="0" borderId="14"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vertical="top" indent="1"/>
    </xf>
    <xf numFmtId="0" fontId="0" fillId="0" borderId="0" xfId="0" applyBorder="1" applyAlignment="1">
      <alignment horizontal="left" vertical="center" indent="1"/>
    </xf>
    <xf numFmtId="9" fontId="0" fillId="0" borderId="0" xfId="0" applyNumberFormat="1"/>
    <xf numFmtId="0" fontId="0" fillId="2" borderId="0" xfId="0" applyFill="1" applyAlignment="1">
      <alignment horizontal="center"/>
    </xf>
    <xf numFmtId="0" fontId="0" fillId="2" borderId="0" xfId="0" applyNumberFormat="1"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NumberFormat="1" applyFill="1" applyAlignment="1">
      <alignment horizontal="center"/>
    </xf>
    <xf numFmtId="0" fontId="13" fillId="6" borderId="5" xfId="0" applyFont="1" applyFill="1" applyBorder="1" applyAlignment="1">
      <alignment horizontal="center"/>
    </xf>
    <xf numFmtId="0" fontId="13" fillId="7" borderId="5" xfId="0" applyFont="1" applyFill="1" applyBorder="1" applyAlignment="1">
      <alignment horizontal="center"/>
    </xf>
    <xf numFmtId="0" fontId="8" fillId="8" borderId="0" xfId="0" applyFont="1" applyFill="1" applyAlignment="1">
      <alignment vertical="center"/>
    </xf>
    <xf numFmtId="0" fontId="7" fillId="0" borderId="0" xfId="0" applyFont="1" applyBorder="1"/>
    <xf numFmtId="0" fontId="7" fillId="0" borderId="0" xfId="0" applyFont="1"/>
    <xf numFmtId="0" fontId="14" fillId="0" borderId="0" xfId="0" applyFont="1"/>
    <xf numFmtId="0" fontId="8" fillId="0" borderId="5" xfId="0" applyFont="1" applyBorder="1" applyAlignment="1">
      <alignment horizontal="center" vertical="center" wrapText="1"/>
    </xf>
    <xf numFmtId="0" fontId="7" fillId="0" borderId="5" xfId="0" applyFont="1" applyBorder="1" applyAlignment="1">
      <alignment horizontal="left" vertical="top" wrapText="1" indent="1"/>
    </xf>
    <xf numFmtId="0" fontId="7" fillId="0" borderId="5" xfId="0" applyFont="1" applyBorder="1" applyAlignment="1">
      <alignment horizontal="center" vertical="center" wrapText="1"/>
    </xf>
    <xf numFmtId="0" fontId="7" fillId="0" borderId="5" xfId="0" applyFont="1" applyBorder="1" applyAlignment="1">
      <alignment horizontal="center" vertical="top"/>
    </xf>
    <xf numFmtId="49" fontId="0" fillId="0" borderId="7" xfId="0" applyNumberFormat="1" applyFill="1" applyBorder="1" applyAlignment="1">
      <alignment horizontal="left" vertical="center"/>
    </xf>
    <xf numFmtId="0" fontId="7" fillId="0" borderId="6" xfId="0" applyFont="1" applyBorder="1" applyAlignment="1">
      <alignment horizontal="left" vertical="center" wrapText="1" indent="1"/>
    </xf>
    <xf numFmtId="0" fontId="7" fillId="0" borderId="13" xfId="0" applyFont="1" applyBorder="1" applyAlignment="1">
      <alignment horizontal="left" vertical="top" wrapText="1" indent="1"/>
    </xf>
    <xf numFmtId="0" fontId="7" fillId="0" borderId="11" xfId="0" applyFont="1" applyBorder="1"/>
    <xf numFmtId="0" fontId="7" fillId="0" borderId="8" xfId="0" applyFont="1" applyBorder="1" applyAlignment="1">
      <alignment horizontal="left" vertical="center" wrapText="1" indent="1"/>
    </xf>
    <xf numFmtId="0" fontId="7" fillId="0" borderId="17" xfId="0" applyFont="1" applyBorder="1" applyAlignment="1">
      <alignment horizontal="left" vertical="top" wrapText="1" indent="1"/>
    </xf>
    <xf numFmtId="49" fontId="0" fillId="0" borderId="16" xfId="0" applyNumberFormat="1" applyBorder="1" applyAlignment="1">
      <alignment horizontal="center" vertical="top"/>
    </xf>
    <xf numFmtId="0" fontId="0" fillId="0" borderId="0" xfId="0" applyAlignment="1">
      <alignment horizontal="center" vertical="center"/>
    </xf>
    <xf numFmtId="0" fontId="8" fillId="0" borderId="5" xfId="0" applyFont="1" applyBorder="1" applyAlignment="1">
      <alignment horizontal="center" vertical="center"/>
    </xf>
    <xf numFmtId="0" fontId="15" fillId="0" borderId="0" xfId="0" applyFont="1" applyAlignment="1">
      <alignment horizontal="center"/>
    </xf>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xf numFmtId="0" fontId="16" fillId="0" borderId="0" xfId="0" applyFont="1" applyAlignment="1">
      <alignment horizontal="center" vertical="center"/>
    </xf>
    <xf numFmtId="0" fontId="0" fillId="0" borderId="0" xfId="0" applyAlignment="1"/>
    <xf numFmtId="0" fontId="0" fillId="0" borderId="0" xfId="0" applyAlignment="1">
      <alignment horizontal="left" vertical="center"/>
    </xf>
    <xf numFmtId="0" fontId="0" fillId="0" borderId="0" xfId="0" applyAlignment="1">
      <alignment vertical="center"/>
    </xf>
    <xf numFmtId="0" fontId="7" fillId="0" borderId="0" xfId="0" applyFont="1" applyAlignment="1">
      <alignment vertical="center"/>
    </xf>
    <xf numFmtId="0" fontId="0" fillId="0" borderId="0" xfId="0" applyAlignment="1">
      <alignment horizontal="left"/>
    </xf>
    <xf numFmtId="0" fontId="7" fillId="0" borderId="9" xfId="0" applyFont="1" applyBorder="1"/>
    <xf numFmtId="0" fontId="0" fillId="0" borderId="0" xfId="0" applyBorder="1" applyAlignment="1">
      <alignmen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0" xfId="0" quotePrefix="1" applyAlignment="1"/>
    <xf numFmtId="1" fontId="0" fillId="0" borderId="0" xfId="0" applyNumberFormat="1"/>
    <xf numFmtId="0" fontId="8" fillId="0" borderId="19" xfId="0" applyFont="1" applyBorder="1" applyAlignment="1">
      <alignment horizontal="center" vertical="center"/>
    </xf>
    <xf numFmtId="49" fontId="8" fillId="2" borderId="16" xfId="0" applyNumberFormat="1" applyFont="1" applyFill="1" applyBorder="1" applyAlignment="1">
      <alignment horizontal="left" vertical="center" indent="1"/>
    </xf>
    <xf numFmtId="0" fontId="0" fillId="2" borderId="14" xfId="0" applyFill="1" applyBorder="1" applyAlignment="1">
      <alignment vertical="center"/>
    </xf>
    <xf numFmtId="0" fontId="0" fillId="2" borderId="15" xfId="0" applyFill="1" applyBorder="1" applyAlignment="1">
      <alignment horizontal="center" vertical="center"/>
    </xf>
    <xf numFmtId="0" fontId="8" fillId="2" borderId="11" xfId="0" applyFont="1" applyFill="1" applyBorder="1" applyAlignment="1">
      <alignment horizontal="left" vertical="center" indent="1"/>
    </xf>
    <xf numFmtId="0" fontId="0" fillId="2" borderId="12" xfId="0" applyFill="1" applyBorder="1" applyAlignment="1">
      <alignment vertical="center"/>
    </xf>
    <xf numFmtId="0" fontId="0" fillId="2" borderId="13" xfId="0" applyFill="1" applyBorder="1" applyAlignment="1">
      <alignment vertical="center"/>
    </xf>
    <xf numFmtId="0" fontId="0" fillId="0" borderId="0" xfId="0" applyAlignment="1">
      <alignment horizontal="center" vertical="center"/>
    </xf>
    <xf numFmtId="0" fontId="0" fillId="0" borderId="0" xfId="0" applyAlignment="1">
      <alignment vertical="center"/>
    </xf>
    <xf numFmtId="0" fontId="7" fillId="0" borderId="5" xfId="0" applyFont="1" applyBorder="1" applyAlignment="1">
      <alignment horizontal="center" vertical="center"/>
    </xf>
    <xf numFmtId="0" fontId="7" fillId="0" borderId="15" xfId="0" applyFont="1" applyBorder="1" applyAlignment="1">
      <alignment horizontal="left"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0" borderId="11" xfId="0" applyFont="1" applyBorder="1" applyAlignment="1">
      <alignment vertical="center"/>
    </xf>
    <xf numFmtId="0" fontId="7" fillId="0" borderId="13" xfId="0" applyFont="1" applyBorder="1" applyAlignment="1">
      <alignment horizontal="left" vertical="center" wrapText="1"/>
    </xf>
    <xf numFmtId="0" fontId="7" fillId="0" borderId="0" xfId="0" applyFont="1" applyBorder="1" applyAlignment="1">
      <alignment vertical="center"/>
    </xf>
    <xf numFmtId="0" fontId="14" fillId="0" borderId="0" xfId="0" applyFont="1" applyAlignment="1">
      <alignment vertical="center"/>
    </xf>
    <xf numFmtId="0" fontId="8" fillId="0" borderId="0" xfId="0" applyFont="1" applyAlignment="1">
      <alignment vertical="center"/>
    </xf>
    <xf numFmtId="0" fontId="7" fillId="0" borderId="5" xfId="0" applyFont="1" applyBorder="1" applyAlignment="1">
      <alignment horizontal="left" vertical="center" wrapText="1"/>
    </xf>
    <xf numFmtId="0" fontId="7" fillId="0" borderId="5" xfId="0" applyFont="1" applyBorder="1" applyAlignment="1">
      <alignment horizontal="left" vertical="top" wrapText="1"/>
    </xf>
    <xf numFmtId="0" fontId="1" fillId="0" borderId="5" xfId="0" applyFont="1" applyBorder="1" applyAlignment="1">
      <alignment horizontal="left" vertical="top" wrapText="1" indent="1"/>
    </xf>
    <xf numFmtId="0" fontId="18" fillId="0" borderId="0" xfId="0" applyFont="1" applyAlignment="1">
      <alignment horizontal="center" vertical="center"/>
    </xf>
    <xf numFmtId="0" fontId="18" fillId="0" borderId="0" xfId="0" applyFont="1" applyAlignment="1">
      <alignment vertical="center"/>
    </xf>
    <xf numFmtId="0" fontId="18" fillId="0" borderId="0" xfId="0" applyFont="1" applyAlignment="1">
      <alignment horizontal="left" vertical="center"/>
    </xf>
    <xf numFmtId="0" fontId="19"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0" fillId="0" borderId="0" xfId="0"/>
    <xf numFmtId="0" fontId="0" fillId="0" borderId="0" xfId="0" applyFill="1" applyBorder="1" applyAlignment="1"/>
    <xf numFmtId="0" fontId="0" fillId="0" borderId="0" xfId="0" applyAlignment="1"/>
    <xf numFmtId="164" fontId="0" fillId="0" borderId="0" xfId="0" applyNumberFormat="1" applyAlignment="1">
      <alignment horizontal="left" vertical="center"/>
    </xf>
    <xf numFmtId="2" fontId="0" fillId="0" borderId="0" xfId="0" applyNumberFormat="1" applyAlignment="1"/>
    <xf numFmtId="164" fontId="0" fillId="0" borderId="0" xfId="0" applyNumberFormat="1" applyAlignment="1">
      <alignment horizontal="left"/>
    </xf>
    <xf numFmtId="1" fontId="0" fillId="0" borderId="0" xfId="0" applyNumberFormat="1" applyAlignment="1">
      <alignment horizontal="left"/>
    </xf>
    <xf numFmtId="0" fontId="8" fillId="0" borderId="6" xfId="0"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8" fillId="0" borderId="20"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3" xfId="0" applyFont="1" applyBorder="1" applyAlignment="1">
      <alignment horizontal="center" vertical="center" wrapText="1"/>
    </xf>
    <xf numFmtId="0" fontId="15" fillId="0" borderId="16" xfId="0" applyFont="1" applyBorder="1" applyAlignment="1">
      <alignment horizontal="left" vertical="center" wrapText="1"/>
    </xf>
    <xf numFmtId="0" fontId="15" fillId="0" borderId="14" xfId="0" applyFont="1" applyBorder="1" applyAlignment="1">
      <alignment horizontal="left" vertical="center" wrapText="1"/>
    </xf>
    <xf numFmtId="0" fontId="15" fillId="0" borderId="15" xfId="0" applyFont="1" applyBorder="1" applyAlignment="1">
      <alignment horizontal="left" vertical="center" wrapText="1"/>
    </xf>
    <xf numFmtId="0" fontId="7" fillId="0" borderId="21" xfId="0" applyFont="1" applyBorder="1" applyAlignment="1">
      <alignment horizontal="center" vertical="center"/>
    </xf>
    <xf numFmtId="0" fontId="7" fillId="0" borderId="20" xfId="0" applyFont="1" applyBorder="1" applyAlignment="1">
      <alignment horizontal="center" vertical="center"/>
    </xf>
    <xf numFmtId="0" fontId="7" fillId="0" borderId="16" xfId="0" applyFont="1" applyBorder="1" applyAlignment="1">
      <alignment horizontal="left" vertical="center" wrapText="1"/>
    </xf>
    <xf numFmtId="0" fontId="7" fillId="0" borderId="15" xfId="0" applyFont="1" applyBorder="1" applyAlignment="1">
      <alignment horizontal="left" vertical="center" wrapText="1"/>
    </xf>
    <xf numFmtId="0" fontId="8" fillId="0" borderId="16"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1" fontId="8" fillId="0" borderId="5" xfId="0" applyNumberFormat="1"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7" xfId="0" applyFont="1" applyBorder="1" applyAlignment="1">
      <alignment horizontal="center" vertical="center"/>
    </xf>
    <xf numFmtId="0" fontId="8" fillId="0" borderId="21" xfId="0" applyFont="1" applyBorder="1" applyAlignment="1">
      <alignment horizontal="center" vertical="center"/>
    </xf>
    <xf numFmtId="0" fontId="8" fillId="0" borderId="20" xfId="0" applyFont="1" applyBorder="1" applyAlignment="1">
      <alignment horizontal="center" vertical="center"/>
    </xf>
    <xf numFmtId="0" fontId="8" fillId="0" borderId="17"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5" xfId="0" applyFont="1" applyBorder="1" applyAlignment="1">
      <alignment horizontal="center" vertical="center" wrapText="1"/>
    </xf>
    <xf numFmtId="0" fontId="15" fillId="0" borderId="12" xfId="0" applyFont="1" applyBorder="1" applyAlignment="1">
      <alignment horizontal="left" vertical="center" wrapText="1"/>
    </xf>
    <xf numFmtId="0" fontId="15" fillId="0" borderId="13" xfId="0" applyFont="1" applyBorder="1" applyAlignment="1">
      <alignment horizontal="left" vertical="center" wrapText="1"/>
    </xf>
    <xf numFmtId="0" fontId="7" fillId="0" borderId="16" xfId="0" applyFont="1" applyBorder="1" applyAlignment="1">
      <alignment horizontal="left" vertical="center" wrapText="1" indent="1"/>
    </xf>
    <xf numFmtId="0" fontId="7" fillId="0" borderId="15" xfId="0" applyFont="1" applyBorder="1" applyAlignment="1">
      <alignment horizontal="left" vertical="center" wrapText="1" indent="1"/>
    </xf>
    <xf numFmtId="0" fontId="7" fillId="0" borderId="16" xfId="0" applyFont="1" applyBorder="1" applyAlignment="1">
      <alignment horizontal="left" vertical="top" wrapText="1" indent="1"/>
    </xf>
    <xf numFmtId="0" fontId="7" fillId="0" borderId="15" xfId="0" applyFont="1" applyBorder="1" applyAlignment="1">
      <alignment horizontal="left" vertical="top" wrapText="1" indent="1"/>
    </xf>
    <xf numFmtId="0" fontId="8" fillId="0" borderId="5" xfId="0" applyFont="1" applyBorder="1" applyAlignment="1">
      <alignment horizontal="center" vertical="top" wrapText="1"/>
    </xf>
    <xf numFmtId="1" fontId="8" fillId="0" borderId="5" xfId="0" applyNumberFormat="1" applyFont="1" applyBorder="1" applyAlignment="1">
      <alignment horizontal="center" vertical="top"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7" xfId="0" applyFont="1" applyBorder="1" applyAlignment="1">
      <alignment horizontal="center" vertical="center"/>
    </xf>
    <xf numFmtId="0" fontId="8" fillId="0" borderId="20" xfId="0" applyFont="1" applyBorder="1" applyAlignment="1">
      <alignment horizontal="center" vertical="top" wrapText="1"/>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8" fillId="0" borderId="5" xfId="0" applyFont="1" applyBorder="1" applyAlignment="1">
      <alignment horizontal="center" vertical="center"/>
    </xf>
    <xf numFmtId="0" fontId="7" fillId="0" borderId="5" xfId="0" applyFont="1" applyBorder="1" applyAlignment="1">
      <alignment horizontal="left" vertical="center" wrapText="1" indent="1"/>
    </xf>
    <xf numFmtId="0" fontId="15" fillId="0" borderId="18" xfId="0" applyFont="1" applyBorder="1" applyAlignment="1">
      <alignment horizontal="left" vertical="center" wrapText="1"/>
    </xf>
    <xf numFmtId="0" fontId="15" fillId="0" borderId="25" xfId="0" applyFont="1" applyBorder="1" applyAlignment="1">
      <alignment horizontal="left" vertical="center" wrapText="1"/>
    </xf>
    <xf numFmtId="0" fontId="8" fillId="0" borderId="26" xfId="0" applyFont="1" applyBorder="1" applyAlignment="1">
      <alignment horizontal="center" vertical="center"/>
    </xf>
    <xf numFmtId="0" fontId="15" fillId="0" borderId="22" xfId="0" applyFont="1" applyBorder="1" applyAlignment="1">
      <alignment horizontal="left" vertical="top" wrapText="1"/>
    </xf>
    <xf numFmtId="0" fontId="15" fillId="0" borderId="23" xfId="0" applyFont="1" applyBorder="1" applyAlignment="1">
      <alignment horizontal="left" vertical="top" wrapText="1"/>
    </xf>
    <xf numFmtId="0" fontId="15" fillId="0" borderId="24" xfId="0" applyFont="1" applyBorder="1" applyAlignment="1">
      <alignment horizontal="left" vertical="top" wrapText="1"/>
    </xf>
    <xf numFmtId="0" fontId="7" fillId="0" borderId="15" xfId="0" applyFont="1" applyBorder="1" applyAlignment="1">
      <alignment horizontal="left" vertical="center" indent="1"/>
    </xf>
    <xf numFmtId="0" fontId="7" fillId="0" borderId="26" xfId="0" applyFont="1" applyBorder="1" applyAlignment="1">
      <alignment horizontal="center" vertical="center"/>
    </xf>
    <xf numFmtId="0" fontId="7" fillId="0" borderId="9" xfId="0" applyFont="1" applyBorder="1" applyAlignment="1">
      <alignment horizontal="left" vertical="center" wrapText="1"/>
    </xf>
    <xf numFmtId="0" fontId="0" fillId="0" borderId="0" xfId="0" applyBorder="1" applyAlignment="1">
      <alignment horizontal="left" vertical="center" wrapText="1"/>
    </xf>
    <xf numFmtId="0" fontId="0" fillId="0" borderId="10" xfId="0" applyBorder="1" applyAlignment="1">
      <alignment horizontal="left" vertical="center" wrapText="1"/>
    </xf>
    <xf numFmtId="0" fontId="0" fillId="0" borderId="9" xfId="0" applyBorder="1" applyAlignment="1">
      <alignment horizontal="left" vertical="center" wrapText="1"/>
    </xf>
    <xf numFmtId="1" fontId="0" fillId="0" borderId="0" xfId="0" applyNumberFormat="1" applyAlignment="1">
      <alignment horizontal="left" vertical="center"/>
    </xf>
    <xf numFmtId="0" fontId="16" fillId="0" borderId="0" xfId="0" applyFont="1" applyAlignment="1">
      <alignment horizontal="center" vertical="center"/>
    </xf>
    <xf numFmtId="0" fontId="0" fillId="0" borderId="0" xfId="0" applyAlignment="1">
      <alignment horizontal="center" vertical="center"/>
    </xf>
    <xf numFmtId="0" fontId="0" fillId="0" borderId="0" xfId="0" applyBorder="1" applyAlignment="1"/>
    <xf numFmtId="0" fontId="7" fillId="0" borderId="0" xfId="0" applyFont="1" applyBorder="1"/>
    <xf numFmtId="0" fontId="0" fillId="0" borderId="0" xfId="0" quotePrefix="1" applyBorder="1" applyAlignment="1">
      <alignment horizontal="left" vertical="center"/>
    </xf>
    <xf numFmtId="0" fontId="0" fillId="0" borderId="0" xfId="0" applyAlignment="1">
      <alignment horizontal="left"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7" fillId="0" borderId="9" xfId="0" applyFont="1"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8"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vertical="center"/>
    </xf>
    <xf numFmtId="0" fontId="15"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7" fillId="0" borderId="9" xfId="0" applyFont="1" applyBorder="1" applyAlignment="1">
      <alignment horizontal="center" vertical="center"/>
    </xf>
    <xf numFmtId="0" fontId="17" fillId="0" borderId="0" xfId="0" applyFont="1" applyBorder="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17" fillId="0" borderId="12" xfId="0" applyFont="1" applyBorder="1" applyAlignment="1">
      <alignment horizontal="center" vertical="center"/>
    </xf>
    <xf numFmtId="0" fontId="17" fillId="0" borderId="13" xfId="0" applyFont="1" applyBorder="1" applyAlignment="1">
      <alignment horizontal="center" vertical="center"/>
    </xf>
    <xf numFmtId="2" fontId="0" fillId="0" borderId="0" xfId="0" quotePrefix="1" applyNumberFormat="1" applyAlignment="1">
      <alignment horizontal="left" vertical="center"/>
    </xf>
    <xf numFmtId="2" fontId="0" fillId="0" borderId="0" xfId="0" applyNumberFormat="1" applyAlignment="1">
      <alignment horizontal="left" vertical="center"/>
    </xf>
    <xf numFmtId="164" fontId="0" fillId="0" borderId="0" xfId="0" quotePrefix="1" applyNumberFormat="1" applyAlignment="1">
      <alignment horizontal="left" vertical="center"/>
    </xf>
    <xf numFmtId="0" fontId="0" fillId="0" borderId="0" xfId="0" quotePrefix="1" applyAlignment="1"/>
    <xf numFmtId="0" fontId="0" fillId="0" borderId="5" xfId="0" applyBorder="1" applyAlignment="1">
      <alignment horizontal="center"/>
    </xf>
    <xf numFmtId="0" fontId="0" fillId="0" borderId="5" xfId="0" quotePrefix="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8" fillId="0" borderId="19" xfId="0" applyFont="1" applyBorder="1" applyAlignment="1">
      <alignment horizontal="center" vertical="center"/>
    </xf>
    <xf numFmtId="0" fontId="0" fillId="0" borderId="12" xfId="0" applyBorder="1" applyAlignment="1">
      <alignment horizontal="center"/>
    </xf>
    <xf numFmtId="0" fontId="0" fillId="0" borderId="0" xfId="0" applyBorder="1" applyAlignment="1">
      <alignment horizontal="center"/>
    </xf>
    <xf numFmtId="0" fontId="0" fillId="0" borderId="0" xfId="0" applyBorder="1" applyAlignment="1">
      <alignment horizontal="right" vertical="center" indent="2"/>
    </xf>
    <xf numFmtId="0" fontId="0" fillId="0" borderId="0" xfId="0" applyBorder="1" applyAlignment="1">
      <alignment horizontal="left" vertical="center" inden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6" xfId="0" applyBorder="1" applyAlignment="1">
      <alignment horizontal="center" vertical="center"/>
    </xf>
    <xf numFmtId="0" fontId="0" fillId="0" borderId="15" xfId="0" applyBorder="1" applyAlignment="1">
      <alignment horizontal="center" vertical="center"/>
    </xf>
    <xf numFmtId="0" fontId="0" fillId="0" borderId="6" xfId="0" applyBorder="1" applyAlignment="1"/>
    <xf numFmtId="0" fontId="0" fillId="0" borderId="8" xfId="0" applyBorder="1" applyAlignment="1"/>
    <xf numFmtId="0" fontId="0" fillId="0" borderId="9" xfId="0" applyBorder="1" applyAlignment="1"/>
    <xf numFmtId="0" fontId="0" fillId="0" borderId="10" xfId="0" applyBorder="1" applyAlignment="1"/>
    <xf numFmtId="1" fontId="0" fillId="0" borderId="9" xfId="0" applyNumberFormat="1" applyBorder="1" applyAlignment="1">
      <alignment horizontal="center" vertical="center"/>
    </xf>
    <xf numFmtId="2" fontId="0" fillId="0" borderId="9" xfId="0" applyNumberFormat="1" applyBorder="1" applyAlignment="1">
      <alignment horizontal="center" vertical="center"/>
    </xf>
    <xf numFmtId="1" fontId="0" fillId="0" borderId="0" xfId="0" applyNumberFormat="1" applyAlignment="1"/>
    <xf numFmtId="0" fontId="0" fillId="0" borderId="11" xfId="0" applyBorder="1" applyAlignment="1"/>
    <xf numFmtId="0" fontId="0" fillId="0" borderId="13" xfId="0" applyBorder="1" applyAlignment="1"/>
    <xf numFmtId="9" fontId="6" fillId="0" borderId="11" xfId="1" applyFont="1" applyBorder="1" applyAlignment="1">
      <alignment horizontal="center" vertical="center"/>
    </xf>
    <xf numFmtId="0" fontId="9" fillId="0" borderId="31"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12" fillId="0" borderId="31" xfId="0" applyFont="1" applyBorder="1" applyAlignment="1">
      <alignment horizontal="center" vertical="center" wrapText="1"/>
    </xf>
    <xf numFmtId="0" fontId="0" fillId="0" borderId="30" xfId="0" applyBorder="1" applyAlignment="1">
      <alignment horizontal="center" vertical="center"/>
    </xf>
    <xf numFmtId="0" fontId="12" fillId="0" borderId="30"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800100</xdr:colOff>
      <xdr:row>9</xdr:row>
      <xdr:rowOff>161925</xdr:rowOff>
    </xdr:from>
    <xdr:to>
      <xdr:col>3</xdr:col>
      <xdr:colOff>190500</xdr:colOff>
      <xdr:row>16</xdr:row>
      <xdr:rowOff>57150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8325" y="2562225"/>
          <a:ext cx="1466850" cy="1495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152400</xdr:colOff>
      <xdr:row>0</xdr:row>
      <xdr:rowOff>133350</xdr:rowOff>
    </xdr:from>
    <xdr:to>
      <xdr:col>13</xdr:col>
      <xdr:colOff>514350</xdr:colOff>
      <xdr:row>2</xdr:row>
      <xdr:rowOff>9525</xdr:rowOff>
    </xdr:to>
    <xdr:sp macro="" textlink="">
      <xdr:nvSpPr>
        <xdr:cNvPr id="2" name="Rectangle 1"/>
        <xdr:cNvSpPr/>
      </xdr:nvSpPr>
      <xdr:spPr>
        <a:xfrm>
          <a:off x="4467225" y="133350"/>
          <a:ext cx="1209675" cy="25717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chemeClr val="tx1"/>
              </a:solidFill>
            </a:rPr>
            <a:t>LAMPIRAN</a:t>
          </a:r>
          <a:r>
            <a:rPr lang="en-US" sz="1100" b="1" baseline="0">
              <a:solidFill>
                <a:schemeClr val="tx1"/>
              </a:solidFill>
            </a:rPr>
            <a:t>  1</a:t>
          </a:r>
          <a:r>
            <a:rPr lang="en-US" sz="1100" b="1">
              <a:solidFill>
                <a:schemeClr val="tx1"/>
              </a:solidFill>
            </a:rPr>
            <a:t> B</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171450</xdr:colOff>
      <xdr:row>0</xdr:row>
      <xdr:rowOff>123825</xdr:rowOff>
    </xdr:from>
    <xdr:to>
      <xdr:col>12</xdr:col>
      <xdr:colOff>895350</xdr:colOff>
      <xdr:row>2</xdr:row>
      <xdr:rowOff>0</xdr:rowOff>
    </xdr:to>
    <xdr:sp macro="" textlink="">
      <xdr:nvSpPr>
        <xdr:cNvPr id="3" name="Rectangle 2"/>
        <xdr:cNvSpPr/>
      </xdr:nvSpPr>
      <xdr:spPr>
        <a:xfrm>
          <a:off x="5295900" y="123825"/>
          <a:ext cx="1209675" cy="25717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chemeClr val="tx1"/>
              </a:solidFill>
            </a:rPr>
            <a:t>LAMPIRAN</a:t>
          </a:r>
          <a:r>
            <a:rPr lang="en-US" sz="1100" b="1" baseline="0">
              <a:solidFill>
                <a:schemeClr val="tx1"/>
              </a:solidFill>
            </a:rPr>
            <a:t>  1</a:t>
          </a:r>
          <a:r>
            <a:rPr lang="en-US" sz="1100" b="1">
              <a:solidFill>
                <a:schemeClr val="tx1"/>
              </a:solidFill>
            </a:rPr>
            <a:t> C</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199160</xdr:colOff>
      <xdr:row>0</xdr:row>
      <xdr:rowOff>112568</xdr:rowOff>
    </xdr:from>
    <xdr:to>
      <xdr:col>12</xdr:col>
      <xdr:colOff>6062</xdr:colOff>
      <xdr:row>1</xdr:row>
      <xdr:rowOff>179243</xdr:rowOff>
    </xdr:to>
    <xdr:sp macro="" textlink="">
      <xdr:nvSpPr>
        <xdr:cNvPr id="3" name="Rectangle 2"/>
        <xdr:cNvSpPr/>
      </xdr:nvSpPr>
      <xdr:spPr>
        <a:xfrm>
          <a:off x="5152160" y="112568"/>
          <a:ext cx="1209675" cy="25717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chemeClr val="tx1"/>
              </a:solidFill>
            </a:rPr>
            <a:t>LAMPIRAN</a:t>
          </a:r>
          <a:r>
            <a:rPr lang="en-US" sz="1100" b="1" baseline="0">
              <a:solidFill>
                <a:schemeClr val="tx1"/>
              </a:solidFill>
            </a:rPr>
            <a:t>  1</a:t>
          </a:r>
          <a:r>
            <a:rPr lang="en-US" sz="1100" b="1">
              <a:solidFill>
                <a:schemeClr val="tx1"/>
              </a:solidFill>
            </a:rPr>
            <a:t> 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xdr:colOff>
      <xdr:row>63</xdr:row>
      <xdr:rowOff>438150</xdr:rowOff>
    </xdr:from>
    <xdr:to>
      <xdr:col>10</xdr:col>
      <xdr:colOff>266700</xdr:colOff>
      <xdr:row>63</xdr:row>
      <xdr:rowOff>438150</xdr:rowOff>
    </xdr:to>
    <xdr:sp macro="" textlink="">
      <xdr:nvSpPr>
        <xdr:cNvPr id="2091" name="Freeform 2"/>
        <xdr:cNvSpPr>
          <a:spLocks/>
        </xdr:cNvSpPr>
      </xdr:nvSpPr>
      <xdr:spPr bwMode="auto">
        <a:xfrm>
          <a:off x="6153150" y="14392275"/>
          <a:ext cx="3886200" cy="0"/>
        </a:xfrm>
        <a:custGeom>
          <a:avLst/>
          <a:gdLst>
            <a:gd name="T0" fmla="*/ 0 w 6125"/>
            <a:gd name="T1" fmla="*/ 2147483647 w 6125"/>
            <a:gd name="T2" fmla="*/ 0 60000 65536"/>
            <a:gd name="T3" fmla="*/ 0 60000 65536"/>
            <a:gd name="T4" fmla="*/ 0 w 6125"/>
            <a:gd name="T5" fmla="*/ 6125 w 6125"/>
          </a:gdLst>
          <a:ahLst/>
          <a:cxnLst>
            <a:cxn ang="T2">
              <a:pos x="T0" y="0"/>
            </a:cxn>
            <a:cxn ang="T3">
              <a:pos x="T1" y="0"/>
            </a:cxn>
          </a:cxnLst>
          <a:rect l="T4" t="0" r="T5" b="0"/>
          <a:pathLst>
            <a:path w="6125">
              <a:moveTo>
                <a:pt x="0" y="0"/>
              </a:moveTo>
              <a:lnTo>
                <a:pt x="6124" y="0"/>
              </a:lnTo>
            </a:path>
          </a:pathLst>
        </a:custGeom>
        <a:noFill/>
        <a:ln w="736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38100</xdr:colOff>
      <xdr:row>134</xdr:row>
      <xdr:rowOff>104775</xdr:rowOff>
    </xdr:from>
    <xdr:to>
      <xdr:col>10</xdr:col>
      <xdr:colOff>266700</xdr:colOff>
      <xdr:row>134</xdr:row>
      <xdr:rowOff>104775</xdr:rowOff>
    </xdr:to>
    <xdr:sp macro="" textlink="">
      <xdr:nvSpPr>
        <xdr:cNvPr id="2092" name="Freeform 1"/>
        <xdr:cNvSpPr>
          <a:spLocks/>
        </xdr:cNvSpPr>
      </xdr:nvSpPr>
      <xdr:spPr bwMode="auto">
        <a:xfrm>
          <a:off x="6153150" y="28155900"/>
          <a:ext cx="3886200" cy="0"/>
        </a:xfrm>
        <a:custGeom>
          <a:avLst/>
          <a:gdLst>
            <a:gd name="T0" fmla="*/ 0 w 6125"/>
            <a:gd name="T1" fmla="*/ 2147483647 w 6125"/>
            <a:gd name="T2" fmla="*/ 0 60000 65536"/>
            <a:gd name="T3" fmla="*/ 0 60000 65536"/>
            <a:gd name="T4" fmla="*/ 0 w 6125"/>
            <a:gd name="T5" fmla="*/ 6125 w 6125"/>
          </a:gdLst>
          <a:ahLst/>
          <a:cxnLst>
            <a:cxn ang="T2">
              <a:pos x="T0" y="0"/>
            </a:cxn>
            <a:cxn ang="T3">
              <a:pos x="T1" y="0"/>
            </a:cxn>
          </a:cxnLst>
          <a:rect l="T4" t="0" r="T5" b="0"/>
          <a:pathLst>
            <a:path w="6125">
              <a:moveTo>
                <a:pt x="0" y="0"/>
              </a:moveTo>
              <a:lnTo>
                <a:pt x="6124" y="0"/>
              </a:lnTo>
            </a:path>
          </a:pathLst>
        </a:custGeom>
        <a:noFill/>
        <a:ln w="736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view="pageBreakPreview" topLeftCell="A24" zoomScaleNormal="100" zoomScaleSheetLayoutView="100" workbookViewId="0">
      <selection activeCell="A33" sqref="A33:E33"/>
    </sheetView>
  </sheetViews>
  <sheetFormatPr defaultRowHeight="18" x14ac:dyDescent="0.25"/>
  <cols>
    <col min="1" max="5" width="15.5703125" style="116" customWidth="1"/>
    <col min="6" max="16384" width="9.140625" style="116"/>
  </cols>
  <sheetData>
    <row r="1" spans="1:5" s="117" customFormat="1" ht="23.25" customHeight="1" x14ac:dyDescent="0.25">
      <c r="A1" s="120" t="s">
        <v>392</v>
      </c>
      <c r="B1" s="120"/>
      <c r="C1" s="120"/>
      <c r="D1" s="120"/>
      <c r="E1" s="120"/>
    </row>
    <row r="2" spans="1:5" s="117" customFormat="1" ht="23.25" customHeight="1" x14ac:dyDescent="0.25">
      <c r="A2" s="120" t="s">
        <v>401</v>
      </c>
      <c r="B2" s="120"/>
      <c r="C2" s="120"/>
      <c r="D2" s="120"/>
      <c r="E2" s="120"/>
    </row>
    <row r="3" spans="1:5" s="118" customFormat="1" ht="23.25" customHeight="1" x14ac:dyDescent="0.25">
      <c r="A3" s="120" t="s">
        <v>402</v>
      </c>
      <c r="B3" s="120"/>
      <c r="C3" s="120"/>
      <c r="D3" s="120"/>
      <c r="E3" s="120"/>
    </row>
    <row r="19" spans="2:3" s="113" customFormat="1" ht="15.75" x14ac:dyDescent="0.25"/>
    <row r="20" spans="2:3" s="113" customFormat="1" ht="15.75" x14ac:dyDescent="0.25"/>
    <row r="23" spans="2:3" ht="21.75" customHeight="1" x14ac:dyDescent="0.25">
      <c r="B23" s="114" t="s">
        <v>393</v>
      </c>
      <c r="C23" s="115" t="s">
        <v>394</v>
      </c>
    </row>
    <row r="24" spans="2:3" ht="21.75" customHeight="1" x14ac:dyDescent="0.25">
      <c r="B24" s="114" t="s">
        <v>395</v>
      </c>
      <c r="C24" s="115" t="s">
        <v>396</v>
      </c>
    </row>
    <row r="29" spans="2:3" ht="24" customHeight="1" x14ac:dyDescent="0.25"/>
    <row r="30" spans="2:3" ht="24" customHeight="1" x14ac:dyDescent="0.25"/>
    <row r="31" spans="2:3" ht="24" customHeight="1" x14ac:dyDescent="0.25"/>
    <row r="32" spans="2:3" ht="24" customHeight="1" x14ac:dyDescent="0.25"/>
    <row r="33" spans="1:5" ht="22.5" customHeight="1" x14ac:dyDescent="0.25">
      <c r="A33" s="119" t="s">
        <v>397</v>
      </c>
      <c r="B33" s="119"/>
      <c r="C33" s="119"/>
      <c r="D33" s="119"/>
      <c r="E33" s="119"/>
    </row>
    <row r="34" spans="1:5" ht="22.5" customHeight="1" x14ac:dyDescent="0.25">
      <c r="A34" s="119" t="s">
        <v>398</v>
      </c>
      <c r="B34" s="119"/>
      <c r="C34" s="119"/>
      <c r="D34" s="119"/>
      <c r="E34" s="119"/>
    </row>
    <row r="35" spans="1:5" ht="22.5" customHeight="1" x14ac:dyDescent="0.25">
      <c r="A35" s="119" t="s">
        <v>400</v>
      </c>
      <c r="B35" s="119"/>
      <c r="C35" s="119"/>
      <c r="D35" s="119"/>
      <c r="E35" s="119"/>
    </row>
    <row r="36" spans="1:5" ht="22.5" customHeight="1" x14ac:dyDescent="0.25">
      <c r="A36" s="119" t="s">
        <v>399</v>
      </c>
      <c r="B36" s="119"/>
      <c r="C36" s="119"/>
      <c r="D36" s="119"/>
      <c r="E36" s="119"/>
    </row>
  </sheetData>
  <mergeCells count="7">
    <mergeCell ref="A36:E36"/>
    <mergeCell ref="A1:E1"/>
    <mergeCell ref="A2:E2"/>
    <mergeCell ref="A33:E33"/>
    <mergeCell ref="A34:E34"/>
    <mergeCell ref="A35:E35"/>
    <mergeCell ref="A3:E3"/>
  </mergeCells>
  <printOptions horizontalCentered="1"/>
  <pageMargins left="1" right="1" top="1" bottom="1" header="0.3" footer="0.3"/>
  <pageSetup paperSize="9"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topLeftCell="A2" workbookViewId="0">
      <selection activeCell="D9" sqref="D9"/>
    </sheetView>
  </sheetViews>
  <sheetFormatPr defaultRowHeight="15" x14ac:dyDescent="0.25"/>
  <cols>
    <col min="1" max="1" width="2.7109375" customWidth="1"/>
    <col min="2" max="2" width="5.85546875" style="60" customWidth="1"/>
    <col min="3" max="3" width="42.140625" style="60" customWidth="1"/>
    <col min="4" max="4" width="16.42578125" style="60" customWidth="1"/>
    <col min="5" max="6" width="11" style="60" customWidth="1"/>
    <col min="7" max="7" width="0" hidden="1" customWidth="1"/>
    <col min="9" max="10" width="0" hidden="1" customWidth="1"/>
  </cols>
  <sheetData>
    <row r="1" spans="2:11" ht="40.5" customHeight="1" thickBot="1" x14ac:dyDescent="0.3">
      <c r="B1" s="169" t="s">
        <v>253</v>
      </c>
      <c r="C1" s="170"/>
      <c r="D1" s="170"/>
      <c r="E1" s="170"/>
      <c r="F1" s="171"/>
      <c r="H1" s="3"/>
    </row>
    <row r="2" spans="2:11" ht="18" customHeight="1" thickTop="1" x14ac:dyDescent="0.25">
      <c r="B2" s="152" t="s">
        <v>142</v>
      </c>
      <c r="C2" s="154" t="s">
        <v>1</v>
      </c>
      <c r="D2" s="168" t="s">
        <v>2</v>
      </c>
      <c r="E2" s="168"/>
      <c r="F2" s="168"/>
      <c r="H2" s="3"/>
    </row>
    <row r="3" spans="2:11" ht="34.5" customHeight="1" x14ac:dyDescent="0.25">
      <c r="B3" s="172"/>
      <c r="C3" s="154"/>
      <c r="D3" s="62" t="s">
        <v>8</v>
      </c>
      <c r="E3" s="62" t="s">
        <v>3</v>
      </c>
      <c r="F3" s="62" t="s">
        <v>4</v>
      </c>
    </row>
    <row r="4" spans="2:11" ht="19.5" customHeight="1" x14ac:dyDescent="0.25">
      <c r="B4" s="172"/>
      <c r="C4" s="134"/>
      <c r="D4" s="62">
        <v>0</v>
      </c>
      <c r="E4" s="62">
        <v>1</v>
      </c>
      <c r="F4" s="62">
        <v>2</v>
      </c>
    </row>
    <row r="5" spans="2:11" ht="49.5" customHeight="1" x14ac:dyDescent="0.25">
      <c r="B5" s="65">
        <v>1</v>
      </c>
      <c r="C5" s="63" t="s">
        <v>188</v>
      </c>
      <c r="D5" s="64"/>
      <c r="E5" s="64"/>
      <c r="F5" s="64">
        <v>2</v>
      </c>
    </row>
    <row r="6" spans="2:11" ht="79.5" customHeight="1" x14ac:dyDescent="0.25">
      <c r="B6" s="65">
        <v>2</v>
      </c>
      <c r="C6" s="63" t="s">
        <v>189</v>
      </c>
      <c r="D6" s="64"/>
      <c r="E6" s="64"/>
      <c r="F6" s="64">
        <v>2</v>
      </c>
      <c r="K6" s="5"/>
    </row>
    <row r="7" spans="2:11" ht="48.75" customHeight="1" x14ac:dyDescent="0.25">
      <c r="B7" s="65">
        <v>3</v>
      </c>
      <c r="C7" s="63" t="s">
        <v>190</v>
      </c>
      <c r="D7" s="64"/>
      <c r="E7" s="64"/>
      <c r="F7" s="64">
        <v>2</v>
      </c>
    </row>
    <row r="8" spans="2:11" ht="36.75" customHeight="1" x14ac:dyDescent="0.25">
      <c r="B8" s="65">
        <v>4</v>
      </c>
      <c r="C8" s="63" t="s">
        <v>191</v>
      </c>
      <c r="D8" s="64"/>
      <c r="E8" s="64"/>
      <c r="F8" s="64">
        <v>2</v>
      </c>
    </row>
    <row r="9" spans="2:11" ht="53.25" customHeight="1" x14ac:dyDescent="0.25">
      <c r="B9" s="65">
        <v>5</v>
      </c>
      <c r="C9" s="71" t="s">
        <v>192</v>
      </c>
      <c r="D9" s="64"/>
      <c r="E9" s="64"/>
      <c r="F9" s="64">
        <v>2</v>
      </c>
    </row>
    <row r="10" spans="2:11" ht="24" customHeight="1" x14ac:dyDescent="0.25">
      <c r="B10" s="173" t="s">
        <v>25</v>
      </c>
      <c r="C10" s="173"/>
      <c r="D10" s="144">
        <f>SUM(D5:F9)</f>
        <v>10</v>
      </c>
      <c r="E10" s="145"/>
      <c r="F10" s="146"/>
    </row>
    <row r="11" spans="2:11" ht="31.5" customHeight="1" x14ac:dyDescent="0.25">
      <c r="B11" s="173" t="s">
        <v>26</v>
      </c>
      <c r="C11" s="173"/>
      <c r="D11" s="144">
        <f>2*5</f>
        <v>10</v>
      </c>
      <c r="E11" s="145"/>
      <c r="F11" s="146"/>
      <c r="I11" s="2">
        <v>0</v>
      </c>
      <c r="J11">
        <v>1</v>
      </c>
    </row>
    <row r="12" spans="2:11" ht="21.75" customHeight="1" x14ac:dyDescent="0.25">
      <c r="B12" s="173" t="s">
        <v>7</v>
      </c>
      <c r="C12" s="173"/>
      <c r="D12" s="163">
        <f>(D10/D11)*100</f>
        <v>100</v>
      </c>
      <c r="E12" s="163"/>
      <c r="F12" s="163"/>
      <c r="I12">
        <v>25</v>
      </c>
      <c r="J12">
        <v>2</v>
      </c>
    </row>
    <row r="13" spans="2:11" ht="21.75" customHeight="1" x14ac:dyDescent="0.25">
      <c r="B13" s="67"/>
      <c r="C13" s="70" t="s">
        <v>327</v>
      </c>
      <c r="D13" s="128">
        <f>VLOOKUP(D12,I11:J15,2)</f>
        <v>4</v>
      </c>
      <c r="E13" s="148"/>
      <c r="F13" s="149"/>
      <c r="G13" s="2">
        <f>D13</f>
        <v>4</v>
      </c>
      <c r="I13">
        <v>50</v>
      </c>
      <c r="J13">
        <v>3</v>
      </c>
    </row>
    <row r="14" spans="2:11" ht="35.1" customHeight="1" x14ac:dyDescent="0.25">
      <c r="B14" s="69"/>
      <c r="C14" s="68" t="s">
        <v>320</v>
      </c>
      <c r="D14" s="164"/>
      <c r="E14" s="165"/>
      <c r="F14" s="166"/>
      <c r="G14" s="2"/>
    </row>
    <row r="15" spans="2:11" ht="15.75" x14ac:dyDescent="0.25">
      <c r="C15" s="61"/>
      <c r="I15">
        <v>75</v>
      </c>
      <c r="J15">
        <v>4</v>
      </c>
    </row>
  </sheetData>
  <mergeCells count="11">
    <mergeCell ref="D13:F14"/>
    <mergeCell ref="B1:F1"/>
    <mergeCell ref="B2:B4"/>
    <mergeCell ref="B10:C10"/>
    <mergeCell ref="B11:C11"/>
    <mergeCell ref="B12:C12"/>
    <mergeCell ref="C2:C4"/>
    <mergeCell ref="D2:F2"/>
    <mergeCell ref="D10:F10"/>
    <mergeCell ref="D11:F11"/>
    <mergeCell ref="D12:F12"/>
  </mergeCells>
  <printOptions horizontalCentered="1"/>
  <pageMargins left="0.75" right="0.5" top="0.75" bottom="0.75" header="0.3" footer="0.3"/>
  <pageSetup paperSize="9" orientation="portrait"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5"/>
  <sheetViews>
    <sheetView topLeftCell="A3" workbookViewId="0">
      <selection activeCell="D8" sqref="D8"/>
    </sheetView>
  </sheetViews>
  <sheetFormatPr defaultRowHeight="15" x14ac:dyDescent="0.25"/>
  <cols>
    <col min="1" max="1" width="2.7109375" customWidth="1"/>
    <col min="2" max="2" width="6.140625" style="60" customWidth="1"/>
    <col min="3" max="3" width="41.5703125" style="60" customWidth="1"/>
    <col min="4" max="4" width="16.42578125" style="60" customWidth="1"/>
    <col min="5" max="6" width="11" style="60" customWidth="1"/>
    <col min="7" max="7" width="0" hidden="1" customWidth="1"/>
    <col min="9" max="10" width="0" hidden="1" customWidth="1"/>
  </cols>
  <sheetData>
    <row r="1" spans="2:10" ht="39" customHeight="1" thickBot="1" x14ac:dyDescent="0.3">
      <c r="B1" s="174" t="s">
        <v>255</v>
      </c>
      <c r="C1" s="174"/>
      <c r="D1" s="174"/>
      <c r="E1" s="174"/>
      <c r="F1" s="175"/>
      <c r="H1" s="3"/>
    </row>
    <row r="2" spans="2:10" ht="18" customHeight="1" thickTop="1" x14ac:dyDescent="0.25">
      <c r="B2" s="176" t="s">
        <v>142</v>
      </c>
      <c r="C2" s="154" t="s">
        <v>1</v>
      </c>
      <c r="D2" s="168" t="s">
        <v>2</v>
      </c>
      <c r="E2" s="168"/>
      <c r="F2" s="168"/>
      <c r="H2" s="3"/>
    </row>
    <row r="3" spans="2:10" ht="34.5" customHeight="1" x14ac:dyDescent="0.25">
      <c r="B3" s="151"/>
      <c r="C3" s="154"/>
      <c r="D3" s="62" t="s">
        <v>8</v>
      </c>
      <c r="E3" s="62" t="s">
        <v>3</v>
      </c>
      <c r="F3" s="62" t="s">
        <v>4</v>
      </c>
    </row>
    <row r="4" spans="2:10" ht="19.5" customHeight="1" x14ac:dyDescent="0.25">
      <c r="B4" s="152"/>
      <c r="C4" s="134"/>
      <c r="D4" s="62">
        <v>0</v>
      </c>
      <c r="E4" s="62">
        <v>1</v>
      </c>
      <c r="F4" s="62">
        <v>2</v>
      </c>
    </row>
    <row r="5" spans="2:10" ht="63" customHeight="1" x14ac:dyDescent="0.25">
      <c r="B5" s="65">
        <v>1</v>
      </c>
      <c r="C5" s="63" t="s">
        <v>193</v>
      </c>
      <c r="D5" s="64"/>
      <c r="E5" s="64"/>
      <c r="F5" s="64">
        <v>2</v>
      </c>
    </row>
    <row r="6" spans="2:10" ht="63.75" customHeight="1" x14ac:dyDescent="0.25">
      <c r="B6" s="65">
        <v>2</v>
      </c>
      <c r="C6" s="63" t="s">
        <v>194</v>
      </c>
      <c r="D6" s="64"/>
      <c r="E6" s="64"/>
      <c r="F6" s="64">
        <v>2</v>
      </c>
    </row>
    <row r="7" spans="2:10" ht="91.5" customHeight="1" x14ac:dyDescent="0.25">
      <c r="B7" s="65">
        <v>3</v>
      </c>
      <c r="C7" s="63" t="s">
        <v>195</v>
      </c>
      <c r="D7" s="64"/>
      <c r="E7" s="64"/>
      <c r="F7" s="64">
        <v>2</v>
      </c>
    </row>
    <row r="8" spans="2:10" ht="63.75" customHeight="1" x14ac:dyDescent="0.25">
      <c r="B8" s="65">
        <v>4</v>
      </c>
      <c r="C8" s="63" t="s">
        <v>196</v>
      </c>
      <c r="D8" s="64"/>
      <c r="E8" s="64"/>
      <c r="F8" s="64">
        <v>2</v>
      </c>
    </row>
    <row r="9" spans="2:10" ht="36.75" customHeight="1" x14ac:dyDescent="0.25">
      <c r="B9" s="65">
        <v>5</v>
      </c>
      <c r="C9" s="63" t="s">
        <v>197</v>
      </c>
      <c r="D9" s="64"/>
      <c r="E9" s="64"/>
      <c r="F9" s="64">
        <v>2</v>
      </c>
    </row>
    <row r="10" spans="2:10" ht="24" customHeight="1" x14ac:dyDescent="0.25">
      <c r="B10" s="158" t="s">
        <v>28</v>
      </c>
      <c r="C10" s="159"/>
      <c r="D10" s="144">
        <f>SUM(D5:F9)</f>
        <v>10</v>
      </c>
      <c r="E10" s="145"/>
      <c r="F10" s="146"/>
    </row>
    <row r="11" spans="2:10" ht="31.5" customHeight="1" x14ac:dyDescent="0.25">
      <c r="B11" s="158" t="s">
        <v>27</v>
      </c>
      <c r="C11" s="159"/>
      <c r="D11" s="144">
        <f>2*5</f>
        <v>10</v>
      </c>
      <c r="E11" s="145"/>
      <c r="F11" s="146"/>
      <c r="I11" s="2">
        <v>0</v>
      </c>
      <c r="J11">
        <v>1</v>
      </c>
    </row>
    <row r="12" spans="2:10" ht="21.75" customHeight="1" x14ac:dyDescent="0.25">
      <c r="B12" s="158" t="s">
        <v>7</v>
      </c>
      <c r="C12" s="159"/>
      <c r="D12" s="163">
        <f>(D10/D11)*100</f>
        <v>100</v>
      </c>
      <c r="E12" s="163"/>
      <c r="F12" s="163"/>
      <c r="I12">
        <v>25</v>
      </c>
      <c r="J12">
        <v>2</v>
      </c>
    </row>
    <row r="13" spans="2:10" ht="21.75" customHeight="1" x14ac:dyDescent="0.25">
      <c r="B13" s="67"/>
      <c r="C13" s="70" t="s">
        <v>328</v>
      </c>
      <c r="D13" s="128">
        <f>VLOOKUP(D12,I11:J15,2)</f>
        <v>4</v>
      </c>
      <c r="E13" s="148"/>
      <c r="F13" s="149"/>
      <c r="G13" s="2">
        <f>D13</f>
        <v>4</v>
      </c>
      <c r="I13">
        <v>50</v>
      </c>
      <c r="J13">
        <v>3</v>
      </c>
    </row>
    <row r="14" spans="2:10" ht="35.1" customHeight="1" x14ac:dyDescent="0.25">
      <c r="B14" s="69"/>
      <c r="C14" s="68" t="s">
        <v>320</v>
      </c>
      <c r="D14" s="164"/>
      <c r="E14" s="165"/>
      <c r="F14" s="166"/>
      <c r="G14" s="2"/>
    </row>
    <row r="15" spans="2:10" ht="15.75" x14ac:dyDescent="0.25">
      <c r="C15" s="61"/>
      <c r="I15">
        <v>75</v>
      </c>
      <c r="J15">
        <v>4</v>
      </c>
    </row>
  </sheetData>
  <mergeCells count="11">
    <mergeCell ref="D13:F14"/>
    <mergeCell ref="B1:F1"/>
    <mergeCell ref="B2:B4"/>
    <mergeCell ref="B10:C10"/>
    <mergeCell ref="B11:C11"/>
    <mergeCell ref="B12:C12"/>
    <mergeCell ref="C2:C4"/>
    <mergeCell ref="D2:F2"/>
    <mergeCell ref="D10:F10"/>
    <mergeCell ref="D11:F11"/>
    <mergeCell ref="D12:F12"/>
  </mergeCells>
  <printOptions horizontalCentered="1"/>
  <pageMargins left="0.75" right="0.5" top="0.75" bottom="0.75" header="0.3" footer="0.3"/>
  <pageSetup paperSize="9" orientation="portrait"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4" zoomScaleNormal="100" workbookViewId="0">
      <selection activeCell="D8" sqref="D8"/>
    </sheetView>
  </sheetViews>
  <sheetFormatPr defaultRowHeight="15" x14ac:dyDescent="0.25"/>
  <cols>
    <col min="1" max="1" width="2.7109375" customWidth="1"/>
    <col min="2" max="2" width="5.7109375" style="60" customWidth="1"/>
    <col min="3" max="3" width="44.140625" style="60" customWidth="1"/>
    <col min="4" max="4" width="16.42578125" style="60" customWidth="1"/>
    <col min="5" max="6" width="11" style="60" customWidth="1"/>
    <col min="7" max="7" width="0" hidden="1" customWidth="1"/>
    <col min="9" max="10" width="0" hidden="1" customWidth="1"/>
  </cols>
  <sheetData>
    <row r="1" spans="2:10" ht="39" customHeight="1" thickBot="1" x14ac:dyDescent="0.3">
      <c r="B1" s="177" t="s">
        <v>257</v>
      </c>
      <c r="C1" s="178"/>
      <c r="D1" s="178"/>
      <c r="E1" s="178"/>
      <c r="F1" s="179"/>
      <c r="H1" s="3"/>
    </row>
    <row r="2" spans="2:10" ht="18" customHeight="1" thickTop="1" x14ac:dyDescent="0.25">
      <c r="B2" s="151" t="s">
        <v>142</v>
      </c>
      <c r="C2" s="154" t="s">
        <v>1</v>
      </c>
      <c r="D2" s="168" t="s">
        <v>2</v>
      </c>
      <c r="E2" s="168"/>
      <c r="F2" s="168"/>
      <c r="H2" s="3"/>
    </row>
    <row r="3" spans="2:10" ht="34.5" customHeight="1" x14ac:dyDescent="0.25">
      <c r="B3" s="151"/>
      <c r="C3" s="154"/>
      <c r="D3" s="62" t="s">
        <v>8</v>
      </c>
      <c r="E3" s="62" t="s">
        <v>3</v>
      </c>
      <c r="F3" s="62" t="s">
        <v>4</v>
      </c>
    </row>
    <row r="4" spans="2:10" ht="19.5" customHeight="1" x14ac:dyDescent="0.25">
      <c r="B4" s="152"/>
      <c r="C4" s="134"/>
      <c r="D4" s="62">
        <v>0</v>
      </c>
      <c r="E4" s="62">
        <v>1</v>
      </c>
      <c r="F4" s="62">
        <v>2</v>
      </c>
    </row>
    <row r="5" spans="2:10" ht="33" customHeight="1" x14ac:dyDescent="0.25">
      <c r="B5" s="65">
        <v>1</v>
      </c>
      <c r="C5" s="63" t="s">
        <v>198</v>
      </c>
      <c r="D5" s="64"/>
      <c r="E5" s="64"/>
      <c r="F5" s="64">
        <v>2</v>
      </c>
    </row>
    <row r="6" spans="2:10" ht="75" customHeight="1" x14ac:dyDescent="0.25">
      <c r="B6" s="65">
        <v>2</v>
      </c>
      <c r="C6" s="63" t="s">
        <v>199</v>
      </c>
      <c r="D6" s="64"/>
      <c r="E6" s="64">
        <v>1</v>
      </c>
      <c r="F6" s="64"/>
    </row>
    <row r="7" spans="2:10" ht="62.25" customHeight="1" x14ac:dyDescent="0.25">
      <c r="B7" s="65">
        <v>3</v>
      </c>
      <c r="C7" s="63" t="s">
        <v>200</v>
      </c>
      <c r="D7" s="64"/>
      <c r="E7" s="64">
        <v>1</v>
      </c>
      <c r="F7" s="64"/>
    </row>
    <row r="8" spans="2:10" ht="173.25" customHeight="1" x14ac:dyDescent="0.25">
      <c r="B8" s="65">
        <v>4</v>
      </c>
      <c r="C8" s="63" t="s">
        <v>201</v>
      </c>
      <c r="D8" s="64"/>
      <c r="E8" s="64">
        <v>1</v>
      </c>
      <c r="F8" s="64"/>
    </row>
    <row r="9" spans="2:10" ht="45" customHeight="1" x14ac:dyDescent="0.25">
      <c r="B9" s="65">
        <v>5</v>
      </c>
      <c r="C9" s="63" t="s">
        <v>202</v>
      </c>
      <c r="D9" s="64"/>
      <c r="E9" s="64">
        <v>1</v>
      </c>
      <c r="F9" s="64"/>
    </row>
    <row r="10" spans="2:10" ht="48" customHeight="1" x14ac:dyDescent="0.25">
      <c r="B10" s="65">
        <v>6</v>
      </c>
      <c r="C10" s="63" t="s">
        <v>203</v>
      </c>
      <c r="D10" s="64"/>
      <c r="E10" s="64"/>
      <c r="F10" s="64">
        <v>2</v>
      </c>
    </row>
    <row r="11" spans="2:10" ht="64.5" customHeight="1" x14ac:dyDescent="0.25">
      <c r="B11" s="65">
        <v>7</v>
      </c>
      <c r="C11" s="63" t="s">
        <v>204</v>
      </c>
      <c r="D11" s="64"/>
      <c r="E11" s="64"/>
      <c r="F11" s="64">
        <v>2</v>
      </c>
    </row>
    <row r="12" spans="2:10" ht="31.5" customHeight="1" x14ac:dyDescent="0.25">
      <c r="B12" s="65">
        <v>8</v>
      </c>
      <c r="C12" s="63" t="s">
        <v>205</v>
      </c>
      <c r="D12" s="64"/>
      <c r="E12" s="64"/>
      <c r="F12" s="64">
        <v>2</v>
      </c>
    </row>
    <row r="13" spans="2:10" ht="24" customHeight="1" x14ac:dyDescent="0.25">
      <c r="B13" s="158" t="s">
        <v>29</v>
      </c>
      <c r="C13" s="180"/>
      <c r="D13" s="144">
        <f>SUM(D5:F12)</f>
        <v>12</v>
      </c>
      <c r="E13" s="145"/>
      <c r="F13" s="146"/>
    </row>
    <row r="14" spans="2:10" ht="31.5" customHeight="1" x14ac:dyDescent="0.25">
      <c r="B14" s="158" t="s">
        <v>30</v>
      </c>
      <c r="C14" s="159"/>
      <c r="D14" s="144">
        <f>2*8</f>
        <v>16</v>
      </c>
      <c r="E14" s="145"/>
      <c r="F14" s="146"/>
      <c r="I14" s="2">
        <v>0</v>
      </c>
      <c r="J14">
        <v>1</v>
      </c>
    </row>
    <row r="15" spans="2:10" ht="21.75" customHeight="1" x14ac:dyDescent="0.25">
      <c r="B15" s="158" t="s">
        <v>7</v>
      </c>
      <c r="C15" s="159"/>
      <c r="D15" s="163">
        <f>(D13/D14)*100</f>
        <v>75</v>
      </c>
      <c r="E15" s="163"/>
      <c r="F15" s="163"/>
      <c r="I15">
        <v>25</v>
      </c>
      <c r="J15">
        <v>2</v>
      </c>
    </row>
    <row r="16" spans="2:10" ht="21.75" customHeight="1" x14ac:dyDescent="0.25">
      <c r="B16" s="67"/>
      <c r="C16" s="70" t="s">
        <v>329</v>
      </c>
      <c r="D16" s="128">
        <f>VLOOKUP(D15,I14:J18,2)</f>
        <v>4</v>
      </c>
      <c r="E16" s="148"/>
      <c r="F16" s="149"/>
      <c r="G16" s="2">
        <f>D16</f>
        <v>4</v>
      </c>
      <c r="I16">
        <v>50</v>
      </c>
      <c r="J16">
        <v>3</v>
      </c>
    </row>
    <row r="17" spans="2:10" ht="35.1" customHeight="1" x14ac:dyDescent="0.25">
      <c r="B17" s="69"/>
      <c r="C17" s="68" t="s">
        <v>320</v>
      </c>
      <c r="D17" s="164"/>
      <c r="E17" s="165"/>
      <c r="F17" s="166"/>
      <c r="G17" s="2"/>
    </row>
    <row r="18" spans="2:10" ht="15.75" x14ac:dyDescent="0.25">
      <c r="C18" s="61"/>
      <c r="I18">
        <v>75</v>
      </c>
      <c r="J18">
        <v>4</v>
      </c>
    </row>
  </sheetData>
  <mergeCells count="11">
    <mergeCell ref="D16:F17"/>
    <mergeCell ref="B1:F1"/>
    <mergeCell ref="B2:B4"/>
    <mergeCell ref="B13:C13"/>
    <mergeCell ref="B14:C14"/>
    <mergeCell ref="B15:C15"/>
    <mergeCell ref="C2:C4"/>
    <mergeCell ref="D2:F2"/>
    <mergeCell ref="D13:F13"/>
    <mergeCell ref="D14:F14"/>
    <mergeCell ref="D15:F15"/>
  </mergeCells>
  <printOptions horizontalCentered="1"/>
  <pageMargins left="0.75" right="0.5" top="0.75" bottom="0.75" header="0.3" footer="0.3"/>
  <pageSetup paperSize="9" scale="95" orientation="portrait"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3" workbookViewId="0">
      <selection activeCell="B8" sqref="B8:C8"/>
    </sheetView>
  </sheetViews>
  <sheetFormatPr defaultRowHeight="15" x14ac:dyDescent="0.25"/>
  <cols>
    <col min="1" max="1" width="2.7109375" customWidth="1"/>
    <col min="2" max="2" width="5" style="60" customWidth="1"/>
    <col min="3" max="3" width="42.85546875" style="60" customWidth="1"/>
    <col min="4" max="4" width="16.42578125" style="60" customWidth="1"/>
    <col min="5" max="6" width="11" style="60" customWidth="1"/>
    <col min="7" max="7" width="0" hidden="1" customWidth="1"/>
    <col min="9" max="10" width="0" hidden="1" customWidth="1"/>
  </cols>
  <sheetData>
    <row r="1" spans="2:10" ht="39.75" customHeight="1" thickBot="1" x14ac:dyDescent="0.3">
      <c r="B1" s="169" t="s">
        <v>261</v>
      </c>
      <c r="C1" s="170"/>
      <c r="D1" s="170"/>
      <c r="E1" s="170"/>
      <c r="F1" s="171"/>
      <c r="H1" s="3"/>
    </row>
    <row r="2" spans="2:10" ht="18" customHeight="1" thickTop="1" x14ac:dyDescent="0.25">
      <c r="B2" s="176" t="s">
        <v>142</v>
      </c>
      <c r="C2" s="154" t="s">
        <v>1</v>
      </c>
      <c r="D2" s="168" t="s">
        <v>2</v>
      </c>
      <c r="E2" s="168"/>
      <c r="F2" s="168"/>
      <c r="H2" s="3"/>
    </row>
    <row r="3" spans="2:10" ht="34.5" customHeight="1" x14ac:dyDescent="0.25">
      <c r="B3" s="151"/>
      <c r="C3" s="154"/>
      <c r="D3" s="62" t="s">
        <v>8</v>
      </c>
      <c r="E3" s="62" t="s">
        <v>3</v>
      </c>
      <c r="F3" s="62" t="s">
        <v>4</v>
      </c>
    </row>
    <row r="4" spans="2:10" ht="19.5" customHeight="1" x14ac:dyDescent="0.25">
      <c r="B4" s="152"/>
      <c r="C4" s="134"/>
      <c r="D4" s="62">
        <v>0</v>
      </c>
      <c r="E4" s="62">
        <v>1</v>
      </c>
      <c r="F4" s="62">
        <v>2</v>
      </c>
    </row>
    <row r="5" spans="2:10" ht="68.25" customHeight="1" x14ac:dyDescent="0.25">
      <c r="B5" s="65">
        <v>1</v>
      </c>
      <c r="C5" s="63" t="s">
        <v>206</v>
      </c>
      <c r="D5" s="64"/>
      <c r="E5" s="64"/>
      <c r="F5" s="64">
        <v>2</v>
      </c>
    </row>
    <row r="6" spans="2:10" ht="80.25" customHeight="1" x14ac:dyDescent="0.25">
      <c r="B6" s="65">
        <v>2</v>
      </c>
      <c r="C6" s="63" t="s">
        <v>207</v>
      </c>
      <c r="D6" s="64"/>
      <c r="E6" s="64"/>
      <c r="F6" s="64">
        <v>2</v>
      </c>
    </row>
    <row r="7" spans="2:10" ht="83.25" customHeight="1" x14ac:dyDescent="0.25">
      <c r="B7" s="65">
        <v>3</v>
      </c>
      <c r="C7" s="63" t="s">
        <v>208</v>
      </c>
      <c r="D7" s="64"/>
      <c r="E7" s="64"/>
      <c r="F7" s="64">
        <v>2</v>
      </c>
    </row>
    <row r="8" spans="2:10" ht="24" customHeight="1" x14ac:dyDescent="0.25">
      <c r="B8" s="158" t="s">
        <v>31</v>
      </c>
      <c r="C8" s="159"/>
      <c r="D8" s="144">
        <f>SUM(D5:F7)</f>
        <v>6</v>
      </c>
      <c r="E8" s="145"/>
      <c r="F8" s="146"/>
    </row>
    <row r="9" spans="2:10" ht="31.5" customHeight="1" x14ac:dyDescent="0.25">
      <c r="B9" s="158" t="s">
        <v>32</v>
      </c>
      <c r="C9" s="159"/>
      <c r="D9" s="144">
        <f>2*3</f>
        <v>6</v>
      </c>
      <c r="E9" s="145"/>
      <c r="F9" s="146"/>
      <c r="I9" s="2">
        <v>0</v>
      </c>
      <c r="J9">
        <v>1</v>
      </c>
    </row>
    <row r="10" spans="2:10" ht="21.75" customHeight="1" x14ac:dyDescent="0.25">
      <c r="B10" s="158" t="s">
        <v>7</v>
      </c>
      <c r="C10" s="159"/>
      <c r="D10" s="163">
        <f>(D8/D9)*100</f>
        <v>100</v>
      </c>
      <c r="E10" s="163"/>
      <c r="F10" s="163"/>
      <c r="I10">
        <v>25</v>
      </c>
      <c r="J10">
        <v>2</v>
      </c>
    </row>
    <row r="11" spans="2:10" ht="21.75" customHeight="1" x14ac:dyDescent="0.25">
      <c r="B11" s="67"/>
      <c r="C11" s="70" t="s">
        <v>330</v>
      </c>
      <c r="D11" s="128">
        <f>VLOOKUP(D10,I9:J13,2)</f>
        <v>4</v>
      </c>
      <c r="E11" s="148"/>
      <c r="F11" s="149"/>
      <c r="G11" s="2">
        <f>D11</f>
        <v>4</v>
      </c>
      <c r="I11">
        <v>50</v>
      </c>
      <c r="J11">
        <v>3</v>
      </c>
    </row>
    <row r="12" spans="2:10" ht="35.1" customHeight="1" x14ac:dyDescent="0.25">
      <c r="B12" s="69"/>
      <c r="C12" s="68" t="s">
        <v>320</v>
      </c>
      <c r="D12" s="164"/>
      <c r="E12" s="165"/>
      <c r="F12" s="166"/>
      <c r="G12" s="2"/>
    </row>
    <row r="13" spans="2:10" ht="15.75" x14ac:dyDescent="0.25">
      <c r="C13" s="61"/>
      <c r="I13">
        <v>75</v>
      </c>
      <c r="J13">
        <v>4</v>
      </c>
    </row>
  </sheetData>
  <mergeCells count="11">
    <mergeCell ref="D11:F12"/>
    <mergeCell ref="B1:F1"/>
    <mergeCell ref="B2:B4"/>
    <mergeCell ref="B8:C8"/>
    <mergeCell ref="B9:C9"/>
    <mergeCell ref="B10:C10"/>
    <mergeCell ref="C2:C4"/>
    <mergeCell ref="D2:F2"/>
    <mergeCell ref="D8:F8"/>
    <mergeCell ref="D9:F9"/>
    <mergeCell ref="D10:F10"/>
  </mergeCells>
  <printOptions horizontalCentered="1"/>
  <pageMargins left="0.75" right="0.5" top="0.75" bottom="0.75" header="0.3" footer="0.3"/>
  <pageSetup paperSize="9" orientation="portrait"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2" workbookViewId="0">
      <selection activeCell="B8" sqref="B8:C8"/>
    </sheetView>
  </sheetViews>
  <sheetFormatPr defaultRowHeight="15" x14ac:dyDescent="0.25"/>
  <cols>
    <col min="1" max="1" width="2.7109375" customWidth="1"/>
    <col min="2" max="2" width="5.42578125" style="60" customWidth="1"/>
    <col min="3" max="3" width="42.7109375" style="60" customWidth="1"/>
    <col min="4" max="4" width="16.42578125" style="60" customWidth="1"/>
    <col min="5" max="6" width="11" style="60" customWidth="1"/>
    <col min="7" max="7" width="0" hidden="1" customWidth="1"/>
    <col min="9" max="10" width="0" hidden="1" customWidth="1"/>
  </cols>
  <sheetData>
    <row r="1" spans="2:10" ht="38.25" customHeight="1" thickBot="1" x14ac:dyDescent="0.3">
      <c r="B1" s="169" t="s">
        <v>267</v>
      </c>
      <c r="C1" s="170"/>
      <c r="D1" s="170"/>
      <c r="E1" s="170"/>
      <c r="F1" s="171"/>
      <c r="H1" s="3"/>
    </row>
    <row r="2" spans="2:10" ht="18" customHeight="1" thickTop="1" x14ac:dyDescent="0.25">
      <c r="B2" s="151" t="s">
        <v>142</v>
      </c>
      <c r="C2" s="154" t="s">
        <v>1</v>
      </c>
      <c r="D2" s="168" t="s">
        <v>2</v>
      </c>
      <c r="E2" s="168"/>
      <c r="F2" s="168"/>
      <c r="H2" s="3"/>
    </row>
    <row r="3" spans="2:10" ht="34.5" customHeight="1" x14ac:dyDescent="0.25">
      <c r="B3" s="151"/>
      <c r="C3" s="154"/>
      <c r="D3" s="62" t="s">
        <v>8</v>
      </c>
      <c r="E3" s="62" t="s">
        <v>3</v>
      </c>
      <c r="F3" s="62" t="s">
        <v>4</v>
      </c>
    </row>
    <row r="4" spans="2:10" ht="19.5" customHeight="1" x14ac:dyDescent="0.25">
      <c r="B4" s="152"/>
      <c r="C4" s="134"/>
      <c r="D4" s="62">
        <v>0</v>
      </c>
      <c r="E4" s="62">
        <v>1</v>
      </c>
      <c r="F4" s="62">
        <v>2</v>
      </c>
    </row>
    <row r="5" spans="2:10" ht="95.25" customHeight="1" x14ac:dyDescent="0.25">
      <c r="B5" s="65">
        <v>1</v>
      </c>
      <c r="C5" s="63" t="s">
        <v>209</v>
      </c>
      <c r="D5" s="64"/>
      <c r="E5" s="64"/>
      <c r="F5" s="64">
        <v>2</v>
      </c>
    </row>
    <row r="6" spans="2:10" ht="73.5" customHeight="1" x14ac:dyDescent="0.25">
      <c r="B6" s="65">
        <v>2</v>
      </c>
      <c r="C6" s="63" t="s">
        <v>210</v>
      </c>
      <c r="D6" s="64"/>
      <c r="E6" s="64">
        <v>1</v>
      </c>
      <c r="F6" s="64"/>
    </row>
    <row r="7" spans="2:10" ht="68.25" customHeight="1" x14ac:dyDescent="0.25">
      <c r="B7" s="65">
        <v>3</v>
      </c>
      <c r="C7" s="63" t="s">
        <v>211</v>
      </c>
      <c r="D7" s="64"/>
      <c r="E7" s="64">
        <v>1</v>
      </c>
      <c r="F7" s="64"/>
    </row>
    <row r="8" spans="2:10" ht="24" customHeight="1" x14ac:dyDescent="0.25">
      <c r="B8" s="158" t="s">
        <v>33</v>
      </c>
      <c r="C8" s="159"/>
      <c r="D8" s="144">
        <f>SUM(D5:F7)</f>
        <v>4</v>
      </c>
      <c r="E8" s="145"/>
      <c r="F8" s="146"/>
    </row>
    <row r="9" spans="2:10" ht="31.5" customHeight="1" x14ac:dyDescent="0.25">
      <c r="B9" s="158" t="s">
        <v>34</v>
      </c>
      <c r="C9" s="159"/>
      <c r="D9" s="144">
        <f>2*3</f>
        <v>6</v>
      </c>
      <c r="E9" s="145"/>
      <c r="F9" s="146"/>
      <c r="I9" s="2">
        <v>0</v>
      </c>
      <c r="J9">
        <v>1</v>
      </c>
    </row>
    <row r="10" spans="2:10" ht="21.75" customHeight="1" x14ac:dyDescent="0.25">
      <c r="B10" s="158" t="s">
        <v>7</v>
      </c>
      <c r="C10" s="159"/>
      <c r="D10" s="163">
        <f>(D8/D9)*100</f>
        <v>66.666666666666657</v>
      </c>
      <c r="E10" s="163"/>
      <c r="F10" s="163"/>
      <c r="I10">
        <v>25</v>
      </c>
      <c r="J10">
        <v>2</v>
      </c>
    </row>
    <row r="11" spans="2:10" ht="21.75" customHeight="1" x14ac:dyDescent="0.25">
      <c r="B11" s="67"/>
      <c r="C11" s="70" t="s">
        <v>331</v>
      </c>
      <c r="D11" s="128">
        <f>VLOOKUP(D10,I9:J13,2)</f>
        <v>3</v>
      </c>
      <c r="E11" s="148"/>
      <c r="F11" s="149"/>
      <c r="G11" s="2">
        <f>D11</f>
        <v>3</v>
      </c>
      <c r="I11">
        <v>50</v>
      </c>
      <c r="J11">
        <v>3</v>
      </c>
    </row>
    <row r="12" spans="2:10" ht="35.1" customHeight="1" x14ac:dyDescent="0.25">
      <c r="B12" s="69"/>
      <c r="C12" s="68" t="s">
        <v>320</v>
      </c>
      <c r="D12" s="164"/>
      <c r="E12" s="165"/>
      <c r="F12" s="166"/>
      <c r="G12" s="2"/>
    </row>
    <row r="13" spans="2:10" ht="15.75" x14ac:dyDescent="0.25">
      <c r="C13" s="61"/>
      <c r="I13">
        <v>75</v>
      </c>
      <c r="J13">
        <v>4</v>
      </c>
    </row>
  </sheetData>
  <mergeCells count="11">
    <mergeCell ref="D11:F12"/>
    <mergeCell ref="B1:F1"/>
    <mergeCell ref="B2:B4"/>
    <mergeCell ref="B8:C8"/>
    <mergeCell ref="B9:C9"/>
    <mergeCell ref="B10:C10"/>
    <mergeCell ref="C2:C4"/>
    <mergeCell ref="D2:F2"/>
    <mergeCell ref="D8:F8"/>
    <mergeCell ref="D9:F9"/>
    <mergeCell ref="D10:F10"/>
  </mergeCells>
  <printOptions horizontalCentered="1"/>
  <pageMargins left="0.75" right="0.5" top="0.75" bottom="0.75" header="0.3" footer="0.3"/>
  <pageSetup paperSize="9" orientation="portrait" horizontalDpi="429496729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3" workbookViewId="0">
      <selection activeCell="C7" sqref="C7"/>
    </sheetView>
  </sheetViews>
  <sheetFormatPr defaultRowHeight="15" x14ac:dyDescent="0.25"/>
  <cols>
    <col min="1" max="1" width="2.7109375" customWidth="1"/>
    <col min="2" max="2" width="6.5703125" style="60" customWidth="1"/>
    <col min="3" max="3" width="41.5703125" style="60" customWidth="1"/>
    <col min="4" max="4" width="16.42578125" style="60" customWidth="1"/>
    <col min="5" max="6" width="11" style="60" customWidth="1"/>
    <col min="7" max="7" width="0" hidden="1" customWidth="1"/>
    <col min="9" max="10" width="0" hidden="1" customWidth="1"/>
  </cols>
  <sheetData>
    <row r="1" spans="2:10" ht="50.25" customHeight="1" thickBot="1" x14ac:dyDescent="0.3">
      <c r="B1" s="169" t="s">
        <v>266</v>
      </c>
      <c r="C1" s="170"/>
      <c r="D1" s="170"/>
      <c r="E1" s="170"/>
      <c r="F1" s="171"/>
      <c r="H1" s="3"/>
    </row>
    <row r="2" spans="2:10" ht="18" customHeight="1" thickTop="1" x14ac:dyDescent="0.25">
      <c r="B2" s="176" t="s">
        <v>142</v>
      </c>
      <c r="C2" s="154" t="s">
        <v>1</v>
      </c>
      <c r="D2" s="168" t="s">
        <v>2</v>
      </c>
      <c r="E2" s="168"/>
      <c r="F2" s="168"/>
      <c r="H2" s="3"/>
    </row>
    <row r="3" spans="2:10" ht="34.5" customHeight="1" x14ac:dyDescent="0.25">
      <c r="B3" s="151"/>
      <c r="C3" s="154"/>
      <c r="D3" s="62" t="s">
        <v>8</v>
      </c>
      <c r="E3" s="62" t="s">
        <v>3</v>
      </c>
      <c r="F3" s="62" t="s">
        <v>4</v>
      </c>
    </row>
    <row r="4" spans="2:10" ht="19.5" customHeight="1" x14ac:dyDescent="0.25">
      <c r="B4" s="152"/>
      <c r="C4" s="134"/>
      <c r="D4" s="62">
        <v>0</v>
      </c>
      <c r="E4" s="62">
        <v>1</v>
      </c>
      <c r="F4" s="62">
        <v>2</v>
      </c>
    </row>
    <row r="5" spans="2:10" ht="123.75" customHeight="1" x14ac:dyDescent="0.25">
      <c r="B5" s="65">
        <v>1</v>
      </c>
      <c r="C5" s="63" t="s">
        <v>212</v>
      </c>
      <c r="D5" s="64"/>
      <c r="E5" s="64">
        <v>1</v>
      </c>
      <c r="F5" s="64"/>
    </row>
    <row r="6" spans="2:10" ht="51.75" customHeight="1" x14ac:dyDescent="0.25">
      <c r="B6" s="65">
        <v>2</v>
      </c>
      <c r="C6" s="63" t="s">
        <v>213</v>
      </c>
      <c r="D6" s="64"/>
      <c r="E6" s="64"/>
      <c r="F6" s="64">
        <v>2</v>
      </c>
    </row>
    <row r="7" spans="2:10" ht="81" customHeight="1" x14ac:dyDescent="0.25">
      <c r="B7" s="65">
        <v>3</v>
      </c>
      <c r="C7" s="63" t="s">
        <v>214</v>
      </c>
      <c r="D7" s="64"/>
      <c r="E7" s="64">
        <v>1</v>
      </c>
      <c r="F7" s="64"/>
    </row>
    <row r="8" spans="2:10" ht="24" customHeight="1" x14ac:dyDescent="0.25">
      <c r="B8" s="158" t="s">
        <v>36</v>
      </c>
      <c r="C8" s="159"/>
      <c r="D8" s="144">
        <f>SUM(D5:F7)</f>
        <v>4</v>
      </c>
      <c r="E8" s="145"/>
      <c r="F8" s="146"/>
    </row>
    <row r="9" spans="2:10" ht="31.5" customHeight="1" x14ac:dyDescent="0.25">
      <c r="B9" s="158" t="s">
        <v>35</v>
      </c>
      <c r="C9" s="159"/>
      <c r="D9" s="144">
        <f>2*3</f>
        <v>6</v>
      </c>
      <c r="E9" s="145"/>
      <c r="F9" s="146"/>
      <c r="I9" s="2">
        <v>0</v>
      </c>
      <c r="J9">
        <v>1</v>
      </c>
    </row>
    <row r="10" spans="2:10" ht="21.75" customHeight="1" x14ac:dyDescent="0.25">
      <c r="B10" s="158" t="s">
        <v>7</v>
      </c>
      <c r="C10" s="159"/>
      <c r="D10" s="163">
        <f>(D8/D9)*100</f>
        <v>66.666666666666657</v>
      </c>
      <c r="E10" s="163"/>
      <c r="F10" s="163"/>
      <c r="I10">
        <v>25</v>
      </c>
      <c r="J10">
        <v>2</v>
      </c>
    </row>
    <row r="11" spans="2:10" ht="21.75" customHeight="1" x14ac:dyDescent="0.25">
      <c r="B11" s="67"/>
      <c r="C11" s="70" t="s">
        <v>332</v>
      </c>
      <c r="D11" s="128">
        <f>VLOOKUP(D10,I9:J13,2)</f>
        <v>3</v>
      </c>
      <c r="E11" s="148"/>
      <c r="F11" s="149"/>
      <c r="G11" s="2">
        <f>D11</f>
        <v>3</v>
      </c>
      <c r="I11">
        <v>50</v>
      </c>
      <c r="J11">
        <v>3</v>
      </c>
    </row>
    <row r="12" spans="2:10" ht="35.1" customHeight="1" x14ac:dyDescent="0.25">
      <c r="B12" s="69"/>
      <c r="C12" s="68" t="s">
        <v>320</v>
      </c>
      <c r="D12" s="164"/>
      <c r="E12" s="165"/>
      <c r="F12" s="166"/>
      <c r="G12" s="2"/>
    </row>
    <row r="13" spans="2:10" ht="15.75" x14ac:dyDescent="0.25">
      <c r="C13" s="61"/>
      <c r="I13">
        <v>75</v>
      </c>
      <c r="J13">
        <v>4</v>
      </c>
    </row>
  </sheetData>
  <mergeCells count="11">
    <mergeCell ref="D11:F12"/>
    <mergeCell ref="B1:F1"/>
    <mergeCell ref="B2:B4"/>
    <mergeCell ref="B8:C8"/>
    <mergeCell ref="B9:C9"/>
    <mergeCell ref="B10:C10"/>
    <mergeCell ref="C2:C4"/>
    <mergeCell ref="D2:F2"/>
    <mergeCell ref="D8:F8"/>
    <mergeCell ref="D9:F9"/>
    <mergeCell ref="D10:F10"/>
  </mergeCells>
  <printOptions horizontalCentered="1"/>
  <pageMargins left="0.75" right="0.5" top="0.75" bottom="0.75" header="0.3" footer="0.3"/>
  <pageSetup paperSize="9" orientation="portrait" horizont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
  <sheetViews>
    <sheetView tabSelected="1" workbookViewId="0">
      <selection activeCell="C5" sqref="C5"/>
    </sheetView>
  </sheetViews>
  <sheetFormatPr defaultRowHeight="15" x14ac:dyDescent="0.25"/>
  <cols>
    <col min="1" max="1" width="2.7109375" customWidth="1"/>
    <col min="2" max="2" width="5.140625" style="60" customWidth="1"/>
    <col min="3" max="3" width="41.85546875" style="60" customWidth="1"/>
    <col min="4" max="4" width="16.42578125" style="60" customWidth="1"/>
    <col min="5" max="6" width="11" style="60" customWidth="1"/>
    <col min="7" max="7" width="0" hidden="1" customWidth="1"/>
    <col min="9" max="10" width="0" hidden="1" customWidth="1"/>
  </cols>
  <sheetData>
    <row r="1" spans="2:10" ht="39.75" customHeight="1" thickBot="1" x14ac:dyDescent="0.3">
      <c r="B1" s="169" t="s">
        <v>265</v>
      </c>
      <c r="C1" s="170"/>
      <c r="D1" s="170"/>
      <c r="E1" s="170"/>
      <c r="F1" s="171"/>
    </row>
    <row r="2" spans="2:10" ht="18" customHeight="1" thickTop="1" x14ac:dyDescent="0.25">
      <c r="B2" s="181" t="s">
        <v>142</v>
      </c>
      <c r="C2" s="154" t="s">
        <v>1</v>
      </c>
      <c r="D2" s="168" t="s">
        <v>2</v>
      </c>
      <c r="E2" s="168"/>
      <c r="F2" s="168"/>
    </row>
    <row r="3" spans="2:10" ht="34.5" customHeight="1" x14ac:dyDescent="0.25">
      <c r="B3" s="140"/>
      <c r="C3" s="154"/>
      <c r="D3" s="62" t="s">
        <v>8</v>
      </c>
      <c r="E3" s="62" t="s">
        <v>3</v>
      </c>
      <c r="F3" s="62" t="s">
        <v>4</v>
      </c>
    </row>
    <row r="4" spans="2:10" ht="19.5" customHeight="1" x14ac:dyDescent="0.25">
      <c r="B4" s="141"/>
      <c r="C4" s="134"/>
      <c r="D4" s="62">
        <v>0</v>
      </c>
      <c r="E4" s="62">
        <v>1</v>
      </c>
      <c r="F4" s="62">
        <v>2</v>
      </c>
    </row>
    <row r="5" spans="2:10" ht="54" customHeight="1" x14ac:dyDescent="0.25">
      <c r="B5" s="65">
        <v>1</v>
      </c>
      <c r="C5" s="63" t="s">
        <v>215</v>
      </c>
      <c r="D5" s="64"/>
      <c r="E5" s="64">
        <v>1</v>
      </c>
      <c r="F5" s="64"/>
    </row>
    <row r="6" spans="2:10" ht="66.75" customHeight="1" x14ac:dyDescent="0.25">
      <c r="B6" s="65">
        <v>2</v>
      </c>
      <c r="C6" s="63" t="s">
        <v>216</v>
      </c>
      <c r="D6" s="64"/>
      <c r="E6" s="64">
        <v>1</v>
      </c>
      <c r="F6" s="64"/>
    </row>
    <row r="7" spans="2:10" ht="82.5" customHeight="1" x14ac:dyDescent="0.25">
      <c r="B7" s="65">
        <v>3</v>
      </c>
      <c r="C7" s="63" t="s">
        <v>217</v>
      </c>
      <c r="D7" s="64"/>
      <c r="E7" s="64">
        <v>1</v>
      </c>
      <c r="F7" s="64"/>
    </row>
    <row r="8" spans="2:10" ht="49.5" customHeight="1" x14ac:dyDescent="0.25">
      <c r="B8" s="65">
        <v>4</v>
      </c>
      <c r="C8" s="63" t="s">
        <v>218</v>
      </c>
      <c r="D8" s="64"/>
      <c r="E8" s="64">
        <v>1</v>
      </c>
      <c r="F8" s="64"/>
    </row>
    <row r="9" spans="2:10" ht="78" customHeight="1" x14ac:dyDescent="0.25">
      <c r="B9" s="65">
        <v>5</v>
      </c>
      <c r="C9" s="63" t="s">
        <v>219</v>
      </c>
      <c r="D9" s="64"/>
      <c r="E9" s="64">
        <v>1</v>
      </c>
      <c r="F9" s="64"/>
    </row>
    <row r="10" spans="2:10" ht="42" customHeight="1" x14ac:dyDescent="0.25">
      <c r="B10" s="65">
        <v>6</v>
      </c>
      <c r="C10" s="63" t="s">
        <v>220</v>
      </c>
      <c r="D10" s="64"/>
      <c r="E10" s="64"/>
      <c r="F10" s="64">
        <v>2</v>
      </c>
    </row>
    <row r="11" spans="2:10" ht="24" customHeight="1" x14ac:dyDescent="0.25">
      <c r="B11" s="158" t="s">
        <v>37</v>
      </c>
      <c r="C11" s="159"/>
      <c r="D11" s="144">
        <f>SUM(D5:F10)</f>
        <v>7</v>
      </c>
      <c r="E11" s="145"/>
      <c r="F11" s="146"/>
    </row>
    <row r="12" spans="2:10" ht="28.5" customHeight="1" x14ac:dyDescent="0.25">
      <c r="B12" s="158" t="s">
        <v>38</v>
      </c>
      <c r="C12" s="159"/>
      <c r="D12" s="144">
        <f>2*6</f>
        <v>12</v>
      </c>
      <c r="E12" s="145"/>
      <c r="F12" s="146"/>
      <c r="I12" s="2">
        <v>0</v>
      </c>
      <c r="J12">
        <v>1</v>
      </c>
    </row>
    <row r="13" spans="2:10" ht="21.75" customHeight="1" x14ac:dyDescent="0.25">
      <c r="B13" s="158" t="s">
        <v>7</v>
      </c>
      <c r="C13" s="159"/>
      <c r="D13" s="163">
        <f>(D11/D12)*100</f>
        <v>58.333333333333336</v>
      </c>
      <c r="E13" s="163"/>
      <c r="F13" s="163"/>
      <c r="I13">
        <v>25</v>
      </c>
      <c r="J13">
        <v>2</v>
      </c>
    </row>
    <row r="14" spans="2:10" ht="21.75" customHeight="1" x14ac:dyDescent="0.25">
      <c r="B14" s="67"/>
      <c r="C14" s="70" t="s">
        <v>333</v>
      </c>
      <c r="D14" s="128">
        <f>VLOOKUP(D13,I12:J16,2)</f>
        <v>3</v>
      </c>
      <c r="E14" s="148"/>
      <c r="F14" s="149"/>
      <c r="G14" s="2">
        <f>D14</f>
        <v>3</v>
      </c>
      <c r="I14">
        <v>50</v>
      </c>
      <c r="J14">
        <v>3</v>
      </c>
    </row>
    <row r="15" spans="2:10" ht="35.1" customHeight="1" x14ac:dyDescent="0.25">
      <c r="B15" s="69"/>
      <c r="C15" s="68" t="s">
        <v>320</v>
      </c>
      <c r="D15" s="164"/>
      <c r="E15" s="165"/>
      <c r="F15" s="166"/>
      <c r="G15" s="2"/>
    </row>
    <row r="16" spans="2:10" ht="15.75" x14ac:dyDescent="0.25">
      <c r="C16" s="61"/>
      <c r="I16">
        <v>75</v>
      </c>
      <c r="J16">
        <v>4</v>
      </c>
    </row>
  </sheetData>
  <mergeCells count="11">
    <mergeCell ref="D14:F15"/>
    <mergeCell ref="B1:F1"/>
    <mergeCell ref="B2:B4"/>
    <mergeCell ref="B11:C11"/>
    <mergeCell ref="B12:C12"/>
    <mergeCell ref="B13:C13"/>
    <mergeCell ref="C2:C4"/>
    <mergeCell ref="D2:F2"/>
    <mergeCell ref="D11:F11"/>
    <mergeCell ref="D12:F12"/>
    <mergeCell ref="D13:F13"/>
  </mergeCells>
  <printOptions horizontalCentered="1"/>
  <pageMargins left="0.75" right="0.5" top="0.75" bottom="0.75" header="0.3" footer="0.3"/>
  <pageSetup paperSize="9" orientation="portrait" horizont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3:N32"/>
  <sheetViews>
    <sheetView view="pageBreakPreview" topLeftCell="A14" zoomScale="115" zoomScaleNormal="100" zoomScaleSheetLayoutView="115" workbookViewId="0">
      <selection activeCell="L33" sqref="L33"/>
    </sheetView>
  </sheetViews>
  <sheetFormatPr defaultRowHeight="15" x14ac:dyDescent="0.25"/>
  <cols>
    <col min="1" max="1" width="3.42578125" customWidth="1"/>
    <col min="2" max="2" width="13.7109375" customWidth="1"/>
    <col min="3" max="3" width="2.42578125" customWidth="1"/>
    <col min="5" max="5" width="2.28515625" customWidth="1"/>
    <col min="6" max="6" width="4.42578125" customWidth="1"/>
    <col min="7" max="7" width="9.42578125" customWidth="1"/>
    <col min="8" max="8" width="6.7109375" customWidth="1"/>
    <col min="9" max="9" width="1.5703125" customWidth="1"/>
    <col min="10" max="10" width="10.7109375" customWidth="1"/>
    <col min="11" max="11" width="2.42578125" customWidth="1"/>
    <col min="12" max="12" width="6.5703125" customWidth="1"/>
    <col min="13" max="13" width="6.140625" style="79" customWidth="1"/>
    <col min="14" max="14" width="14.7109375" customWidth="1"/>
  </cols>
  <sheetData>
    <row r="3" spans="2:14" x14ac:dyDescent="0.25">
      <c r="B3" s="199" t="s">
        <v>337</v>
      </c>
      <c r="C3" s="199"/>
      <c r="D3" s="199"/>
      <c r="E3" s="199"/>
      <c r="F3" s="199"/>
      <c r="G3" s="199"/>
      <c r="H3" s="199"/>
      <c r="I3" s="199"/>
      <c r="J3" s="199"/>
      <c r="K3" s="199"/>
      <c r="L3" s="199"/>
      <c r="M3" s="199"/>
      <c r="N3" s="199"/>
    </row>
    <row r="4" spans="2:14" x14ac:dyDescent="0.25">
      <c r="B4" s="199" t="s">
        <v>338</v>
      </c>
      <c r="C4" s="200"/>
      <c r="D4" s="200"/>
      <c r="E4" s="200"/>
      <c r="F4" s="200"/>
      <c r="G4" s="200"/>
      <c r="H4" s="200"/>
      <c r="I4" s="200"/>
      <c r="J4" s="200"/>
      <c r="K4" s="200"/>
      <c r="L4" s="200"/>
      <c r="M4" s="200"/>
      <c r="N4" s="200"/>
    </row>
    <row r="6" spans="2:14" x14ac:dyDescent="0.25">
      <c r="B6" s="84" t="s">
        <v>339</v>
      </c>
      <c r="E6" s="73" t="s">
        <v>239</v>
      </c>
      <c r="F6" s="78" t="str">
        <f>Identitas!D2</f>
        <v>Rino Safrizal, S.Pd</v>
      </c>
    </row>
    <row r="7" spans="2:14" x14ac:dyDescent="0.25">
      <c r="B7" s="84" t="s">
        <v>340</v>
      </c>
      <c r="E7" s="73" t="s">
        <v>239</v>
      </c>
      <c r="F7" s="83" t="str">
        <f>Identitas!D3</f>
        <v>19850519 201503 1 003</v>
      </c>
      <c r="G7" s="83"/>
      <c r="H7" s="83"/>
      <c r="I7" s="90" t="s">
        <v>351</v>
      </c>
      <c r="J7" s="127" t="str">
        <f>Identitas!D4</f>
        <v>B 05017903</v>
      </c>
      <c r="K7" s="201"/>
      <c r="L7" s="201"/>
      <c r="M7" s="201"/>
      <c r="N7" s="81"/>
    </row>
    <row r="8" spans="2:14" x14ac:dyDescent="0.25">
      <c r="B8" s="84" t="s">
        <v>341</v>
      </c>
      <c r="E8" s="73" t="s">
        <v>239</v>
      </c>
      <c r="F8" s="202" t="str">
        <f>Identitas!D8</f>
        <v>Penata Muda/ Guru Kimia Pertama/ III/a</v>
      </c>
      <c r="G8" s="202"/>
      <c r="H8" s="202"/>
      <c r="I8" s="123"/>
      <c r="J8" s="123"/>
      <c r="K8" s="123"/>
      <c r="L8" s="123"/>
      <c r="M8" s="123"/>
      <c r="N8" s="123"/>
    </row>
    <row r="9" spans="2:14" x14ac:dyDescent="0.25">
      <c r="B9" s="84" t="s">
        <v>342</v>
      </c>
      <c r="E9" s="73" t="s">
        <v>239</v>
      </c>
      <c r="F9" s="124" t="str">
        <f>Identitas!D9</f>
        <v>1 Maret 2015</v>
      </c>
      <c r="G9" s="124"/>
      <c r="H9" s="124"/>
      <c r="I9" s="123"/>
      <c r="J9" s="123"/>
      <c r="K9" s="123"/>
      <c r="L9" s="123"/>
      <c r="M9" s="123"/>
      <c r="N9" s="123"/>
    </row>
    <row r="10" spans="2:14" x14ac:dyDescent="0.25">
      <c r="B10" s="84" t="s">
        <v>366</v>
      </c>
      <c r="E10" s="73" t="s">
        <v>239</v>
      </c>
      <c r="F10" s="186">
        <f>Identitas!D5</f>
        <v>2851763664130150</v>
      </c>
      <c r="G10" s="186"/>
      <c r="H10" s="186"/>
      <c r="I10" s="123"/>
      <c r="J10" s="123"/>
      <c r="K10" s="123"/>
      <c r="L10" s="123"/>
      <c r="M10" s="123"/>
      <c r="N10" s="123"/>
    </row>
    <row r="11" spans="2:14" x14ac:dyDescent="0.25">
      <c r="B11" s="84" t="s">
        <v>356</v>
      </c>
      <c r="E11" s="73" t="s">
        <v>239</v>
      </c>
      <c r="F11" s="186" t="str">
        <f>Identitas!D19</f>
        <v>SMKN 1 Tumbang Titi</v>
      </c>
      <c r="G11" s="186"/>
      <c r="H11" s="186"/>
      <c r="I11" s="123"/>
      <c r="J11" s="123"/>
      <c r="K11" s="123"/>
      <c r="L11" s="123"/>
      <c r="M11" s="123"/>
      <c r="N11" s="123"/>
    </row>
    <row r="12" spans="2:14" s="79" customFormat="1" x14ac:dyDescent="0.25">
      <c r="B12" s="84"/>
      <c r="E12" s="77"/>
      <c r="F12" s="186" t="str">
        <f>Identitas!D20</f>
        <v xml:space="preserve">Jl. Lintas Kalimantan 17 </v>
      </c>
      <c r="G12" s="186"/>
      <c r="H12" s="186"/>
      <c r="I12" s="186"/>
      <c r="J12" s="186"/>
      <c r="K12" s="186"/>
      <c r="L12" s="123"/>
      <c r="M12" s="123"/>
      <c r="N12" s="123"/>
    </row>
    <row r="13" spans="2:14" x14ac:dyDescent="0.25">
      <c r="B13" s="84" t="s">
        <v>348</v>
      </c>
      <c r="E13" s="73" t="s">
        <v>239</v>
      </c>
      <c r="F13" s="124" t="str">
        <f>Identitas!D12</f>
        <v>7 Mei 2015</v>
      </c>
      <c r="G13" s="124"/>
      <c r="H13" s="124"/>
      <c r="I13" s="124"/>
      <c r="J13" s="124"/>
      <c r="K13" s="124"/>
    </row>
    <row r="14" spans="2:14" x14ac:dyDescent="0.25">
      <c r="B14" s="78" t="s">
        <v>349</v>
      </c>
    </row>
    <row r="15" spans="2:14" x14ac:dyDescent="0.25">
      <c r="B15" s="60" t="s">
        <v>343</v>
      </c>
      <c r="E15" s="73" t="s">
        <v>239</v>
      </c>
      <c r="F15" s="121" t="str">
        <f>Identitas!D16</f>
        <v xml:space="preserve"> 2 Januari 2017  s.d  30 Desember 2017</v>
      </c>
      <c r="G15" s="121"/>
      <c r="H15" s="121"/>
      <c r="I15" s="121"/>
      <c r="J15" s="121"/>
      <c r="K15" s="121"/>
      <c r="L15" s="121"/>
      <c r="M15" s="121"/>
      <c r="N15" s="121"/>
    </row>
    <row r="16" spans="2:14" x14ac:dyDescent="0.25">
      <c r="F16" s="187" t="s">
        <v>344</v>
      </c>
      <c r="G16" s="187"/>
      <c r="H16" s="187"/>
      <c r="I16" s="80"/>
      <c r="J16" s="187" t="s">
        <v>344</v>
      </c>
      <c r="K16" s="188"/>
      <c r="L16" s="188"/>
      <c r="M16" s="77"/>
    </row>
    <row r="18" spans="2:14" x14ac:dyDescent="0.25">
      <c r="B18" s="193"/>
      <c r="C18" s="194"/>
      <c r="D18" s="194"/>
      <c r="E18" s="194"/>
      <c r="F18" s="194"/>
      <c r="G18" s="194"/>
      <c r="H18" s="194"/>
      <c r="I18" s="194"/>
      <c r="J18" s="194"/>
      <c r="K18" s="194"/>
      <c r="L18" s="194"/>
      <c r="M18" s="194"/>
      <c r="N18" s="195"/>
    </row>
    <row r="19" spans="2:14" s="79" customFormat="1" x14ac:dyDescent="0.25">
      <c r="B19" s="196" t="s">
        <v>345</v>
      </c>
      <c r="C19" s="197"/>
      <c r="D19" s="197"/>
      <c r="E19" s="197"/>
      <c r="F19" s="197"/>
      <c r="G19" s="197"/>
      <c r="H19" s="197"/>
      <c r="I19" s="197"/>
      <c r="J19" s="197"/>
      <c r="K19" s="197"/>
      <c r="L19" s="197"/>
      <c r="M19" s="197"/>
      <c r="N19" s="198"/>
    </row>
    <row r="20" spans="2:14" x14ac:dyDescent="0.25">
      <c r="B20" s="196" t="s">
        <v>346</v>
      </c>
      <c r="C20" s="197"/>
      <c r="D20" s="197"/>
      <c r="E20" s="197"/>
      <c r="F20" s="197"/>
      <c r="G20" s="197"/>
      <c r="H20" s="197"/>
      <c r="I20" s="197"/>
      <c r="J20" s="197"/>
      <c r="K20" s="197"/>
      <c r="L20" s="197"/>
      <c r="M20" s="197"/>
      <c r="N20" s="198"/>
    </row>
    <row r="21" spans="2:14" x14ac:dyDescent="0.25">
      <c r="B21" s="28"/>
      <c r="C21" s="15"/>
      <c r="D21" s="15"/>
      <c r="E21" s="15"/>
      <c r="F21" s="15"/>
      <c r="G21" s="15"/>
      <c r="H21" s="15"/>
      <c r="I21" s="15"/>
      <c r="J21" s="15"/>
      <c r="K21" s="15"/>
      <c r="L21" s="15"/>
      <c r="M21" s="15"/>
      <c r="N21" s="29"/>
    </row>
    <row r="22" spans="2:14" x14ac:dyDescent="0.25">
      <c r="B22" s="182" t="s">
        <v>350</v>
      </c>
      <c r="C22" s="183"/>
      <c r="D22" s="183"/>
      <c r="E22" s="183"/>
      <c r="F22" s="183"/>
      <c r="G22" s="183"/>
      <c r="H22" s="183"/>
      <c r="I22" s="183"/>
      <c r="J22" s="183"/>
      <c r="K22" s="183"/>
      <c r="L22" s="183"/>
      <c r="M22" s="183"/>
      <c r="N22" s="184"/>
    </row>
    <row r="23" spans="2:14" x14ac:dyDescent="0.25">
      <c r="B23" s="185"/>
      <c r="C23" s="183"/>
      <c r="D23" s="183"/>
      <c r="E23" s="183"/>
      <c r="F23" s="183"/>
      <c r="G23" s="183"/>
      <c r="H23" s="183"/>
      <c r="I23" s="183"/>
      <c r="J23" s="183"/>
      <c r="K23" s="183"/>
      <c r="L23" s="183"/>
      <c r="M23" s="183"/>
      <c r="N23" s="184"/>
    </row>
    <row r="24" spans="2:14" x14ac:dyDescent="0.25">
      <c r="B24" s="86"/>
      <c r="C24" s="15"/>
      <c r="D24" s="15"/>
      <c r="E24" s="15"/>
      <c r="F24" s="15"/>
      <c r="G24" s="15"/>
      <c r="H24" s="15"/>
      <c r="I24" s="15"/>
      <c r="J24" s="15"/>
      <c r="K24" s="15"/>
      <c r="L24" s="15"/>
      <c r="M24" s="15"/>
      <c r="N24" s="29"/>
    </row>
    <row r="25" spans="2:14" x14ac:dyDescent="0.25">
      <c r="B25" s="86" t="s">
        <v>339</v>
      </c>
      <c r="C25" s="76" t="s">
        <v>239</v>
      </c>
      <c r="D25" s="87" t="str">
        <f>Identitas!D2</f>
        <v>Rino Safrizal, S.Pd</v>
      </c>
      <c r="E25" s="15"/>
      <c r="F25" s="15"/>
      <c r="H25" s="190" t="s">
        <v>359</v>
      </c>
      <c r="I25" s="190"/>
      <c r="J25" s="190"/>
      <c r="K25" s="76" t="s">
        <v>239</v>
      </c>
      <c r="L25" s="15" t="str">
        <f>Identitas!D27</f>
        <v>Robert GMT, S.Hut</v>
      </c>
      <c r="M25" s="15"/>
      <c r="N25" s="29"/>
    </row>
    <row r="26" spans="2:14" s="79" customFormat="1" x14ac:dyDescent="0.25">
      <c r="B26" s="86"/>
      <c r="C26" s="15"/>
      <c r="D26" s="15"/>
      <c r="E26" s="15"/>
      <c r="F26" s="15"/>
      <c r="H26" s="59"/>
      <c r="I26" s="15"/>
      <c r="K26" s="15"/>
      <c r="L26" s="15"/>
      <c r="M26" s="15"/>
      <c r="N26" s="29"/>
    </row>
    <row r="27" spans="2:14" x14ac:dyDescent="0.25">
      <c r="B27" s="86"/>
      <c r="C27" s="15"/>
      <c r="D27" s="15"/>
      <c r="E27" s="15"/>
      <c r="F27" s="15"/>
      <c r="H27" s="59"/>
      <c r="I27" s="15"/>
      <c r="K27" s="15"/>
      <c r="L27" s="15"/>
      <c r="M27" s="15"/>
      <c r="N27" s="29"/>
    </row>
    <row r="28" spans="2:14" x14ac:dyDescent="0.25">
      <c r="B28" s="86" t="s">
        <v>347</v>
      </c>
      <c r="C28" s="76" t="s">
        <v>239</v>
      </c>
      <c r="D28" s="15"/>
      <c r="E28" s="15"/>
      <c r="F28" s="15"/>
      <c r="H28" s="59" t="s">
        <v>347</v>
      </c>
      <c r="I28" s="15"/>
      <c r="K28" s="76" t="s">
        <v>239</v>
      </c>
      <c r="L28" s="15"/>
      <c r="M28" s="15"/>
      <c r="N28" s="29"/>
    </row>
    <row r="29" spans="2:14" x14ac:dyDescent="0.25">
      <c r="B29" s="86"/>
      <c r="C29" s="15"/>
      <c r="D29" s="15"/>
      <c r="E29" s="15"/>
      <c r="F29" s="15"/>
      <c r="G29" s="15"/>
      <c r="H29" s="59"/>
      <c r="I29" s="59"/>
      <c r="J29" s="15"/>
      <c r="K29" s="15"/>
      <c r="L29" s="15"/>
      <c r="M29" s="15"/>
      <c r="N29" s="29"/>
    </row>
    <row r="30" spans="2:14" x14ac:dyDescent="0.25">
      <c r="B30" s="86"/>
      <c r="C30" s="15"/>
      <c r="D30" s="15"/>
      <c r="E30" s="15"/>
      <c r="F30" s="15"/>
      <c r="G30" s="15"/>
      <c r="H30" s="59"/>
      <c r="I30" s="59"/>
      <c r="J30" s="15"/>
      <c r="K30" s="15"/>
      <c r="L30" s="15"/>
      <c r="M30" s="15"/>
      <c r="N30" s="29"/>
    </row>
    <row r="31" spans="2:14" x14ac:dyDescent="0.25">
      <c r="B31" s="86" t="s">
        <v>361</v>
      </c>
      <c r="C31" s="76" t="s">
        <v>239</v>
      </c>
      <c r="D31" s="189" t="str">
        <f>Identitas!D33</f>
        <v>30 Desember 2017</v>
      </c>
      <c r="E31" s="123"/>
      <c r="F31" s="123"/>
      <c r="G31" s="123"/>
      <c r="H31" s="123"/>
      <c r="I31" s="15"/>
      <c r="J31" s="15"/>
      <c r="K31" s="191"/>
      <c r="L31" s="192"/>
      <c r="M31" s="88"/>
      <c r="N31" s="89"/>
    </row>
    <row r="32" spans="2:14" x14ac:dyDescent="0.25">
      <c r="B32" s="30"/>
      <c r="C32" s="31"/>
      <c r="D32" s="31"/>
      <c r="E32" s="31"/>
      <c r="F32" s="31"/>
      <c r="G32" s="31"/>
      <c r="H32" s="31"/>
      <c r="I32" s="31"/>
      <c r="J32" s="31"/>
      <c r="K32" s="31"/>
      <c r="L32" s="31"/>
      <c r="M32" s="31"/>
      <c r="N32" s="32"/>
    </row>
  </sheetData>
  <mergeCells count="19">
    <mergeCell ref="B3:N3"/>
    <mergeCell ref="B4:N4"/>
    <mergeCell ref="B19:N19"/>
    <mergeCell ref="F15:N15"/>
    <mergeCell ref="F10:N10"/>
    <mergeCell ref="J7:M7"/>
    <mergeCell ref="F11:N11"/>
    <mergeCell ref="F9:N9"/>
    <mergeCell ref="F8:N8"/>
    <mergeCell ref="B22:N23"/>
    <mergeCell ref="F12:N12"/>
    <mergeCell ref="F16:H16"/>
    <mergeCell ref="J16:L16"/>
    <mergeCell ref="D31:H31"/>
    <mergeCell ref="H25:J25"/>
    <mergeCell ref="K31:L31"/>
    <mergeCell ref="F13:K13"/>
    <mergeCell ref="B18:N18"/>
    <mergeCell ref="B20:N20"/>
  </mergeCells>
  <printOptions horizontalCentered="1"/>
  <pageMargins left="0.75" right="0.75" top="0.75" bottom="0.75" header="0.3" footer="0.3"/>
  <pageSetup paperSize="9" scale="91" orientation="portrait" horizont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M55"/>
  <sheetViews>
    <sheetView view="pageBreakPreview" topLeftCell="A37" zoomScaleNormal="100" zoomScaleSheetLayoutView="100" workbookViewId="0">
      <selection activeCell="P54" sqref="P54"/>
    </sheetView>
  </sheetViews>
  <sheetFormatPr defaultRowHeight="15" x14ac:dyDescent="0.25"/>
  <cols>
    <col min="1" max="1" width="2.7109375" customWidth="1"/>
    <col min="2" max="2" width="5.85546875" customWidth="1"/>
    <col min="3" max="3" width="4.5703125" customWidth="1"/>
    <col min="4" max="4" width="29.7109375" style="79" customWidth="1"/>
    <col min="5" max="5" width="1.85546875" customWidth="1"/>
    <col min="6" max="6" width="3.28515625" customWidth="1"/>
    <col min="7" max="7" width="6.7109375" customWidth="1"/>
    <col min="8" max="8" width="3.28515625" customWidth="1"/>
    <col min="9" max="9" width="6.7109375" customWidth="1"/>
    <col min="10" max="10" width="6.85546875" customWidth="1"/>
    <col min="11" max="11" width="5.28515625" style="79" customWidth="1"/>
    <col min="12" max="12" width="7.28515625" customWidth="1"/>
    <col min="13" max="13" width="13.5703125" customWidth="1"/>
  </cols>
  <sheetData>
    <row r="1" spans="2:13" s="79" customFormat="1" x14ac:dyDescent="0.25"/>
    <row r="2" spans="2:13" s="79" customFormat="1" x14ac:dyDescent="0.25"/>
    <row r="3" spans="2:13" ht="15.75" x14ac:dyDescent="0.25">
      <c r="B3" s="203" t="s">
        <v>221</v>
      </c>
      <c r="C3" s="203"/>
      <c r="D3" s="203"/>
      <c r="E3" s="203"/>
      <c r="F3" s="203"/>
      <c r="G3" s="203"/>
      <c r="H3" s="203"/>
      <c r="I3" s="203"/>
      <c r="J3" s="203"/>
      <c r="K3" s="203"/>
      <c r="L3" s="203"/>
      <c r="M3" s="203"/>
    </row>
    <row r="5" spans="2:13" x14ac:dyDescent="0.25">
      <c r="B5" s="41" t="s">
        <v>222</v>
      </c>
      <c r="C5" t="s">
        <v>223</v>
      </c>
      <c r="E5" s="23" t="s">
        <v>239</v>
      </c>
      <c r="F5" s="23" t="str">
        <f>Identitas!D2</f>
        <v>Rino Safrizal, S.Pd</v>
      </c>
      <c r="G5" s="23"/>
    </row>
    <row r="6" spans="2:13" x14ac:dyDescent="0.25">
      <c r="B6" s="41"/>
      <c r="C6" t="s">
        <v>224</v>
      </c>
      <c r="E6" s="23" t="s">
        <v>239</v>
      </c>
      <c r="F6" s="213" t="str">
        <f>Identitas!D3</f>
        <v>19850519 201503 1 003</v>
      </c>
      <c r="G6" s="214"/>
      <c r="H6" s="214"/>
      <c r="I6" s="214"/>
    </row>
    <row r="7" spans="2:13" x14ac:dyDescent="0.25">
      <c r="B7" s="41"/>
      <c r="C7" t="s">
        <v>225</v>
      </c>
      <c r="E7" s="23" t="s">
        <v>239</v>
      </c>
      <c r="F7" s="23" t="str">
        <f>Identitas!D7</f>
        <v>Tebas/ 19 Mei 1985</v>
      </c>
      <c r="G7" s="23"/>
    </row>
    <row r="8" spans="2:13" x14ac:dyDescent="0.25">
      <c r="B8" s="41"/>
      <c r="C8" t="s">
        <v>226</v>
      </c>
      <c r="E8" s="23" t="s">
        <v>239</v>
      </c>
      <c r="F8" s="23" t="str">
        <f>Identitas!D8</f>
        <v>Penata Muda/ Guru Kimia Pertama/ III/a</v>
      </c>
      <c r="G8" s="23"/>
    </row>
    <row r="9" spans="2:13" x14ac:dyDescent="0.25">
      <c r="B9" s="41"/>
      <c r="C9" t="s">
        <v>227</v>
      </c>
      <c r="E9" s="23" t="s">
        <v>239</v>
      </c>
      <c r="F9" s="215" t="str">
        <f>Identitas!D10</f>
        <v>1 Maret 2015</v>
      </c>
      <c r="G9" s="124"/>
      <c r="H9" s="124"/>
      <c r="I9" s="124"/>
    </row>
    <row r="10" spans="2:13" x14ac:dyDescent="0.25">
      <c r="B10" s="41"/>
      <c r="C10" t="s">
        <v>228</v>
      </c>
      <c r="E10" s="23" t="s">
        <v>239</v>
      </c>
      <c r="F10" s="23">
        <f>Identitas!D11</f>
        <v>2</v>
      </c>
      <c r="G10" t="s">
        <v>275</v>
      </c>
      <c r="H10" s="23">
        <f>Identitas!F11</f>
        <v>10</v>
      </c>
      <c r="I10" t="s">
        <v>276</v>
      </c>
    </row>
    <row r="11" spans="2:13" x14ac:dyDescent="0.25">
      <c r="B11" s="41"/>
      <c r="C11" t="s">
        <v>229</v>
      </c>
      <c r="E11" s="23" t="s">
        <v>239</v>
      </c>
      <c r="F11" s="23" t="str">
        <f>Identitas!D14</f>
        <v>Laki-laki</v>
      </c>
      <c r="G11" s="23"/>
    </row>
    <row r="12" spans="2:13" s="79" customFormat="1" x14ac:dyDescent="0.25">
      <c r="B12" s="41"/>
      <c r="C12" s="79" t="s">
        <v>365</v>
      </c>
      <c r="E12" s="23" t="s">
        <v>239</v>
      </c>
      <c r="F12" s="23" t="str">
        <f>Identitas!D13</f>
        <v>S 1 / Pendidikan Kimia</v>
      </c>
      <c r="G12" s="23"/>
    </row>
    <row r="13" spans="2:13" x14ac:dyDescent="0.25">
      <c r="B13" s="41"/>
      <c r="C13" t="s">
        <v>230</v>
      </c>
      <c r="E13" s="23" t="s">
        <v>239</v>
      </c>
      <c r="F13" s="23" t="str">
        <f>Identitas!D15</f>
        <v>Teknik Komputer dan Jaringan</v>
      </c>
      <c r="G13" s="23"/>
    </row>
    <row r="14" spans="2:13" s="79" customFormat="1" x14ac:dyDescent="0.25">
      <c r="B14" s="41"/>
      <c r="E14" s="23"/>
      <c r="F14" s="23"/>
      <c r="G14" s="23"/>
    </row>
    <row r="15" spans="2:13" x14ac:dyDescent="0.25">
      <c r="B15" s="41" t="s">
        <v>231</v>
      </c>
      <c r="C15" t="s">
        <v>232</v>
      </c>
      <c r="E15" s="23" t="s">
        <v>239</v>
      </c>
      <c r="F15" s="23" t="str">
        <f>Identitas!D19</f>
        <v>SMKN 1 Tumbang Titi</v>
      </c>
      <c r="G15" s="23"/>
    </row>
    <row r="16" spans="2:13" x14ac:dyDescent="0.25">
      <c r="B16" s="41"/>
      <c r="C16" t="s">
        <v>233</v>
      </c>
      <c r="E16" s="23" t="s">
        <v>239</v>
      </c>
      <c r="F16" s="216" t="str">
        <f>Identitas!D21</f>
        <v>-</v>
      </c>
      <c r="G16" s="123"/>
      <c r="H16" s="123"/>
    </row>
    <row r="17" spans="2:13" x14ac:dyDescent="0.25">
      <c r="B17" s="41"/>
      <c r="C17" t="s">
        <v>234</v>
      </c>
      <c r="E17" s="23" t="s">
        <v>239</v>
      </c>
      <c r="F17" s="23" t="str">
        <f>Identitas!D22</f>
        <v>Titi Baru</v>
      </c>
      <c r="G17" s="23"/>
    </row>
    <row r="18" spans="2:13" x14ac:dyDescent="0.25">
      <c r="B18" s="41"/>
      <c r="C18" t="s">
        <v>235</v>
      </c>
      <c r="E18" s="23" t="s">
        <v>239</v>
      </c>
      <c r="F18" s="23" t="str">
        <f>Identitas!D23</f>
        <v>Tumbang Titi</v>
      </c>
      <c r="G18" s="23"/>
    </row>
    <row r="19" spans="2:13" x14ac:dyDescent="0.25">
      <c r="B19" s="41"/>
      <c r="C19" t="s">
        <v>236</v>
      </c>
      <c r="E19" s="23" t="s">
        <v>239</v>
      </c>
      <c r="F19" s="23" t="str">
        <f>Identitas!D24</f>
        <v>Ketapang</v>
      </c>
      <c r="G19" s="23"/>
    </row>
    <row r="20" spans="2:13" x14ac:dyDescent="0.25">
      <c r="C20" t="s">
        <v>237</v>
      </c>
      <c r="E20" s="23" t="s">
        <v>239</v>
      </c>
      <c r="F20" s="23" t="str">
        <f>Identitas!D25</f>
        <v>Kalimantan Barat</v>
      </c>
      <c r="G20" s="23"/>
    </row>
    <row r="21" spans="2:13" ht="7.5" customHeight="1" x14ac:dyDescent="0.25"/>
    <row r="22" spans="2:13" x14ac:dyDescent="0.25">
      <c r="B22" s="204" t="s">
        <v>238</v>
      </c>
      <c r="C22" s="205"/>
      <c r="D22" s="205"/>
      <c r="E22" s="206"/>
      <c r="F22" s="24" t="s">
        <v>240</v>
      </c>
      <c r="G22" s="43"/>
      <c r="H22" s="35"/>
      <c r="I22" s="217" t="s">
        <v>293</v>
      </c>
      <c r="J22" s="217"/>
      <c r="K22" s="204" t="s">
        <v>243</v>
      </c>
      <c r="L22" s="205"/>
      <c r="M22" s="206"/>
    </row>
    <row r="23" spans="2:13" x14ac:dyDescent="0.25">
      <c r="B23" s="207" t="str">
        <f>Identitas!D16</f>
        <v xml:space="preserve"> 2 Januari 2017  s.d  30 Desember 2017</v>
      </c>
      <c r="C23" s="208"/>
      <c r="D23" s="208"/>
      <c r="E23" s="209"/>
      <c r="F23" s="24" t="s">
        <v>241</v>
      </c>
      <c r="G23" s="43"/>
      <c r="H23" s="35"/>
      <c r="I23" s="218" t="s">
        <v>291</v>
      </c>
      <c r="J23" s="217"/>
      <c r="K23" s="219">
        <f>Identitas!D17</f>
        <v>2017</v>
      </c>
      <c r="L23" s="188"/>
      <c r="M23" s="198"/>
    </row>
    <row r="24" spans="2:13" x14ac:dyDescent="0.25">
      <c r="B24" s="210"/>
      <c r="C24" s="211"/>
      <c r="D24" s="211"/>
      <c r="E24" s="212"/>
      <c r="F24" s="24" t="s">
        <v>242</v>
      </c>
      <c r="G24" s="43"/>
      <c r="H24" s="35"/>
      <c r="I24" s="217" t="s">
        <v>292</v>
      </c>
      <c r="J24" s="217"/>
      <c r="K24" s="220"/>
      <c r="L24" s="221"/>
      <c r="M24" s="222"/>
    </row>
    <row r="25" spans="2:13" ht="9" customHeight="1" x14ac:dyDescent="0.25"/>
    <row r="26" spans="2:13" ht="20.100000000000001" customHeight="1" thickBot="1" x14ac:dyDescent="0.3">
      <c r="B26" s="92" t="s">
        <v>40</v>
      </c>
      <c r="C26" s="226" t="s">
        <v>268</v>
      </c>
      <c r="D26" s="226"/>
      <c r="E26" s="226"/>
      <c r="F26" s="226"/>
      <c r="G26" s="226"/>
      <c r="H26" s="226"/>
      <c r="I26" s="226"/>
      <c r="J26" s="226"/>
      <c r="K26" s="226"/>
      <c r="L26" s="226"/>
      <c r="M26" s="92" t="s">
        <v>270</v>
      </c>
    </row>
    <row r="27" spans="2:13" ht="15.75" thickTop="1" x14ac:dyDescent="0.25">
      <c r="B27" s="96" t="s">
        <v>244</v>
      </c>
      <c r="C27" s="97"/>
      <c r="D27" s="97"/>
      <c r="E27" s="97"/>
      <c r="F27" s="97"/>
      <c r="G27" s="97"/>
      <c r="H27" s="97"/>
      <c r="I27" s="97"/>
      <c r="J27" s="97"/>
      <c r="K27" s="97"/>
      <c r="L27" s="97"/>
      <c r="M27" s="98"/>
    </row>
    <row r="28" spans="2:13" x14ac:dyDescent="0.25">
      <c r="B28" s="36" t="s">
        <v>44</v>
      </c>
      <c r="C28" s="37" t="s">
        <v>245</v>
      </c>
      <c r="D28" s="38"/>
      <c r="E28" s="38"/>
      <c r="F28" s="38"/>
      <c r="G28" s="38"/>
      <c r="H28" s="38"/>
      <c r="I28" s="38"/>
      <c r="J28" s="38"/>
      <c r="K28" s="38"/>
      <c r="L28" s="39"/>
      <c r="M28" s="40">
        <f>'1'!G15</f>
        <v>4</v>
      </c>
    </row>
    <row r="29" spans="2:13" x14ac:dyDescent="0.25">
      <c r="B29" s="36" t="s">
        <v>47</v>
      </c>
      <c r="C29" s="37" t="s">
        <v>246</v>
      </c>
      <c r="D29" s="38"/>
      <c r="E29" s="38"/>
      <c r="F29" s="38"/>
      <c r="G29" s="38"/>
      <c r="H29" s="38"/>
      <c r="I29" s="38"/>
      <c r="J29" s="38"/>
      <c r="K29" s="38"/>
      <c r="L29" s="39"/>
      <c r="M29" s="40">
        <f>'2'!G14</f>
        <v>4</v>
      </c>
    </row>
    <row r="30" spans="2:13" x14ac:dyDescent="0.25">
      <c r="B30" s="36" t="s">
        <v>49</v>
      </c>
      <c r="C30" s="37" t="s">
        <v>247</v>
      </c>
      <c r="D30" s="38"/>
      <c r="E30" s="38"/>
      <c r="F30" s="38"/>
      <c r="G30" s="38"/>
      <c r="H30" s="38"/>
      <c r="I30" s="38"/>
      <c r="J30" s="38"/>
      <c r="K30" s="38"/>
      <c r="L30" s="39"/>
      <c r="M30" s="40">
        <f>'3'!G12</f>
        <v>3</v>
      </c>
    </row>
    <row r="31" spans="2:13" x14ac:dyDescent="0.25">
      <c r="B31" s="36" t="s">
        <v>52</v>
      </c>
      <c r="C31" s="37" t="s">
        <v>248</v>
      </c>
      <c r="D31" s="38"/>
      <c r="E31" s="38"/>
      <c r="F31" s="38"/>
      <c r="G31" s="38"/>
      <c r="H31" s="38"/>
      <c r="I31" s="38"/>
      <c r="J31" s="38"/>
      <c r="K31" s="38"/>
      <c r="L31" s="39"/>
      <c r="M31" s="40">
        <f>'4'!G19</f>
        <v>3</v>
      </c>
    </row>
    <row r="32" spans="2:13" x14ac:dyDescent="0.25">
      <c r="B32" s="36" t="s">
        <v>59</v>
      </c>
      <c r="C32" s="37" t="s">
        <v>249</v>
      </c>
      <c r="D32" s="38"/>
      <c r="E32" s="38"/>
      <c r="F32" s="38"/>
      <c r="G32" s="38"/>
      <c r="H32" s="38"/>
      <c r="I32" s="38"/>
      <c r="J32" s="38"/>
      <c r="K32" s="38"/>
      <c r="L32" s="39"/>
      <c r="M32" s="40">
        <f>'5'!G15</f>
        <v>3</v>
      </c>
    </row>
    <row r="33" spans="2:13" x14ac:dyDescent="0.25">
      <c r="B33" s="36" t="s">
        <v>62</v>
      </c>
      <c r="C33" s="37" t="s">
        <v>250</v>
      </c>
      <c r="D33" s="38"/>
      <c r="E33" s="38"/>
      <c r="F33" s="38"/>
      <c r="G33" s="38"/>
      <c r="H33" s="38"/>
      <c r="I33" s="38"/>
      <c r="J33" s="38"/>
      <c r="K33" s="38"/>
      <c r="L33" s="39"/>
      <c r="M33" s="40">
        <f>'6'!G14</f>
        <v>3</v>
      </c>
    </row>
    <row r="34" spans="2:13" x14ac:dyDescent="0.25">
      <c r="B34" s="36" t="s">
        <v>65</v>
      </c>
      <c r="C34" s="37" t="s">
        <v>251</v>
      </c>
      <c r="D34" s="38"/>
      <c r="E34" s="38"/>
      <c r="F34" s="38"/>
      <c r="G34" s="38"/>
      <c r="H34" s="38"/>
      <c r="I34" s="38"/>
      <c r="J34" s="38"/>
      <c r="K34" s="38"/>
      <c r="L34" s="39"/>
      <c r="M34" s="40">
        <f>'7'!G13</f>
        <v>3</v>
      </c>
    </row>
    <row r="35" spans="2:13" x14ac:dyDescent="0.25">
      <c r="B35" s="93" t="s">
        <v>252</v>
      </c>
      <c r="C35" s="94"/>
      <c r="D35" s="94"/>
      <c r="E35" s="94"/>
      <c r="F35" s="94"/>
      <c r="G35" s="94"/>
      <c r="H35" s="94"/>
      <c r="I35" s="94"/>
      <c r="J35" s="94"/>
      <c r="K35" s="94"/>
      <c r="L35" s="94"/>
      <c r="M35" s="95"/>
    </row>
    <row r="36" spans="2:13" ht="31.5" customHeight="1" x14ac:dyDescent="0.25">
      <c r="B36" s="72" t="s">
        <v>68</v>
      </c>
      <c r="C36" s="223" t="s">
        <v>254</v>
      </c>
      <c r="D36" s="224"/>
      <c r="E36" s="224"/>
      <c r="F36" s="224"/>
      <c r="G36" s="224"/>
      <c r="H36" s="224"/>
      <c r="I36" s="224"/>
      <c r="J36" s="224"/>
      <c r="K36" s="224"/>
      <c r="L36" s="225"/>
      <c r="M36" s="40">
        <f>'8'!G13</f>
        <v>4</v>
      </c>
    </row>
    <row r="37" spans="2:13" x14ac:dyDescent="0.25">
      <c r="B37" s="36" t="s">
        <v>73</v>
      </c>
      <c r="C37" s="37" t="s">
        <v>256</v>
      </c>
      <c r="D37" s="38"/>
      <c r="E37" s="38"/>
      <c r="F37" s="38"/>
      <c r="G37" s="38"/>
      <c r="H37" s="38"/>
      <c r="I37" s="38"/>
      <c r="J37" s="38"/>
      <c r="K37" s="38"/>
      <c r="L37" s="39"/>
      <c r="M37" s="40">
        <f>'9'!G13</f>
        <v>4</v>
      </c>
    </row>
    <row r="38" spans="2:13" x14ac:dyDescent="0.25">
      <c r="B38" s="36" t="s">
        <v>75</v>
      </c>
      <c r="C38" s="37" t="s">
        <v>258</v>
      </c>
      <c r="D38" s="38"/>
      <c r="E38" s="38"/>
      <c r="F38" s="38"/>
      <c r="G38" s="38"/>
      <c r="H38" s="38"/>
      <c r="I38" s="38"/>
      <c r="J38" s="38"/>
      <c r="K38" s="38"/>
      <c r="L38" s="39"/>
      <c r="M38" s="40">
        <f>'10'!G16</f>
        <v>4</v>
      </c>
    </row>
    <row r="39" spans="2:13" x14ac:dyDescent="0.25">
      <c r="B39" s="93" t="s">
        <v>259</v>
      </c>
      <c r="C39" s="94"/>
      <c r="D39" s="94"/>
      <c r="E39" s="94"/>
      <c r="F39" s="94"/>
      <c r="G39" s="94"/>
      <c r="H39" s="94"/>
      <c r="I39" s="94"/>
      <c r="J39" s="94"/>
      <c r="K39" s="94"/>
      <c r="L39" s="94"/>
      <c r="M39" s="95"/>
    </row>
    <row r="40" spans="2:13" x14ac:dyDescent="0.25">
      <c r="B40" s="36" t="s">
        <v>76</v>
      </c>
      <c r="C40" s="37" t="s">
        <v>336</v>
      </c>
      <c r="D40" s="38"/>
      <c r="E40" s="38"/>
      <c r="F40" s="38"/>
      <c r="G40" s="38"/>
      <c r="H40" s="38"/>
      <c r="I40" s="38"/>
      <c r="J40" s="38"/>
      <c r="K40" s="38"/>
      <c r="L40" s="39"/>
      <c r="M40" s="40">
        <f>'11'!G11</f>
        <v>4</v>
      </c>
    </row>
    <row r="41" spans="2:13" ht="31.5" customHeight="1" x14ac:dyDescent="0.25">
      <c r="B41" s="72" t="s">
        <v>79</v>
      </c>
      <c r="C41" s="223" t="s">
        <v>262</v>
      </c>
      <c r="D41" s="224"/>
      <c r="E41" s="224"/>
      <c r="F41" s="224"/>
      <c r="G41" s="224"/>
      <c r="H41" s="224"/>
      <c r="I41" s="224"/>
      <c r="J41" s="224"/>
      <c r="K41" s="224"/>
      <c r="L41" s="225"/>
      <c r="M41" s="40">
        <f>'12'!G11</f>
        <v>3</v>
      </c>
    </row>
    <row r="42" spans="2:13" x14ac:dyDescent="0.25">
      <c r="B42" s="93" t="s">
        <v>260</v>
      </c>
      <c r="C42" s="94"/>
      <c r="D42" s="94"/>
      <c r="E42" s="94"/>
      <c r="F42" s="94"/>
      <c r="G42" s="94"/>
      <c r="H42" s="94"/>
      <c r="I42" s="94"/>
      <c r="J42" s="94"/>
      <c r="K42" s="94"/>
      <c r="L42" s="94"/>
      <c r="M42" s="95"/>
    </row>
    <row r="43" spans="2:13" ht="30" customHeight="1" x14ac:dyDescent="0.25">
      <c r="B43" s="72" t="s">
        <v>81</v>
      </c>
      <c r="C43" s="223" t="s">
        <v>263</v>
      </c>
      <c r="D43" s="224"/>
      <c r="E43" s="224"/>
      <c r="F43" s="224"/>
      <c r="G43" s="224"/>
      <c r="H43" s="224"/>
      <c r="I43" s="224"/>
      <c r="J43" s="224"/>
      <c r="K43" s="224"/>
      <c r="L43" s="225"/>
      <c r="M43" s="40">
        <f>'13'!G11</f>
        <v>3</v>
      </c>
    </row>
    <row r="44" spans="2:13" x14ac:dyDescent="0.25">
      <c r="B44" s="36" t="s">
        <v>84</v>
      </c>
      <c r="C44" s="37" t="s">
        <v>264</v>
      </c>
      <c r="D44" s="38"/>
      <c r="E44" s="38"/>
      <c r="F44" s="38"/>
      <c r="G44" s="38"/>
      <c r="H44" s="38"/>
      <c r="I44" s="38"/>
      <c r="J44" s="38"/>
      <c r="K44" s="38"/>
      <c r="L44" s="39"/>
      <c r="M44" s="40">
        <f>'14'!G14</f>
        <v>3</v>
      </c>
    </row>
    <row r="45" spans="2:13" ht="20.100000000000001" customHeight="1" x14ac:dyDescent="0.25">
      <c r="B45" s="42" t="s">
        <v>269</v>
      </c>
      <c r="C45" s="34"/>
      <c r="D45" s="34"/>
      <c r="E45" s="34"/>
      <c r="F45" s="34"/>
      <c r="G45" s="34"/>
      <c r="H45" s="34"/>
      <c r="I45" s="34"/>
      <c r="J45" s="34"/>
      <c r="K45" s="34"/>
      <c r="L45" s="35"/>
      <c r="M45" s="74">
        <f>SUM(M28:M44)</f>
        <v>48</v>
      </c>
    </row>
    <row r="46" spans="2:13" x14ac:dyDescent="0.25">
      <c r="B46" s="66" t="s">
        <v>390</v>
      </c>
    </row>
    <row r="48" spans="2:13" s="79" customFormat="1" x14ac:dyDescent="0.25"/>
    <row r="49" spans="3:13" x14ac:dyDescent="0.25">
      <c r="K49" s="79" t="str">
        <f>Identitas!D34</f>
        <v>Tumbang Titi, 30 Desember 2017</v>
      </c>
    </row>
    <row r="50" spans="3:13" x14ac:dyDescent="0.25">
      <c r="C50" t="s">
        <v>273</v>
      </c>
      <c r="E50" t="s">
        <v>272</v>
      </c>
      <c r="K50" s="79" t="s">
        <v>271</v>
      </c>
      <c r="L50" s="79"/>
      <c r="M50" s="79"/>
    </row>
    <row r="51" spans="3:13" x14ac:dyDescent="0.25">
      <c r="L51" s="79"/>
      <c r="M51" s="79"/>
    </row>
    <row r="52" spans="3:13" s="79" customFormat="1" x14ac:dyDescent="0.25"/>
    <row r="53" spans="3:13" x14ac:dyDescent="0.25">
      <c r="L53" s="79"/>
      <c r="M53" s="79"/>
    </row>
    <row r="54" spans="3:13" x14ac:dyDescent="0.25">
      <c r="C54" s="91" t="str">
        <f>Identitas!D2</f>
        <v>Rino Safrizal, S.Pd</v>
      </c>
      <c r="D54" s="91"/>
      <c r="E54" s="201" t="str">
        <f>Identitas!D27</f>
        <v>Robert GMT, S.Hut</v>
      </c>
      <c r="F54" s="123"/>
      <c r="G54" s="123"/>
      <c r="H54" s="123"/>
      <c r="I54" s="123"/>
      <c r="J54" s="123"/>
      <c r="K54" s="85" t="str">
        <f>Identitas!D30</f>
        <v>Robert GMT, S.Hut</v>
      </c>
      <c r="L54" s="85"/>
      <c r="M54" s="85"/>
    </row>
    <row r="55" spans="3:13" x14ac:dyDescent="0.25">
      <c r="C55" t="s">
        <v>277</v>
      </c>
      <c r="D55" s="91" t="str">
        <f>Identitas!D3</f>
        <v>19850519 201503 1 003</v>
      </c>
      <c r="E55" t="s">
        <v>277</v>
      </c>
      <c r="G55" s="201" t="str">
        <f>Identitas!D28</f>
        <v>19801109 200903 1 002</v>
      </c>
      <c r="H55" s="201"/>
      <c r="I55" s="201"/>
      <c r="J55" s="201"/>
      <c r="K55" s="85" t="s">
        <v>335</v>
      </c>
      <c r="L55" s="201" t="str">
        <f>Identitas!D31</f>
        <v>19801109 200903 1 002</v>
      </c>
      <c r="M55" s="201"/>
    </row>
  </sheetData>
  <mergeCells count="18">
    <mergeCell ref="L55:M55"/>
    <mergeCell ref="G55:J55"/>
    <mergeCell ref="E54:J54"/>
    <mergeCell ref="I22:J22"/>
    <mergeCell ref="I23:J23"/>
    <mergeCell ref="I24:J24"/>
    <mergeCell ref="K22:M22"/>
    <mergeCell ref="K23:M24"/>
    <mergeCell ref="C36:L36"/>
    <mergeCell ref="C41:L41"/>
    <mergeCell ref="C43:L43"/>
    <mergeCell ref="C26:L26"/>
    <mergeCell ref="B3:M3"/>
    <mergeCell ref="B22:E22"/>
    <mergeCell ref="B23:E24"/>
    <mergeCell ref="F6:I6"/>
    <mergeCell ref="F9:I9"/>
    <mergeCell ref="F16:H16"/>
  </mergeCells>
  <printOptions horizontalCentered="1"/>
  <pageMargins left="0.75" right="0.75" top="0.75" bottom="0.75" header="0.3" footer="0.3"/>
  <pageSetup paperSize="9" scale="8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Z45"/>
  <sheetViews>
    <sheetView view="pageBreakPreview" topLeftCell="A29" zoomScale="115" zoomScaleNormal="110" zoomScaleSheetLayoutView="115" workbookViewId="0">
      <selection activeCell="L47" sqref="L47"/>
    </sheetView>
  </sheetViews>
  <sheetFormatPr defaultRowHeight="15" x14ac:dyDescent="0.25"/>
  <cols>
    <col min="1" max="1" width="2.7109375" customWidth="1"/>
    <col min="2" max="2" width="4.5703125" customWidth="1"/>
    <col min="3" max="3" width="28.28515625" customWidth="1"/>
    <col min="4" max="4" width="1.5703125" customWidth="1"/>
    <col min="5" max="5" width="5.5703125" customWidth="1"/>
    <col min="6" max="6" width="7" customWidth="1"/>
    <col min="7" max="7" width="6.140625" customWidth="1"/>
    <col min="8" max="8" width="7.5703125" customWidth="1"/>
    <col min="9" max="9" width="6.140625" customWidth="1"/>
    <col min="10" max="10" width="4.85546875" customWidth="1"/>
    <col min="11" max="11" width="5" customWidth="1"/>
    <col min="12" max="12" width="16" style="79" customWidth="1"/>
    <col min="14" max="14" width="13.140625" hidden="1" customWidth="1"/>
    <col min="15" max="15" width="4.42578125" bestFit="1" customWidth="1"/>
    <col min="17" max="17" width="9" customWidth="1"/>
    <col min="18" max="18" width="5.140625" bestFit="1" customWidth="1"/>
    <col min="19" max="19" width="9.85546875" bestFit="1" customWidth="1"/>
    <col min="20" max="20" width="5.5703125" bestFit="1" customWidth="1"/>
    <col min="21" max="21" width="3.42578125" bestFit="1" customWidth="1"/>
    <col min="22" max="22" width="5.28515625" bestFit="1" customWidth="1"/>
    <col min="23" max="23" width="6.85546875" bestFit="1" customWidth="1"/>
    <col min="24" max="24" width="4.5703125" bestFit="1" customWidth="1"/>
    <col min="25" max="25" width="4" bestFit="1" customWidth="1"/>
    <col min="26" max="26" width="6.7109375" bestFit="1" customWidth="1"/>
  </cols>
  <sheetData>
    <row r="1" spans="2:12" s="79" customFormat="1" x14ac:dyDescent="0.25"/>
    <row r="2" spans="2:12" s="79" customFormat="1" x14ac:dyDescent="0.25"/>
    <row r="3" spans="2:12" ht="15.75" x14ac:dyDescent="0.25">
      <c r="B3" s="203" t="s">
        <v>274</v>
      </c>
      <c r="C3" s="203"/>
      <c r="D3" s="203"/>
      <c r="E3" s="203"/>
      <c r="F3" s="203"/>
      <c r="G3" s="203"/>
      <c r="H3" s="203"/>
      <c r="I3" s="203"/>
      <c r="J3" s="203"/>
      <c r="K3" s="203"/>
      <c r="L3" s="75"/>
    </row>
    <row r="5" spans="2:12" x14ac:dyDescent="0.25">
      <c r="B5" s="41" t="s">
        <v>222</v>
      </c>
      <c r="C5" t="s">
        <v>223</v>
      </c>
      <c r="D5" s="23" t="s">
        <v>239</v>
      </c>
      <c r="E5" s="23" t="str">
        <f>Identitas!D2</f>
        <v>Rino Safrizal, S.Pd</v>
      </c>
      <c r="F5" s="23"/>
    </row>
    <row r="6" spans="2:12" x14ac:dyDescent="0.25">
      <c r="B6" s="41"/>
      <c r="C6" t="s">
        <v>224</v>
      </c>
      <c r="D6" s="23" t="s">
        <v>239</v>
      </c>
      <c r="E6" s="213" t="str">
        <f>Identitas!D3</f>
        <v>19850519 201503 1 003</v>
      </c>
      <c r="F6" s="214"/>
      <c r="G6" s="214"/>
      <c r="H6" s="214"/>
    </row>
    <row r="7" spans="2:12" x14ac:dyDescent="0.25">
      <c r="B7" s="41"/>
      <c r="C7" t="s">
        <v>225</v>
      </c>
      <c r="D7" s="23" t="s">
        <v>239</v>
      </c>
      <c r="E7" s="23" t="str">
        <f>Identitas!D7</f>
        <v>Tebas/ 19 Mei 1985</v>
      </c>
      <c r="F7" s="23"/>
    </row>
    <row r="8" spans="2:12" x14ac:dyDescent="0.25">
      <c r="B8" s="41"/>
      <c r="C8" t="s">
        <v>226</v>
      </c>
      <c r="D8" s="23" t="s">
        <v>239</v>
      </c>
      <c r="E8" s="23" t="str">
        <f>Identitas!D8</f>
        <v>Penata Muda/ Guru Kimia Pertama/ III/a</v>
      </c>
      <c r="F8" s="23"/>
    </row>
    <row r="9" spans="2:12" x14ac:dyDescent="0.25">
      <c r="B9" s="41"/>
      <c r="C9" t="s">
        <v>227</v>
      </c>
      <c r="D9" s="23" t="s">
        <v>239</v>
      </c>
      <c r="E9" s="215" t="str">
        <f>Identitas!D10</f>
        <v>1 Maret 2015</v>
      </c>
      <c r="F9" s="124"/>
      <c r="G9" s="124"/>
      <c r="H9" s="124"/>
    </row>
    <row r="10" spans="2:12" x14ac:dyDescent="0.25">
      <c r="B10" s="41"/>
      <c r="C10" t="s">
        <v>228</v>
      </c>
      <c r="D10" s="23" t="s">
        <v>239</v>
      </c>
      <c r="E10" s="23">
        <f>Identitas!D11</f>
        <v>2</v>
      </c>
      <c r="F10" t="s">
        <v>275</v>
      </c>
      <c r="G10" s="23">
        <f>Identitas!F11</f>
        <v>10</v>
      </c>
      <c r="H10" t="s">
        <v>276</v>
      </c>
    </row>
    <row r="11" spans="2:12" x14ac:dyDescent="0.25">
      <c r="B11" s="41"/>
      <c r="C11" t="s">
        <v>229</v>
      </c>
      <c r="D11" s="23" t="s">
        <v>239</v>
      </c>
      <c r="E11" s="23" t="str">
        <f>Identitas!D14</f>
        <v>Laki-laki</v>
      </c>
      <c r="F11" s="23"/>
    </row>
    <row r="12" spans="2:12" s="79" customFormat="1" x14ac:dyDescent="0.25">
      <c r="B12" s="41"/>
      <c r="C12" s="79" t="s">
        <v>365</v>
      </c>
      <c r="D12" s="23" t="s">
        <v>239</v>
      </c>
      <c r="E12" s="23" t="str">
        <f>Identitas!D13</f>
        <v>S 1 / Pendidikan Kimia</v>
      </c>
      <c r="H12" s="23"/>
    </row>
    <row r="13" spans="2:12" x14ac:dyDescent="0.25">
      <c r="B13" s="41"/>
      <c r="C13" t="s">
        <v>230</v>
      </c>
      <c r="D13" s="23" t="s">
        <v>239</v>
      </c>
      <c r="E13" s="23" t="str">
        <f>Identitas!D15</f>
        <v>Teknik Komputer dan Jaringan</v>
      </c>
      <c r="F13" s="23"/>
    </row>
    <row r="14" spans="2:12" s="79" customFormat="1" x14ac:dyDescent="0.25">
      <c r="B14" s="41"/>
      <c r="D14" s="23"/>
      <c r="E14" s="23"/>
      <c r="F14" s="23"/>
    </row>
    <row r="15" spans="2:12" x14ac:dyDescent="0.25">
      <c r="B15" s="41" t="s">
        <v>231</v>
      </c>
      <c r="C15" t="s">
        <v>232</v>
      </c>
      <c r="D15" s="23" t="s">
        <v>239</v>
      </c>
      <c r="E15" s="23" t="str">
        <f>Identitas!D19</f>
        <v>SMKN 1 Tumbang Titi</v>
      </c>
      <c r="F15" s="23"/>
    </row>
    <row r="16" spans="2:12" x14ac:dyDescent="0.25">
      <c r="B16" s="41"/>
      <c r="C16" t="s">
        <v>233</v>
      </c>
      <c r="D16" s="23" t="s">
        <v>239</v>
      </c>
      <c r="E16" s="23" t="str">
        <f>Identitas!D21</f>
        <v>-</v>
      </c>
      <c r="F16" s="23"/>
    </row>
    <row r="17" spans="2:26" x14ac:dyDescent="0.25">
      <c r="B17" s="41"/>
      <c r="C17" t="s">
        <v>234</v>
      </c>
      <c r="D17" s="23" t="s">
        <v>239</v>
      </c>
      <c r="E17" s="23" t="str">
        <f>Identitas!D22</f>
        <v>Titi Baru</v>
      </c>
      <c r="F17" s="23"/>
    </row>
    <row r="18" spans="2:26" x14ac:dyDescent="0.25">
      <c r="B18" s="41"/>
      <c r="C18" t="s">
        <v>235</v>
      </c>
      <c r="D18" s="23" t="s">
        <v>239</v>
      </c>
      <c r="E18" s="23" t="str">
        <f>Identitas!D23</f>
        <v>Tumbang Titi</v>
      </c>
      <c r="F18" s="23"/>
    </row>
    <row r="19" spans="2:26" x14ac:dyDescent="0.25">
      <c r="B19" s="41"/>
      <c r="C19" t="s">
        <v>236</v>
      </c>
      <c r="D19" s="23" t="s">
        <v>239</v>
      </c>
      <c r="E19" s="23" t="str">
        <f>Identitas!D24</f>
        <v>Ketapang</v>
      </c>
      <c r="F19" s="23"/>
    </row>
    <row r="20" spans="2:26" x14ac:dyDescent="0.25">
      <c r="C20" t="s">
        <v>237</v>
      </c>
      <c r="D20" s="23" t="s">
        <v>239</v>
      </c>
      <c r="E20" s="23" t="str">
        <f>Identitas!D25</f>
        <v>Kalimantan Barat</v>
      </c>
      <c r="F20" s="23"/>
    </row>
    <row r="22" spans="2:26" ht="29.25" customHeight="1" x14ac:dyDescent="0.25">
      <c r="B22" s="45" t="s">
        <v>278</v>
      </c>
      <c r="C22" s="46"/>
      <c r="D22" s="46"/>
      <c r="E22" s="46"/>
      <c r="F22" s="46"/>
      <c r="G22" s="46"/>
      <c r="H22" s="46"/>
      <c r="I22" s="46"/>
      <c r="J22" s="47"/>
      <c r="K22" s="233">
        <f>'Lamp 1 C'!M45</f>
        <v>48</v>
      </c>
      <c r="L22" s="234"/>
    </row>
    <row r="23" spans="2:26" x14ac:dyDescent="0.25">
      <c r="B23" s="44" t="s">
        <v>279</v>
      </c>
      <c r="C23" s="15"/>
      <c r="D23" s="15"/>
      <c r="E23" s="15"/>
      <c r="F23" s="15"/>
      <c r="G23" s="15"/>
      <c r="H23" s="15"/>
      <c r="I23" s="15"/>
      <c r="J23" s="29"/>
      <c r="K23" s="235"/>
      <c r="L23" s="236"/>
      <c r="R23" s="33">
        <v>0</v>
      </c>
      <c r="S23" t="s">
        <v>294</v>
      </c>
      <c r="T23" s="50">
        <v>0.25</v>
      </c>
    </row>
    <row r="24" spans="2:26" x14ac:dyDescent="0.25">
      <c r="B24" s="44" t="s">
        <v>280</v>
      </c>
      <c r="C24" s="15"/>
      <c r="D24" s="15"/>
      <c r="E24" s="15"/>
      <c r="F24" s="15"/>
      <c r="G24" s="15"/>
      <c r="H24" s="15"/>
      <c r="I24" s="15"/>
      <c r="J24" s="29"/>
      <c r="K24" s="237"/>
      <c r="L24" s="238"/>
      <c r="R24" s="33">
        <v>51</v>
      </c>
      <c r="S24" t="s">
        <v>295</v>
      </c>
      <c r="T24" s="50">
        <v>0.5</v>
      </c>
    </row>
    <row r="25" spans="2:26" x14ac:dyDescent="0.25">
      <c r="B25" s="28"/>
      <c r="C25" s="15"/>
      <c r="D25" s="15"/>
      <c r="E25" s="15"/>
      <c r="F25" s="15"/>
      <c r="G25" s="15"/>
      <c r="H25" s="15"/>
      <c r="I25" s="15"/>
      <c r="J25" s="29"/>
      <c r="K25" s="237"/>
      <c r="L25" s="238"/>
      <c r="R25" s="33">
        <v>61</v>
      </c>
      <c r="S25" t="s">
        <v>296</v>
      </c>
      <c r="T25" s="50">
        <v>0.75</v>
      </c>
    </row>
    <row r="26" spans="2:26" x14ac:dyDescent="0.25">
      <c r="B26" s="28"/>
      <c r="C26" s="229" t="s">
        <v>281</v>
      </c>
      <c r="D26" s="227" t="s">
        <v>282</v>
      </c>
      <c r="E26" s="227"/>
      <c r="F26" s="227"/>
      <c r="G26" s="227"/>
      <c r="H26" s="230" t="s">
        <v>290</v>
      </c>
      <c r="I26" s="49"/>
      <c r="J26" s="29"/>
      <c r="K26" s="239">
        <f>K22/56*100</f>
        <v>85.714285714285708</v>
      </c>
      <c r="L26" s="198"/>
      <c r="R26" s="33">
        <v>76</v>
      </c>
      <c r="S26" t="s">
        <v>297</v>
      </c>
      <c r="T26" s="50">
        <v>1</v>
      </c>
    </row>
    <row r="27" spans="2:26" x14ac:dyDescent="0.25">
      <c r="B27" s="28"/>
      <c r="C27" s="229"/>
      <c r="D27" s="228" t="s">
        <v>283</v>
      </c>
      <c r="E27" s="228"/>
      <c r="F27" s="228"/>
      <c r="G27" s="228"/>
      <c r="H27" s="230"/>
      <c r="I27" s="49"/>
      <c r="J27" s="29"/>
      <c r="K27" s="239"/>
      <c r="L27" s="198"/>
      <c r="R27" s="33">
        <v>91</v>
      </c>
      <c r="S27" t="s">
        <v>298</v>
      </c>
      <c r="T27" s="50">
        <v>1.25</v>
      </c>
    </row>
    <row r="28" spans="2:26" x14ac:dyDescent="0.25">
      <c r="B28" s="28"/>
      <c r="C28" s="15"/>
      <c r="D28" s="15"/>
      <c r="E28" s="15"/>
      <c r="F28" s="15"/>
      <c r="G28" s="15"/>
      <c r="H28" s="15"/>
      <c r="I28" s="15"/>
      <c r="J28" s="29"/>
      <c r="K28" s="242"/>
      <c r="L28" s="243"/>
    </row>
    <row r="29" spans="2:26" ht="21.75" customHeight="1" x14ac:dyDescent="0.25">
      <c r="B29" s="25" t="s">
        <v>284</v>
      </c>
      <c r="C29" s="26"/>
      <c r="D29" s="26"/>
      <c r="E29" s="26"/>
      <c r="F29" s="26"/>
      <c r="G29" s="26"/>
      <c r="H29" s="26"/>
      <c r="I29" s="26"/>
      <c r="J29" s="27"/>
      <c r="K29" s="231" t="str">
        <f>VLOOKUP(K26,$R$23:$T$27,2)</f>
        <v>Baik</v>
      </c>
      <c r="L29" s="232"/>
    </row>
    <row r="30" spans="2:26" ht="22.5" customHeight="1" x14ac:dyDescent="0.25">
      <c r="B30" s="48" t="s">
        <v>285</v>
      </c>
      <c r="C30" s="31"/>
      <c r="D30" s="31"/>
      <c r="E30" s="31"/>
      <c r="F30" s="31"/>
      <c r="G30" s="31"/>
      <c r="H30" s="31"/>
      <c r="I30" s="31"/>
      <c r="J30" s="32"/>
      <c r="K30" s="244">
        <f>VLOOKUP(K26,$R$23:$T$27,3)</f>
        <v>1</v>
      </c>
      <c r="L30" s="222"/>
      <c r="N30" s="58" t="s">
        <v>317</v>
      </c>
    </row>
    <row r="31" spans="2:26" x14ac:dyDescent="0.25">
      <c r="B31" s="44" t="s">
        <v>286</v>
      </c>
      <c r="C31" s="15"/>
      <c r="D31" s="15"/>
      <c r="E31" s="15"/>
      <c r="F31" s="15"/>
      <c r="G31" s="15"/>
      <c r="H31" s="15"/>
      <c r="I31" s="15"/>
      <c r="J31" s="29"/>
      <c r="K31" s="235"/>
      <c r="L31" s="236"/>
      <c r="N31" t="s">
        <v>315</v>
      </c>
      <c r="O31" s="56" t="s">
        <v>299</v>
      </c>
      <c r="R31" s="33">
        <f>VLOOKUP(O31,S32:Z39,8)</f>
        <v>10.5</v>
      </c>
      <c r="S31" s="33" t="s">
        <v>307</v>
      </c>
      <c r="T31" s="51" t="s">
        <v>308</v>
      </c>
      <c r="U31" s="33" t="s">
        <v>310</v>
      </c>
      <c r="V31" s="54" t="s">
        <v>311</v>
      </c>
      <c r="W31" s="33" t="s">
        <v>309</v>
      </c>
      <c r="X31" s="33" t="s">
        <v>312</v>
      </c>
      <c r="Y31" s="33"/>
      <c r="Z31" s="33" t="s">
        <v>313</v>
      </c>
    </row>
    <row r="32" spans="2:26" x14ac:dyDescent="0.25">
      <c r="B32" s="44" t="s">
        <v>287</v>
      </c>
      <c r="C32" s="15"/>
      <c r="D32" s="15"/>
      <c r="E32" s="15"/>
      <c r="F32" s="15"/>
      <c r="G32" s="15"/>
      <c r="H32" s="15"/>
      <c r="I32" s="15"/>
      <c r="J32" s="29"/>
      <c r="K32" s="237"/>
      <c r="L32" s="238"/>
      <c r="N32" t="s">
        <v>316</v>
      </c>
      <c r="O32" s="57">
        <v>24</v>
      </c>
      <c r="R32" s="33">
        <f>O32/24</f>
        <v>1</v>
      </c>
      <c r="S32" s="33" t="s">
        <v>299</v>
      </c>
      <c r="T32" s="52">
        <v>50</v>
      </c>
      <c r="U32" s="33">
        <v>3</v>
      </c>
      <c r="V32" s="54"/>
      <c r="W32" s="33">
        <f>U32+V32</f>
        <v>3</v>
      </c>
      <c r="X32" s="33">
        <f>0.1*T32</f>
        <v>5</v>
      </c>
      <c r="Y32" s="53">
        <f>T32-W32-X32</f>
        <v>42</v>
      </c>
      <c r="Z32" s="33">
        <f t="shared" ref="Z32:Z39" si="0">Y32/4</f>
        <v>10.5</v>
      </c>
    </row>
    <row r="33" spans="2:26" x14ac:dyDescent="0.25">
      <c r="B33" s="28"/>
      <c r="C33" s="15"/>
      <c r="D33" s="15"/>
      <c r="E33" s="15"/>
      <c r="F33" s="15"/>
      <c r="G33" s="15"/>
      <c r="H33" s="15"/>
      <c r="I33" s="15"/>
      <c r="J33" s="29"/>
      <c r="K33" s="237"/>
      <c r="L33" s="238"/>
      <c r="S33" s="33" t="s">
        <v>300</v>
      </c>
      <c r="T33" s="52">
        <v>50</v>
      </c>
      <c r="U33" s="33">
        <v>3</v>
      </c>
      <c r="V33" s="54">
        <v>4</v>
      </c>
      <c r="W33" s="33">
        <f t="shared" ref="W33:W39" si="1">U33+V33</f>
        <v>7</v>
      </c>
      <c r="X33" s="33">
        <f t="shared" ref="X33:X39" si="2">0.1*T33</f>
        <v>5</v>
      </c>
      <c r="Y33" s="53">
        <f t="shared" ref="Y33:Y39" si="3">T33-W33-X33</f>
        <v>38</v>
      </c>
      <c r="Z33" s="33">
        <f t="shared" si="0"/>
        <v>9.5</v>
      </c>
    </row>
    <row r="34" spans="2:26" x14ac:dyDescent="0.25">
      <c r="B34" s="28"/>
      <c r="C34" s="229" t="s">
        <v>288</v>
      </c>
      <c r="D34" s="31" t="s">
        <v>289</v>
      </c>
      <c r="E34" s="31"/>
      <c r="F34" s="31"/>
      <c r="G34" s="31"/>
      <c r="H34" s="31"/>
      <c r="I34" s="31"/>
      <c r="J34" s="29"/>
      <c r="K34" s="240">
        <f>R31*K30*R32</f>
        <v>10.5</v>
      </c>
      <c r="L34" s="198"/>
      <c r="S34" s="33" t="s">
        <v>301</v>
      </c>
      <c r="T34" s="52">
        <v>100</v>
      </c>
      <c r="U34" s="33">
        <v>3</v>
      </c>
      <c r="V34" s="54">
        <v>6</v>
      </c>
      <c r="W34" s="33">
        <f t="shared" si="1"/>
        <v>9</v>
      </c>
      <c r="X34" s="33">
        <f t="shared" si="2"/>
        <v>10</v>
      </c>
      <c r="Y34" s="53">
        <f t="shared" si="3"/>
        <v>81</v>
      </c>
      <c r="Z34" s="33">
        <f t="shared" si="0"/>
        <v>20.25</v>
      </c>
    </row>
    <row r="35" spans="2:26" x14ac:dyDescent="0.25">
      <c r="B35" s="28"/>
      <c r="C35" s="229"/>
      <c r="D35" s="205">
        <v>4</v>
      </c>
      <c r="E35" s="205"/>
      <c r="F35" s="205"/>
      <c r="G35" s="205"/>
      <c r="H35" s="205"/>
      <c r="I35" s="205"/>
      <c r="J35" s="29"/>
      <c r="K35" s="240"/>
      <c r="L35" s="198"/>
      <c r="S35" s="33" t="s">
        <v>302</v>
      </c>
      <c r="T35" s="52">
        <v>100</v>
      </c>
      <c r="U35" s="33">
        <v>4</v>
      </c>
      <c r="V35" s="54">
        <v>8</v>
      </c>
      <c r="W35" s="33">
        <f t="shared" si="1"/>
        <v>12</v>
      </c>
      <c r="X35" s="33">
        <f t="shared" si="2"/>
        <v>10</v>
      </c>
      <c r="Y35" s="53">
        <f t="shared" si="3"/>
        <v>78</v>
      </c>
      <c r="Z35" s="33">
        <f t="shared" si="0"/>
        <v>19.5</v>
      </c>
    </row>
    <row r="36" spans="2:26" x14ac:dyDescent="0.25">
      <c r="B36" s="30"/>
      <c r="C36" s="31"/>
      <c r="D36" s="31"/>
      <c r="E36" s="31"/>
      <c r="F36" s="31"/>
      <c r="G36" s="31"/>
      <c r="H36" s="31"/>
      <c r="I36" s="31"/>
      <c r="J36" s="32"/>
      <c r="K36" s="242"/>
      <c r="L36" s="243"/>
      <c r="S36" s="33" t="s">
        <v>303</v>
      </c>
      <c r="T36" s="52">
        <v>150</v>
      </c>
      <c r="U36" s="33">
        <v>4</v>
      </c>
      <c r="V36" s="54">
        <v>12</v>
      </c>
      <c r="W36" s="33">
        <f t="shared" si="1"/>
        <v>16</v>
      </c>
      <c r="X36" s="33">
        <f t="shared" si="2"/>
        <v>15</v>
      </c>
      <c r="Y36" s="53">
        <f t="shared" si="3"/>
        <v>119</v>
      </c>
      <c r="Z36" s="33">
        <f t="shared" si="0"/>
        <v>29.75</v>
      </c>
    </row>
    <row r="37" spans="2:26" x14ac:dyDescent="0.25">
      <c r="S37" s="33" t="s">
        <v>304</v>
      </c>
      <c r="T37" s="52">
        <v>150</v>
      </c>
      <c r="U37" s="33">
        <v>4</v>
      </c>
      <c r="V37" s="54">
        <v>12</v>
      </c>
      <c r="W37" s="33">
        <f t="shared" si="1"/>
        <v>16</v>
      </c>
      <c r="X37" s="33">
        <f t="shared" si="2"/>
        <v>15</v>
      </c>
      <c r="Y37" s="53">
        <f t="shared" si="3"/>
        <v>119</v>
      </c>
      <c r="Z37" s="33">
        <f t="shared" si="0"/>
        <v>29.75</v>
      </c>
    </row>
    <row r="38" spans="2:26" x14ac:dyDescent="0.25">
      <c r="B38" s="79"/>
      <c r="C38" s="79"/>
      <c r="D38" s="79"/>
      <c r="E38" s="79"/>
      <c r="F38" s="79"/>
      <c r="G38" s="79"/>
      <c r="H38" s="79"/>
      <c r="I38" s="79"/>
      <c r="J38" s="79"/>
      <c r="K38" s="79"/>
      <c r="M38" s="79"/>
      <c r="N38" s="79"/>
      <c r="O38" s="79"/>
      <c r="S38" s="33" t="s">
        <v>305</v>
      </c>
      <c r="T38" s="52">
        <v>150</v>
      </c>
      <c r="U38" s="33">
        <v>5</v>
      </c>
      <c r="V38" s="54">
        <v>14</v>
      </c>
      <c r="W38" s="33">
        <f t="shared" si="1"/>
        <v>19</v>
      </c>
      <c r="X38" s="33">
        <f t="shared" si="2"/>
        <v>15</v>
      </c>
      <c r="Y38" s="53">
        <f t="shared" si="3"/>
        <v>116</v>
      </c>
      <c r="Z38" s="33">
        <f t="shared" si="0"/>
        <v>29</v>
      </c>
    </row>
    <row r="39" spans="2:26" x14ac:dyDescent="0.25">
      <c r="B39" s="79"/>
      <c r="C39" s="79"/>
      <c r="D39" s="79"/>
      <c r="E39" s="79"/>
      <c r="F39" s="79"/>
      <c r="G39" s="79"/>
      <c r="H39" s="79"/>
      <c r="I39" s="79"/>
      <c r="J39" s="79" t="str">
        <f>Identitas!D34</f>
        <v>Tumbang Titi, 30 Desember 2017</v>
      </c>
      <c r="M39" s="79"/>
      <c r="N39" s="79"/>
      <c r="O39" s="79"/>
      <c r="S39" s="33" t="s">
        <v>306</v>
      </c>
      <c r="T39" s="52">
        <v>200</v>
      </c>
      <c r="U39" s="33">
        <v>5</v>
      </c>
      <c r="V39" s="54">
        <v>20</v>
      </c>
      <c r="W39" s="33">
        <f t="shared" si="1"/>
        <v>25</v>
      </c>
      <c r="X39" s="33">
        <f t="shared" si="2"/>
        <v>20</v>
      </c>
      <c r="Y39" s="53">
        <f t="shared" si="3"/>
        <v>155</v>
      </c>
      <c r="Z39" s="33">
        <f t="shared" si="0"/>
        <v>38.75</v>
      </c>
    </row>
    <row r="40" spans="2:26" x14ac:dyDescent="0.25">
      <c r="B40" s="79" t="s">
        <v>273</v>
      </c>
      <c r="C40" s="79"/>
      <c r="D40" s="79"/>
      <c r="E40" s="79" t="s">
        <v>272</v>
      </c>
      <c r="F40" s="79"/>
      <c r="G40" s="79"/>
      <c r="H40" s="79"/>
      <c r="I40" s="79"/>
      <c r="J40" s="79" t="s">
        <v>271</v>
      </c>
      <c r="M40" s="79"/>
      <c r="N40" s="79"/>
      <c r="O40" s="79"/>
    </row>
    <row r="41" spans="2:26" x14ac:dyDescent="0.25">
      <c r="B41" s="79"/>
      <c r="C41" s="79"/>
      <c r="D41" s="79"/>
      <c r="E41" s="79"/>
      <c r="F41" s="79"/>
      <c r="G41" s="79"/>
      <c r="H41" s="79"/>
      <c r="I41" s="79"/>
      <c r="J41" s="79"/>
      <c r="M41" s="79"/>
      <c r="N41" s="79"/>
      <c r="O41" s="79"/>
      <c r="S41" t="s">
        <v>314</v>
      </c>
      <c r="T41" s="55">
        <v>24</v>
      </c>
    </row>
    <row r="42" spans="2:26" x14ac:dyDescent="0.25">
      <c r="B42" s="79"/>
      <c r="C42" s="79"/>
      <c r="D42" s="79"/>
      <c r="E42" s="79"/>
      <c r="F42" s="79"/>
      <c r="G42" s="79"/>
      <c r="H42" s="79"/>
      <c r="I42" s="79"/>
      <c r="J42" s="79"/>
      <c r="M42" s="79"/>
      <c r="N42" s="79"/>
      <c r="O42" s="79"/>
    </row>
    <row r="43" spans="2:26" x14ac:dyDescent="0.25">
      <c r="B43" s="79"/>
      <c r="C43" s="79"/>
      <c r="D43" s="79"/>
      <c r="E43" s="79"/>
      <c r="F43" s="79"/>
      <c r="G43" s="79"/>
      <c r="H43" s="79"/>
      <c r="I43" s="79"/>
      <c r="J43" s="79"/>
      <c r="M43" s="79"/>
      <c r="N43" s="79"/>
      <c r="O43" s="79"/>
    </row>
    <row r="44" spans="2:26" x14ac:dyDescent="0.25">
      <c r="B44" s="241" t="str">
        <f>Identitas!D2</f>
        <v>Rino Safrizal, S.Pd</v>
      </c>
      <c r="C44" s="241"/>
      <c r="D44" s="91"/>
      <c r="E44" s="85" t="str">
        <f>Identitas!D27</f>
        <v>Robert GMT, S.Hut</v>
      </c>
      <c r="F44" s="81"/>
      <c r="G44" s="81"/>
      <c r="H44" s="81"/>
      <c r="I44" s="81"/>
      <c r="J44" s="85" t="str">
        <f>Identitas!D30</f>
        <v>Robert GMT, S.Hut</v>
      </c>
      <c r="L44" s="85"/>
      <c r="M44" s="85"/>
      <c r="N44" s="85"/>
      <c r="O44" s="79"/>
    </row>
    <row r="45" spans="2:26" x14ac:dyDescent="0.25">
      <c r="B45" s="79" t="s">
        <v>277</v>
      </c>
      <c r="C45" s="91" t="str">
        <f>Identitas!D3</f>
        <v>19850519 201503 1 003</v>
      </c>
      <c r="D45" s="91"/>
      <c r="E45" s="79" t="s">
        <v>277</v>
      </c>
      <c r="F45" s="82" t="str">
        <f>Identitas!D28</f>
        <v>19801109 200903 1 002</v>
      </c>
      <c r="G45" s="85"/>
      <c r="H45" s="85"/>
      <c r="I45" s="85"/>
      <c r="J45" s="85" t="s">
        <v>335</v>
      </c>
      <c r="K45" s="192" t="str">
        <f>Identitas!D31</f>
        <v>19801109 200903 1 002</v>
      </c>
      <c r="L45" s="192"/>
      <c r="O45" s="79"/>
    </row>
  </sheetData>
  <mergeCells count="24">
    <mergeCell ref="K45:L45"/>
    <mergeCell ref="B44:C44"/>
    <mergeCell ref="K36:L36"/>
    <mergeCell ref="K28:L28"/>
    <mergeCell ref="K30:L30"/>
    <mergeCell ref="K31:L31"/>
    <mergeCell ref="K32:L32"/>
    <mergeCell ref="K33:L33"/>
    <mergeCell ref="B3:K3"/>
    <mergeCell ref="D26:G26"/>
    <mergeCell ref="D27:G27"/>
    <mergeCell ref="D35:I35"/>
    <mergeCell ref="C26:C27"/>
    <mergeCell ref="H26:H27"/>
    <mergeCell ref="C34:C35"/>
    <mergeCell ref="E6:H6"/>
    <mergeCell ref="E9:H9"/>
    <mergeCell ref="K29:L29"/>
    <mergeCell ref="K22:L22"/>
    <mergeCell ref="K23:L23"/>
    <mergeCell ref="K24:L24"/>
    <mergeCell ref="K25:L25"/>
    <mergeCell ref="K26:L27"/>
    <mergeCell ref="K34:L35"/>
  </mergeCells>
  <printOptions horizontalCentered="1"/>
  <pageMargins left="0.75" right="0.75" top="0.75" bottom="0.75" header="0.3" footer="0.3"/>
  <pageSetup paperSize="9" scale="82" orientation="portrait" r:id="rId1"/>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I34"/>
  <sheetViews>
    <sheetView view="pageBreakPreview" topLeftCell="A15" zoomScaleNormal="100" zoomScaleSheetLayoutView="100" workbookViewId="0">
      <selection activeCell="B31" sqref="B31"/>
    </sheetView>
  </sheetViews>
  <sheetFormatPr defaultRowHeight="15" x14ac:dyDescent="0.25"/>
  <cols>
    <col min="2" max="2" width="32.28515625" customWidth="1"/>
    <col min="3" max="3" width="1.28515625" customWidth="1"/>
    <col min="4" max="4" width="7.28515625" customWidth="1"/>
    <col min="6" max="6" width="3.5703125" customWidth="1"/>
    <col min="7" max="7" width="2.140625" customWidth="1"/>
    <col min="8" max="8" width="7.85546875" customWidth="1"/>
  </cols>
  <sheetData>
    <row r="2" spans="1:9" x14ac:dyDescent="0.25">
      <c r="A2" s="41" t="s">
        <v>222</v>
      </c>
      <c r="B2" t="s">
        <v>223</v>
      </c>
      <c r="C2" t="s">
        <v>239</v>
      </c>
      <c r="D2" s="123" t="s">
        <v>369</v>
      </c>
      <c r="E2" s="123"/>
      <c r="F2" s="123"/>
      <c r="G2" s="123"/>
      <c r="H2" s="123"/>
      <c r="I2" s="123"/>
    </row>
    <row r="3" spans="1:9" x14ac:dyDescent="0.25">
      <c r="A3" s="41"/>
      <c r="B3" s="79" t="s">
        <v>224</v>
      </c>
      <c r="C3" t="s">
        <v>239</v>
      </c>
      <c r="D3" s="125" t="s">
        <v>370</v>
      </c>
      <c r="E3" s="125"/>
      <c r="F3" s="125"/>
      <c r="G3" s="125"/>
      <c r="H3" s="125"/>
      <c r="I3" s="125"/>
    </row>
    <row r="4" spans="1:9" s="79" customFormat="1" x14ac:dyDescent="0.25">
      <c r="A4" s="41"/>
      <c r="B4" s="79" t="s">
        <v>354</v>
      </c>
      <c r="C4" s="79" t="s">
        <v>239</v>
      </c>
      <c r="D4" s="125" t="s">
        <v>384</v>
      </c>
      <c r="E4" s="123"/>
      <c r="F4" s="123"/>
      <c r="G4" s="123"/>
      <c r="H4" s="123"/>
    </row>
    <row r="5" spans="1:9" s="79" customFormat="1" x14ac:dyDescent="0.25">
      <c r="A5" s="41"/>
      <c r="B5" s="79" t="s">
        <v>386</v>
      </c>
      <c r="C5" s="79" t="s">
        <v>239</v>
      </c>
      <c r="D5" s="127">
        <v>2851763664130150</v>
      </c>
      <c r="E5" s="127"/>
      <c r="F5" s="127"/>
      <c r="G5" s="127"/>
      <c r="H5" s="127"/>
      <c r="I5" s="127"/>
    </row>
    <row r="6" spans="1:9" s="79" customFormat="1" x14ac:dyDescent="0.25">
      <c r="A6" s="41"/>
      <c r="B6" s="79" t="s">
        <v>355</v>
      </c>
      <c r="C6" s="79" t="s">
        <v>239</v>
      </c>
      <c r="D6" s="127" t="s">
        <v>291</v>
      </c>
      <c r="E6" s="127"/>
      <c r="F6" s="127"/>
      <c r="G6" s="127"/>
      <c r="H6" s="127"/>
      <c r="I6" s="127"/>
    </row>
    <row r="7" spans="1:9" x14ac:dyDescent="0.25">
      <c r="A7" s="41"/>
      <c r="B7" t="s">
        <v>225</v>
      </c>
      <c r="C7" t="s">
        <v>239</v>
      </c>
      <c r="D7" s="123" t="s">
        <v>371</v>
      </c>
      <c r="E7" s="123"/>
      <c r="F7" s="123"/>
      <c r="G7" s="123"/>
      <c r="H7" s="123"/>
      <c r="I7" s="123"/>
    </row>
    <row r="8" spans="1:9" x14ac:dyDescent="0.25">
      <c r="A8" s="41"/>
      <c r="B8" t="s">
        <v>226</v>
      </c>
      <c r="C8" t="s">
        <v>239</v>
      </c>
      <c r="D8" s="123" t="s">
        <v>372</v>
      </c>
      <c r="E8" s="123"/>
      <c r="F8" s="123"/>
      <c r="G8" s="123"/>
      <c r="H8" s="123"/>
      <c r="I8" s="123"/>
    </row>
    <row r="9" spans="1:9" x14ac:dyDescent="0.25">
      <c r="A9" s="41"/>
      <c r="B9" t="s">
        <v>352</v>
      </c>
      <c r="D9" s="124" t="s">
        <v>383</v>
      </c>
      <c r="E9" s="124"/>
      <c r="F9" s="124"/>
      <c r="G9" s="124"/>
      <c r="H9" s="124"/>
      <c r="I9" s="124"/>
    </row>
    <row r="10" spans="1:9" x14ac:dyDescent="0.25">
      <c r="A10" s="41"/>
      <c r="B10" t="s">
        <v>227</v>
      </c>
      <c r="C10" t="s">
        <v>239</v>
      </c>
      <c r="D10" s="124" t="s">
        <v>383</v>
      </c>
      <c r="E10" s="124"/>
      <c r="F10" s="124"/>
      <c r="G10" s="124"/>
      <c r="H10" s="124"/>
      <c r="I10" s="124"/>
    </row>
    <row r="11" spans="1:9" x14ac:dyDescent="0.25">
      <c r="A11" s="41"/>
      <c r="B11" t="s">
        <v>228</v>
      </c>
      <c r="C11" t="s">
        <v>239</v>
      </c>
      <c r="D11" s="85">
        <v>2</v>
      </c>
      <c r="E11" t="s">
        <v>275</v>
      </c>
      <c r="F11" s="85">
        <v>10</v>
      </c>
      <c r="G11" t="s">
        <v>276</v>
      </c>
    </row>
    <row r="12" spans="1:9" s="79" customFormat="1" x14ac:dyDescent="0.25">
      <c r="A12" s="41"/>
      <c r="B12" s="79" t="s">
        <v>358</v>
      </c>
      <c r="C12" s="79" t="s">
        <v>239</v>
      </c>
      <c r="D12" s="126" t="s">
        <v>387</v>
      </c>
      <c r="E12" s="126"/>
      <c r="F12" s="126"/>
      <c r="G12" s="126"/>
      <c r="H12" s="126"/>
      <c r="I12" s="126"/>
    </row>
    <row r="13" spans="1:9" s="79" customFormat="1" x14ac:dyDescent="0.25">
      <c r="A13" s="41"/>
      <c r="B13" s="79" t="s">
        <v>364</v>
      </c>
      <c r="C13" s="79" t="s">
        <v>239</v>
      </c>
      <c r="D13" s="126" t="s">
        <v>373</v>
      </c>
      <c r="E13" s="126"/>
      <c r="F13" s="126"/>
      <c r="G13" s="126"/>
      <c r="H13" s="126"/>
      <c r="I13" s="126"/>
    </row>
    <row r="14" spans="1:9" x14ac:dyDescent="0.25">
      <c r="A14" s="41"/>
      <c r="B14" t="s">
        <v>229</v>
      </c>
      <c r="C14" t="s">
        <v>239</v>
      </c>
      <c r="D14" s="123" t="s">
        <v>353</v>
      </c>
      <c r="E14" s="123"/>
      <c r="F14" s="123"/>
      <c r="G14" s="123"/>
      <c r="H14" s="123"/>
      <c r="I14" s="123"/>
    </row>
    <row r="15" spans="1:9" x14ac:dyDescent="0.25">
      <c r="A15" s="41"/>
      <c r="B15" t="s">
        <v>230</v>
      </c>
      <c r="C15" t="s">
        <v>239</v>
      </c>
      <c r="D15" s="123" t="s">
        <v>388</v>
      </c>
      <c r="E15" s="123"/>
      <c r="F15" s="123"/>
      <c r="G15" s="123"/>
      <c r="H15" s="123"/>
      <c r="I15" s="123"/>
    </row>
    <row r="16" spans="1:9" s="79" customFormat="1" x14ac:dyDescent="0.25">
      <c r="A16" s="41"/>
      <c r="B16" s="79" t="s">
        <v>238</v>
      </c>
      <c r="C16" s="79" t="s">
        <v>239</v>
      </c>
      <c r="D16" s="123" t="s">
        <v>382</v>
      </c>
      <c r="E16" s="123"/>
      <c r="F16" s="123"/>
      <c r="G16" s="123"/>
      <c r="H16" s="123"/>
      <c r="I16" s="123"/>
    </row>
    <row r="17" spans="1:9" s="79" customFormat="1" x14ac:dyDescent="0.25">
      <c r="A17" s="41"/>
      <c r="B17" s="79" t="s">
        <v>243</v>
      </c>
      <c r="C17" s="79" t="s">
        <v>239</v>
      </c>
      <c r="D17" s="85">
        <v>2017</v>
      </c>
      <c r="E17" s="81"/>
      <c r="F17" s="81"/>
    </row>
    <row r="18" spans="1:9" x14ac:dyDescent="0.25">
      <c r="A18" s="41"/>
    </row>
    <row r="19" spans="1:9" x14ac:dyDescent="0.25">
      <c r="A19" s="41" t="s">
        <v>231</v>
      </c>
      <c r="B19" t="s">
        <v>232</v>
      </c>
      <c r="C19" t="s">
        <v>239</v>
      </c>
      <c r="D19" s="123" t="s">
        <v>374</v>
      </c>
      <c r="E19" s="123"/>
      <c r="F19" s="123"/>
      <c r="G19" s="123"/>
      <c r="H19" s="123"/>
      <c r="I19" s="123"/>
    </row>
    <row r="20" spans="1:9" s="79" customFormat="1" x14ac:dyDescent="0.25">
      <c r="A20" s="41"/>
      <c r="B20" s="79" t="s">
        <v>357</v>
      </c>
      <c r="C20" s="79" t="s">
        <v>239</v>
      </c>
      <c r="D20" s="123" t="s">
        <v>375</v>
      </c>
      <c r="E20" s="123"/>
      <c r="F20" s="123"/>
      <c r="G20" s="123"/>
      <c r="H20" s="123"/>
      <c r="I20" s="123"/>
    </row>
    <row r="21" spans="1:9" x14ac:dyDescent="0.25">
      <c r="B21" t="s">
        <v>233</v>
      </c>
      <c r="C21" t="s">
        <v>239</v>
      </c>
      <c r="D21" s="122" t="s">
        <v>291</v>
      </c>
      <c r="E21" s="122"/>
      <c r="F21" s="122"/>
      <c r="G21" s="122"/>
      <c r="H21" s="122"/>
      <c r="I21" s="122"/>
    </row>
    <row r="22" spans="1:9" x14ac:dyDescent="0.25">
      <c r="B22" t="s">
        <v>234</v>
      </c>
      <c r="C22" t="s">
        <v>239</v>
      </c>
      <c r="D22" s="123" t="s">
        <v>377</v>
      </c>
      <c r="E22" s="123"/>
      <c r="F22" s="123"/>
      <c r="G22" s="123"/>
      <c r="H22" s="123"/>
      <c r="I22" s="123"/>
    </row>
    <row r="23" spans="1:9" x14ac:dyDescent="0.25">
      <c r="B23" t="s">
        <v>235</v>
      </c>
      <c r="C23" t="s">
        <v>239</v>
      </c>
      <c r="D23" s="123" t="s">
        <v>376</v>
      </c>
      <c r="E23" s="123"/>
      <c r="F23" s="123"/>
      <c r="G23" s="123"/>
      <c r="H23" s="123"/>
      <c r="I23" s="123"/>
    </row>
    <row r="24" spans="1:9" x14ac:dyDescent="0.25">
      <c r="B24" t="s">
        <v>236</v>
      </c>
      <c r="C24" t="s">
        <v>239</v>
      </c>
      <c r="D24" s="123" t="s">
        <v>378</v>
      </c>
      <c r="E24" s="123"/>
      <c r="F24" s="123"/>
    </row>
    <row r="25" spans="1:9" x14ac:dyDescent="0.25">
      <c r="B25" t="s">
        <v>237</v>
      </c>
      <c r="C25" t="s">
        <v>239</v>
      </c>
      <c r="D25" s="123" t="s">
        <v>379</v>
      </c>
      <c r="E25" s="123"/>
      <c r="F25" s="123"/>
    </row>
    <row r="27" spans="1:9" x14ac:dyDescent="0.25">
      <c r="A27" s="41" t="s">
        <v>360</v>
      </c>
      <c r="B27" s="79" t="s">
        <v>359</v>
      </c>
      <c r="C27" s="79" t="s">
        <v>239</v>
      </c>
      <c r="D27" s="121" t="s">
        <v>380</v>
      </c>
      <c r="E27" s="121"/>
      <c r="F27" s="121"/>
      <c r="G27" s="121"/>
      <c r="H27" s="121"/>
      <c r="I27" s="121"/>
    </row>
    <row r="28" spans="1:9" s="79" customFormat="1" x14ac:dyDescent="0.25">
      <c r="A28" s="41"/>
      <c r="B28" s="79" t="s">
        <v>335</v>
      </c>
      <c r="D28" s="121" t="s">
        <v>381</v>
      </c>
      <c r="E28" s="121"/>
      <c r="F28" s="121"/>
      <c r="G28" s="121"/>
      <c r="H28" s="121"/>
      <c r="I28" s="121"/>
    </row>
    <row r="29" spans="1:9" s="79" customFormat="1" x14ac:dyDescent="0.25">
      <c r="A29" s="41"/>
    </row>
    <row r="30" spans="1:9" s="79" customFormat="1" x14ac:dyDescent="0.25">
      <c r="A30" s="41" t="s">
        <v>362</v>
      </c>
      <c r="B30" s="79" t="s">
        <v>367</v>
      </c>
      <c r="C30" s="79" t="s">
        <v>239</v>
      </c>
      <c r="D30" s="121" t="s">
        <v>380</v>
      </c>
      <c r="E30" s="121"/>
      <c r="F30" s="121"/>
      <c r="G30" s="121"/>
      <c r="H30" s="121"/>
      <c r="I30" s="121"/>
    </row>
    <row r="31" spans="1:9" s="79" customFormat="1" x14ac:dyDescent="0.25">
      <c r="A31" s="41"/>
      <c r="B31" s="79" t="s">
        <v>335</v>
      </c>
      <c r="C31" s="79" t="s">
        <v>239</v>
      </c>
      <c r="D31" s="121" t="s">
        <v>381</v>
      </c>
      <c r="E31" s="121"/>
      <c r="F31" s="121"/>
      <c r="G31" s="121"/>
      <c r="H31" s="121"/>
      <c r="I31" s="121"/>
    </row>
    <row r="33" spans="1:9" x14ac:dyDescent="0.25">
      <c r="A33" s="41" t="s">
        <v>362</v>
      </c>
      <c r="B33" s="79" t="s">
        <v>363</v>
      </c>
      <c r="C33" s="79" t="s">
        <v>239</v>
      </c>
      <c r="D33" s="121" t="s">
        <v>385</v>
      </c>
      <c r="E33" s="121"/>
      <c r="F33" s="121"/>
      <c r="G33" s="121"/>
      <c r="H33" s="121"/>
      <c r="I33" s="121"/>
    </row>
    <row r="34" spans="1:9" x14ac:dyDescent="0.25">
      <c r="B34" s="79" t="s">
        <v>368</v>
      </c>
      <c r="C34" s="79" t="s">
        <v>239</v>
      </c>
      <c r="D34" s="121" t="s">
        <v>391</v>
      </c>
      <c r="E34" s="121"/>
      <c r="F34" s="121"/>
      <c r="G34" s="121"/>
      <c r="H34" s="121"/>
      <c r="I34" s="121"/>
    </row>
  </sheetData>
  <mergeCells count="27">
    <mergeCell ref="D2:I2"/>
    <mergeCell ref="D3:I3"/>
    <mergeCell ref="D5:I5"/>
    <mergeCell ref="D6:I6"/>
    <mergeCell ref="D7:I7"/>
    <mergeCell ref="D20:I20"/>
    <mergeCell ref="D15:I15"/>
    <mergeCell ref="D9:I9"/>
    <mergeCell ref="D25:F25"/>
    <mergeCell ref="D4:H4"/>
    <mergeCell ref="D10:I10"/>
    <mergeCell ref="D8:I8"/>
    <mergeCell ref="D12:I12"/>
    <mergeCell ref="D13:I13"/>
    <mergeCell ref="D14:I14"/>
    <mergeCell ref="D16:I16"/>
    <mergeCell ref="D19:I19"/>
    <mergeCell ref="D31:I31"/>
    <mergeCell ref="D33:I33"/>
    <mergeCell ref="D34:I34"/>
    <mergeCell ref="D21:I21"/>
    <mergeCell ref="D22:I22"/>
    <mergeCell ref="D23:I23"/>
    <mergeCell ref="D27:I27"/>
    <mergeCell ref="D28:I28"/>
    <mergeCell ref="D30:I30"/>
    <mergeCell ref="D24:F24"/>
  </mergeCells>
  <printOptions horizontalCentered="1"/>
  <pageMargins left="1" right="0.75" top="0.75" bottom="0.75" header="0.3" footer="0.3"/>
  <pageSetup paperSize="9" orientation="portrait" horizontalDpi="4294967294"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3"/>
  <sheetViews>
    <sheetView topLeftCell="A84" workbookViewId="0">
      <selection activeCell="A18" sqref="A18"/>
    </sheetView>
  </sheetViews>
  <sheetFormatPr defaultRowHeight="15" x14ac:dyDescent="0.25"/>
  <cols>
    <col min="1" max="1" width="2.7109375" customWidth="1"/>
    <col min="2" max="2" width="5.85546875" customWidth="1"/>
    <col min="3" max="3" width="10.85546875" customWidth="1"/>
    <col min="4" max="4" width="72.28515625" customWidth="1"/>
  </cols>
  <sheetData>
    <row r="1" spans="2:7" ht="16.5" thickBot="1" x14ac:dyDescent="0.3">
      <c r="B1" s="6" t="s">
        <v>39</v>
      </c>
      <c r="C1" s="1"/>
      <c r="D1" s="1"/>
    </row>
    <row r="2" spans="2:7" ht="20.25" customHeight="1" x14ac:dyDescent="0.25">
      <c r="B2" s="254" t="s">
        <v>40</v>
      </c>
      <c r="C2" s="21" t="s">
        <v>41</v>
      </c>
      <c r="D2" s="254" t="s">
        <v>43</v>
      </c>
    </row>
    <row r="3" spans="2:7" ht="16.5" thickBot="1" x14ac:dyDescent="0.3">
      <c r="B3" s="255"/>
      <c r="C3" s="22" t="s">
        <v>42</v>
      </c>
      <c r="D3" s="256"/>
    </row>
    <row r="4" spans="2:7" ht="18" customHeight="1" thickBot="1" x14ac:dyDescent="0.3">
      <c r="B4" s="12">
        <v>1</v>
      </c>
      <c r="C4" s="13">
        <v>2</v>
      </c>
      <c r="D4" s="9">
        <v>3</v>
      </c>
    </row>
    <row r="5" spans="2:7" ht="18" customHeight="1" x14ac:dyDescent="0.25">
      <c r="B5" s="245" t="s">
        <v>44</v>
      </c>
      <c r="C5" s="245" t="s">
        <v>44</v>
      </c>
      <c r="D5" s="10" t="s">
        <v>45</v>
      </c>
    </row>
    <row r="6" spans="2:7" ht="18" customHeight="1" thickBot="1" x14ac:dyDescent="0.3">
      <c r="B6" s="247"/>
      <c r="C6" s="247"/>
      <c r="D6" s="11" t="s">
        <v>46</v>
      </c>
    </row>
    <row r="7" spans="2:7" ht="18" customHeight="1" thickBot="1" x14ac:dyDescent="0.3">
      <c r="B7" s="12" t="s">
        <v>47</v>
      </c>
      <c r="C7" s="12" t="s">
        <v>47</v>
      </c>
      <c r="D7" s="11" t="s">
        <v>48</v>
      </c>
      <c r="G7" s="5"/>
    </row>
    <row r="8" spans="2:7" ht="18" customHeight="1" x14ac:dyDescent="0.25">
      <c r="B8" s="245" t="s">
        <v>49</v>
      </c>
      <c r="C8" s="245" t="s">
        <v>49</v>
      </c>
      <c r="D8" s="10" t="s">
        <v>50</v>
      </c>
    </row>
    <row r="9" spans="2:7" ht="18" customHeight="1" thickBot="1" x14ac:dyDescent="0.3">
      <c r="B9" s="247"/>
      <c r="C9" s="247"/>
      <c r="D9" s="11" t="s">
        <v>51</v>
      </c>
    </row>
    <row r="10" spans="2:7" ht="18" customHeight="1" x14ac:dyDescent="0.25">
      <c r="B10" s="245" t="s">
        <v>52</v>
      </c>
      <c r="C10" s="245" t="s">
        <v>52</v>
      </c>
      <c r="D10" s="10" t="s">
        <v>53</v>
      </c>
    </row>
    <row r="11" spans="2:7" ht="18" customHeight="1" x14ac:dyDescent="0.25">
      <c r="B11" s="246"/>
      <c r="C11" s="246"/>
      <c r="D11" s="10" t="s">
        <v>54</v>
      </c>
    </row>
    <row r="12" spans="2:7" ht="18" customHeight="1" x14ac:dyDescent="0.25">
      <c r="B12" s="246"/>
      <c r="C12" s="246"/>
      <c r="D12" s="10" t="s">
        <v>55</v>
      </c>
    </row>
    <row r="13" spans="2:7" ht="18" customHeight="1" x14ac:dyDescent="0.25">
      <c r="B13" s="246"/>
      <c r="C13" s="246"/>
      <c r="D13" s="10" t="s">
        <v>56</v>
      </c>
    </row>
    <row r="14" spans="2:7" ht="18" customHeight="1" x14ac:dyDescent="0.25">
      <c r="B14" s="246"/>
      <c r="C14" s="246"/>
      <c r="D14" s="10" t="s">
        <v>57</v>
      </c>
    </row>
    <row r="15" spans="2:7" ht="18" customHeight="1" thickBot="1" x14ac:dyDescent="0.3">
      <c r="B15" s="247"/>
      <c r="C15" s="247"/>
      <c r="D15" s="11" t="s">
        <v>58</v>
      </c>
    </row>
    <row r="16" spans="2:7" ht="18" customHeight="1" x14ac:dyDescent="0.25">
      <c r="B16" s="245" t="s">
        <v>59</v>
      </c>
      <c r="C16" s="245" t="s">
        <v>59</v>
      </c>
      <c r="D16" s="10" t="s">
        <v>60</v>
      </c>
    </row>
    <row r="17" spans="2:4" ht="18" customHeight="1" thickBot="1" x14ac:dyDescent="0.3">
      <c r="B17" s="247"/>
      <c r="C17" s="247"/>
      <c r="D17" s="11" t="s">
        <v>61</v>
      </c>
    </row>
    <row r="18" spans="2:4" ht="18" customHeight="1" x14ac:dyDescent="0.25">
      <c r="B18" s="245" t="s">
        <v>62</v>
      </c>
      <c r="C18" s="245" t="s">
        <v>62</v>
      </c>
      <c r="D18" s="10" t="s">
        <v>63</v>
      </c>
    </row>
    <row r="19" spans="2:4" ht="18" customHeight="1" thickBot="1" x14ac:dyDescent="0.3">
      <c r="B19" s="247"/>
      <c r="C19" s="247"/>
      <c r="D19" s="11" t="s">
        <v>64</v>
      </c>
    </row>
    <row r="20" spans="2:4" ht="18" customHeight="1" x14ac:dyDescent="0.25">
      <c r="B20" s="245" t="s">
        <v>65</v>
      </c>
      <c r="C20" s="245" t="s">
        <v>65</v>
      </c>
      <c r="D20" s="10" t="s">
        <v>66</v>
      </c>
    </row>
    <row r="21" spans="2:4" ht="18" customHeight="1" thickBot="1" x14ac:dyDescent="0.3">
      <c r="B21" s="247"/>
      <c r="C21" s="247"/>
      <c r="D21" s="11" t="s">
        <v>67</v>
      </c>
    </row>
    <row r="22" spans="2:4" ht="18" customHeight="1" x14ac:dyDescent="0.25">
      <c r="B22" s="245" t="s">
        <v>68</v>
      </c>
      <c r="C22" s="245" t="s">
        <v>68</v>
      </c>
      <c r="D22" s="10" t="s">
        <v>69</v>
      </c>
    </row>
    <row r="23" spans="2:4" ht="18" customHeight="1" x14ac:dyDescent="0.25">
      <c r="B23" s="246"/>
      <c r="C23" s="246"/>
      <c r="D23" s="10" t="s">
        <v>70</v>
      </c>
    </row>
    <row r="24" spans="2:4" ht="18" customHeight="1" x14ac:dyDescent="0.25">
      <c r="B24" s="246"/>
      <c r="C24" s="246"/>
      <c r="D24" s="10" t="s">
        <v>71</v>
      </c>
    </row>
    <row r="25" spans="2:4" ht="18" customHeight="1" thickBot="1" x14ac:dyDescent="0.3">
      <c r="B25" s="247"/>
      <c r="C25" s="247"/>
      <c r="D25" s="11" t="s">
        <v>72</v>
      </c>
    </row>
    <row r="26" spans="2:4" ht="18" customHeight="1" thickBot="1" x14ac:dyDescent="0.3">
      <c r="B26" s="12" t="s">
        <v>73</v>
      </c>
      <c r="C26" s="12" t="s">
        <v>73</v>
      </c>
      <c r="D26" s="11" t="s">
        <v>74</v>
      </c>
    </row>
    <row r="27" spans="2:4" ht="18" customHeight="1" thickBot="1" x14ac:dyDescent="0.3">
      <c r="B27" s="12" t="s">
        <v>75</v>
      </c>
      <c r="C27" s="12" t="s">
        <v>75</v>
      </c>
      <c r="D27" s="11" t="s">
        <v>74</v>
      </c>
    </row>
    <row r="28" spans="2:4" ht="18" customHeight="1" x14ac:dyDescent="0.25">
      <c r="B28" s="245" t="s">
        <v>76</v>
      </c>
      <c r="C28" s="245" t="s">
        <v>76</v>
      </c>
      <c r="D28" s="10" t="s">
        <v>77</v>
      </c>
    </row>
    <row r="29" spans="2:4" ht="18" customHeight="1" thickBot="1" x14ac:dyDescent="0.3">
      <c r="B29" s="247"/>
      <c r="C29" s="247"/>
      <c r="D29" s="11" t="s">
        <v>78</v>
      </c>
    </row>
    <row r="30" spans="2:4" ht="18" customHeight="1" thickBot="1" x14ac:dyDescent="0.3">
      <c r="B30" s="12" t="s">
        <v>79</v>
      </c>
      <c r="C30" s="12" t="s">
        <v>79</v>
      </c>
      <c r="D30" s="11" t="s">
        <v>80</v>
      </c>
    </row>
    <row r="31" spans="2:4" ht="18" customHeight="1" x14ac:dyDescent="0.25">
      <c r="B31" s="245" t="s">
        <v>81</v>
      </c>
      <c r="C31" s="245" t="s">
        <v>81</v>
      </c>
      <c r="D31" s="10" t="s">
        <v>82</v>
      </c>
    </row>
    <row r="32" spans="2:4" ht="18" customHeight="1" thickBot="1" x14ac:dyDescent="0.3">
      <c r="B32" s="247"/>
      <c r="C32" s="247"/>
      <c r="D32" s="11" t="s">
        <v>83</v>
      </c>
    </row>
    <row r="33" spans="2:4" ht="18" customHeight="1" x14ac:dyDescent="0.25">
      <c r="B33" s="245" t="s">
        <v>84</v>
      </c>
      <c r="C33" s="245" t="s">
        <v>84</v>
      </c>
      <c r="D33" s="10" t="s">
        <v>85</v>
      </c>
    </row>
    <row r="34" spans="2:4" ht="18" customHeight="1" thickBot="1" x14ac:dyDescent="0.3">
      <c r="B34" s="247"/>
      <c r="C34" s="247"/>
      <c r="D34" s="11" t="s">
        <v>86</v>
      </c>
    </row>
    <row r="35" spans="2:4" ht="18" customHeight="1" x14ac:dyDescent="0.25">
      <c r="B35" s="245" t="s">
        <v>87</v>
      </c>
      <c r="C35" s="245" t="s">
        <v>87</v>
      </c>
      <c r="D35" s="10" t="s">
        <v>88</v>
      </c>
    </row>
    <row r="36" spans="2:4" ht="18" customHeight="1" thickBot="1" x14ac:dyDescent="0.3">
      <c r="B36" s="246"/>
      <c r="C36" s="246"/>
      <c r="D36" s="10" t="s">
        <v>89</v>
      </c>
    </row>
    <row r="37" spans="2:4" ht="18" customHeight="1" x14ac:dyDescent="0.25">
      <c r="B37" s="250" t="s">
        <v>90</v>
      </c>
      <c r="C37" s="252" t="s">
        <v>90</v>
      </c>
      <c r="D37" s="19" t="s">
        <v>91</v>
      </c>
    </row>
    <row r="38" spans="2:4" ht="18" customHeight="1" thickBot="1" x14ac:dyDescent="0.3">
      <c r="B38" s="251"/>
      <c r="C38" s="253"/>
      <c r="D38" s="20" t="s">
        <v>92</v>
      </c>
    </row>
    <row r="39" spans="2:4" ht="19.5" customHeight="1" x14ac:dyDescent="0.25">
      <c r="B39" s="18"/>
      <c r="C39" s="18"/>
      <c r="D39" s="14"/>
    </row>
    <row r="40" spans="2:4" ht="19.5" customHeight="1" x14ac:dyDescent="0.25">
      <c r="B40" s="18"/>
      <c r="C40" s="18"/>
      <c r="D40" s="14"/>
    </row>
    <row r="41" spans="2:4" ht="19.5" customHeight="1" x14ac:dyDescent="0.25">
      <c r="B41" s="18"/>
      <c r="C41" s="18"/>
      <c r="D41" s="14"/>
    </row>
    <row r="42" spans="2:4" ht="19.5" customHeight="1" x14ac:dyDescent="0.25">
      <c r="B42" s="18"/>
      <c r="C42" s="18"/>
      <c r="D42" s="14"/>
    </row>
    <row r="43" spans="2:4" ht="19.5" customHeight="1" thickBot="1" x14ac:dyDescent="0.3">
      <c r="B43" s="18"/>
      <c r="C43" s="18"/>
      <c r="D43" s="14"/>
    </row>
    <row r="44" spans="2:4" ht="19.5" customHeight="1" x14ac:dyDescent="0.25">
      <c r="B44" s="254" t="s">
        <v>141</v>
      </c>
      <c r="C44" s="7" t="s">
        <v>41</v>
      </c>
      <c r="D44" s="254" t="s">
        <v>43</v>
      </c>
    </row>
    <row r="45" spans="2:4" ht="19.5" customHeight="1" thickBot="1" x14ac:dyDescent="0.3">
      <c r="B45" s="255"/>
      <c r="C45" s="8" t="s">
        <v>42</v>
      </c>
      <c r="D45" s="256"/>
    </row>
    <row r="46" spans="2:4" ht="17.100000000000001" customHeight="1" x14ac:dyDescent="0.25">
      <c r="B46" s="246" t="s">
        <v>93</v>
      </c>
      <c r="C46" s="246" t="s">
        <v>93</v>
      </c>
      <c r="D46" s="10" t="s">
        <v>94</v>
      </c>
    </row>
    <row r="47" spans="2:4" ht="17.100000000000001" customHeight="1" thickBot="1" x14ac:dyDescent="0.3">
      <c r="B47" s="247"/>
      <c r="C47" s="247"/>
      <c r="D47" s="11" t="s">
        <v>95</v>
      </c>
    </row>
    <row r="48" spans="2:4" ht="17.100000000000001" customHeight="1" x14ac:dyDescent="0.25">
      <c r="B48" s="245" t="s">
        <v>96</v>
      </c>
      <c r="C48" s="245" t="s">
        <v>96</v>
      </c>
      <c r="D48" s="10" t="s">
        <v>97</v>
      </c>
    </row>
    <row r="49" spans="2:11" ht="17.100000000000001" customHeight="1" thickBot="1" x14ac:dyDescent="0.3">
      <c r="B49" s="247"/>
      <c r="C49" s="247"/>
      <c r="D49" s="11" t="s">
        <v>98</v>
      </c>
    </row>
    <row r="50" spans="2:11" ht="17.100000000000001" customHeight="1" x14ac:dyDescent="0.25">
      <c r="B50" s="245" t="s">
        <v>99</v>
      </c>
      <c r="C50" s="245" t="s">
        <v>99</v>
      </c>
      <c r="D50" s="10" t="s">
        <v>100</v>
      </c>
    </row>
    <row r="51" spans="2:11" ht="17.100000000000001" customHeight="1" x14ac:dyDescent="0.25">
      <c r="B51" s="246"/>
      <c r="C51" s="246"/>
      <c r="D51" s="10" t="s">
        <v>101</v>
      </c>
    </row>
    <row r="52" spans="2:11" ht="17.100000000000001" customHeight="1" thickBot="1" x14ac:dyDescent="0.3">
      <c r="B52" s="247"/>
      <c r="C52" s="247"/>
      <c r="D52" s="11" t="s">
        <v>102</v>
      </c>
    </row>
    <row r="53" spans="2:11" ht="17.100000000000001" customHeight="1" x14ac:dyDescent="0.25">
      <c r="B53" s="245" t="s">
        <v>103</v>
      </c>
      <c r="C53" s="245" t="s">
        <v>103</v>
      </c>
      <c r="D53" s="10" t="s">
        <v>104</v>
      </c>
    </row>
    <row r="54" spans="2:11" ht="17.100000000000001" customHeight="1" x14ac:dyDescent="0.25">
      <c r="B54" s="246"/>
      <c r="C54" s="246"/>
      <c r="D54" s="10" t="s">
        <v>101</v>
      </c>
    </row>
    <row r="55" spans="2:11" ht="17.100000000000001" customHeight="1" thickBot="1" x14ac:dyDescent="0.3">
      <c r="B55" s="247"/>
      <c r="C55" s="247"/>
      <c r="D55" s="11" t="s">
        <v>102</v>
      </c>
    </row>
    <row r="56" spans="2:11" ht="17.100000000000001" customHeight="1" x14ac:dyDescent="0.25">
      <c r="B56" s="245" t="s">
        <v>105</v>
      </c>
      <c r="C56" s="245" t="s">
        <v>105</v>
      </c>
      <c r="D56" s="10" t="s">
        <v>106</v>
      </c>
    </row>
    <row r="57" spans="2:11" ht="17.100000000000001" customHeight="1" x14ac:dyDescent="0.25">
      <c r="B57" s="246"/>
      <c r="C57" s="246"/>
      <c r="D57" s="10" t="s">
        <v>107</v>
      </c>
    </row>
    <row r="58" spans="2:11" ht="17.100000000000001" customHeight="1" thickBot="1" x14ac:dyDescent="0.3">
      <c r="B58" s="247"/>
      <c r="C58" s="247"/>
      <c r="D58" s="11" t="s">
        <v>108</v>
      </c>
    </row>
    <row r="59" spans="2:11" ht="17.100000000000001" customHeight="1" x14ac:dyDescent="0.25">
      <c r="B59" s="245" t="s">
        <v>109</v>
      </c>
      <c r="C59" s="245" t="s">
        <v>109</v>
      </c>
      <c r="D59" s="10" t="s">
        <v>110</v>
      </c>
    </row>
    <row r="60" spans="2:11" ht="17.100000000000001" customHeight="1" thickBot="1" x14ac:dyDescent="0.3">
      <c r="B60" s="247"/>
      <c r="C60" s="247"/>
      <c r="D60" s="11" t="s">
        <v>111</v>
      </c>
    </row>
    <row r="61" spans="2:11" ht="17.100000000000001" customHeight="1" thickBot="1" x14ac:dyDescent="0.3">
      <c r="B61" s="12" t="s">
        <v>112</v>
      </c>
      <c r="C61" s="12" t="s">
        <v>112</v>
      </c>
      <c r="D61" s="11" t="s">
        <v>113</v>
      </c>
    </row>
    <row r="62" spans="2:11" ht="17.100000000000001" customHeight="1" x14ac:dyDescent="0.25">
      <c r="B62" s="245" t="s">
        <v>114</v>
      </c>
      <c r="C62" s="245" t="s">
        <v>114</v>
      </c>
      <c r="D62" s="10" t="s">
        <v>115</v>
      </c>
    </row>
    <row r="63" spans="2:11" ht="17.100000000000001" customHeight="1" thickBot="1" x14ac:dyDescent="0.3">
      <c r="B63" s="247"/>
      <c r="C63" s="247"/>
      <c r="D63" s="10" t="s">
        <v>116</v>
      </c>
    </row>
    <row r="64" spans="2:11" ht="17.100000000000001" customHeight="1" x14ac:dyDescent="0.25">
      <c r="B64" s="245" t="s">
        <v>117</v>
      </c>
      <c r="C64" s="248" t="s">
        <v>117</v>
      </c>
      <c r="D64" s="16" t="s">
        <v>118</v>
      </c>
      <c r="E64" s="15"/>
      <c r="F64" s="15"/>
      <c r="G64" s="15"/>
      <c r="H64" s="15"/>
      <c r="I64" s="15"/>
      <c r="J64" s="15"/>
      <c r="K64" s="15"/>
    </row>
    <row r="65" spans="2:11" ht="17.100000000000001" customHeight="1" thickBot="1" x14ac:dyDescent="0.3">
      <c r="B65" s="247"/>
      <c r="C65" s="249"/>
      <c r="D65" s="17" t="s">
        <v>119</v>
      </c>
      <c r="E65" s="15"/>
      <c r="F65" s="15"/>
      <c r="G65" s="15"/>
      <c r="H65" s="15"/>
      <c r="I65" s="15"/>
      <c r="J65" s="15"/>
      <c r="K65" s="15"/>
    </row>
    <row r="66" spans="2:11" ht="17.100000000000001" customHeight="1" x14ac:dyDescent="0.25">
      <c r="B66" s="245" t="s">
        <v>120</v>
      </c>
      <c r="C66" s="245" t="s">
        <v>120</v>
      </c>
      <c r="D66" s="10" t="s">
        <v>121</v>
      </c>
    </row>
    <row r="67" spans="2:11" ht="17.100000000000001" customHeight="1" x14ac:dyDescent="0.25">
      <c r="B67" s="246"/>
      <c r="C67" s="246"/>
      <c r="D67" s="10" t="s">
        <v>122</v>
      </c>
    </row>
    <row r="68" spans="2:11" ht="17.100000000000001" customHeight="1" x14ac:dyDescent="0.25">
      <c r="B68" s="246"/>
      <c r="C68" s="246"/>
      <c r="D68" s="10" t="s">
        <v>123</v>
      </c>
    </row>
    <row r="69" spans="2:11" ht="17.100000000000001" customHeight="1" thickBot="1" x14ac:dyDescent="0.3">
      <c r="B69" s="247"/>
      <c r="C69" s="247"/>
      <c r="D69" s="11" t="s">
        <v>124</v>
      </c>
    </row>
    <row r="70" spans="2:11" ht="17.100000000000001" customHeight="1" thickBot="1" x14ac:dyDescent="0.3">
      <c r="B70" s="12" t="s">
        <v>125</v>
      </c>
      <c r="C70" s="12" t="s">
        <v>125</v>
      </c>
      <c r="D70" s="11" t="s">
        <v>126</v>
      </c>
    </row>
    <row r="71" spans="2:11" ht="17.100000000000001" customHeight="1" thickBot="1" x14ac:dyDescent="0.3">
      <c r="B71" s="12" t="s">
        <v>127</v>
      </c>
      <c r="C71" s="12" t="s">
        <v>127</v>
      </c>
      <c r="D71" s="11" t="s">
        <v>128</v>
      </c>
    </row>
    <row r="72" spans="2:11" ht="17.100000000000001" customHeight="1" x14ac:dyDescent="0.25">
      <c r="B72" s="245" t="s">
        <v>129</v>
      </c>
      <c r="C72" s="245" t="s">
        <v>129</v>
      </c>
      <c r="D72" s="10" t="s">
        <v>130</v>
      </c>
    </row>
    <row r="73" spans="2:11" ht="17.100000000000001" customHeight="1" x14ac:dyDescent="0.25">
      <c r="B73" s="246"/>
      <c r="C73" s="246"/>
      <c r="D73" s="10" t="s">
        <v>131</v>
      </c>
    </row>
    <row r="74" spans="2:11" ht="17.100000000000001" customHeight="1" thickBot="1" x14ac:dyDescent="0.3">
      <c r="B74" s="247"/>
      <c r="C74" s="247"/>
      <c r="D74" s="11" t="s">
        <v>132</v>
      </c>
    </row>
    <row r="75" spans="2:11" ht="17.100000000000001" customHeight="1" x14ac:dyDescent="0.25">
      <c r="B75" s="245" t="s">
        <v>133</v>
      </c>
      <c r="C75" s="245" t="s">
        <v>133</v>
      </c>
      <c r="D75" s="10" t="s">
        <v>134</v>
      </c>
    </row>
    <row r="76" spans="2:11" ht="17.100000000000001" customHeight="1" x14ac:dyDescent="0.25">
      <c r="B76" s="246"/>
      <c r="C76" s="246"/>
      <c r="D76" s="10" t="s">
        <v>135</v>
      </c>
    </row>
    <row r="77" spans="2:11" ht="17.100000000000001" customHeight="1" x14ac:dyDescent="0.25">
      <c r="B77" s="246"/>
      <c r="C77" s="246"/>
      <c r="D77" s="10" t="s">
        <v>136</v>
      </c>
    </row>
    <row r="78" spans="2:11" ht="17.100000000000001" customHeight="1" x14ac:dyDescent="0.25">
      <c r="B78" s="246"/>
      <c r="C78" s="246"/>
      <c r="D78" s="10" t="s">
        <v>137</v>
      </c>
    </row>
    <row r="79" spans="2:11" ht="17.100000000000001" customHeight="1" x14ac:dyDescent="0.25">
      <c r="B79" s="246"/>
      <c r="C79" s="246"/>
      <c r="D79" s="10" t="s">
        <v>138</v>
      </c>
    </row>
    <row r="80" spans="2:11" ht="17.100000000000001" customHeight="1" x14ac:dyDescent="0.25">
      <c r="B80" s="246"/>
      <c r="C80" s="246"/>
      <c r="D80" s="10" t="s">
        <v>139</v>
      </c>
    </row>
    <row r="81" spans="2:4" ht="17.100000000000001" customHeight="1" thickBot="1" x14ac:dyDescent="0.3">
      <c r="B81" s="247"/>
      <c r="C81" s="247"/>
      <c r="D81" s="11" t="s">
        <v>140</v>
      </c>
    </row>
    <row r="82" spans="2:4" x14ac:dyDescent="0.25">
      <c r="B82" s="4"/>
      <c r="C82" s="4"/>
      <c r="D82" s="4"/>
    </row>
    <row r="83" spans="2:4" x14ac:dyDescent="0.25">
      <c r="B83" s="4"/>
      <c r="C83" s="4"/>
      <c r="D83" s="4"/>
    </row>
  </sheetData>
  <mergeCells count="50">
    <mergeCell ref="D44:D45"/>
    <mergeCell ref="B2:B3"/>
    <mergeCell ref="D2:D3"/>
    <mergeCell ref="B5:B6"/>
    <mergeCell ref="C5:C6"/>
    <mergeCell ref="B8:B9"/>
    <mergeCell ref="C8:C9"/>
    <mergeCell ref="B10:B15"/>
    <mergeCell ref="C10:C15"/>
    <mergeCell ref="B16:B17"/>
    <mergeCell ref="C16:C17"/>
    <mergeCell ref="B18:B19"/>
    <mergeCell ref="C18:C19"/>
    <mergeCell ref="B20:B21"/>
    <mergeCell ref="C20:C21"/>
    <mergeCell ref="B28:B29"/>
    <mergeCell ref="C28:C29"/>
    <mergeCell ref="B31:B32"/>
    <mergeCell ref="C31:C32"/>
    <mergeCell ref="B22:B25"/>
    <mergeCell ref="C22:C25"/>
    <mergeCell ref="B33:B34"/>
    <mergeCell ref="C33:C34"/>
    <mergeCell ref="B53:B55"/>
    <mergeCell ref="C53:C55"/>
    <mergeCell ref="B35:B36"/>
    <mergeCell ref="C35:C36"/>
    <mergeCell ref="B37:B38"/>
    <mergeCell ref="C37:C38"/>
    <mergeCell ref="B46:B47"/>
    <mergeCell ref="C46:C47"/>
    <mergeCell ref="B48:B49"/>
    <mergeCell ref="C48:C49"/>
    <mergeCell ref="B44:B45"/>
    <mergeCell ref="B50:B52"/>
    <mergeCell ref="C50:C52"/>
    <mergeCell ref="B56:B58"/>
    <mergeCell ref="C56:C58"/>
    <mergeCell ref="B59:B60"/>
    <mergeCell ref="C59:C60"/>
    <mergeCell ref="B62:B63"/>
    <mergeCell ref="C62:C63"/>
    <mergeCell ref="B75:B81"/>
    <mergeCell ref="C75:C81"/>
    <mergeCell ref="B64:B65"/>
    <mergeCell ref="C64:C65"/>
    <mergeCell ref="B66:B69"/>
    <mergeCell ref="C66:C69"/>
    <mergeCell ref="B72:B74"/>
    <mergeCell ref="C72:C74"/>
  </mergeCells>
  <pageMargins left="0.7" right="0.35"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
  <sheetViews>
    <sheetView topLeftCell="A7" zoomScaleNormal="100" workbookViewId="0">
      <selection activeCell="C14" sqref="C14"/>
    </sheetView>
  </sheetViews>
  <sheetFormatPr defaultRowHeight="15" x14ac:dyDescent="0.25"/>
  <cols>
    <col min="1" max="1" width="2.7109375" style="100" customWidth="1"/>
    <col min="2" max="2" width="5.85546875" style="84" customWidth="1"/>
    <col min="3" max="3" width="42.28515625" style="84" customWidth="1"/>
    <col min="4" max="4" width="16.42578125" style="84" customWidth="1"/>
    <col min="5" max="5" width="10.140625" style="84" customWidth="1"/>
    <col min="6" max="6" width="11" style="84" customWidth="1"/>
    <col min="7" max="7" width="0" style="100" hidden="1" customWidth="1"/>
    <col min="8" max="8" width="9.140625" style="100"/>
    <col min="9" max="10" width="0" style="100" hidden="1" customWidth="1"/>
    <col min="11" max="16384" width="9.140625" style="100"/>
  </cols>
  <sheetData>
    <row r="1" spans="2:10" ht="30" customHeight="1" x14ac:dyDescent="0.25">
      <c r="B1" s="137" t="s">
        <v>0</v>
      </c>
      <c r="C1" s="138"/>
      <c r="D1" s="138"/>
      <c r="E1" s="138"/>
      <c r="F1" s="139"/>
    </row>
    <row r="2" spans="2:10" ht="18" customHeight="1" x14ac:dyDescent="0.25">
      <c r="B2" s="140" t="s">
        <v>142</v>
      </c>
      <c r="C2" s="135" t="s">
        <v>1</v>
      </c>
      <c r="D2" s="134" t="s">
        <v>2</v>
      </c>
      <c r="E2" s="134"/>
      <c r="F2" s="134"/>
    </row>
    <row r="3" spans="2:10" ht="34.5" customHeight="1" x14ac:dyDescent="0.25">
      <c r="B3" s="140"/>
      <c r="C3" s="135"/>
      <c r="D3" s="62" t="s">
        <v>8</v>
      </c>
      <c r="E3" s="62" t="s">
        <v>3</v>
      </c>
      <c r="F3" s="62" t="s">
        <v>4</v>
      </c>
    </row>
    <row r="4" spans="2:10" ht="19.5" customHeight="1" x14ac:dyDescent="0.25">
      <c r="B4" s="141"/>
      <c r="C4" s="136"/>
      <c r="D4" s="62">
        <v>0</v>
      </c>
      <c r="E4" s="62">
        <v>1</v>
      </c>
      <c r="F4" s="62">
        <v>2</v>
      </c>
    </row>
    <row r="5" spans="2:10" ht="32.25" customHeight="1" x14ac:dyDescent="0.25">
      <c r="B5" s="101">
        <v>1</v>
      </c>
      <c r="C5" s="102" t="s">
        <v>143</v>
      </c>
      <c r="D5" s="64"/>
      <c r="E5" s="64"/>
      <c r="F5" s="64">
        <v>2</v>
      </c>
    </row>
    <row r="6" spans="2:10" ht="60.75" customHeight="1" x14ac:dyDescent="0.25">
      <c r="B6" s="101">
        <v>2</v>
      </c>
      <c r="C6" s="102" t="s">
        <v>144</v>
      </c>
      <c r="D6" s="64"/>
      <c r="E6" s="64"/>
      <c r="F6" s="64">
        <v>2</v>
      </c>
    </row>
    <row r="7" spans="2:10" ht="63" customHeight="1" x14ac:dyDescent="0.25">
      <c r="B7" s="101">
        <v>3</v>
      </c>
      <c r="C7" s="102" t="s">
        <v>145</v>
      </c>
      <c r="D7" s="64"/>
      <c r="E7" s="64">
        <v>1</v>
      </c>
      <c r="F7" s="64"/>
    </row>
    <row r="8" spans="2:10" ht="63" customHeight="1" x14ac:dyDescent="0.25">
      <c r="B8" s="101">
        <v>4</v>
      </c>
      <c r="C8" s="102" t="s">
        <v>146</v>
      </c>
      <c r="D8" s="64"/>
      <c r="E8" s="64"/>
      <c r="F8" s="64">
        <v>2</v>
      </c>
    </row>
    <row r="9" spans="2:10" ht="33" customHeight="1" x14ac:dyDescent="0.25">
      <c r="B9" s="101">
        <v>5</v>
      </c>
      <c r="C9" s="102" t="s">
        <v>147</v>
      </c>
      <c r="D9" s="64"/>
      <c r="E9" s="64">
        <v>1</v>
      </c>
      <c r="F9" s="64"/>
    </row>
    <row r="10" spans="2:10" ht="75" customHeight="1" x14ac:dyDescent="0.25">
      <c r="B10" s="101">
        <v>6</v>
      </c>
      <c r="C10" s="102" t="s">
        <v>148</v>
      </c>
      <c r="D10" s="64"/>
      <c r="E10" s="64">
        <v>1</v>
      </c>
      <c r="F10" s="64"/>
    </row>
    <row r="11" spans="2:10" ht="24" customHeight="1" x14ac:dyDescent="0.25">
      <c r="B11" s="142" t="s">
        <v>5</v>
      </c>
      <c r="C11" s="143"/>
      <c r="D11" s="144">
        <f>SUM(D5:F10)</f>
        <v>9</v>
      </c>
      <c r="E11" s="145"/>
      <c r="F11" s="146"/>
    </row>
    <row r="12" spans="2:10" ht="31.5" customHeight="1" x14ac:dyDescent="0.25">
      <c r="B12" s="142" t="s">
        <v>6</v>
      </c>
      <c r="C12" s="143"/>
      <c r="D12" s="144">
        <f>2*6</f>
        <v>12</v>
      </c>
      <c r="E12" s="145"/>
      <c r="F12" s="146"/>
      <c r="I12" s="99">
        <v>0</v>
      </c>
      <c r="J12" s="100">
        <v>1</v>
      </c>
    </row>
    <row r="13" spans="2:10" ht="21.75" customHeight="1" x14ac:dyDescent="0.25">
      <c r="B13" s="142" t="s">
        <v>7</v>
      </c>
      <c r="C13" s="143"/>
      <c r="D13" s="147">
        <f>(D11/D12)*100</f>
        <v>75</v>
      </c>
      <c r="E13" s="147"/>
      <c r="F13" s="147"/>
      <c r="I13" s="100">
        <v>25</v>
      </c>
      <c r="J13" s="100">
        <v>2</v>
      </c>
    </row>
    <row r="14" spans="2:10" ht="21.75" customHeight="1" x14ac:dyDescent="0.25">
      <c r="B14" s="103"/>
      <c r="C14" s="104" t="s">
        <v>319</v>
      </c>
      <c r="D14" s="128">
        <f>VLOOKUP(D13,I12:J16,2)</f>
        <v>4</v>
      </c>
      <c r="E14" s="129"/>
      <c r="F14" s="130"/>
    </row>
    <row r="15" spans="2:10" ht="35.1" customHeight="1" x14ac:dyDescent="0.25">
      <c r="B15" s="105"/>
      <c r="C15" s="106" t="s">
        <v>320</v>
      </c>
      <c r="D15" s="131"/>
      <c r="E15" s="132"/>
      <c r="F15" s="133"/>
      <c r="G15" s="99">
        <f>D14</f>
        <v>4</v>
      </c>
      <c r="I15" s="100">
        <v>50</v>
      </c>
      <c r="J15" s="100">
        <v>3</v>
      </c>
    </row>
    <row r="16" spans="2:10" ht="15.75" x14ac:dyDescent="0.25">
      <c r="B16" s="107"/>
      <c r="C16" s="108"/>
      <c r="I16" s="100">
        <v>75</v>
      </c>
      <c r="J16" s="100">
        <v>4</v>
      </c>
    </row>
  </sheetData>
  <mergeCells count="11">
    <mergeCell ref="D14:F15"/>
    <mergeCell ref="D2:F2"/>
    <mergeCell ref="C2:C4"/>
    <mergeCell ref="B1:F1"/>
    <mergeCell ref="B2:B4"/>
    <mergeCell ref="B11:C11"/>
    <mergeCell ref="B12:C12"/>
    <mergeCell ref="B13:C13"/>
    <mergeCell ref="D11:F11"/>
    <mergeCell ref="D12:F12"/>
    <mergeCell ref="D13:F13"/>
  </mergeCells>
  <printOptions horizontalCentered="1"/>
  <pageMargins left="0.75" right="0.5" top="0.75" bottom="0.75" header="0.3" footer="0.3"/>
  <pageSetup paperSize="9"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
  <sheetViews>
    <sheetView view="pageBreakPreview" topLeftCell="A5" zoomScale="60" zoomScaleNormal="100" workbookViewId="0">
      <selection activeCell="O14" sqref="O14"/>
    </sheetView>
  </sheetViews>
  <sheetFormatPr defaultRowHeight="15" x14ac:dyDescent="0.25"/>
  <cols>
    <col min="1" max="1" width="2.7109375" style="100" customWidth="1"/>
    <col min="2" max="2" width="6.5703125" style="84" customWidth="1"/>
    <col min="3" max="3" width="41.28515625" style="84" customWidth="1"/>
    <col min="4" max="4" width="16.42578125" style="84" customWidth="1"/>
    <col min="5" max="5" width="10.140625" style="84" customWidth="1"/>
    <col min="6" max="6" width="11" style="84" customWidth="1"/>
    <col min="7" max="7" width="0" style="100" hidden="1" customWidth="1"/>
    <col min="8" max="8" width="9.140625" style="100"/>
    <col min="9" max="10" width="0" style="100" hidden="1" customWidth="1"/>
    <col min="11" max="16384" width="9.140625" style="100"/>
  </cols>
  <sheetData>
    <row r="1" spans="2:10" ht="40.5" customHeight="1" x14ac:dyDescent="0.25">
      <c r="B1" s="137" t="s">
        <v>155</v>
      </c>
      <c r="C1" s="138"/>
      <c r="D1" s="138"/>
      <c r="E1" s="138"/>
      <c r="F1" s="139"/>
      <c r="H1" s="109"/>
    </row>
    <row r="2" spans="2:10" ht="18" customHeight="1" x14ac:dyDescent="0.25">
      <c r="B2" s="150" t="s">
        <v>154</v>
      </c>
      <c r="C2" s="153" t="s">
        <v>1</v>
      </c>
      <c r="D2" s="155" t="s">
        <v>2</v>
      </c>
      <c r="E2" s="155"/>
      <c r="F2" s="155"/>
      <c r="H2" s="109"/>
    </row>
    <row r="3" spans="2:10" ht="36.950000000000003" customHeight="1" x14ac:dyDescent="0.25">
      <c r="B3" s="151"/>
      <c r="C3" s="154"/>
      <c r="D3" s="62" t="s">
        <v>8</v>
      </c>
      <c r="E3" s="62" t="s">
        <v>3</v>
      </c>
      <c r="F3" s="62" t="s">
        <v>4</v>
      </c>
    </row>
    <row r="4" spans="2:10" ht="19.5" customHeight="1" x14ac:dyDescent="0.25">
      <c r="B4" s="152"/>
      <c r="C4" s="134"/>
      <c r="D4" s="62">
        <v>0</v>
      </c>
      <c r="E4" s="62">
        <v>1</v>
      </c>
      <c r="F4" s="62">
        <v>2</v>
      </c>
    </row>
    <row r="5" spans="2:10" ht="79.5" customHeight="1" x14ac:dyDescent="0.25">
      <c r="B5" s="101">
        <v>1</v>
      </c>
      <c r="C5" s="111" t="s">
        <v>149</v>
      </c>
      <c r="D5" s="64"/>
      <c r="E5" s="64">
        <v>1</v>
      </c>
      <c r="F5" s="64"/>
    </row>
    <row r="6" spans="2:10" ht="84" customHeight="1" x14ac:dyDescent="0.25">
      <c r="B6" s="101">
        <v>2</v>
      </c>
      <c r="C6" s="110" t="s">
        <v>150</v>
      </c>
      <c r="D6" s="64"/>
      <c r="E6" s="64">
        <v>1</v>
      </c>
      <c r="F6" s="64"/>
    </row>
    <row r="7" spans="2:10" ht="69" customHeight="1" x14ac:dyDescent="0.25">
      <c r="B7" s="101">
        <v>3</v>
      </c>
      <c r="C7" s="110" t="s">
        <v>151</v>
      </c>
      <c r="D7" s="64"/>
      <c r="E7" s="64"/>
      <c r="F7" s="64">
        <v>2</v>
      </c>
    </row>
    <row r="8" spans="2:10" ht="33" customHeight="1" x14ac:dyDescent="0.25">
      <c r="B8" s="101">
        <v>4</v>
      </c>
      <c r="C8" s="110" t="s">
        <v>152</v>
      </c>
      <c r="D8" s="64"/>
      <c r="E8" s="64">
        <v>1</v>
      </c>
      <c r="F8" s="64"/>
    </row>
    <row r="9" spans="2:10" ht="69.75" customHeight="1" x14ac:dyDescent="0.25">
      <c r="B9" s="101">
        <v>5</v>
      </c>
      <c r="C9" s="110" t="s">
        <v>153</v>
      </c>
      <c r="D9" s="64"/>
      <c r="E9" s="64"/>
      <c r="F9" s="64">
        <v>2</v>
      </c>
    </row>
    <row r="10" spans="2:10" ht="81" customHeight="1" x14ac:dyDescent="0.25">
      <c r="B10" s="101">
        <v>6</v>
      </c>
      <c r="C10" s="110" t="s">
        <v>318</v>
      </c>
      <c r="D10" s="64"/>
      <c r="E10" s="64"/>
      <c r="F10" s="64">
        <v>2</v>
      </c>
    </row>
    <row r="11" spans="2:10" ht="24" customHeight="1" x14ac:dyDescent="0.25">
      <c r="B11" s="142" t="s">
        <v>10</v>
      </c>
      <c r="C11" s="143"/>
      <c r="D11" s="144">
        <f>SUM(D5:F10)</f>
        <v>9</v>
      </c>
      <c r="E11" s="145"/>
      <c r="F11" s="146"/>
    </row>
    <row r="12" spans="2:10" ht="31.5" customHeight="1" x14ac:dyDescent="0.25">
      <c r="B12" s="142" t="s">
        <v>11</v>
      </c>
      <c r="C12" s="143"/>
      <c r="D12" s="144">
        <f>2*6</f>
        <v>12</v>
      </c>
      <c r="E12" s="145"/>
      <c r="F12" s="146"/>
      <c r="I12" s="99">
        <v>0</v>
      </c>
      <c r="J12" s="100">
        <v>1</v>
      </c>
    </row>
    <row r="13" spans="2:10" ht="21.75" customHeight="1" x14ac:dyDescent="0.25">
      <c r="B13" s="142" t="s">
        <v>7</v>
      </c>
      <c r="C13" s="143"/>
      <c r="D13" s="147">
        <f>(D11/D12)*100</f>
        <v>75</v>
      </c>
      <c r="E13" s="147"/>
      <c r="F13" s="147"/>
      <c r="I13" s="100">
        <v>25</v>
      </c>
      <c r="J13" s="100">
        <v>2</v>
      </c>
    </row>
    <row r="14" spans="2:10" ht="21.75" customHeight="1" x14ac:dyDescent="0.25">
      <c r="B14" s="103"/>
      <c r="C14" s="104" t="s">
        <v>321</v>
      </c>
      <c r="D14" s="128">
        <f>VLOOKUP(D13,I12:J16,2)</f>
        <v>4</v>
      </c>
      <c r="E14" s="148"/>
      <c r="F14" s="149"/>
      <c r="G14" s="99">
        <f>D14</f>
        <v>4</v>
      </c>
      <c r="I14" s="100">
        <v>50</v>
      </c>
      <c r="J14" s="100">
        <v>3</v>
      </c>
    </row>
    <row r="15" spans="2:10" ht="35.1" customHeight="1" x14ac:dyDescent="0.25">
      <c r="B15" s="105"/>
      <c r="C15" s="106" t="s">
        <v>320</v>
      </c>
      <c r="D15" s="131"/>
      <c r="E15" s="132"/>
      <c r="F15" s="133"/>
      <c r="G15" s="99"/>
    </row>
    <row r="16" spans="2:10" ht="15.75" x14ac:dyDescent="0.25">
      <c r="C16" s="108"/>
      <c r="I16" s="100">
        <v>75</v>
      </c>
      <c r="J16" s="100">
        <v>4</v>
      </c>
    </row>
  </sheetData>
  <mergeCells count="11">
    <mergeCell ref="D14:F15"/>
    <mergeCell ref="B2:B4"/>
    <mergeCell ref="B1:F1"/>
    <mergeCell ref="B11:C11"/>
    <mergeCell ref="B12:C12"/>
    <mergeCell ref="B13:C13"/>
    <mergeCell ref="C2:C4"/>
    <mergeCell ref="D2:F2"/>
    <mergeCell ref="D11:F11"/>
    <mergeCell ref="D12:F12"/>
    <mergeCell ref="D13:F13"/>
  </mergeCells>
  <printOptions horizontalCentered="1"/>
  <pageMargins left="0.75" right="0.5" top="0.75" bottom="0.75" header="0.3" footer="0.3"/>
  <pageSetup paperSize="9" orientation="portrait"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topLeftCell="A5" workbookViewId="0">
      <selection activeCell="B10" sqref="B10:C10"/>
    </sheetView>
  </sheetViews>
  <sheetFormatPr defaultRowHeight="15" x14ac:dyDescent="0.25"/>
  <cols>
    <col min="1" max="1" width="2.7109375" customWidth="1"/>
    <col min="2" max="2" width="5.28515625" style="60" customWidth="1"/>
    <col min="3" max="3" width="42.5703125" style="60" customWidth="1"/>
    <col min="4" max="4" width="16.42578125" style="60" customWidth="1"/>
    <col min="5" max="6" width="11" style="60" customWidth="1"/>
    <col min="7" max="7" width="0" hidden="1" customWidth="1"/>
    <col min="9" max="10" width="0" hidden="1" customWidth="1"/>
  </cols>
  <sheetData>
    <row r="1" spans="2:10" ht="30" customHeight="1" x14ac:dyDescent="0.25">
      <c r="B1" s="156" t="s">
        <v>156</v>
      </c>
      <c r="C1" s="156"/>
      <c r="D1" s="156"/>
      <c r="E1" s="156"/>
      <c r="F1" s="157"/>
      <c r="H1" s="3"/>
    </row>
    <row r="2" spans="2:10" ht="18" customHeight="1" x14ac:dyDescent="0.25">
      <c r="B2" s="150" t="s">
        <v>142</v>
      </c>
      <c r="C2" s="153" t="s">
        <v>1</v>
      </c>
      <c r="D2" s="162" t="s">
        <v>2</v>
      </c>
      <c r="E2" s="162"/>
      <c r="F2" s="162"/>
      <c r="H2" s="3"/>
    </row>
    <row r="3" spans="2:10" ht="34.5" customHeight="1" x14ac:dyDescent="0.25">
      <c r="B3" s="151"/>
      <c r="C3" s="154"/>
      <c r="D3" s="62" t="s">
        <v>8</v>
      </c>
      <c r="E3" s="62" t="s">
        <v>3</v>
      </c>
      <c r="F3" s="62" t="s">
        <v>4</v>
      </c>
    </row>
    <row r="4" spans="2:10" ht="19.5" customHeight="1" x14ac:dyDescent="0.25">
      <c r="B4" s="152"/>
      <c r="C4" s="134"/>
      <c r="D4" s="62">
        <v>0</v>
      </c>
      <c r="E4" s="62">
        <v>1</v>
      </c>
      <c r="F4" s="62">
        <v>2</v>
      </c>
    </row>
    <row r="5" spans="2:10" ht="41.25" customHeight="1" x14ac:dyDescent="0.25">
      <c r="B5" s="65">
        <v>1</v>
      </c>
      <c r="C5" s="63" t="s">
        <v>157</v>
      </c>
      <c r="D5" s="64"/>
      <c r="E5" s="64">
        <v>1</v>
      </c>
      <c r="F5" s="64"/>
    </row>
    <row r="6" spans="2:10" ht="73.5" customHeight="1" x14ac:dyDescent="0.25">
      <c r="B6" s="65">
        <v>2</v>
      </c>
      <c r="C6" s="63" t="s">
        <v>158</v>
      </c>
      <c r="D6" s="64"/>
      <c r="E6" s="64">
        <v>1</v>
      </c>
      <c r="F6" s="64"/>
    </row>
    <row r="7" spans="2:10" ht="58.5" customHeight="1" x14ac:dyDescent="0.25">
      <c r="B7" s="65">
        <v>3</v>
      </c>
      <c r="C7" s="63" t="s">
        <v>159</v>
      </c>
      <c r="D7" s="64"/>
      <c r="E7" s="64"/>
      <c r="F7" s="64">
        <v>2</v>
      </c>
    </row>
    <row r="8" spans="2:10" ht="114" customHeight="1" x14ac:dyDescent="0.25">
      <c r="B8" s="65">
        <v>4</v>
      </c>
      <c r="C8" s="112" t="s">
        <v>389</v>
      </c>
      <c r="D8" s="64"/>
      <c r="E8" s="64">
        <v>1</v>
      </c>
      <c r="F8" s="64"/>
    </row>
    <row r="9" spans="2:10" ht="24" customHeight="1" x14ac:dyDescent="0.25">
      <c r="B9" s="158" t="s">
        <v>9</v>
      </c>
      <c r="C9" s="159"/>
      <c r="D9" s="144">
        <f>SUM(D5:F8)</f>
        <v>5</v>
      </c>
      <c r="E9" s="145"/>
      <c r="F9" s="146"/>
    </row>
    <row r="10" spans="2:10" ht="31.5" customHeight="1" x14ac:dyDescent="0.25">
      <c r="B10" s="158" t="s">
        <v>12</v>
      </c>
      <c r="C10" s="159"/>
      <c r="D10" s="144">
        <f>2*4</f>
        <v>8</v>
      </c>
      <c r="E10" s="145"/>
      <c r="F10" s="146"/>
      <c r="I10" s="2">
        <v>0</v>
      </c>
      <c r="J10">
        <v>1</v>
      </c>
    </row>
    <row r="11" spans="2:10" ht="21.75" customHeight="1" x14ac:dyDescent="0.25">
      <c r="B11" s="160" t="s">
        <v>7</v>
      </c>
      <c r="C11" s="161"/>
      <c r="D11" s="163">
        <f>(D9/D10)*100</f>
        <v>62.5</v>
      </c>
      <c r="E11" s="163"/>
      <c r="F11" s="163"/>
      <c r="I11">
        <v>25</v>
      </c>
      <c r="J11">
        <v>2</v>
      </c>
    </row>
    <row r="12" spans="2:10" ht="21.75" customHeight="1" x14ac:dyDescent="0.25">
      <c r="B12" s="67"/>
      <c r="C12" s="70" t="s">
        <v>322</v>
      </c>
      <c r="D12" s="128">
        <f>VLOOKUP(D11,I10:J14,2)</f>
        <v>3</v>
      </c>
      <c r="E12" s="148"/>
      <c r="F12" s="149"/>
      <c r="G12" s="2">
        <f>D12</f>
        <v>3</v>
      </c>
      <c r="I12">
        <v>50</v>
      </c>
      <c r="J12">
        <v>3</v>
      </c>
    </row>
    <row r="13" spans="2:10" ht="35.1" customHeight="1" x14ac:dyDescent="0.25">
      <c r="B13" s="69"/>
      <c r="C13" s="68" t="s">
        <v>320</v>
      </c>
      <c r="D13" s="131"/>
      <c r="E13" s="132"/>
      <c r="F13" s="133"/>
      <c r="G13" s="2"/>
    </row>
    <row r="14" spans="2:10" ht="15.75" x14ac:dyDescent="0.25">
      <c r="C14" s="61"/>
      <c r="I14">
        <v>75</v>
      </c>
      <c r="J14">
        <v>4</v>
      </c>
    </row>
  </sheetData>
  <mergeCells count="11">
    <mergeCell ref="D12:F13"/>
    <mergeCell ref="B2:B4"/>
    <mergeCell ref="B1:F1"/>
    <mergeCell ref="B9:C9"/>
    <mergeCell ref="B10:C10"/>
    <mergeCell ref="B11:C11"/>
    <mergeCell ref="C2:C4"/>
    <mergeCell ref="D2:F2"/>
    <mergeCell ref="D9:F9"/>
    <mergeCell ref="D10:F10"/>
    <mergeCell ref="D11:F11"/>
  </mergeCells>
  <printOptions horizontalCentered="1"/>
  <pageMargins left="0.75" right="0.5" top="0.75" bottom="0.75" header="0.3" footer="0.3"/>
  <pageSetup paperSize="9"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topLeftCell="A11" workbookViewId="0">
      <selection activeCell="C15" sqref="C15"/>
    </sheetView>
  </sheetViews>
  <sheetFormatPr defaultRowHeight="15" x14ac:dyDescent="0.25"/>
  <cols>
    <col min="1" max="1" width="2.7109375" customWidth="1"/>
    <col min="2" max="2" width="5.140625" style="60" customWidth="1"/>
    <col min="3" max="3" width="42.42578125" style="60" customWidth="1"/>
    <col min="4" max="4" width="16.42578125" style="60" customWidth="1"/>
    <col min="5" max="6" width="11" style="60" customWidth="1"/>
    <col min="7" max="7" width="0" hidden="1" customWidth="1"/>
    <col min="9" max="10" width="0" hidden="1" customWidth="1"/>
  </cols>
  <sheetData>
    <row r="1" spans="2:8" ht="30" customHeight="1" x14ac:dyDescent="0.25">
      <c r="B1" s="137" t="s">
        <v>15</v>
      </c>
      <c r="C1" s="138"/>
      <c r="D1" s="138"/>
      <c r="E1" s="138"/>
      <c r="F1" s="139"/>
      <c r="H1" s="3"/>
    </row>
    <row r="2" spans="2:8" ht="18" customHeight="1" x14ac:dyDescent="0.25">
      <c r="B2" s="167" t="s">
        <v>142</v>
      </c>
      <c r="C2" s="154" t="s">
        <v>1</v>
      </c>
      <c r="D2" s="168" t="s">
        <v>2</v>
      </c>
      <c r="E2" s="168"/>
      <c r="F2" s="168"/>
      <c r="H2" s="3"/>
    </row>
    <row r="3" spans="2:8" ht="34.5" customHeight="1" x14ac:dyDescent="0.25">
      <c r="B3" s="140"/>
      <c r="C3" s="154"/>
      <c r="D3" s="62" t="s">
        <v>8</v>
      </c>
      <c r="E3" s="62" t="s">
        <v>3</v>
      </c>
      <c r="F3" s="62" t="s">
        <v>4</v>
      </c>
    </row>
    <row r="4" spans="2:8" ht="19.5" customHeight="1" x14ac:dyDescent="0.25">
      <c r="B4" s="141"/>
      <c r="C4" s="134"/>
      <c r="D4" s="62">
        <v>0</v>
      </c>
      <c r="E4" s="62">
        <v>1</v>
      </c>
      <c r="F4" s="62">
        <v>2</v>
      </c>
    </row>
    <row r="5" spans="2:8" ht="78" customHeight="1" x14ac:dyDescent="0.25">
      <c r="B5" s="65">
        <v>1</v>
      </c>
      <c r="C5" s="63" t="s">
        <v>160</v>
      </c>
      <c r="D5" s="64"/>
      <c r="E5" s="64"/>
      <c r="F5" s="64">
        <v>2</v>
      </c>
    </row>
    <row r="6" spans="2:8" ht="78.75" customHeight="1" x14ac:dyDescent="0.25">
      <c r="B6" s="65">
        <v>2</v>
      </c>
      <c r="C6" s="63" t="s">
        <v>161</v>
      </c>
      <c r="D6" s="64"/>
      <c r="E6" s="64">
        <v>1</v>
      </c>
      <c r="F6" s="64"/>
    </row>
    <row r="7" spans="2:8" ht="63" customHeight="1" x14ac:dyDescent="0.25">
      <c r="B7" s="65">
        <v>3</v>
      </c>
      <c r="C7" s="63" t="s">
        <v>162</v>
      </c>
      <c r="D7" s="64"/>
      <c r="E7" s="64"/>
      <c r="F7" s="64">
        <v>2</v>
      </c>
    </row>
    <row r="8" spans="2:8" ht="123" customHeight="1" x14ac:dyDescent="0.25">
      <c r="B8" s="65">
        <v>4</v>
      </c>
      <c r="C8" s="63" t="s">
        <v>163</v>
      </c>
      <c r="D8" s="64"/>
      <c r="E8" s="64">
        <v>1</v>
      </c>
      <c r="F8" s="64"/>
    </row>
    <row r="9" spans="2:8" ht="62.25" customHeight="1" x14ac:dyDescent="0.25">
      <c r="B9" s="65">
        <v>5</v>
      </c>
      <c r="C9" s="63" t="s">
        <v>164</v>
      </c>
      <c r="D9" s="64"/>
      <c r="E9" s="64">
        <v>1</v>
      </c>
      <c r="F9" s="64"/>
    </row>
    <row r="10" spans="2:8" ht="75.75" customHeight="1" x14ac:dyDescent="0.25">
      <c r="B10" s="65">
        <v>6</v>
      </c>
      <c r="C10" s="63" t="s">
        <v>165</v>
      </c>
      <c r="D10" s="64"/>
      <c r="E10" s="64"/>
      <c r="F10" s="64">
        <v>2</v>
      </c>
    </row>
    <row r="11" spans="2:8" ht="62.25" customHeight="1" x14ac:dyDescent="0.25">
      <c r="B11" s="65">
        <v>7</v>
      </c>
      <c r="C11" s="63" t="s">
        <v>166</v>
      </c>
      <c r="D11" s="64"/>
      <c r="E11" s="64">
        <v>1</v>
      </c>
      <c r="F11" s="64"/>
    </row>
    <row r="12" spans="2:8" ht="44.25" customHeight="1" x14ac:dyDescent="0.25">
      <c r="B12" s="65">
        <v>8</v>
      </c>
      <c r="C12" s="63" t="s">
        <v>167</v>
      </c>
      <c r="D12" s="64"/>
      <c r="E12" s="64">
        <v>1</v>
      </c>
      <c r="F12" s="64"/>
    </row>
    <row r="13" spans="2:8" ht="65.25" customHeight="1" x14ac:dyDescent="0.25">
      <c r="B13" s="65">
        <v>9</v>
      </c>
      <c r="C13" s="63" t="s">
        <v>168</v>
      </c>
      <c r="D13" s="64"/>
      <c r="E13" s="64">
        <v>1</v>
      </c>
      <c r="F13" s="64"/>
    </row>
    <row r="14" spans="2:8" ht="92.25" customHeight="1" x14ac:dyDescent="0.25">
      <c r="B14" s="65">
        <v>10</v>
      </c>
      <c r="C14" s="63" t="s">
        <v>169</v>
      </c>
      <c r="D14" s="64"/>
      <c r="E14" s="64"/>
      <c r="F14" s="64">
        <v>2</v>
      </c>
    </row>
    <row r="15" spans="2:8" ht="62.25" customHeight="1" x14ac:dyDescent="0.25">
      <c r="B15" s="65">
        <v>11</v>
      </c>
      <c r="C15" s="63" t="s">
        <v>170</v>
      </c>
      <c r="D15" s="64"/>
      <c r="E15" s="64">
        <v>1</v>
      </c>
      <c r="F15" s="64"/>
    </row>
    <row r="16" spans="2:8" ht="24" customHeight="1" x14ac:dyDescent="0.25">
      <c r="B16" s="158" t="s">
        <v>13</v>
      </c>
      <c r="C16" s="159"/>
      <c r="D16" s="144">
        <f>SUM(D5:F15)</f>
        <v>15</v>
      </c>
      <c r="E16" s="145"/>
      <c r="F16" s="146"/>
    </row>
    <row r="17" spans="2:10" ht="31.5" customHeight="1" x14ac:dyDescent="0.25">
      <c r="B17" s="158" t="s">
        <v>14</v>
      </c>
      <c r="C17" s="159"/>
      <c r="D17" s="144">
        <f>2*11</f>
        <v>22</v>
      </c>
      <c r="E17" s="145"/>
      <c r="F17" s="146"/>
      <c r="I17" s="2">
        <v>0</v>
      </c>
      <c r="J17">
        <v>1</v>
      </c>
    </row>
    <row r="18" spans="2:10" ht="21.75" customHeight="1" x14ac:dyDescent="0.25">
      <c r="B18" s="158" t="s">
        <v>7</v>
      </c>
      <c r="C18" s="159"/>
      <c r="D18" s="163">
        <f>(D16/D17)*100</f>
        <v>68.181818181818173</v>
      </c>
      <c r="E18" s="163"/>
      <c r="F18" s="163"/>
      <c r="I18">
        <v>25</v>
      </c>
      <c r="J18">
        <v>2</v>
      </c>
    </row>
    <row r="19" spans="2:10" ht="21.75" customHeight="1" x14ac:dyDescent="0.25">
      <c r="B19" s="67"/>
      <c r="C19" s="70" t="s">
        <v>323</v>
      </c>
      <c r="D19" s="128">
        <f>VLOOKUP(D18,I17:J21,2)</f>
        <v>3</v>
      </c>
      <c r="E19" s="148"/>
      <c r="F19" s="149"/>
      <c r="G19" s="2">
        <f>D19</f>
        <v>3</v>
      </c>
      <c r="I19">
        <v>50</v>
      </c>
      <c r="J19">
        <v>3</v>
      </c>
    </row>
    <row r="20" spans="2:10" ht="35.1" customHeight="1" x14ac:dyDescent="0.25">
      <c r="B20" s="69"/>
      <c r="C20" s="68" t="s">
        <v>320</v>
      </c>
      <c r="D20" s="164"/>
      <c r="E20" s="165"/>
      <c r="F20" s="166"/>
      <c r="G20" s="2"/>
    </row>
    <row r="21" spans="2:10" ht="15.75" x14ac:dyDescent="0.25">
      <c r="C21" s="61"/>
      <c r="I21">
        <v>75</v>
      </c>
      <c r="J21">
        <v>4</v>
      </c>
    </row>
  </sheetData>
  <mergeCells count="11">
    <mergeCell ref="D19:F20"/>
    <mergeCell ref="B1:F1"/>
    <mergeCell ref="B2:B4"/>
    <mergeCell ref="B16:C16"/>
    <mergeCell ref="B17:C17"/>
    <mergeCell ref="B18:C18"/>
    <mergeCell ref="C2:C4"/>
    <mergeCell ref="D2:F2"/>
    <mergeCell ref="D16:F16"/>
    <mergeCell ref="D17:F17"/>
    <mergeCell ref="D18:F18"/>
  </mergeCells>
  <printOptions horizontalCentered="1"/>
  <pageMargins left="0.75" right="0.5" top="0.75" bottom="0.75" header="0.3" footer="0.3"/>
  <pageSetup paperSize="9"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view="pageBreakPreview" topLeftCell="A2" zoomScaleNormal="100" zoomScaleSheetLayoutView="100" workbookViewId="0">
      <selection activeCell="C8" sqref="C8"/>
    </sheetView>
  </sheetViews>
  <sheetFormatPr defaultRowHeight="15" x14ac:dyDescent="0.25"/>
  <cols>
    <col min="1" max="1" width="2.7109375" customWidth="1"/>
    <col min="2" max="2" width="5.5703125" style="60" customWidth="1"/>
    <col min="3" max="3" width="44.140625" style="60" customWidth="1"/>
    <col min="4" max="4" width="16.42578125" style="60" customWidth="1"/>
    <col min="5" max="6" width="11" style="60" customWidth="1"/>
    <col min="7" max="7" width="0" hidden="1" customWidth="1"/>
    <col min="9" max="10" width="0" hidden="1" customWidth="1"/>
  </cols>
  <sheetData>
    <row r="1" spans="2:10" ht="38.25" customHeight="1" x14ac:dyDescent="0.25">
      <c r="B1" s="137" t="s">
        <v>18</v>
      </c>
      <c r="C1" s="138"/>
      <c r="D1" s="138"/>
      <c r="E1" s="138"/>
      <c r="F1" s="139"/>
      <c r="H1" s="3"/>
    </row>
    <row r="2" spans="2:10" ht="18" customHeight="1" x14ac:dyDescent="0.25">
      <c r="B2" s="150" t="s">
        <v>142</v>
      </c>
      <c r="C2" s="153" t="s">
        <v>1</v>
      </c>
      <c r="D2" s="162" t="s">
        <v>2</v>
      </c>
      <c r="E2" s="162"/>
      <c r="F2" s="162"/>
      <c r="H2" s="3"/>
    </row>
    <row r="3" spans="2:10" ht="34.5" customHeight="1" x14ac:dyDescent="0.25">
      <c r="B3" s="151"/>
      <c r="C3" s="154"/>
      <c r="D3" s="62" t="s">
        <v>8</v>
      </c>
      <c r="E3" s="62" t="s">
        <v>3</v>
      </c>
      <c r="F3" s="62" t="s">
        <v>4</v>
      </c>
    </row>
    <row r="4" spans="2:10" ht="19.5" customHeight="1" x14ac:dyDescent="0.25">
      <c r="B4" s="152"/>
      <c r="C4" s="134"/>
      <c r="D4" s="62">
        <v>0</v>
      </c>
      <c r="E4" s="62">
        <v>1</v>
      </c>
      <c r="F4" s="62">
        <v>2</v>
      </c>
    </row>
    <row r="5" spans="2:10" ht="64.5" customHeight="1" x14ac:dyDescent="0.25">
      <c r="B5" s="65">
        <v>1</v>
      </c>
      <c r="C5" s="63" t="s">
        <v>171</v>
      </c>
      <c r="D5" s="64"/>
      <c r="E5" s="64">
        <v>1</v>
      </c>
      <c r="F5" s="64"/>
    </row>
    <row r="6" spans="2:10" ht="65.25" customHeight="1" x14ac:dyDescent="0.25">
      <c r="B6" s="65">
        <v>2</v>
      </c>
      <c r="C6" s="63" t="s">
        <v>172</v>
      </c>
      <c r="D6" s="64"/>
      <c r="E6" s="64"/>
      <c r="F6" s="64">
        <v>2</v>
      </c>
    </row>
    <row r="7" spans="2:10" ht="63.75" customHeight="1" x14ac:dyDescent="0.25">
      <c r="B7" s="65">
        <v>3</v>
      </c>
      <c r="C7" s="63" t="s">
        <v>173</v>
      </c>
      <c r="D7" s="64"/>
      <c r="E7" s="64">
        <v>1</v>
      </c>
      <c r="F7" s="64"/>
    </row>
    <row r="8" spans="2:10" ht="159.75" customHeight="1" x14ac:dyDescent="0.25">
      <c r="B8" s="65">
        <v>4</v>
      </c>
      <c r="C8" s="63" t="s">
        <v>174</v>
      </c>
      <c r="D8" s="64"/>
      <c r="E8" s="64"/>
      <c r="F8" s="64">
        <v>2</v>
      </c>
    </row>
    <row r="9" spans="2:10" ht="48" customHeight="1" x14ac:dyDescent="0.25">
      <c r="B9" s="65">
        <v>5</v>
      </c>
      <c r="C9" s="63" t="s">
        <v>175</v>
      </c>
      <c r="D9" s="64"/>
      <c r="E9" s="64">
        <v>1</v>
      </c>
      <c r="F9" s="64"/>
    </row>
    <row r="10" spans="2:10" ht="46.5" customHeight="1" x14ac:dyDescent="0.25">
      <c r="B10" s="65">
        <v>6</v>
      </c>
      <c r="C10" s="63" t="s">
        <v>176</v>
      </c>
      <c r="D10" s="64"/>
      <c r="E10" s="64">
        <v>1</v>
      </c>
      <c r="F10" s="64"/>
    </row>
    <row r="11" spans="2:10" ht="66" customHeight="1" x14ac:dyDescent="0.25">
      <c r="B11" s="65">
        <v>7</v>
      </c>
      <c r="C11" s="63" t="s">
        <v>334</v>
      </c>
      <c r="D11" s="64"/>
      <c r="E11" s="64">
        <v>1</v>
      </c>
      <c r="F11" s="64"/>
    </row>
    <row r="12" spans="2:10" ht="24" customHeight="1" x14ac:dyDescent="0.25">
      <c r="B12" s="158" t="s">
        <v>16</v>
      </c>
      <c r="C12" s="159"/>
      <c r="D12" s="144">
        <f>SUM(D5:F11)</f>
        <v>9</v>
      </c>
      <c r="E12" s="145"/>
      <c r="F12" s="146"/>
    </row>
    <row r="13" spans="2:10" ht="31.5" customHeight="1" x14ac:dyDescent="0.25">
      <c r="B13" s="158" t="s">
        <v>17</v>
      </c>
      <c r="C13" s="159"/>
      <c r="D13" s="144">
        <f>2*7</f>
        <v>14</v>
      </c>
      <c r="E13" s="145"/>
      <c r="F13" s="146"/>
      <c r="I13" s="2">
        <v>0</v>
      </c>
      <c r="J13">
        <v>1</v>
      </c>
    </row>
    <row r="14" spans="2:10" ht="21.75" customHeight="1" x14ac:dyDescent="0.25">
      <c r="B14" s="158" t="s">
        <v>7</v>
      </c>
      <c r="C14" s="159"/>
      <c r="D14" s="163">
        <f>(D12/D13)*100</f>
        <v>64.285714285714292</v>
      </c>
      <c r="E14" s="163"/>
      <c r="F14" s="163"/>
      <c r="I14">
        <v>25</v>
      </c>
      <c r="J14">
        <v>2</v>
      </c>
    </row>
    <row r="15" spans="2:10" ht="21.75" customHeight="1" x14ac:dyDescent="0.25">
      <c r="B15" s="67"/>
      <c r="C15" s="70" t="s">
        <v>324</v>
      </c>
      <c r="D15" s="128">
        <f>VLOOKUP(D14,I13:J17,2)</f>
        <v>3</v>
      </c>
      <c r="E15" s="148"/>
      <c r="F15" s="149"/>
      <c r="G15" s="2">
        <f>D15</f>
        <v>3</v>
      </c>
      <c r="I15">
        <v>50</v>
      </c>
      <c r="J15">
        <v>3</v>
      </c>
    </row>
    <row r="16" spans="2:10" ht="35.1" customHeight="1" x14ac:dyDescent="0.25">
      <c r="B16" s="69"/>
      <c r="C16" s="68" t="s">
        <v>320</v>
      </c>
      <c r="D16" s="164"/>
      <c r="E16" s="165"/>
      <c r="F16" s="166"/>
      <c r="G16" s="2"/>
    </row>
    <row r="17" spans="3:10" ht="15.75" x14ac:dyDescent="0.25">
      <c r="C17" s="61"/>
      <c r="I17">
        <v>75</v>
      </c>
      <c r="J17">
        <v>4</v>
      </c>
    </row>
  </sheetData>
  <mergeCells count="11">
    <mergeCell ref="D15:F16"/>
    <mergeCell ref="B2:B4"/>
    <mergeCell ref="B1:F1"/>
    <mergeCell ref="B12:C12"/>
    <mergeCell ref="B13:C13"/>
    <mergeCell ref="B14:C14"/>
    <mergeCell ref="C2:C4"/>
    <mergeCell ref="D2:F2"/>
    <mergeCell ref="D12:F12"/>
    <mergeCell ref="D13:F13"/>
    <mergeCell ref="D14:F14"/>
  </mergeCells>
  <printOptions horizontalCentered="1"/>
  <pageMargins left="0.75" right="0.5" top="0.75" bottom="0.75" header="0.3" footer="0.3"/>
  <pageSetup paperSize="9" scale="98" orientation="portrait"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
  <sheetViews>
    <sheetView topLeftCell="A6" workbookViewId="0">
      <selection activeCell="D9" sqref="D9"/>
    </sheetView>
  </sheetViews>
  <sheetFormatPr defaultRowHeight="15" x14ac:dyDescent="0.25"/>
  <cols>
    <col min="1" max="1" width="2.7109375" customWidth="1"/>
    <col min="2" max="2" width="6.7109375" style="60" customWidth="1"/>
    <col min="3" max="3" width="40.85546875" style="60" customWidth="1"/>
    <col min="4" max="4" width="16.42578125" style="60" customWidth="1"/>
    <col min="5" max="6" width="11" style="60" customWidth="1"/>
    <col min="7" max="7" width="0" hidden="1" customWidth="1"/>
    <col min="9" max="10" width="0" hidden="1" customWidth="1"/>
  </cols>
  <sheetData>
    <row r="1" spans="2:10" ht="30" customHeight="1" x14ac:dyDescent="0.25">
      <c r="B1" s="137" t="s">
        <v>21</v>
      </c>
      <c r="C1" s="138"/>
      <c r="D1" s="138"/>
      <c r="E1" s="138"/>
      <c r="F1" s="139"/>
      <c r="H1" s="3"/>
    </row>
    <row r="2" spans="2:10" ht="18" customHeight="1" x14ac:dyDescent="0.25">
      <c r="B2" s="150" t="s">
        <v>142</v>
      </c>
      <c r="C2" s="153" t="s">
        <v>1</v>
      </c>
      <c r="D2" s="162" t="s">
        <v>2</v>
      </c>
      <c r="E2" s="162"/>
      <c r="F2" s="162"/>
      <c r="H2" s="3"/>
    </row>
    <row r="3" spans="2:10" ht="34.5" customHeight="1" x14ac:dyDescent="0.25">
      <c r="B3" s="151"/>
      <c r="C3" s="154"/>
      <c r="D3" s="62" t="s">
        <v>8</v>
      </c>
      <c r="E3" s="62" t="s">
        <v>3</v>
      </c>
      <c r="F3" s="62" t="s">
        <v>4</v>
      </c>
    </row>
    <row r="4" spans="2:10" ht="19.5" customHeight="1" x14ac:dyDescent="0.25">
      <c r="B4" s="152"/>
      <c r="C4" s="134"/>
      <c r="D4" s="62">
        <v>0</v>
      </c>
      <c r="E4" s="62">
        <v>1</v>
      </c>
      <c r="F4" s="62">
        <v>2</v>
      </c>
    </row>
    <row r="5" spans="2:10" ht="100.5" customHeight="1" x14ac:dyDescent="0.25">
      <c r="B5" s="65">
        <v>1</v>
      </c>
      <c r="C5" s="63" t="s">
        <v>177</v>
      </c>
      <c r="D5" s="64"/>
      <c r="E5" s="64"/>
      <c r="F5" s="64">
        <v>2</v>
      </c>
    </row>
    <row r="6" spans="2:10" ht="92.25" customHeight="1" x14ac:dyDescent="0.25">
      <c r="B6" s="65">
        <v>2</v>
      </c>
      <c r="C6" s="63" t="s">
        <v>178</v>
      </c>
      <c r="D6" s="64"/>
      <c r="E6" s="64">
        <v>1</v>
      </c>
      <c r="F6" s="64"/>
    </row>
    <row r="7" spans="2:10" ht="64.5" customHeight="1" x14ac:dyDescent="0.25">
      <c r="B7" s="65">
        <v>3</v>
      </c>
      <c r="C7" s="63" t="s">
        <v>179</v>
      </c>
      <c r="D7" s="64"/>
      <c r="E7" s="64">
        <v>1</v>
      </c>
      <c r="F7" s="64"/>
    </row>
    <row r="8" spans="2:10" ht="48" customHeight="1" x14ac:dyDescent="0.25">
      <c r="B8" s="65">
        <v>4</v>
      </c>
      <c r="C8" s="63" t="s">
        <v>180</v>
      </c>
      <c r="D8" s="64"/>
      <c r="E8" s="64">
        <v>1</v>
      </c>
      <c r="F8" s="64"/>
    </row>
    <row r="9" spans="2:10" ht="80.25" customHeight="1" x14ac:dyDescent="0.25">
      <c r="B9" s="65">
        <v>5</v>
      </c>
      <c r="C9" s="63" t="s">
        <v>181</v>
      </c>
      <c r="D9" s="64"/>
      <c r="E9" s="64">
        <v>1</v>
      </c>
      <c r="F9" s="64"/>
    </row>
    <row r="10" spans="2:10" ht="81" customHeight="1" x14ac:dyDescent="0.25">
      <c r="B10" s="65">
        <v>6</v>
      </c>
      <c r="C10" s="63" t="s">
        <v>182</v>
      </c>
      <c r="D10" s="64"/>
      <c r="E10" s="64">
        <v>1</v>
      </c>
      <c r="F10" s="64"/>
    </row>
    <row r="11" spans="2:10" ht="24" customHeight="1" x14ac:dyDescent="0.25">
      <c r="B11" s="158" t="s">
        <v>20</v>
      </c>
      <c r="C11" s="159"/>
      <c r="D11" s="144">
        <f>SUM(D5:F10)</f>
        <v>7</v>
      </c>
      <c r="E11" s="145"/>
      <c r="F11" s="146"/>
    </row>
    <row r="12" spans="2:10" ht="31.5" customHeight="1" x14ac:dyDescent="0.25">
      <c r="B12" s="158" t="s">
        <v>19</v>
      </c>
      <c r="C12" s="159"/>
      <c r="D12" s="144">
        <f>2*6</f>
        <v>12</v>
      </c>
      <c r="E12" s="145"/>
      <c r="F12" s="146"/>
      <c r="I12" s="2">
        <v>0</v>
      </c>
      <c r="J12">
        <v>1</v>
      </c>
    </row>
    <row r="13" spans="2:10" ht="21.75" customHeight="1" x14ac:dyDescent="0.25">
      <c r="B13" s="158" t="s">
        <v>7</v>
      </c>
      <c r="C13" s="159"/>
      <c r="D13" s="163">
        <f>(D11/D12)*100</f>
        <v>58.333333333333336</v>
      </c>
      <c r="E13" s="163"/>
      <c r="F13" s="163"/>
      <c r="I13">
        <v>25</v>
      </c>
      <c r="J13">
        <v>2</v>
      </c>
    </row>
    <row r="14" spans="2:10" ht="21.75" customHeight="1" x14ac:dyDescent="0.25">
      <c r="B14" s="67"/>
      <c r="C14" s="70" t="s">
        <v>325</v>
      </c>
      <c r="D14" s="128">
        <f>VLOOKUP(D13,I12:J16,2)</f>
        <v>3</v>
      </c>
      <c r="E14" s="148"/>
      <c r="F14" s="149"/>
      <c r="G14" s="2">
        <f>D14</f>
        <v>3</v>
      </c>
      <c r="I14">
        <v>50</v>
      </c>
      <c r="J14">
        <v>3</v>
      </c>
    </row>
    <row r="15" spans="2:10" ht="35.1" customHeight="1" x14ac:dyDescent="0.25">
      <c r="B15" s="69"/>
      <c r="C15" s="68" t="s">
        <v>320</v>
      </c>
      <c r="D15" s="164"/>
      <c r="E15" s="165"/>
      <c r="F15" s="166"/>
      <c r="G15" s="2"/>
    </row>
    <row r="16" spans="2:10" ht="15.75" x14ac:dyDescent="0.25">
      <c r="C16" s="61"/>
      <c r="I16">
        <v>75</v>
      </c>
      <c r="J16">
        <v>4</v>
      </c>
    </row>
  </sheetData>
  <mergeCells count="11">
    <mergeCell ref="D14:F15"/>
    <mergeCell ref="B1:F1"/>
    <mergeCell ref="B2:B4"/>
    <mergeCell ref="B11:C11"/>
    <mergeCell ref="B12:C12"/>
    <mergeCell ref="B13:C13"/>
    <mergeCell ref="C2:C4"/>
    <mergeCell ref="D2:F2"/>
    <mergeCell ref="D11:F11"/>
    <mergeCell ref="D12:F12"/>
    <mergeCell ref="D13:F13"/>
  </mergeCells>
  <printOptions horizontalCentered="1"/>
  <pageMargins left="0.75" right="0.5" top="0.75" bottom="0.75" header="0.3" footer="0.3"/>
  <pageSetup paperSize="9" orientation="portrait"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5"/>
  <sheetViews>
    <sheetView topLeftCell="A7" workbookViewId="0">
      <selection activeCell="D13" sqref="D13:F14"/>
    </sheetView>
  </sheetViews>
  <sheetFormatPr defaultRowHeight="15" x14ac:dyDescent="0.25"/>
  <cols>
    <col min="1" max="1" width="2.7109375" customWidth="1"/>
    <col min="2" max="2" width="5.85546875" style="60" customWidth="1"/>
    <col min="3" max="3" width="41.5703125" style="60" customWidth="1"/>
    <col min="4" max="4" width="16.42578125" style="60" customWidth="1"/>
    <col min="5" max="6" width="11" style="60" customWidth="1"/>
    <col min="7" max="7" width="0" hidden="1" customWidth="1"/>
    <col min="9" max="10" width="0" hidden="1" customWidth="1"/>
  </cols>
  <sheetData>
    <row r="1" spans="2:10" ht="30" customHeight="1" x14ac:dyDescent="0.25">
      <c r="B1" s="137" t="s">
        <v>24</v>
      </c>
      <c r="C1" s="138"/>
      <c r="D1" s="138"/>
      <c r="E1" s="138"/>
      <c r="F1" s="139"/>
      <c r="H1" s="3"/>
    </row>
    <row r="2" spans="2:10" ht="18" customHeight="1" x14ac:dyDescent="0.25">
      <c r="B2" s="150" t="s">
        <v>142</v>
      </c>
      <c r="C2" s="154" t="s">
        <v>1</v>
      </c>
      <c r="D2" s="168" t="s">
        <v>2</v>
      </c>
      <c r="E2" s="168"/>
      <c r="F2" s="168"/>
      <c r="H2" s="3"/>
    </row>
    <row r="3" spans="2:10" ht="34.5" customHeight="1" x14ac:dyDescent="0.25">
      <c r="B3" s="151"/>
      <c r="C3" s="154"/>
      <c r="D3" s="62" t="s">
        <v>8</v>
      </c>
      <c r="E3" s="62" t="s">
        <v>3</v>
      </c>
      <c r="F3" s="62" t="s">
        <v>4</v>
      </c>
    </row>
    <row r="4" spans="2:10" ht="19.5" customHeight="1" x14ac:dyDescent="0.25">
      <c r="B4" s="152"/>
      <c r="C4" s="134"/>
      <c r="D4" s="62">
        <v>0</v>
      </c>
      <c r="E4" s="62">
        <v>1</v>
      </c>
      <c r="F4" s="62">
        <v>2</v>
      </c>
    </row>
    <row r="5" spans="2:10" ht="63" customHeight="1" x14ac:dyDescent="0.25">
      <c r="B5" s="65">
        <v>1</v>
      </c>
      <c r="C5" s="63" t="s">
        <v>183</v>
      </c>
      <c r="D5" s="64"/>
      <c r="E5" s="64">
        <v>1</v>
      </c>
      <c r="F5" s="64"/>
    </row>
    <row r="6" spans="2:10" ht="110.25" customHeight="1" x14ac:dyDescent="0.25">
      <c r="B6" s="65">
        <v>2</v>
      </c>
      <c r="C6" s="63" t="s">
        <v>184</v>
      </c>
      <c r="D6" s="64"/>
      <c r="E6" s="64">
        <v>1</v>
      </c>
      <c r="F6" s="64"/>
    </row>
    <row r="7" spans="2:10" ht="81" customHeight="1" x14ac:dyDescent="0.25">
      <c r="B7" s="65">
        <v>3</v>
      </c>
      <c r="C7" s="63" t="s">
        <v>185</v>
      </c>
      <c r="D7" s="64"/>
      <c r="E7" s="64">
        <v>1</v>
      </c>
      <c r="F7" s="64"/>
    </row>
    <row r="8" spans="2:10" ht="108" customHeight="1" x14ac:dyDescent="0.25">
      <c r="B8" s="65">
        <v>4</v>
      </c>
      <c r="C8" s="63" t="s">
        <v>186</v>
      </c>
      <c r="D8" s="64"/>
      <c r="E8" s="64">
        <v>1</v>
      </c>
      <c r="F8" s="64"/>
    </row>
    <row r="9" spans="2:10" ht="54" customHeight="1" x14ac:dyDescent="0.25">
      <c r="B9" s="65">
        <v>5</v>
      </c>
      <c r="C9" s="63" t="s">
        <v>187</v>
      </c>
      <c r="D9" s="64"/>
      <c r="E9" s="64"/>
      <c r="F9" s="64">
        <v>2</v>
      </c>
    </row>
    <row r="10" spans="2:10" ht="24" customHeight="1" x14ac:dyDescent="0.25">
      <c r="B10" s="158" t="s">
        <v>23</v>
      </c>
      <c r="C10" s="159"/>
      <c r="D10" s="144">
        <f>SUM(D5:F9)</f>
        <v>6</v>
      </c>
      <c r="E10" s="145"/>
      <c r="F10" s="146"/>
    </row>
    <row r="11" spans="2:10" ht="31.5" customHeight="1" x14ac:dyDescent="0.25">
      <c r="B11" s="158" t="s">
        <v>22</v>
      </c>
      <c r="C11" s="159"/>
      <c r="D11" s="144">
        <f>2*5</f>
        <v>10</v>
      </c>
      <c r="E11" s="145"/>
      <c r="F11" s="146"/>
      <c r="I11" s="2">
        <v>0</v>
      </c>
      <c r="J11">
        <v>1</v>
      </c>
    </row>
    <row r="12" spans="2:10" ht="21.75" customHeight="1" x14ac:dyDescent="0.25">
      <c r="B12" s="158" t="s">
        <v>7</v>
      </c>
      <c r="C12" s="159"/>
      <c r="D12" s="163">
        <f>(D10/D11)*100</f>
        <v>60</v>
      </c>
      <c r="E12" s="163"/>
      <c r="F12" s="163"/>
      <c r="I12">
        <v>25</v>
      </c>
      <c r="J12">
        <v>2</v>
      </c>
    </row>
    <row r="13" spans="2:10" ht="21.75" customHeight="1" x14ac:dyDescent="0.25">
      <c r="B13" s="67"/>
      <c r="C13" s="70" t="s">
        <v>326</v>
      </c>
      <c r="D13" s="128">
        <f>VLOOKUP(D12,I11:J15,2)</f>
        <v>3</v>
      </c>
      <c r="E13" s="148"/>
      <c r="F13" s="149"/>
      <c r="G13" s="2">
        <f>D13</f>
        <v>3</v>
      </c>
      <c r="I13">
        <v>50</v>
      </c>
      <c r="J13">
        <v>3</v>
      </c>
    </row>
    <row r="14" spans="2:10" ht="35.1" customHeight="1" x14ac:dyDescent="0.25">
      <c r="B14" s="69"/>
      <c r="C14" s="68" t="s">
        <v>320</v>
      </c>
      <c r="D14" s="164"/>
      <c r="E14" s="165"/>
      <c r="F14" s="166"/>
      <c r="G14" s="2"/>
    </row>
    <row r="15" spans="2:10" ht="15.75" x14ac:dyDescent="0.25">
      <c r="C15" s="61"/>
      <c r="I15">
        <v>75</v>
      </c>
      <c r="J15">
        <v>4</v>
      </c>
    </row>
  </sheetData>
  <mergeCells count="11">
    <mergeCell ref="D13:F14"/>
    <mergeCell ref="B1:F1"/>
    <mergeCell ref="B2:B4"/>
    <mergeCell ref="B10:C10"/>
    <mergeCell ref="B11:C11"/>
    <mergeCell ref="B12:C12"/>
    <mergeCell ref="C2:C4"/>
    <mergeCell ref="D2:F2"/>
    <mergeCell ref="D10:F10"/>
    <mergeCell ref="D11:F11"/>
    <mergeCell ref="D12:F12"/>
  </mergeCells>
  <printOptions horizontalCentered="1"/>
  <pageMargins left="0.75" right="0.5" top="0.75" bottom="0.75" header="0.3" footer="0.3"/>
  <pageSetup paperSize="9" orientation="portrait"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Cover</vt:lpstr>
      <vt:lpstr>Identitas</vt:lpstr>
      <vt:lpstr>1</vt:lpstr>
      <vt:lpstr>2</vt:lpstr>
      <vt:lpstr>3</vt:lpstr>
      <vt:lpstr>4</vt:lpstr>
      <vt:lpstr>5</vt:lpstr>
      <vt:lpstr>6</vt:lpstr>
      <vt:lpstr>7</vt:lpstr>
      <vt:lpstr>8</vt:lpstr>
      <vt:lpstr>9</vt:lpstr>
      <vt:lpstr>10</vt:lpstr>
      <vt:lpstr>11</vt:lpstr>
      <vt:lpstr>12</vt:lpstr>
      <vt:lpstr>13</vt:lpstr>
      <vt:lpstr>14</vt:lpstr>
      <vt:lpstr>Lamp 1 B</vt:lpstr>
      <vt:lpstr>Lamp 1 C</vt:lpstr>
      <vt:lpstr>Lamp 1 D</vt:lpstr>
      <vt:lpstr>Sheet2</vt:lpstr>
      <vt:lpstr>'Lamp 1 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Cumiema</cp:lastModifiedBy>
  <cp:lastPrinted>2018-05-08T12:27:54Z</cp:lastPrinted>
  <dcterms:created xsi:type="dcterms:W3CDTF">2013-02-19T02:53:22Z</dcterms:created>
  <dcterms:modified xsi:type="dcterms:W3CDTF">2018-05-08T12:30:01Z</dcterms:modified>
</cp:coreProperties>
</file>